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mc:AlternateContent xmlns:mc="http://schemas.openxmlformats.org/markup-compatibility/2006">
    <mc:Choice Requires="x15">
      <x15ac:absPath xmlns:x15ac="http://schemas.microsoft.com/office/spreadsheetml/2010/11/ac" url="C:\Users\zqj\Desktop\APR\results\"/>
    </mc:Choice>
  </mc:AlternateContent>
  <xr:revisionPtr revIDLastSave="0" documentId="13_ncr:1_{6086CCE3-BA27-4EEA-8CB1-F22AB269794B}" xr6:coauthVersionLast="45" xr6:coauthVersionMax="45" xr10:uidLastSave="{00000000-0000-0000-0000-000000000000}"/>
  <bookViews>
    <workbookView xWindow="-103" yWindow="-103" windowWidth="22149" windowHeight="13920" xr2:uid="{00000000-000D-0000-FFFF-FFFF00000000}"/>
  </bookViews>
  <sheets>
    <sheet name="任务分配" sheetId="1" r:id="rId1"/>
    <sheet name="实验情况统计" sheetId="2" r:id="rId2"/>
    <sheet name="实验结果约减" sheetId="7" r:id="rId3"/>
    <sheet name="rq补丁回答统计" sheetId="6" r:id="rId4"/>
    <sheet name="问卷统计" sheetId="8" r:id="rId5"/>
    <sheet name="RQ1" sheetId="3" r:id="rId6"/>
    <sheet name="RQ2" sheetId="4" r:id="rId7"/>
    <sheet name="Sheet1" sheetId="5" r:id="rId8"/>
    <sheet name="Sheet2" sheetId="9" r:id="rId9"/>
  </sheets>
  <calcPr calcId="191029"/>
</workbook>
</file>

<file path=xl/calcChain.xml><?xml version="1.0" encoding="utf-8"?>
<calcChain xmlns="http://schemas.openxmlformats.org/spreadsheetml/2006/main">
  <c r="D32" i="7" l="1"/>
  <c r="F32" i="7"/>
  <c r="H32" i="7"/>
  <c r="J32" i="7"/>
  <c r="C21" i="4" l="1"/>
  <c r="G21" i="4"/>
  <c r="F21" i="4"/>
  <c r="E21" i="4"/>
  <c r="D21" i="4"/>
  <c r="O96" i="9" l="1"/>
  <c r="N98" i="9"/>
  <c r="N96" i="9"/>
  <c r="L91" i="9"/>
  <c r="L92" i="9"/>
  <c r="O97" i="9"/>
  <c r="O95" i="9"/>
  <c r="N97" i="9"/>
  <c r="M98" i="9"/>
  <c r="L98" i="9"/>
  <c r="N95" i="9"/>
  <c r="M97" i="9"/>
  <c r="M96" i="9"/>
  <c r="M95" i="9"/>
  <c r="L97" i="9"/>
  <c r="L96" i="9"/>
  <c r="L95" i="9"/>
  <c r="J52" i="9"/>
  <c r="J51" i="9"/>
  <c r="J50" i="9"/>
  <c r="J49" i="9"/>
  <c r="J48" i="9"/>
  <c r="J45" i="9"/>
  <c r="J44" i="9"/>
  <c r="J43" i="9"/>
  <c r="J42" i="9"/>
  <c r="J41" i="9"/>
  <c r="J38" i="9"/>
  <c r="J37" i="9"/>
  <c r="J36" i="9"/>
  <c r="J35" i="9"/>
  <c r="J34" i="9"/>
  <c r="B34" i="9"/>
  <c r="C34" i="9"/>
  <c r="D34" i="9"/>
  <c r="E34" i="9"/>
  <c r="F34" i="9"/>
  <c r="G34" i="9"/>
  <c r="H34" i="9"/>
  <c r="I34" i="9"/>
  <c r="B35" i="9"/>
  <c r="C35" i="9"/>
  <c r="D35" i="9"/>
  <c r="E35" i="9"/>
  <c r="F35" i="9"/>
  <c r="G35" i="9"/>
  <c r="H35" i="9"/>
  <c r="I35" i="9"/>
  <c r="B36" i="9"/>
  <c r="C36" i="9"/>
  <c r="D36" i="9"/>
  <c r="E36" i="9"/>
  <c r="F36" i="9"/>
  <c r="G36" i="9"/>
  <c r="H36" i="9"/>
  <c r="I36" i="9"/>
  <c r="B37" i="9"/>
  <c r="C37" i="9"/>
  <c r="D37" i="9"/>
  <c r="E37" i="9"/>
  <c r="F37" i="9"/>
  <c r="G37" i="9"/>
  <c r="H37" i="9"/>
  <c r="I37" i="9"/>
  <c r="B38" i="9"/>
  <c r="C38" i="9"/>
  <c r="D38" i="9"/>
  <c r="E38" i="9"/>
  <c r="F38" i="9"/>
  <c r="G38" i="9"/>
  <c r="H38" i="9"/>
  <c r="I38" i="9"/>
  <c r="C41" i="9"/>
  <c r="D41" i="9"/>
  <c r="E41" i="9"/>
  <c r="F41" i="9"/>
  <c r="G41" i="9"/>
  <c r="H41" i="9"/>
  <c r="I41" i="9"/>
  <c r="C42" i="9"/>
  <c r="D42" i="9"/>
  <c r="E42" i="9"/>
  <c r="F42" i="9"/>
  <c r="G42" i="9"/>
  <c r="H42" i="9"/>
  <c r="I42" i="9"/>
  <c r="C43" i="9"/>
  <c r="D43" i="9"/>
  <c r="E43" i="9"/>
  <c r="F43" i="9"/>
  <c r="G43" i="9"/>
  <c r="H43" i="9"/>
  <c r="I43" i="9"/>
  <c r="C44" i="9"/>
  <c r="D44" i="9"/>
  <c r="E44" i="9"/>
  <c r="F44" i="9"/>
  <c r="G44" i="9"/>
  <c r="H44" i="9"/>
  <c r="I44" i="9"/>
  <c r="C45" i="9"/>
  <c r="D45" i="9"/>
  <c r="E45" i="9"/>
  <c r="F45" i="9"/>
  <c r="G45" i="9"/>
  <c r="H45" i="9"/>
  <c r="I45" i="9"/>
  <c r="C48" i="9"/>
  <c r="E48" i="9"/>
  <c r="F48" i="9"/>
  <c r="G48" i="9"/>
  <c r="H48" i="9"/>
  <c r="I48" i="9"/>
  <c r="C49" i="9"/>
  <c r="E49" i="9"/>
  <c r="F49" i="9"/>
  <c r="G49" i="9"/>
  <c r="H49" i="9"/>
  <c r="I49" i="9"/>
  <c r="C50" i="9"/>
  <c r="D50" i="9"/>
  <c r="E50" i="9"/>
  <c r="F50" i="9"/>
  <c r="G50" i="9"/>
  <c r="H50" i="9"/>
  <c r="I50" i="9"/>
  <c r="B51" i="9"/>
  <c r="C51" i="9"/>
  <c r="D51" i="9"/>
  <c r="E51" i="9"/>
  <c r="F51" i="9"/>
  <c r="G51" i="9"/>
  <c r="H51" i="9"/>
  <c r="I51" i="9"/>
  <c r="C52" i="9"/>
  <c r="E52" i="9"/>
  <c r="F52" i="9"/>
  <c r="G52" i="9"/>
  <c r="H52" i="9"/>
  <c r="I52" i="9"/>
  <c r="B41" i="9"/>
  <c r="B42" i="9"/>
  <c r="B43" i="9"/>
  <c r="B44" i="9"/>
  <c r="B45" i="9"/>
  <c r="S32" i="9"/>
  <c r="S27" i="9"/>
  <c r="S21" i="9"/>
  <c r="S15" i="9"/>
  <c r="S8" i="9"/>
  <c r="T28" i="7"/>
  <c r="T23" i="7"/>
  <c r="T18" i="7"/>
  <c r="T13" i="7"/>
  <c r="T8" i="7"/>
  <c r="J67" i="7"/>
  <c r="D67" i="7"/>
  <c r="H67" i="7"/>
  <c r="F67" i="7"/>
  <c r="G112" i="7" l="1"/>
  <c r="H112" i="7"/>
  <c r="I112" i="7"/>
  <c r="J112" i="7"/>
  <c r="K112" i="7"/>
  <c r="F112" i="7"/>
  <c r="I107" i="7"/>
  <c r="I104" i="7"/>
  <c r="H104" i="7"/>
  <c r="G67" i="7"/>
  <c r="E67" i="7"/>
  <c r="C67" i="7"/>
  <c r="D33" i="4"/>
  <c r="F33" i="4"/>
  <c r="G33" i="4"/>
  <c r="C34" i="4"/>
  <c r="D34" i="4"/>
  <c r="E34" i="4"/>
  <c r="F34" i="4"/>
  <c r="G34" i="4"/>
  <c r="D35" i="4"/>
  <c r="E35" i="4"/>
  <c r="F35" i="4"/>
  <c r="C36" i="4"/>
  <c r="D36" i="4"/>
  <c r="E36" i="4"/>
  <c r="F36" i="4"/>
  <c r="G36" i="4"/>
  <c r="C37" i="4"/>
  <c r="D37" i="4"/>
  <c r="E37" i="4"/>
  <c r="F37" i="4"/>
  <c r="G37" i="4"/>
  <c r="C38" i="4"/>
  <c r="D38" i="4"/>
  <c r="E38" i="4"/>
  <c r="F38" i="4"/>
  <c r="G38" i="4"/>
  <c r="C39" i="4"/>
  <c r="D39" i="4"/>
  <c r="E39" i="4"/>
  <c r="F39" i="4"/>
  <c r="G39" i="4"/>
  <c r="C40" i="4"/>
  <c r="D40" i="4"/>
  <c r="E40" i="4"/>
  <c r="F40" i="4"/>
  <c r="G40" i="4"/>
  <c r="C23" i="4"/>
  <c r="D23" i="4"/>
  <c r="E23" i="4"/>
  <c r="F23" i="4"/>
  <c r="G23" i="4"/>
  <c r="C24" i="4"/>
  <c r="D24" i="4"/>
  <c r="E24" i="4"/>
  <c r="F24" i="4"/>
  <c r="G24" i="4"/>
  <c r="C25" i="4"/>
  <c r="D25" i="4"/>
  <c r="E25" i="4"/>
  <c r="F25" i="4"/>
  <c r="G25" i="4"/>
  <c r="C26" i="4"/>
  <c r="D26" i="4"/>
  <c r="E26" i="4"/>
  <c r="F26" i="4"/>
  <c r="G26" i="4"/>
  <c r="C27" i="4"/>
  <c r="D27" i="4"/>
  <c r="E27" i="4"/>
  <c r="F27" i="4"/>
  <c r="G27" i="4"/>
  <c r="C28" i="4"/>
  <c r="D28" i="4"/>
  <c r="E28" i="4"/>
  <c r="F28" i="4"/>
  <c r="G28" i="4"/>
  <c r="C29" i="4"/>
  <c r="D29" i="4"/>
  <c r="E29" i="4"/>
  <c r="F29" i="4"/>
  <c r="G29" i="4"/>
  <c r="C30" i="4"/>
  <c r="D30" i="4"/>
  <c r="E30" i="4"/>
  <c r="F30" i="4"/>
  <c r="G30" i="4"/>
  <c r="G33" i="6" l="1"/>
  <c r="G32" i="6"/>
  <c r="D32" i="6"/>
  <c r="K33" i="7" l="1"/>
  <c r="I33" i="7"/>
  <c r="G33" i="7"/>
  <c r="E33" i="7"/>
  <c r="C33" i="7"/>
  <c r="G14" i="5"/>
  <c r="G15" i="5"/>
  <c r="G16" i="5"/>
  <c r="G17" i="5"/>
  <c r="G18" i="5"/>
  <c r="G19" i="5"/>
  <c r="G20" i="5"/>
  <c r="G21" i="5"/>
  <c r="G22" i="5"/>
  <c r="P11" i="5"/>
  <c r="G11" i="5"/>
  <c r="D11" i="5"/>
  <c r="D22" i="5" s="1"/>
  <c r="E22" i="5"/>
  <c r="H22" i="5"/>
  <c r="J22" i="5"/>
  <c r="K22" i="5"/>
  <c r="M22" i="5"/>
  <c r="N22" i="5"/>
  <c r="P22" i="5"/>
  <c r="B22" i="5"/>
  <c r="C11" i="5"/>
  <c r="E11" i="5"/>
  <c r="F11" i="5"/>
  <c r="H11" i="5"/>
  <c r="J11" i="5"/>
  <c r="K11" i="5"/>
  <c r="M11" i="5"/>
  <c r="N11" i="5"/>
  <c r="O11" i="5"/>
  <c r="B11" i="5"/>
  <c r="B15" i="5"/>
  <c r="E15" i="5"/>
  <c r="H15" i="5"/>
  <c r="K15" i="5"/>
  <c r="N15" i="5"/>
  <c r="B16" i="5"/>
  <c r="D16" i="5"/>
  <c r="E16" i="5"/>
  <c r="H16" i="5"/>
  <c r="K16" i="5"/>
  <c r="N16" i="5"/>
  <c r="P16" i="5"/>
  <c r="B17" i="5"/>
  <c r="E17" i="5"/>
  <c r="H17" i="5"/>
  <c r="K17" i="5"/>
  <c r="N17" i="5"/>
  <c r="B18" i="5"/>
  <c r="E18" i="5"/>
  <c r="H18" i="5"/>
  <c r="K18" i="5"/>
  <c r="N18" i="5"/>
  <c r="B19" i="5"/>
  <c r="E19" i="5"/>
  <c r="H19" i="5"/>
  <c r="K19" i="5"/>
  <c r="N19" i="5"/>
  <c r="B20" i="5"/>
  <c r="E20" i="5"/>
  <c r="H20" i="5"/>
  <c r="K20" i="5"/>
  <c r="N20" i="5"/>
  <c r="B21" i="5"/>
  <c r="E21" i="5"/>
  <c r="H21" i="5"/>
  <c r="K21" i="5"/>
  <c r="N21" i="5"/>
  <c r="D14" i="5"/>
  <c r="E14" i="5"/>
  <c r="H14" i="5"/>
  <c r="J14" i="5"/>
  <c r="K14" i="5"/>
  <c r="N14" i="5"/>
  <c r="G4" i="5"/>
  <c r="G5" i="5"/>
  <c r="G6" i="5"/>
  <c r="G7" i="5"/>
  <c r="G8" i="5"/>
  <c r="G9" i="5"/>
  <c r="G10" i="5"/>
  <c r="G3" i="5"/>
  <c r="B14" i="5"/>
  <c r="P4" i="5"/>
  <c r="P15" i="5" s="1"/>
  <c r="P6" i="5"/>
  <c r="P17" i="5" s="1"/>
  <c r="P7" i="5"/>
  <c r="P18" i="5" s="1"/>
  <c r="P8" i="5"/>
  <c r="P19" i="5" s="1"/>
  <c r="P9" i="5"/>
  <c r="P20" i="5" s="1"/>
  <c r="P10" i="5"/>
  <c r="P21" i="5" s="1"/>
  <c r="P3" i="5"/>
  <c r="P14" i="5" s="1"/>
  <c r="M4" i="5"/>
  <c r="M15" i="5" s="1"/>
  <c r="M5" i="5"/>
  <c r="M16" i="5" s="1"/>
  <c r="M6" i="5"/>
  <c r="M17" i="5" s="1"/>
  <c r="M7" i="5"/>
  <c r="M18" i="5" s="1"/>
  <c r="M8" i="5"/>
  <c r="M19" i="5" s="1"/>
  <c r="M9" i="5"/>
  <c r="M20" i="5" s="1"/>
  <c r="M10" i="5"/>
  <c r="M21" i="5" s="1"/>
  <c r="M3" i="5"/>
  <c r="M14" i="5" s="1"/>
  <c r="J4" i="5"/>
  <c r="J15" i="5" s="1"/>
  <c r="J5" i="5"/>
  <c r="J16" i="5" s="1"/>
  <c r="J6" i="5"/>
  <c r="J17" i="5" s="1"/>
  <c r="J7" i="5"/>
  <c r="J18" i="5" s="1"/>
  <c r="J8" i="5"/>
  <c r="J19" i="5" s="1"/>
  <c r="J9" i="5"/>
  <c r="J20" i="5" s="1"/>
  <c r="J10" i="5"/>
  <c r="J21" i="5" s="1"/>
  <c r="D4" i="5"/>
  <c r="D15" i="5" s="1"/>
  <c r="D6" i="5"/>
  <c r="D17" i="5" s="1"/>
  <c r="D7" i="5"/>
  <c r="D18" i="5" s="1"/>
  <c r="D8" i="5"/>
  <c r="D19" i="5" s="1"/>
  <c r="D9" i="5"/>
  <c r="D20" i="5" s="1"/>
  <c r="D10" i="5"/>
  <c r="D21" i="5" s="1"/>
</calcChain>
</file>

<file path=xl/sharedStrings.xml><?xml version="1.0" encoding="utf-8"?>
<sst xmlns="http://schemas.openxmlformats.org/spreadsheetml/2006/main" count="1840" uniqueCount="459">
  <si>
    <r>
      <rPr>
        <sz val="10"/>
        <rFont val="Microsoft YaHei"/>
        <family val="2"/>
        <charset val="134"/>
      </rPr>
      <t>bug</t>
    </r>
    <phoneticPr fontId="1" type="noConversion"/>
  </si>
  <si>
    <t>Debug1</t>
    <phoneticPr fontId="1" type="noConversion"/>
  </si>
  <si>
    <t>Debug2</t>
    <phoneticPr fontId="1" type="noConversion"/>
  </si>
  <si>
    <t>Debug3</t>
    <phoneticPr fontId="1" type="noConversion"/>
  </si>
  <si>
    <t>Debug4</t>
    <phoneticPr fontId="1" type="noConversion"/>
  </si>
  <si>
    <t>Debug5</t>
    <phoneticPr fontId="1" type="noConversion"/>
  </si>
  <si>
    <t>Debug6</t>
    <phoneticPr fontId="1" type="noConversion"/>
  </si>
  <si>
    <t>Debug7</t>
    <phoneticPr fontId="1" type="noConversion"/>
  </si>
  <si>
    <t>Debug8</t>
    <phoneticPr fontId="1" type="noConversion"/>
  </si>
  <si>
    <r>
      <rPr>
        <sz val="10"/>
        <color rgb="FFFF0000"/>
        <rFont val="Microsoft YaHei"/>
        <family val="2"/>
        <charset val="134"/>
      </rPr>
      <t>教师</t>
    </r>
    <phoneticPr fontId="1" type="noConversion"/>
  </si>
  <si>
    <r>
      <rPr>
        <sz val="10"/>
        <color rgb="FF000000"/>
        <rFont val="Microsoft YaHei"/>
        <family val="2"/>
        <charset val="134"/>
      </rPr>
      <t>时间（h）</t>
    </r>
    <phoneticPr fontId="1" type="noConversion"/>
  </si>
  <si>
    <r>
      <rPr>
        <sz val="10"/>
        <color rgb="FF000000"/>
        <rFont val="Microsoft YaHei"/>
        <family val="2"/>
        <charset val="134"/>
      </rPr>
      <t>0-0.5</t>
    </r>
    <phoneticPr fontId="1" type="noConversion"/>
  </si>
  <si>
    <r>
      <rPr>
        <sz val="10"/>
        <color rgb="FF000000"/>
        <rFont val="Microsoft YaHei"/>
        <family val="2"/>
        <charset val="134"/>
      </rPr>
      <t>0.5-1</t>
    </r>
    <phoneticPr fontId="1" type="noConversion"/>
  </si>
  <si>
    <r>
      <rPr>
        <sz val="10"/>
        <color rgb="FF000000"/>
        <rFont val="Microsoft YaHei"/>
        <family val="2"/>
        <charset val="134"/>
      </rPr>
      <t>1-1.5</t>
    </r>
    <phoneticPr fontId="1" type="noConversion"/>
  </si>
  <si>
    <r>
      <rPr>
        <sz val="10"/>
        <color rgb="FF000000"/>
        <rFont val="Microsoft YaHei"/>
        <family val="2"/>
        <charset val="134"/>
      </rPr>
      <t>1.5-2</t>
    </r>
    <phoneticPr fontId="1" type="noConversion"/>
  </si>
  <si>
    <r>
      <rPr>
        <sz val="10"/>
        <color rgb="FF000000"/>
        <rFont val="Microsoft YaHei"/>
        <family val="2"/>
        <charset val="134"/>
      </rPr>
      <t>2-2.5</t>
    </r>
    <phoneticPr fontId="1" type="noConversion"/>
  </si>
  <si>
    <r>
      <rPr>
        <sz val="10"/>
        <color rgb="FF000000"/>
        <rFont val="Microsoft YaHei"/>
        <family val="2"/>
        <charset val="134"/>
      </rPr>
      <t>2.5-3</t>
    </r>
    <phoneticPr fontId="1" type="noConversion"/>
  </si>
  <si>
    <r>
      <rPr>
        <sz val="10"/>
        <color rgb="FF000000"/>
        <rFont val="Microsoft YaHei"/>
        <family val="2"/>
        <charset val="134"/>
      </rPr>
      <t>3-3.5</t>
    </r>
    <phoneticPr fontId="1" type="noConversion"/>
  </si>
  <si>
    <r>
      <rPr>
        <sz val="10"/>
        <color rgb="FF000000"/>
        <rFont val="Microsoft YaHei"/>
        <family val="2"/>
        <charset val="134"/>
      </rPr>
      <t>3.5-4</t>
    </r>
    <phoneticPr fontId="1" type="noConversion"/>
  </si>
  <si>
    <r>
      <rPr>
        <sz val="10"/>
        <color rgb="FF000000"/>
        <rFont val="Microsoft YaHei"/>
        <family val="2"/>
        <charset val="134"/>
      </rPr>
      <t>组</t>
    </r>
    <phoneticPr fontId="1" type="noConversion"/>
  </si>
  <si>
    <r>
      <rPr>
        <sz val="10"/>
        <color rgb="FF000000"/>
        <rFont val="Microsoft YaHei"/>
        <family val="2"/>
        <charset val="134"/>
      </rPr>
      <t>班级编号</t>
    </r>
    <phoneticPr fontId="1" type="noConversion"/>
  </si>
  <si>
    <r>
      <rPr>
        <sz val="10"/>
        <color rgb="FF000000"/>
        <rFont val="Microsoft YaHei"/>
        <family val="2"/>
        <charset val="134"/>
      </rPr>
      <t>编号</t>
    </r>
    <phoneticPr fontId="1" type="noConversion"/>
  </si>
  <si>
    <r>
      <rPr>
        <sz val="10"/>
        <color rgb="FF000000"/>
        <rFont val="Microsoft YaHei"/>
        <family val="2"/>
        <charset val="134"/>
      </rPr>
      <t>姓名</t>
    </r>
    <phoneticPr fontId="1" type="noConversion"/>
  </si>
  <si>
    <r>
      <rPr>
        <sz val="10"/>
        <color rgb="FF000000"/>
        <rFont val="Microsoft YaHei"/>
        <family val="2"/>
        <charset val="134"/>
      </rPr>
      <t>题目1</t>
    </r>
    <phoneticPr fontId="1" type="noConversion"/>
  </si>
  <si>
    <r>
      <rPr>
        <sz val="10"/>
        <color rgb="FF000000"/>
        <rFont val="Microsoft YaHei"/>
        <family val="2"/>
        <charset val="134"/>
      </rPr>
      <t>题目2</t>
    </r>
    <phoneticPr fontId="1" type="noConversion"/>
  </si>
  <si>
    <r>
      <rPr>
        <sz val="10"/>
        <color rgb="FF000000"/>
        <rFont val="Microsoft YaHei"/>
        <family val="2"/>
        <charset val="134"/>
      </rPr>
      <t>题目3</t>
    </r>
    <phoneticPr fontId="1" type="noConversion"/>
  </si>
  <si>
    <r>
      <rPr>
        <sz val="10"/>
        <color rgb="FF000000"/>
        <rFont val="Microsoft YaHei"/>
        <family val="2"/>
        <charset val="134"/>
      </rPr>
      <t>题目4</t>
    </r>
    <phoneticPr fontId="1" type="noConversion"/>
  </si>
  <si>
    <r>
      <rPr>
        <sz val="10"/>
        <color rgb="FF000000"/>
        <rFont val="Microsoft YaHei"/>
        <family val="2"/>
        <charset val="134"/>
      </rPr>
      <t>题目5</t>
    </r>
    <phoneticPr fontId="1" type="noConversion"/>
  </si>
  <si>
    <r>
      <rPr>
        <sz val="10"/>
        <color rgb="FF000000"/>
        <rFont val="Microsoft YaHei"/>
        <family val="2"/>
        <charset val="134"/>
      </rPr>
      <t>题目6</t>
    </r>
    <phoneticPr fontId="1" type="noConversion"/>
  </si>
  <si>
    <r>
      <rPr>
        <sz val="10"/>
        <color rgb="FF000000"/>
        <rFont val="Microsoft YaHei"/>
        <family val="2"/>
        <charset val="134"/>
      </rPr>
      <t>题目7</t>
    </r>
    <phoneticPr fontId="1" type="noConversion"/>
  </si>
  <si>
    <r>
      <rPr>
        <sz val="10"/>
        <color rgb="FF000000"/>
        <rFont val="Microsoft YaHei"/>
        <family val="2"/>
        <charset val="134"/>
      </rPr>
      <t>题目8</t>
    </r>
    <phoneticPr fontId="1" type="noConversion"/>
  </si>
  <si>
    <t>Debug1_1</t>
    <phoneticPr fontId="1" type="noConversion"/>
  </si>
  <si>
    <r>
      <rPr>
        <sz val="10"/>
        <color rgb="FF000000"/>
        <rFont val="Microsoft YaHei"/>
        <family val="2"/>
        <charset val="134"/>
      </rPr>
      <t>Debug2_5</t>
    </r>
    <phoneticPr fontId="1" type="noConversion"/>
  </si>
  <si>
    <r>
      <rPr>
        <sz val="10"/>
        <color rgb="FF000000"/>
        <rFont val="Microsoft YaHei"/>
        <family val="2"/>
        <charset val="134"/>
      </rPr>
      <t>Debug3_4</t>
    </r>
    <phoneticPr fontId="1" type="noConversion"/>
  </si>
  <si>
    <t>Debug4_3</t>
    <phoneticPr fontId="1" type="noConversion"/>
  </si>
  <si>
    <t>Debug5_2</t>
    <phoneticPr fontId="1" type="noConversion"/>
  </si>
  <si>
    <t>Debug6_1</t>
    <phoneticPr fontId="1" type="noConversion"/>
  </si>
  <si>
    <t>Debug7_5</t>
    <phoneticPr fontId="1" type="noConversion"/>
  </si>
  <si>
    <t>Debug8_4</t>
    <phoneticPr fontId="1" type="noConversion"/>
  </si>
  <si>
    <t>Debug1_2</t>
    <phoneticPr fontId="1" type="noConversion"/>
  </si>
  <si>
    <t>Debug2_1</t>
    <phoneticPr fontId="1" type="noConversion"/>
  </si>
  <si>
    <r>
      <rPr>
        <sz val="10"/>
        <color rgb="FF000000"/>
        <rFont val="Microsoft YaHei"/>
        <family val="2"/>
        <charset val="134"/>
      </rPr>
      <t>Debug3_5</t>
    </r>
    <phoneticPr fontId="1" type="noConversion"/>
  </si>
  <si>
    <t>Debug4_4</t>
    <phoneticPr fontId="1" type="noConversion"/>
  </si>
  <si>
    <t>Debug5_3</t>
    <phoneticPr fontId="1" type="noConversion"/>
  </si>
  <si>
    <t>Debug6_2</t>
    <phoneticPr fontId="1" type="noConversion"/>
  </si>
  <si>
    <t>Debug7_1</t>
    <phoneticPr fontId="1" type="noConversion"/>
  </si>
  <si>
    <t>Debug8_5</t>
    <phoneticPr fontId="1" type="noConversion"/>
  </si>
  <si>
    <r>
      <rPr>
        <sz val="10"/>
        <color rgb="FF000000"/>
        <rFont val="Microsoft YaHei"/>
        <family val="2"/>
        <charset val="134"/>
      </rPr>
      <t>Debug1_3</t>
    </r>
    <phoneticPr fontId="1" type="noConversion"/>
  </si>
  <si>
    <t>Debug2_2</t>
    <phoneticPr fontId="1" type="noConversion"/>
  </si>
  <si>
    <t>Debug3_1</t>
    <phoneticPr fontId="1" type="noConversion"/>
  </si>
  <si>
    <t>Debug4_5</t>
    <phoneticPr fontId="1" type="noConversion"/>
  </si>
  <si>
    <t>Debug5_4</t>
    <phoneticPr fontId="1" type="noConversion"/>
  </si>
  <si>
    <t>Debug6_3</t>
    <phoneticPr fontId="1" type="noConversion"/>
  </si>
  <si>
    <t>Debug7_2</t>
    <phoneticPr fontId="1" type="noConversion"/>
  </si>
  <si>
    <t>Debug8_1</t>
    <phoneticPr fontId="1" type="noConversion"/>
  </si>
  <si>
    <t>Debug1_4</t>
    <phoneticPr fontId="1" type="noConversion"/>
  </si>
  <si>
    <t>Debug2_3</t>
    <phoneticPr fontId="1" type="noConversion"/>
  </si>
  <si>
    <t>Debug3_2</t>
    <phoneticPr fontId="1" type="noConversion"/>
  </si>
  <si>
    <t>Debug4_1</t>
    <phoneticPr fontId="1" type="noConversion"/>
  </si>
  <si>
    <t>Debug5_5</t>
    <phoneticPr fontId="1" type="noConversion"/>
  </si>
  <si>
    <t>Debug6_4</t>
    <phoneticPr fontId="1" type="noConversion"/>
  </si>
  <si>
    <t>Debug7_3</t>
    <phoneticPr fontId="1" type="noConversion"/>
  </si>
  <si>
    <t>Debug8_2</t>
    <phoneticPr fontId="1" type="noConversion"/>
  </si>
  <si>
    <t>Debug1_5</t>
    <phoneticPr fontId="1" type="noConversion"/>
  </si>
  <si>
    <t>Debug2_4</t>
    <phoneticPr fontId="1" type="noConversion"/>
  </si>
  <si>
    <t>Debug3_3</t>
    <phoneticPr fontId="1" type="noConversion"/>
  </si>
  <si>
    <t>Debug4_2</t>
    <phoneticPr fontId="1" type="noConversion"/>
  </si>
  <si>
    <t>Debug5_1</t>
    <phoneticPr fontId="1" type="noConversion"/>
  </si>
  <si>
    <t>Debug6_5</t>
    <phoneticPr fontId="1" type="noConversion"/>
  </si>
  <si>
    <t>Debug7_4</t>
    <phoneticPr fontId="1" type="noConversion"/>
  </si>
  <si>
    <t>Debug8_3</t>
    <phoneticPr fontId="1" type="noConversion"/>
  </si>
  <si>
    <r>
      <rPr>
        <sz val="10"/>
        <color rgb="FF000000"/>
        <rFont val="Microsoft YaHei"/>
        <family val="2"/>
        <charset val="134"/>
      </rPr>
      <t>time 7</t>
    </r>
    <phoneticPr fontId="1" type="noConversion"/>
  </si>
  <si>
    <r>
      <rPr>
        <sz val="10"/>
        <color rgb="FF000000"/>
        <rFont val="Microsoft YaHei"/>
        <family val="2"/>
        <charset val="134"/>
      </rPr>
      <t>time 15</t>
    </r>
    <phoneticPr fontId="1" type="noConversion"/>
  </si>
  <si>
    <r>
      <rPr>
        <sz val="10"/>
        <color rgb="FF000000"/>
        <rFont val="Microsoft YaHei"/>
        <family val="2"/>
        <charset val="134"/>
      </rPr>
      <t>lang 10</t>
    </r>
    <phoneticPr fontId="1" type="noConversion"/>
  </si>
  <si>
    <r>
      <rPr>
        <sz val="10"/>
        <color rgb="FF000000"/>
        <rFont val="Microsoft YaHei"/>
        <family val="2"/>
        <charset val="134"/>
      </rPr>
      <t>lang 7</t>
    </r>
    <phoneticPr fontId="1" type="noConversion"/>
  </si>
  <si>
    <r>
      <rPr>
        <sz val="10"/>
        <color rgb="FF000000"/>
        <rFont val="Microsoft YaHei"/>
        <family val="2"/>
        <charset val="134"/>
      </rPr>
      <t xml:space="preserve">math 73 </t>
    </r>
    <r>
      <rPr>
        <sz val="10"/>
        <color rgb="FFFF0000"/>
        <rFont val="Microsoft YaHei"/>
        <family val="2"/>
        <charset val="134"/>
      </rPr>
      <t>不好区分补丁</t>
    </r>
    <phoneticPr fontId="1" type="noConversion"/>
  </si>
  <si>
    <r>
      <rPr>
        <sz val="10"/>
        <color rgb="FF000000"/>
        <rFont val="Microsoft YaHei"/>
        <family val="2"/>
        <charset val="134"/>
      </rPr>
      <t>math 5</t>
    </r>
    <phoneticPr fontId="1" type="noConversion"/>
  </si>
  <si>
    <r>
      <rPr>
        <sz val="10"/>
        <color rgb="FF000000"/>
        <rFont val="Microsoft YaHei"/>
        <family val="2"/>
        <charset val="134"/>
      </rPr>
      <t>chart 7</t>
    </r>
    <phoneticPr fontId="1" type="noConversion"/>
  </si>
  <si>
    <r>
      <rPr>
        <sz val="10"/>
        <color rgb="FF000000"/>
        <rFont val="Microsoft YaHei"/>
        <family val="2"/>
        <charset val="134"/>
      </rPr>
      <t>chart 12</t>
    </r>
    <phoneticPr fontId="1" type="noConversion"/>
  </si>
  <si>
    <r>
      <rPr>
        <sz val="10"/>
        <color rgb="FF000000"/>
        <rFont val="Microsoft YaHei"/>
        <family val="2"/>
        <charset val="134"/>
      </rPr>
      <t>第1场</t>
    </r>
    <phoneticPr fontId="1" type="noConversion"/>
  </si>
  <si>
    <r>
      <rPr>
        <sz val="10"/>
        <color rgb="FF000000"/>
        <rFont val="Microsoft YaHei"/>
        <family val="2"/>
        <charset val="134"/>
      </rPr>
      <t>第2场</t>
    </r>
    <phoneticPr fontId="1" type="noConversion"/>
  </si>
  <si>
    <r>
      <rPr>
        <sz val="10"/>
        <color rgb="FF000000"/>
        <rFont val="Microsoft YaHei"/>
        <family val="2"/>
        <charset val="134"/>
      </rPr>
      <t>第3场</t>
    </r>
    <phoneticPr fontId="1" type="noConversion"/>
  </si>
  <si>
    <r>
      <rPr>
        <sz val="10"/>
        <color rgb="FF000000"/>
        <rFont val="Microsoft YaHei"/>
        <family val="2"/>
        <charset val="134"/>
      </rPr>
      <t>第4场</t>
    </r>
    <phoneticPr fontId="1" type="noConversion"/>
  </si>
  <si>
    <r>
      <rPr>
        <sz val="10"/>
        <color rgb="FF000000"/>
        <rFont val="Microsoft YaHei"/>
        <family val="2"/>
        <charset val="134"/>
      </rPr>
      <t>第5场</t>
    </r>
    <phoneticPr fontId="1" type="noConversion"/>
  </si>
  <si>
    <r>
      <rPr>
        <sz val="10"/>
        <color rgb="FF000000"/>
        <rFont val="Microsoft YaHei"/>
        <family val="2"/>
        <charset val="134"/>
      </rPr>
      <t>第6场</t>
    </r>
    <phoneticPr fontId="1" type="noConversion"/>
  </si>
  <si>
    <r>
      <rPr>
        <sz val="10"/>
        <color rgb="FF000000"/>
        <rFont val="Microsoft YaHei"/>
        <family val="2"/>
        <charset val="134"/>
      </rPr>
      <t>第7场</t>
    </r>
    <phoneticPr fontId="1" type="noConversion"/>
  </si>
  <si>
    <r>
      <rPr>
        <sz val="10"/>
        <color rgb="FF000000"/>
        <rFont val="Microsoft YaHei"/>
        <family val="2"/>
        <charset val="134"/>
      </rPr>
      <t>第8场</t>
    </r>
    <phoneticPr fontId="1" type="noConversion"/>
  </si>
  <si>
    <r>
      <rPr>
        <sz val="10"/>
        <color rgb="FF7B7B7B"/>
        <rFont val="Microsoft YaHei"/>
        <family val="2"/>
        <charset val="134"/>
      </rPr>
      <t>无</t>
    </r>
    <phoneticPr fontId="1" type="noConversion"/>
  </si>
  <si>
    <r>
      <rPr>
        <sz val="10"/>
        <color rgb="FF7B7B7B"/>
        <rFont val="Microsoft YaHei"/>
        <family val="2"/>
        <charset val="134"/>
      </rPr>
      <t>acs 正确补丁</t>
    </r>
    <phoneticPr fontId="1" type="noConversion"/>
  </si>
  <si>
    <r>
      <rPr>
        <sz val="10"/>
        <color rgb="FF7B7B7B"/>
        <rFont val="Microsoft YaHei"/>
        <family val="2"/>
        <charset val="134"/>
      </rPr>
      <t>simfix 可行补丁</t>
    </r>
    <phoneticPr fontId="1" type="noConversion"/>
  </si>
  <si>
    <r>
      <rPr>
        <sz val="10"/>
        <color rgb="FF7B7B7B"/>
        <rFont val="Microsoft YaHei"/>
        <family val="2"/>
        <charset val="134"/>
      </rPr>
      <t>prapr 5个错误补丁</t>
    </r>
    <phoneticPr fontId="1" type="noConversion"/>
  </si>
  <si>
    <r>
      <rPr>
        <sz val="10"/>
        <color rgb="FF7B7B7B"/>
        <rFont val="Microsoft YaHei"/>
        <family val="2"/>
        <charset val="134"/>
      </rPr>
      <t>定位</t>
    </r>
    <phoneticPr fontId="1" type="noConversion"/>
  </si>
  <si>
    <r>
      <rPr>
        <sz val="10"/>
        <color rgb="FF7B7B7B"/>
        <rFont val="Microsoft YaHei"/>
        <family val="2"/>
        <charset val="134"/>
      </rPr>
      <t>acs 日志</t>
    </r>
    <phoneticPr fontId="1" type="noConversion"/>
  </si>
  <si>
    <r>
      <rPr>
        <sz val="10"/>
        <color rgb="FF7B7B7B"/>
        <rFont val="Microsoft YaHei"/>
        <family val="2"/>
        <charset val="134"/>
      </rPr>
      <t>simfix 疑似补丁</t>
    </r>
    <phoneticPr fontId="1" type="noConversion"/>
  </si>
  <si>
    <r>
      <rPr>
        <sz val="10"/>
        <color rgb="FFFF0000"/>
        <rFont val="Microsoft YaHei"/>
        <family val="2"/>
        <charset val="134"/>
      </rPr>
      <t>失败-未修改</t>
    </r>
    <phoneticPr fontId="1" type="noConversion"/>
  </si>
  <si>
    <r>
      <rPr>
        <sz val="10"/>
        <color rgb="FF0188FB"/>
        <rFont val="Microsoft YaHei"/>
        <family val="2"/>
        <charset val="134"/>
      </rPr>
      <t>成功-正确-复制补丁</t>
    </r>
    <phoneticPr fontId="1" type="noConversion"/>
  </si>
  <si>
    <r>
      <rPr>
        <sz val="10"/>
        <color rgb="FF000000"/>
        <rFont val="Microsoft YaHei"/>
        <family val="2"/>
        <charset val="134"/>
      </rPr>
      <t>失败</t>
    </r>
    <phoneticPr fontId="1" type="noConversion"/>
  </si>
  <si>
    <r>
      <rPr>
        <sz val="10"/>
        <color rgb="FF0188FB"/>
        <rFont val="Microsoft YaHei"/>
        <family val="2"/>
        <charset val="134"/>
      </rPr>
      <t>成功-正确</t>
    </r>
    <phoneticPr fontId="1" type="noConversion"/>
  </si>
  <si>
    <r>
      <rPr>
        <sz val="10"/>
        <color rgb="FF0188FB"/>
        <rFont val="Microsoft YaHei"/>
        <family val="2"/>
        <charset val="134"/>
      </rPr>
      <t>成功-错误-使用补丁</t>
    </r>
    <phoneticPr fontId="1" type="noConversion"/>
  </si>
  <si>
    <r>
      <rPr>
        <sz val="10"/>
        <color rgb="FF000000"/>
        <rFont val="Microsoft YaHei"/>
        <family val="2"/>
        <charset val="134"/>
      </rPr>
      <t>1次未修改，</t>
    </r>
    <phoneticPr fontId="1" type="noConversion"/>
  </si>
  <si>
    <r>
      <rPr>
        <sz val="10"/>
        <color rgb="FF0188FB"/>
        <rFont val="Microsoft YaHei"/>
        <family val="2"/>
        <charset val="134"/>
      </rPr>
      <t>成功-错误</t>
    </r>
    <phoneticPr fontId="1" type="noConversion"/>
  </si>
  <si>
    <r>
      <rPr>
        <sz val="10"/>
        <color rgb="FF0188FB"/>
        <rFont val="Microsoft YaHei"/>
        <family val="2"/>
        <charset val="134"/>
      </rPr>
      <t>成功-错误-直接复制补丁</t>
    </r>
    <phoneticPr fontId="1" type="noConversion"/>
  </si>
  <si>
    <r>
      <rPr>
        <sz val="10"/>
        <color rgb="FFFF0000"/>
        <rFont val="Microsoft YaHei"/>
        <family val="2"/>
        <charset val="134"/>
      </rPr>
      <t>成功-正确</t>
    </r>
    <phoneticPr fontId="1" type="noConversion"/>
  </si>
  <si>
    <r>
      <rPr>
        <sz val="10"/>
        <color rgb="FF0188FB"/>
        <rFont val="Microsoft YaHei"/>
        <family val="2"/>
        <charset val="134"/>
      </rPr>
      <t>成功-成功</t>
    </r>
    <phoneticPr fontId="1" type="noConversion"/>
  </si>
  <si>
    <r>
      <rPr>
        <sz val="10"/>
        <color rgb="FFFF0000"/>
        <rFont val="Microsoft YaHei"/>
        <family val="2"/>
        <charset val="134"/>
      </rPr>
      <t>成功-未知</t>
    </r>
    <phoneticPr fontId="1" type="noConversion"/>
  </si>
  <si>
    <r>
      <rPr>
        <sz val="10"/>
        <color rgb="FFFF0000"/>
        <rFont val="Microsoft YaHei"/>
        <family val="2"/>
        <charset val="134"/>
      </rPr>
      <t>成功-错误</t>
    </r>
    <phoneticPr fontId="1" type="noConversion"/>
  </si>
  <si>
    <r>
      <rPr>
        <sz val="10"/>
        <color rgb="FF7B7B7B"/>
        <rFont val="Microsoft YaHei"/>
        <family val="2"/>
        <charset val="134"/>
      </rPr>
      <t>simfix 日志</t>
    </r>
    <phoneticPr fontId="1" type="noConversion"/>
  </si>
  <si>
    <r>
      <rPr>
        <sz val="10"/>
        <color rgb="FF7B7B7B"/>
        <rFont val="Microsoft YaHei"/>
        <family val="2"/>
        <charset val="134"/>
      </rPr>
      <t>prapr 4个错误补丁，均指向正确的错误位置</t>
    </r>
    <phoneticPr fontId="1" type="noConversion"/>
  </si>
  <si>
    <r>
      <rPr>
        <sz val="10"/>
        <color rgb="FF0188FB"/>
        <rFont val="Microsoft YaHei"/>
        <family val="2"/>
        <charset val="134"/>
      </rPr>
      <t>成功</t>
    </r>
    <phoneticPr fontId="1" type="noConversion"/>
  </si>
  <si>
    <r>
      <rPr>
        <sz val="10"/>
        <color rgb="FF000000"/>
        <rFont val="Microsoft YaHei"/>
        <family val="2"/>
        <charset val="134"/>
      </rPr>
      <t>失败-正确位置</t>
    </r>
    <phoneticPr fontId="1" type="noConversion"/>
  </si>
  <si>
    <r>
      <rPr>
        <sz val="10"/>
        <color rgb="FF000000"/>
        <rFont val="Microsoft YaHei"/>
        <family val="2"/>
        <charset val="134"/>
      </rPr>
      <t>3次未修改，</t>
    </r>
    <phoneticPr fontId="1" type="noConversion"/>
  </si>
  <si>
    <r>
      <rPr>
        <sz val="10"/>
        <color rgb="FFFF0000"/>
        <rFont val="Microsoft YaHei"/>
        <family val="2"/>
        <charset val="134"/>
      </rPr>
      <t>未提交</t>
    </r>
    <phoneticPr fontId="1" type="noConversion"/>
  </si>
  <si>
    <r>
      <rPr>
        <sz val="10"/>
        <color rgb="FF000000"/>
        <rFont val="Microsoft YaHei"/>
        <family val="2"/>
        <charset val="134"/>
      </rPr>
      <t>4次未修改，</t>
    </r>
    <phoneticPr fontId="1" type="noConversion"/>
  </si>
  <si>
    <r>
      <rPr>
        <sz val="10"/>
        <color rgb="FF7B7B7B"/>
        <rFont val="Microsoft YaHei"/>
        <family val="2"/>
        <charset val="134"/>
      </rPr>
      <t>prapr 日志</t>
    </r>
    <phoneticPr fontId="1" type="noConversion"/>
  </si>
  <si>
    <r>
      <rPr>
        <sz val="10"/>
        <color rgb="FF7B7B7B"/>
        <rFont val="Microsoft YaHei"/>
        <family val="2"/>
        <charset val="134"/>
      </rPr>
      <t>acs 正确补丁，存在冗余</t>
    </r>
    <phoneticPr fontId="1" type="noConversion"/>
  </si>
  <si>
    <r>
      <rPr>
        <sz val="10"/>
        <color rgb="FF7B7B7B"/>
        <rFont val="Microsoft YaHei"/>
        <family val="2"/>
        <charset val="134"/>
      </rPr>
      <t>prapr 正确补丁3</t>
    </r>
    <phoneticPr fontId="1" type="noConversion"/>
  </si>
  <si>
    <r>
      <rPr>
        <sz val="10"/>
        <color rgb="FF000000"/>
        <rFont val="Microsoft YaHei"/>
        <family val="2"/>
        <charset val="134"/>
      </rPr>
      <t>5次未修改，</t>
    </r>
    <phoneticPr fontId="1" type="noConversion"/>
  </si>
  <si>
    <r>
      <rPr>
        <sz val="10"/>
        <color rgb="FF0188FB"/>
        <rFont val="Microsoft YaHei"/>
        <family val="2"/>
        <charset val="134"/>
      </rPr>
      <t>成功-正确-直接复制acs补丁</t>
    </r>
    <phoneticPr fontId="1" type="noConversion"/>
  </si>
  <si>
    <r>
      <rPr>
        <sz val="10"/>
        <color rgb="FFFF0000"/>
        <rFont val="Microsoft YaHei"/>
        <family val="2"/>
        <charset val="134"/>
      </rPr>
      <t>成功-复制acs补丁</t>
    </r>
    <phoneticPr fontId="1" type="noConversion"/>
  </si>
  <si>
    <r>
      <rPr>
        <b/>
        <sz val="10"/>
        <color rgb="FFFF0000"/>
        <rFont val="Microsoft YaHei"/>
        <family val="2"/>
        <charset val="134"/>
      </rPr>
      <t>2次未修改，6次直接复制</t>
    </r>
    <phoneticPr fontId="1" type="noConversion"/>
  </si>
  <si>
    <r>
      <rPr>
        <sz val="10"/>
        <color rgb="FF7B7B7B"/>
        <rFont val="Microsoft YaHei"/>
        <family val="2"/>
        <charset val="134"/>
      </rPr>
      <t>simfix 正确补丁</t>
    </r>
    <phoneticPr fontId="1" type="noConversion"/>
  </si>
  <si>
    <r>
      <rPr>
        <sz val="10"/>
        <color rgb="FF7B7B7B"/>
        <rFont val="Microsoft YaHei"/>
        <family val="2"/>
        <charset val="134"/>
      </rPr>
      <t>acs 疑似补丁</t>
    </r>
    <phoneticPr fontId="1" type="noConversion"/>
  </si>
  <si>
    <r>
      <rPr>
        <sz val="10"/>
        <color rgb="FF7B7B7B"/>
        <rFont val="Microsoft YaHei"/>
        <family val="2"/>
        <charset val="134"/>
      </rPr>
      <t>prapr 疑似补丁16-都是同一个类</t>
    </r>
    <phoneticPr fontId="1" type="noConversion"/>
  </si>
  <si>
    <r>
      <rPr>
        <sz val="10"/>
        <color rgb="FF000000"/>
        <rFont val="Microsoft YaHei"/>
        <family val="2"/>
        <charset val="134"/>
      </rPr>
      <t>失败-使用第一个定位行</t>
    </r>
    <phoneticPr fontId="1" type="noConversion"/>
  </si>
  <si>
    <r>
      <rPr>
        <sz val="10"/>
        <color rgb="FF000000"/>
        <rFont val="Microsoft YaHei"/>
        <family val="2"/>
        <charset val="134"/>
      </rPr>
      <t>2次未修改，</t>
    </r>
    <phoneticPr fontId="1" type="noConversion"/>
  </si>
  <si>
    <r>
      <rPr>
        <sz val="10"/>
        <color rgb="FF0188FB"/>
        <rFont val="Microsoft YaHei"/>
        <family val="2"/>
        <charset val="134"/>
      </rPr>
      <t>成功-使用补丁</t>
    </r>
    <phoneticPr fontId="1" type="noConversion"/>
  </si>
  <si>
    <r>
      <rPr>
        <sz val="10"/>
        <color rgb="FF7B7B7B"/>
        <rFont val="Microsoft YaHei"/>
        <family val="2"/>
        <charset val="134"/>
      </rPr>
      <t>acs-日志</t>
    </r>
    <phoneticPr fontId="1" type="noConversion"/>
  </si>
  <si>
    <r>
      <rPr>
        <sz val="10"/>
        <color rgb="FF7B7B7B"/>
        <rFont val="Microsoft YaHei"/>
        <family val="2"/>
        <charset val="134"/>
      </rPr>
      <t>prapr 正确补丁-存在冗余</t>
    </r>
    <phoneticPr fontId="1" type="noConversion"/>
  </si>
  <si>
    <r>
      <rPr>
        <sz val="10"/>
        <color rgb="FF7B7B7B"/>
        <rFont val="Microsoft YaHei"/>
        <family val="2"/>
        <charset val="134"/>
      </rPr>
      <t>prapr 正确2</t>
    </r>
    <phoneticPr fontId="1" type="noConversion"/>
  </si>
  <si>
    <r>
      <rPr>
        <sz val="10"/>
        <color rgb="FF0188FB"/>
        <rFont val="Microsoft YaHei"/>
        <family val="2"/>
        <charset val="134"/>
      </rPr>
      <t>成功-正确-在原补丁改进</t>
    </r>
    <phoneticPr fontId="1" type="noConversion"/>
  </si>
  <si>
    <r>
      <rPr>
        <sz val="10"/>
        <color rgb="FF0188FB"/>
        <rFont val="Microsoft YaHei"/>
        <family val="2"/>
        <charset val="134"/>
      </rPr>
      <t>成功-正确-直接复制补丁</t>
    </r>
    <phoneticPr fontId="1" type="noConversion"/>
  </si>
  <si>
    <r>
      <rPr>
        <sz val="10"/>
        <color rgb="FFFF0000"/>
        <rFont val="Microsoft YaHei"/>
        <family val="2"/>
        <charset val="134"/>
      </rPr>
      <t>成功-直接复制acs补丁</t>
    </r>
    <phoneticPr fontId="1" type="noConversion"/>
  </si>
  <si>
    <r>
      <rPr>
        <sz val="10"/>
        <color rgb="FF0188FB"/>
        <rFont val="Microsoft YaHei"/>
        <family val="2"/>
        <charset val="134"/>
      </rPr>
      <t>成功-直接复制补丁</t>
    </r>
    <phoneticPr fontId="1" type="noConversion"/>
  </si>
  <si>
    <r>
      <rPr>
        <b/>
        <sz val="10"/>
        <color rgb="FFFF0000"/>
        <rFont val="Microsoft YaHei"/>
        <family val="2"/>
        <charset val="134"/>
      </rPr>
      <t>4次未修改，4次直接复制</t>
    </r>
    <phoneticPr fontId="1" type="noConversion"/>
  </si>
  <si>
    <r>
      <rPr>
        <sz val="10"/>
        <color rgb="FF0188FB"/>
        <rFont val="Microsoft YaHei"/>
        <family val="2"/>
        <charset val="134"/>
      </rPr>
      <t>成功-错误-补丁识别错误</t>
    </r>
    <phoneticPr fontId="1" type="noConversion"/>
  </si>
  <si>
    <r>
      <rPr>
        <sz val="10"/>
        <color rgb="FF000000"/>
        <rFont val="Microsoft YaHei"/>
        <family val="2"/>
        <charset val="134"/>
      </rPr>
      <t>失败-位置错误</t>
    </r>
    <phoneticPr fontId="1" type="noConversion"/>
  </si>
  <si>
    <r>
      <rPr>
        <sz val="10"/>
        <color rgb="FF0188FB"/>
        <rFont val="Microsoft YaHei"/>
        <family val="2"/>
        <charset val="134"/>
      </rPr>
      <t>成功-错误-复制错误补丁</t>
    </r>
    <phoneticPr fontId="1" type="noConversion"/>
  </si>
  <si>
    <r>
      <rPr>
        <sz val="10"/>
        <color rgb="FF000000"/>
        <rFont val="Microsoft YaHei"/>
        <family val="2"/>
        <charset val="134"/>
      </rPr>
      <t>无信息</t>
    </r>
    <phoneticPr fontId="1" type="noConversion"/>
  </si>
  <si>
    <r>
      <rPr>
        <sz val="10"/>
        <color rgb="FF000000"/>
        <rFont val="Microsoft YaHei"/>
        <family val="2"/>
        <charset val="134"/>
      </rPr>
      <t>0(0)</t>
    </r>
    <phoneticPr fontId="1" type="noConversion"/>
  </si>
  <si>
    <r>
      <rPr>
        <sz val="10"/>
        <color rgb="FF000000"/>
        <rFont val="Microsoft YaHei"/>
        <family val="2"/>
        <charset val="134"/>
      </rPr>
      <t>2(2)</t>
    </r>
    <phoneticPr fontId="1" type="noConversion"/>
  </si>
  <si>
    <r>
      <rPr>
        <sz val="10"/>
        <color rgb="FF000000"/>
        <rFont val="Microsoft YaHei"/>
        <family val="2"/>
        <charset val="134"/>
      </rPr>
      <t>4(4)</t>
    </r>
    <phoneticPr fontId="1" type="noConversion"/>
  </si>
  <si>
    <r>
      <rPr>
        <sz val="10"/>
        <color rgb="FF000000"/>
        <rFont val="Microsoft YaHei"/>
        <family val="2"/>
        <charset val="134"/>
      </rPr>
      <t>2(3)</t>
    </r>
    <phoneticPr fontId="1" type="noConversion"/>
  </si>
  <si>
    <r>
      <rPr>
        <sz val="10"/>
        <color rgb="FF000000"/>
        <rFont val="Microsoft YaHei"/>
        <family val="2"/>
        <charset val="134"/>
      </rPr>
      <t>1(1)</t>
    </r>
    <phoneticPr fontId="1" type="noConversion"/>
  </si>
  <si>
    <r>
      <rPr>
        <sz val="10"/>
        <color rgb="FF000000"/>
        <rFont val="Microsoft YaHei"/>
        <family val="2"/>
        <charset val="134"/>
      </rPr>
      <t>定位</t>
    </r>
    <phoneticPr fontId="1" type="noConversion"/>
  </si>
  <si>
    <r>
      <rPr>
        <sz val="10"/>
        <color rgb="FF000000"/>
        <rFont val="Microsoft YaHei"/>
        <family val="2"/>
        <charset val="134"/>
      </rPr>
      <t>0(1)</t>
    </r>
    <phoneticPr fontId="1" type="noConversion"/>
  </si>
  <si>
    <r>
      <rPr>
        <sz val="10"/>
        <color rgb="FF000000"/>
        <rFont val="Microsoft YaHei"/>
        <family val="2"/>
        <charset val="134"/>
      </rPr>
      <t>3(4)</t>
    </r>
    <phoneticPr fontId="1" type="noConversion"/>
  </si>
  <si>
    <r>
      <rPr>
        <sz val="10"/>
        <color rgb="FF000000"/>
        <rFont val="Microsoft YaHei"/>
        <family val="2"/>
        <charset val="134"/>
      </rPr>
      <t>1(2)</t>
    </r>
    <phoneticPr fontId="1" type="noConversion"/>
  </si>
  <si>
    <r>
      <rPr>
        <sz val="10"/>
        <color rgb="FF000000"/>
        <rFont val="Microsoft YaHei"/>
        <family val="2"/>
        <charset val="134"/>
      </rPr>
      <t>PraPR</t>
    </r>
    <phoneticPr fontId="1" type="noConversion"/>
  </si>
  <si>
    <r>
      <rPr>
        <sz val="10"/>
        <color rgb="FF000000"/>
        <rFont val="Microsoft YaHei"/>
        <family val="2"/>
        <charset val="134"/>
      </rPr>
      <t>3(3)</t>
    </r>
    <phoneticPr fontId="1" type="noConversion"/>
  </si>
  <si>
    <r>
      <rPr>
        <sz val="10"/>
        <color rgb="FF000000"/>
        <rFont val="Microsoft YaHei"/>
        <family val="2"/>
        <charset val="134"/>
      </rPr>
      <t>1(3)</t>
    </r>
    <phoneticPr fontId="1" type="noConversion"/>
  </si>
  <si>
    <r>
      <rPr>
        <sz val="10"/>
        <color rgb="FF000000"/>
        <rFont val="Microsoft YaHei"/>
        <family val="2"/>
        <charset val="134"/>
      </rPr>
      <t>1(4)</t>
    </r>
    <phoneticPr fontId="1" type="noConversion"/>
  </si>
  <si>
    <r>
      <rPr>
        <sz val="10"/>
        <color rgb="FF000000"/>
        <rFont val="Microsoft YaHei"/>
        <family val="2"/>
        <charset val="134"/>
      </rPr>
      <t>SimFix</t>
    </r>
    <phoneticPr fontId="1" type="noConversion"/>
  </si>
  <si>
    <r>
      <rPr>
        <sz val="10"/>
        <color rgb="FF000000"/>
        <rFont val="Microsoft YaHei"/>
        <family val="2"/>
        <charset val="134"/>
      </rPr>
      <t>0(3)</t>
    </r>
    <phoneticPr fontId="1" type="noConversion"/>
  </si>
  <si>
    <r>
      <rPr>
        <sz val="10"/>
        <color rgb="FF000000"/>
        <rFont val="Microsoft YaHei"/>
        <family val="2"/>
        <charset val="134"/>
      </rPr>
      <t>0(4)</t>
    </r>
    <phoneticPr fontId="1" type="noConversion"/>
  </si>
  <si>
    <r>
      <rPr>
        <sz val="10"/>
        <color rgb="FF000000"/>
        <rFont val="Microsoft YaHei"/>
        <family val="2"/>
        <charset val="134"/>
      </rPr>
      <t>ACS</t>
    </r>
    <phoneticPr fontId="1" type="noConversion"/>
  </si>
  <si>
    <r>
      <rPr>
        <sz val="10"/>
        <color rgb="FF000000"/>
        <rFont val="Microsoft YaHei"/>
        <family val="2"/>
        <charset val="134"/>
      </rPr>
      <t>未提交</t>
    </r>
    <phoneticPr fontId="1" type="noConversion"/>
  </si>
  <si>
    <r>
      <rPr>
        <sz val="10"/>
        <color rgb="FF000000"/>
        <rFont val="Microsoft YaHei"/>
        <family val="2"/>
        <charset val="134"/>
      </rPr>
      <t>通过测试</t>
    </r>
    <phoneticPr fontId="1" type="noConversion"/>
  </si>
  <si>
    <r>
      <rPr>
        <sz val="10"/>
        <color rgb="FF000000"/>
        <rFont val="Microsoft YaHei"/>
        <family val="2"/>
        <charset val="134"/>
      </rPr>
      <t>比较人工和机器修复</t>
    </r>
    <phoneticPr fontId="1" type="noConversion"/>
  </si>
  <si>
    <r>
      <rPr>
        <sz val="11"/>
        <color rgb="FF000000"/>
        <rFont val="等线"/>
        <family val="3"/>
        <charset val="134"/>
      </rPr>
      <t>Program</t>
    </r>
    <phoneticPr fontId="1" type="noConversion"/>
  </si>
  <si>
    <r>
      <rPr>
        <sz val="11"/>
        <rFont val="等线"/>
        <family val="3"/>
        <charset val="134"/>
      </rPr>
      <t>Handowrk</t>
    </r>
    <phoneticPr fontId="1" type="noConversion"/>
  </si>
  <si>
    <t>PraPR</t>
    <phoneticPr fontId="1" type="noConversion"/>
  </si>
  <si>
    <t>SimFix</t>
    <phoneticPr fontId="1" type="noConversion"/>
  </si>
  <si>
    <t>ACS</t>
    <phoneticPr fontId="1" type="noConversion"/>
  </si>
  <si>
    <r>
      <rPr>
        <sz val="11"/>
        <color rgb="FF000000"/>
        <rFont val="等线"/>
        <family val="3"/>
        <charset val="134"/>
      </rPr>
      <t>Time 7</t>
    </r>
    <phoneticPr fontId="1" type="noConversion"/>
  </si>
  <si>
    <t>0(0)</t>
    <phoneticPr fontId="1" type="noConversion"/>
  </si>
  <si>
    <t>1(1)</t>
    <phoneticPr fontId="1" type="noConversion"/>
  </si>
  <si>
    <r>
      <rPr>
        <sz val="11"/>
        <color rgb="FF000000"/>
        <rFont val="等线"/>
        <family val="3"/>
        <charset val="134"/>
      </rPr>
      <t>Time 15</t>
    </r>
    <phoneticPr fontId="1" type="noConversion"/>
  </si>
  <si>
    <t>2(2)</t>
    <phoneticPr fontId="1" type="noConversion"/>
  </si>
  <si>
    <r>
      <rPr>
        <sz val="11"/>
        <color rgb="FF000000"/>
        <rFont val="等线"/>
        <family val="3"/>
        <charset val="134"/>
      </rPr>
      <t>Lang 10</t>
    </r>
    <phoneticPr fontId="1" type="noConversion"/>
  </si>
  <si>
    <t>0(1)</t>
    <phoneticPr fontId="1" type="noConversion"/>
  </si>
  <si>
    <r>
      <rPr>
        <sz val="11"/>
        <color rgb="FF000000"/>
        <rFont val="等线"/>
        <family val="3"/>
        <charset val="134"/>
      </rPr>
      <t>Lang 7</t>
    </r>
    <phoneticPr fontId="1" type="noConversion"/>
  </si>
  <si>
    <t>4(4)</t>
    <phoneticPr fontId="1" type="noConversion"/>
  </si>
  <si>
    <t>0(5)</t>
    <phoneticPr fontId="1" type="noConversion"/>
  </si>
  <si>
    <r>
      <rPr>
        <sz val="11"/>
        <color rgb="FF000000"/>
        <rFont val="等线"/>
        <family val="3"/>
        <charset val="134"/>
      </rPr>
      <t>Math 73</t>
    </r>
    <phoneticPr fontId="1" type="noConversion"/>
  </si>
  <si>
    <r>
      <rPr>
        <sz val="11"/>
        <color rgb="FF000000"/>
        <rFont val="等线"/>
        <family val="3"/>
        <charset val="134"/>
      </rPr>
      <t>2(3)</t>
    </r>
    <phoneticPr fontId="1" type="noConversion"/>
  </si>
  <si>
    <t>0(4)</t>
    <phoneticPr fontId="1" type="noConversion"/>
  </si>
  <si>
    <r>
      <rPr>
        <sz val="11"/>
        <color rgb="FF000000"/>
        <rFont val="等线"/>
        <family val="3"/>
        <charset val="134"/>
      </rPr>
      <t>Math 5</t>
    </r>
    <phoneticPr fontId="1" type="noConversion"/>
  </si>
  <si>
    <t>1(3)</t>
    <phoneticPr fontId="1" type="noConversion"/>
  </si>
  <si>
    <r>
      <rPr>
        <sz val="11"/>
        <color rgb="FF000000"/>
        <rFont val="等线"/>
        <family val="3"/>
        <charset val="134"/>
      </rPr>
      <t>Chart 7</t>
    </r>
    <phoneticPr fontId="1" type="noConversion"/>
  </si>
  <si>
    <t>0(16)</t>
    <phoneticPr fontId="1" type="noConversion"/>
  </si>
  <si>
    <r>
      <rPr>
        <sz val="11"/>
        <color rgb="FF000000"/>
        <rFont val="等线"/>
        <family val="3"/>
        <charset val="134"/>
      </rPr>
      <t>Chart 12</t>
    </r>
    <phoneticPr fontId="1" type="noConversion"/>
  </si>
  <si>
    <t>1(2)</t>
    <phoneticPr fontId="1" type="noConversion"/>
  </si>
  <si>
    <r>
      <rPr>
        <sz val="11"/>
        <color rgb="FF000000"/>
        <rFont val="等线"/>
        <family val="3"/>
        <charset val="134"/>
      </rPr>
      <t>All</t>
    </r>
    <phoneticPr fontId="1" type="noConversion"/>
  </si>
  <si>
    <t>18(18)</t>
    <phoneticPr fontId="1" type="noConversion"/>
  </si>
  <si>
    <t>3(27)</t>
    <phoneticPr fontId="1" type="noConversion"/>
  </si>
  <si>
    <t>3(6)</t>
    <phoneticPr fontId="1" type="noConversion"/>
  </si>
  <si>
    <t>3(4)</t>
    <phoneticPr fontId="1" type="noConversion"/>
  </si>
  <si>
    <r>
      <rPr>
        <sz val="11"/>
        <rFont val="等线"/>
        <family val="3"/>
        <charset val="134"/>
      </rPr>
      <t>human</t>
    </r>
    <phoneticPr fontId="1" type="noConversion"/>
  </si>
  <si>
    <r>
      <rPr>
        <sz val="11"/>
        <color rgb="FF000000"/>
        <rFont val="等线"/>
        <family val="3"/>
        <charset val="134"/>
      </rPr>
      <t>human-locaation</t>
    </r>
    <phoneticPr fontId="1" type="noConversion"/>
  </si>
  <si>
    <r>
      <rPr>
        <sz val="11"/>
        <color rgb="FF000000"/>
        <rFont val="等线"/>
        <family val="3"/>
        <charset val="134"/>
      </rPr>
      <t>human-PraPR</t>
    </r>
    <phoneticPr fontId="1" type="noConversion"/>
  </si>
  <si>
    <r>
      <rPr>
        <sz val="11"/>
        <color rgb="FF000000"/>
        <rFont val="等线"/>
        <family val="3"/>
        <charset val="134"/>
      </rPr>
      <t>human-SimFix</t>
    </r>
    <phoneticPr fontId="1" type="noConversion"/>
  </si>
  <si>
    <r>
      <rPr>
        <sz val="11"/>
        <color rgb="FF000000"/>
        <rFont val="等线"/>
        <family val="3"/>
        <charset val="134"/>
      </rPr>
      <t>human-ACS</t>
    </r>
    <phoneticPr fontId="1" type="noConversion"/>
  </si>
  <si>
    <t>2(3)</t>
    <phoneticPr fontId="1" type="noConversion"/>
  </si>
  <si>
    <t>3(3)</t>
    <phoneticPr fontId="1" type="noConversion"/>
  </si>
  <si>
    <t>0(3)</t>
    <phoneticPr fontId="1" type="noConversion"/>
  </si>
  <si>
    <t>1(4)</t>
    <phoneticPr fontId="1" type="noConversion"/>
  </si>
  <si>
    <r>
      <rPr>
        <sz val="11"/>
        <color rgb="FF000000"/>
        <rFont val="等线"/>
        <family val="3"/>
        <charset val="134"/>
      </rPr>
      <t>17(18)</t>
    </r>
    <phoneticPr fontId="1" type="noConversion"/>
  </si>
  <si>
    <t>16(21)</t>
    <phoneticPr fontId="1" type="noConversion"/>
  </si>
  <si>
    <t>14(22)</t>
    <phoneticPr fontId="1" type="noConversion"/>
  </si>
  <si>
    <t>15(28)</t>
    <phoneticPr fontId="1" type="noConversion"/>
  </si>
  <si>
    <t>16(20)</t>
    <phoneticPr fontId="1" type="noConversion"/>
  </si>
  <si>
    <t>表格</t>
    <phoneticPr fontId="16" type="noConversion"/>
  </si>
  <si>
    <t>All</t>
  </si>
  <si>
    <t>All</t>
    <phoneticPr fontId="16" type="noConversion"/>
  </si>
  <si>
    <t>Time 7</t>
  </si>
  <si>
    <t>Time 15</t>
  </si>
  <si>
    <t>Lang 10</t>
  </si>
  <si>
    <t>Lang 7</t>
  </si>
  <si>
    <t>Math 73</t>
  </si>
  <si>
    <t>Math 5</t>
  </si>
  <si>
    <t>Chart 7</t>
  </si>
  <si>
    <t>Chart 12</t>
  </si>
  <si>
    <t>日志</t>
    <phoneticPr fontId="16" type="noConversion"/>
  </si>
  <si>
    <t>正确补丁</t>
    <phoneticPr fontId="16" type="noConversion"/>
  </si>
  <si>
    <t>正确</t>
  </si>
  <si>
    <t>正确</t>
    <phoneticPr fontId="16" type="noConversion"/>
  </si>
  <si>
    <t>错误补丁</t>
    <phoneticPr fontId="16" type="noConversion"/>
  </si>
  <si>
    <t>失败</t>
  </si>
  <si>
    <t>失败</t>
    <phoneticPr fontId="1" type="noConversion"/>
  </si>
  <si>
    <t>正确</t>
    <phoneticPr fontId="1" type="noConversion"/>
  </si>
  <si>
    <t>错误</t>
  </si>
  <si>
    <t>总体情况</t>
    <phoneticPr fontId="16" type="noConversion"/>
  </si>
  <si>
    <t>错误</t>
    <phoneticPr fontId="16" type="noConversion"/>
  </si>
  <si>
    <t>Process finished with exit code 0</t>
  </si>
  <si>
    <t xml:space="preserve">math 73 </t>
    <phoneticPr fontId="1" type="noConversion"/>
  </si>
  <si>
    <t>未更改</t>
  </si>
  <si>
    <t>日志</t>
    <phoneticPr fontId="1" type="noConversion"/>
  </si>
  <si>
    <t>正确补丁</t>
    <phoneticPr fontId="1" type="noConversion"/>
  </si>
  <si>
    <t>正确补丁-存在冗余</t>
    <phoneticPr fontId="1" type="noConversion"/>
  </si>
  <si>
    <t>可行补丁</t>
    <phoneticPr fontId="1" type="noConversion"/>
  </si>
  <si>
    <t>正确补丁，存在冗余</t>
    <phoneticPr fontId="1" type="noConversion"/>
  </si>
  <si>
    <t>5个错误补丁</t>
    <phoneticPr fontId="1" type="noConversion"/>
  </si>
  <si>
    <t>疑似补丁</t>
    <phoneticPr fontId="1" type="noConversion"/>
  </si>
  <si>
    <t>4个错误补丁，均指向正确的错误位置</t>
    <phoneticPr fontId="1" type="noConversion"/>
  </si>
  <si>
    <t>正确补丁3</t>
    <phoneticPr fontId="1" type="noConversion"/>
  </si>
  <si>
    <t>疑似补丁16-都是同一个类</t>
    <phoneticPr fontId="1" type="noConversion"/>
  </si>
  <si>
    <t>正确2</t>
    <phoneticPr fontId="1" type="noConversion"/>
  </si>
  <si>
    <t>无信息</t>
    <phoneticPr fontId="1" type="noConversion"/>
  </si>
  <si>
    <t>定位信息</t>
    <phoneticPr fontId="1" type="noConversion"/>
  </si>
  <si>
    <t>失败-复制补丁</t>
  </si>
  <si>
    <t>失败-使用第一个定位行</t>
  </si>
  <si>
    <t>报告比较</t>
    <phoneticPr fontId="1" type="noConversion"/>
  </si>
  <si>
    <t>Simfix</t>
    <phoneticPr fontId="1" type="noConversion"/>
  </si>
  <si>
    <t>18/20</t>
    <phoneticPr fontId="1" type="noConversion"/>
  </si>
  <si>
    <t>15/23</t>
    <phoneticPr fontId="1" type="noConversion"/>
  </si>
  <si>
    <t>15/29</t>
    <phoneticPr fontId="1" type="noConversion"/>
  </si>
  <si>
    <t>16/23</t>
    <phoneticPr fontId="1" type="noConversion"/>
  </si>
  <si>
    <t>补丁和日志比较</t>
    <phoneticPr fontId="1" type="noConversion"/>
  </si>
  <si>
    <t>错误补丁</t>
    <phoneticPr fontId="1" type="noConversion"/>
  </si>
  <si>
    <t>未回答</t>
    <phoneticPr fontId="16" type="noConversion"/>
  </si>
  <si>
    <t>15min 是</t>
    <phoneticPr fontId="16" type="noConversion"/>
  </si>
  <si>
    <t>1 是</t>
    <phoneticPr fontId="16" type="noConversion"/>
  </si>
  <si>
    <t>3 是</t>
    <phoneticPr fontId="16" type="noConversion"/>
  </si>
  <si>
    <t>4 是</t>
    <phoneticPr fontId="16" type="noConversion"/>
  </si>
  <si>
    <t>2 是</t>
    <phoneticPr fontId="16" type="noConversion"/>
  </si>
  <si>
    <t>20 是</t>
    <phoneticPr fontId="16" type="noConversion"/>
  </si>
  <si>
    <t>25 是</t>
    <phoneticPr fontId="16" type="noConversion"/>
  </si>
  <si>
    <t>8 否</t>
    <phoneticPr fontId="16" type="noConversion"/>
  </si>
  <si>
    <t>5 是</t>
    <phoneticPr fontId="16" type="noConversion"/>
  </si>
  <si>
    <t>15 否</t>
    <phoneticPr fontId="16" type="noConversion"/>
  </si>
  <si>
    <t>10 是</t>
    <phoneticPr fontId="16" type="noConversion"/>
  </si>
  <si>
    <t>10 否</t>
    <phoneticPr fontId="16" type="noConversion"/>
  </si>
  <si>
    <t>回答不全10</t>
    <phoneticPr fontId="16" type="noConversion"/>
  </si>
  <si>
    <t>回答不全12</t>
    <phoneticPr fontId="16" type="noConversion"/>
  </si>
  <si>
    <t>20 未看完</t>
    <phoneticPr fontId="16" type="noConversion"/>
  </si>
  <si>
    <t>2 否</t>
    <phoneticPr fontId="16" type="noConversion"/>
  </si>
  <si>
    <t>15 是</t>
    <phoneticPr fontId="16" type="noConversion"/>
  </si>
  <si>
    <t>acs</t>
    <phoneticPr fontId="16" type="noConversion"/>
  </si>
  <si>
    <t>prapr</t>
    <phoneticPr fontId="16" type="noConversion"/>
  </si>
  <si>
    <t>simfix</t>
    <phoneticPr fontId="16" type="noConversion"/>
  </si>
  <si>
    <t>sum</t>
    <phoneticPr fontId="16" type="noConversion"/>
  </si>
  <si>
    <t>0.56/8.4</t>
  </si>
  <si>
    <t>0.59/8.9</t>
  </si>
  <si>
    <t>0.60/8.6</t>
  </si>
  <si>
    <t>1.00/5.9</t>
  </si>
  <si>
    <t>1.00/7.7</t>
  </si>
  <si>
    <t>0.91/7.3</t>
  </si>
  <si>
    <t>0.30/10.5</t>
  </si>
  <si>
    <t>0.13/10.5</t>
  </si>
  <si>
    <t>0.33/9.3</t>
  </si>
  <si>
    <t>0.24/10.3</t>
  </si>
  <si>
    <t>0.50/9.8</t>
  </si>
  <si>
    <t>0.80/7.6</t>
  </si>
  <si>
    <t>补丁数量</t>
    <phoneticPr fontId="16" type="noConversion"/>
  </si>
  <si>
    <t>快速</t>
  </si>
  <si>
    <t>定位bug</t>
  </si>
  <si>
    <t>冗余信息太多，不利于阅读</t>
    <phoneticPr fontId="16" type="noConversion"/>
  </si>
  <si>
    <t>快速进行debug</t>
    <phoneticPr fontId="16" type="noConversion"/>
  </si>
  <si>
    <t>提供补丁信息</t>
    <phoneticPr fontId="16" type="noConversion"/>
  </si>
  <si>
    <t>不需要阅读所有代码，立刻定位bug位置，以及解决方案</t>
    <phoneticPr fontId="16" type="noConversion"/>
  </si>
  <si>
    <t>提供较准确的出错位置，方便定位错误信息</t>
    <phoneticPr fontId="16" type="noConversion"/>
  </si>
  <si>
    <t>提供错误代码范围</t>
    <phoneticPr fontId="16" type="noConversion"/>
  </si>
  <si>
    <t>补丁大部分不准确，但是有很大的可能帮助找到出错的位置</t>
    <phoneticPr fontId="16" type="noConversion"/>
  </si>
  <si>
    <t>入门难度</t>
    <phoneticPr fontId="16" type="noConversion"/>
  </si>
  <si>
    <t>准确率</t>
    <phoneticPr fontId="16" type="noConversion"/>
  </si>
  <si>
    <t>可理解性</t>
    <phoneticPr fontId="16" type="noConversion"/>
  </si>
  <si>
    <t>代码理解</t>
    <phoneticPr fontId="16" type="noConversion"/>
  </si>
  <si>
    <t>在不熟悉代码的情况下快速定位缺陷</t>
    <phoneticPr fontId="16" type="noConversion"/>
  </si>
  <si>
    <t>快速定位错误位置 提供可选修改方法</t>
    <phoneticPr fontId="16" type="noConversion"/>
  </si>
  <si>
    <t>指导定位可能存在风险的代码位置</t>
    <phoneticPr fontId="16" type="noConversion"/>
  </si>
  <si>
    <t>给出比较有用的bug范围</t>
    <phoneticPr fontId="16" type="noConversion"/>
  </si>
  <si>
    <t>定位可能出现问题的位置</t>
    <phoneticPr fontId="16" type="noConversion"/>
  </si>
  <si>
    <t>最关键就是生成可用的patch</t>
    <phoneticPr fontId="16" type="noConversion"/>
  </si>
  <si>
    <t>提供补丁和导向型建议</t>
    <phoneticPr fontId="16" type="noConversion"/>
  </si>
  <si>
    <t>可以提供修复思路方向，有些可以给予正确补丁</t>
    <phoneticPr fontId="16" type="noConversion"/>
  </si>
  <si>
    <t>提供bug位置和补丁</t>
    <phoneticPr fontId="16" type="noConversion"/>
  </si>
  <si>
    <t>It can provide patches and buggy statements</t>
    <phoneticPr fontId="16" type="noConversion"/>
  </si>
  <si>
    <t>定位错误信息以及直接提供可能的补丁</t>
    <phoneticPr fontId="16" type="noConversion"/>
  </si>
  <si>
    <t>可行的补丁和可能的bug位置</t>
    <phoneticPr fontId="16" type="noConversion"/>
  </si>
  <si>
    <t>入门难度和理解成本高，至少要让报告易于理解才是最需要的</t>
    <phoneticPr fontId="16" type="noConversion"/>
  </si>
  <si>
    <t>It provide reports with a low acuracy</t>
    <phoneticPr fontId="16" type="noConversion"/>
  </si>
  <si>
    <t>提高工具准确度</t>
    <phoneticPr fontId="16" type="noConversion"/>
  </si>
  <si>
    <t>准确率不高，可读性和易用性较差，理解起来比较困难</t>
    <phoneticPr fontId="16" type="noConversion"/>
  </si>
  <si>
    <t>Tool accuracy should be improved</t>
    <phoneticPr fontId="16" type="noConversion"/>
  </si>
  <si>
    <t>bug定位的准确性；报告的可理解性</t>
    <phoneticPr fontId="16" type="noConversion"/>
  </si>
  <si>
    <t>The accuracy of bug location and the intelligibility of reports are low</t>
    <phoneticPr fontId="16" type="noConversion"/>
  </si>
  <si>
    <t>准确率太低，明显不是bug的地方给补丁</t>
    <phoneticPr fontId="16" type="noConversion"/>
  </si>
  <si>
    <t>The accuracy rate is too low, and it may generate a patch ona on a location obviously not a bug</t>
    <phoneticPr fontId="16" type="noConversion"/>
  </si>
  <si>
    <t>Its report is less understandable</t>
    <phoneticPr fontId="16" type="noConversion"/>
  </si>
  <si>
    <t>阅读感不太好，修复效果还可以更好</t>
    <phoneticPr fontId="16" type="noConversion"/>
  </si>
  <si>
    <t>Hard to read, and the repair performance could be better</t>
    <phoneticPr fontId="16" type="noConversion"/>
  </si>
  <si>
    <t>1、对于生成补丁为字节码的工具，希望能提供源码补丁，方便阅读；2、生成补丁文件，尽可能消除无关信息，方便快速理解。</t>
    <phoneticPr fontId="16" type="noConversion"/>
  </si>
  <si>
    <t>For tools that generate patches as bytecode, I hope to provide source code patches for easy reading</t>
    <phoneticPr fontId="16" type="noConversion"/>
  </si>
  <si>
    <t>When generating patch files, tool shiould eliminate irrelevant information as much as possible to facilitate quick understanding.</t>
    <phoneticPr fontId="16" type="noConversion"/>
  </si>
  <si>
    <t>能够提供补丁的工具可以直接提供反编译后的源码级别的补丁，如果没有能够修复，可以提供每条语句出错的概率。</t>
    <phoneticPr fontId="16" type="noConversion"/>
  </si>
  <si>
    <t>Tools can provide decompiled source-level patche, and   they can provide the probability of error in each statement If bug cannot be repaired.</t>
    <phoneticPr fontId="16" type="noConversion"/>
  </si>
  <si>
    <t>在其生成报告的展现形式上多下功夫，调研清楚到底展现哪些信息，以什么样的形式能够最大幅度加速开发者Bug修复。把一大堆过程数据展示出来对于开发者来说意义不大。</t>
    <phoneticPr fontId="16" type="noConversion"/>
  </si>
  <si>
    <t>Developers should investigate what information is displayed and in what form it can accelerate developer bug fixes to the greatest extent.</t>
    <phoneticPr fontId="16" type="noConversion"/>
  </si>
  <si>
    <t>Displaying a lot of process data is of little significance to developers.</t>
    <phoneticPr fontId="16" type="noConversion"/>
  </si>
  <si>
    <r>
      <t>部分工具内容复杂，其实只要提供最关键的信息即可q</t>
    </r>
    <r>
      <rPr>
        <sz val="12"/>
        <color theme="1"/>
        <rFont val="MS Gothic"/>
        <family val="3"/>
        <charset val="1"/>
      </rPr>
      <t> </t>
    </r>
    <r>
      <rPr>
        <sz val="12"/>
        <color theme="1"/>
        <rFont val="宋体"/>
        <family val="3"/>
        <charset val="134"/>
        <scheme val="minor"/>
      </rPr>
      <t>l</t>
    </r>
    <phoneticPr fontId="16" type="noConversion"/>
  </si>
  <si>
    <t>Some tools have complex content, in fact, providing the most critical information is enough</t>
    <phoneticPr fontId="16" type="noConversion"/>
  </si>
  <si>
    <t>Bug报告能够更加便于理解，如log日志</t>
    <phoneticPr fontId="16" type="noConversion"/>
  </si>
  <si>
    <t>Bug reports can be more easily understood, such as log reports</t>
    <phoneticPr fontId="16" type="noConversion"/>
  </si>
  <si>
    <t>.class文件的补丁，需要反编译才可看到代码，不方便</t>
    <phoneticPr fontId="16" type="noConversion"/>
  </si>
  <si>
    <t>Reports in bytecode format need to be decompiled to read, which is not convenient</t>
    <phoneticPr fontId="16" type="noConversion"/>
  </si>
  <si>
    <t>Some reports have too much redundant information, which is not conducive to read</t>
    <phoneticPr fontId="16" type="noConversion"/>
  </si>
  <si>
    <t>It lacks an understanding of the code</t>
    <phoneticPr fontId="16" type="noConversion"/>
  </si>
  <si>
    <t>补丁缺乏对代码含义的真实理解，仅仅是频繁试错</t>
    <phoneticPr fontId="16" type="noConversion"/>
  </si>
  <si>
    <t>疑似</t>
    <phoneticPr fontId="16" type="noConversion"/>
  </si>
  <si>
    <t>正确率</t>
    <phoneticPr fontId="16" type="noConversion"/>
  </si>
  <si>
    <t>时间</t>
    <phoneticPr fontId="1" type="noConversion"/>
  </si>
  <si>
    <t>manual</t>
    <phoneticPr fontId="1" type="noConversion"/>
  </si>
  <si>
    <t>prapr</t>
    <phoneticPr fontId="1" type="noConversion"/>
  </si>
  <si>
    <t>chart7</t>
    <phoneticPr fontId="1" type="noConversion"/>
  </si>
  <si>
    <t>simfix</t>
    <phoneticPr fontId="1" type="noConversion"/>
  </si>
  <si>
    <t>chart12</t>
    <phoneticPr fontId="1" type="noConversion"/>
  </si>
  <si>
    <t>lang7</t>
    <phoneticPr fontId="1" type="noConversion"/>
  </si>
  <si>
    <t>lang10</t>
    <phoneticPr fontId="1" type="noConversion"/>
  </si>
  <si>
    <t>time7</t>
    <phoneticPr fontId="1" type="noConversion"/>
  </si>
  <si>
    <t>time15</t>
    <phoneticPr fontId="1" type="noConversion"/>
  </si>
  <si>
    <t>math5</t>
    <phoneticPr fontId="1" type="noConversion"/>
  </si>
  <si>
    <t>math73</t>
    <phoneticPr fontId="1" type="noConversion"/>
  </si>
  <si>
    <t>acs</t>
    <phoneticPr fontId="1" type="noConversion"/>
  </si>
  <si>
    <t>time</t>
    <phoneticPr fontId="1" type="noConversion"/>
  </si>
  <si>
    <t>avg_time</t>
    <phoneticPr fontId="1" type="noConversion"/>
  </si>
  <si>
    <t>max</t>
    <phoneticPr fontId="1" type="noConversion"/>
  </si>
  <si>
    <t>avg</t>
    <phoneticPr fontId="1" type="noConversion"/>
  </si>
  <si>
    <t>min</t>
    <phoneticPr fontId="1" type="noConversion"/>
  </si>
  <si>
    <t>未更改</t>
    <phoneticPr fontId="1" type="noConversion"/>
  </si>
  <si>
    <t>错误</t>
    <phoneticPr fontId="1" type="noConversion"/>
  </si>
  <si>
    <t>合计</t>
    <phoneticPr fontId="1" type="noConversion"/>
  </si>
  <si>
    <t>未修改</t>
    <phoneticPr fontId="1" type="noConversion"/>
  </si>
  <si>
    <t>未通过用例</t>
  </si>
  <si>
    <t>未通过用例</t>
    <phoneticPr fontId="1" type="noConversion"/>
  </si>
  <si>
    <t>失败-在补丁上更改</t>
    <phoneticPr fontId="1" type="noConversion"/>
  </si>
  <si>
    <t>第1场</t>
    <phoneticPr fontId="1" type="noConversion"/>
  </si>
  <si>
    <t>第2场</t>
    <phoneticPr fontId="1" type="noConversion"/>
  </si>
  <si>
    <t>第3场</t>
    <phoneticPr fontId="1" type="noConversion"/>
  </si>
  <si>
    <t>第4场</t>
    <phoneticPr fontId="1" type="noConversion"/>
  </si>
  <si>
    <t>第5场</t>
    <phoneticPr fontId="1" type="noConversion"/>
  </si>
  <si>
    <t>第6场</t>
    <phoneticPr fontId="1" type="noConversion"/>
  </si>
  <si>
    <t>第7场</t>
    <phoneticPr fontId="1" type="noConversion"/>
  </si>
  <si>
    <t>第8场</t>
    <phoneticPr fontId="1" type="noConversion"/>
  </si>
  <si>
    <t>未修改-成功-正确-复制袁阳阳</t>
    <phoneticPr fontId="1" type="noConversion"/>
  </si>
  <si>
    <t>未修改-失败-未修改</t>
    <phoneticPr fontId="1" type="noConversion"/>
  </si>
  <si>
    <t>未修改-成功-复制sim补丁</t>
    <phoneticPr fontId="1" type="noConversion"/>
  </si>
  <si>
    <t>未修改成功-复制prapr补丁-算失败</t>
    <phoneticPr fontId="1" type="noConversion"/>
  </si>
  <si>
    <t>未修改</t>
    <phoneticPr fontId="16" type="noConversion"/>
  </si>
  <si>
    <t>合计</t>
    <phoneticPr fontId="16" type="noConversion"/>
  </si>
  <si>
    <t>无</t>
    <phoneticPr fontId="1" type="noConversion"/>
  </si>
  <si>
    <t>manual</t>
    <phoneticPr fontId="16" type="noConversion"/>
  </si>
  <si>
    <t>location</t>
    <phoneticPr fontId="16" type="noConversion"/>
  </si>
  <si>
    <t>bug1</t>
    <phoneticPr fontId="16" type="noConversion"/>
  </si>
  <si>
    <t>bug2</t>
  </si>
  <si>
    <t>bug3</t>
  </si>
  <si>
    <t>bug4</t>
  </si>
  <si>
    <t>bug5</t>
  </si>
  <si>
    <t>bug6</t>
  </si>
  <si>
    <t>bug7</t>
  </si>
  <si>
    <t>bug8</t>
  </si>
  <si>
    <t>完成率</t>
    <phoneticPr fontId="16" type="noConversion"/>
  </si>
  <si>
    <t>疑似率</t>
    <phoneticPr fontId="16" type="noConversion"/>
  </si>
  <si>
    <t>0-0</t>
    <phoneticPr fontId="16" type="noConversion"/>
  </si>
  <si>
    <t>2--2</t>
    <phoneticPr fontId="16" type="noConversion"/>
  </si>
  <si>
    <t>0--0</t>
    <phoneticPr fontId="16" type="noConversion"/>
  </si>
  <si>
    <t>4--4</t>
    <phoneticPr fontId="16" type="noConversion"/>
  </si>
  <si>
    <t>3--2</t>
    <phoneticPr fontId="16" type="noConversion"/>
  </si>
  <si>
    <t>1--1</t>
    <phoneticPr fontId="16" type="noConversion"/>
  </si>
  <si>
    <t>3--3</t>
    <phoneticPr fontId="16" type="noConversion"/>
  </si>
  <si>
    <t>2--1</t>
    <phoneticPr fontId="16" type="noConversion"/>
  </si>
  <si>
    <t>1--0</t>
    <phoneticPr fontId="16" type="noConversion"/>
  </si>
  <si>
    <t>4--3</t>
    <phoneticPr fontId="16" type="noConversion"/>
  </si>
  <si>
    <t>3--1</t>
    <phoneticPr fontId="16" type="noConversion"/>
  </si>
  <si>
    <t>2--0</t>
    <phoneticPr fontId="16" type="noConversion"/>
  </si>
  <si>
    <t>4--0</t>
    <phoneticPr fontId="16" type="noConversion"/>
  </si>
  <si>
    <t>4--1</t>
    <phoneticPr fontId="16" type="noConversion"/>
  </si>
  <si>
    <t>3--0</t>
    <phoneticPr fontId="16" type="noConversion"/>
  </si>
  <si>
    <t>all</t>
    <phoneticPr fontId="16" type="noConversion"/>
  </si>
  <si>
    <t>无信息</t>
    <phoneticPr fontId="16" type="noConversion"/>
  </si>
  <si>
    <t>定位</t>
    <phoneticPr fontId="16" type="noConversion"/>
  </si>
  <si>
    <t>最高</t>
    <phoneticPr fontId="16" type="noConversion"/>
  </si>
  <si>
    <t>手动</t>
    <phoneticPr fontId="16" type="noConversion"/>
  </si>
  <si>
    <t>工具</t>
    <phoneticPr fontId="16" type="noConversion"/>
  </si>
  <si>
    <t>最低</t>
    <phoneticPr fontId="16" type="noConversion"/>
  </si>
  <si>
    <t>总计</t>
    <phoneticPr fontId="16" type="noConversion"/>
  </si>
  <si>
    <t>It is effective to accelerate the process of debugging initially.</t>
    <phoneticPr fontId="16" type="noConversion"/>
  </si>
  <si>
    <t>It helps to indentify suspicious code statements quickly when developers are not familiar with the source code.</t>
    <phoneticPr fontId="16" type="noConversion"/>
  </si>
  <si>
    <r>
      <t xml:space="preserve">It can quickly identify buggy locations and further provide candidate </t>
    </r>
    <r>
      <rPr>
        <sz val="12"/>
        <color theme="1"/>
        <rFont val="Tahoma"/>
        <family val="3"/>
        <charset val="1"/>
      </rPr>
      <t>ﬁ</t>
    </r>
    <r>
      <rPr>
        <sz val="12"/>
        <color theme="1"/>
        <rFont val="宋体"/>
        <family val="3"/>
        <charset val="134"/>
        <scheme val="minor"/>
      </rPr>
      <t>xes for developers to choose.</t>
    </r>
    <phoneticPr fontId="16" type="noConversion"/>
  </si>
  <si>
    <t>It is able to help me repair bugs faster.</t>
    <phoneticPr fontId="16" type="noConversion"/>
  </si>
  <si>
    <t>Participants could immediately recognize the buggy code elements and acquire the plausible solution to the problem without understanting all of the source code.</t>
    <phoneticPr fontId="16" type="noConversion"/>
  </si>
  <si>
    <t>It can provide multiple suspicious buggy code elements.</t>
    <phoneticPr fontId="16" type="noConversion"/>
  </si>
  <si>
    <t>It can guide me to indentify potentially risky code elements</t>
    <phoneticPr fontId="16" type="noConversion"/>
  </si>
  <si>
    <t>I could be more likely to identify the buggy code elements when the patches are provided, despite most of them being incorrect.</t>
    <phoneticPr fontId="16" type="noConversion"/>
  </si>
  <si>
    <t>It can help me to identify buggy code snippets.</t>
    <phoneticPr fontId="16" type="noConversion"/>
  </si>
  <si>
    <t>It provides accurant buggy locations, which is convenient for me to understand the bug.</t>
    <phoneticPr fontId="16" type="noConversion"/>
  </si>
  <si>
    <t>It can identify the location where a bug may appear.</t>
    <phoneticPr fontId="16" type="noConversion"/>
  </si>
  <si>
    <t>It can provide useful patches.</t>
    <phoneticPr fontId="16" type="noConversion"/>
  </si>
  <si>
    <t>The key is that the tool can generates a usable patch.</t>
    <phoneticPr fontId="16" type="noConversion"/>
  </si>
  <si>
    <t>It can always provide patches and suggest useful guidelines for repairing.</t>
    <phoneticPr fontId="16" type="noConversion"/>
  </si>
  <si>
    <t>It can provide useful suggestions about how to repair the bug, and sometimes it can even provided the correct patch.</t>
    <phoneticPr fontId="16" type="noConversion"/>
  </si>
  <si>
    <t>It provide multiple buggy code elements, and  they are beneficial for me to repair the bug.</t>
    <phoneticPr fontId="16" type="noConversion"/>
  </si>
  <si>
    <t>It can indentify buggy statements and sometimes even provide plausible patches directly.</t>
    <phoneticPr fontId="16" type="noConversion"/>
  </si>
  <si>
    <t>It can provide me with plausible patches and suspicious buggy statements.</t>
    <phoneticPr fontId="16" type="noConversion"/>
  </si>
  <si>
    <t>It’s hard for developers to get started.</t>
    <phoneticPr fontId="16" type="noConversion"/>
  </si>
  <si>
    <t>It is difficult to get started. It is costly for developers to extract the content of the repair report. An important point of the tool is to make the repair report easy for developers to understand.</t>
    <phoneticPr fontId="16" type="noConversion"/>
  </si>
  <si>
    <t>The accuracy of the repair report is not high, and  the readability and usability are poor, and it is difficult to understand</t>
    <phoneticPr fontId="16" type="noConversion"/>
  </si>
  <si>
    <r>
      <t>The provided patch is generated based on frequent trial and error, without</t>
    </r>
    <r>
      <rPr>
        <b/>
        <sz val="12"/>
        <color theme="1"/>
        <rFont val="宋体"/>
        <family val="3"/>
        <charset val="134"/>
        <scheme val="minor"/>
      </rPr>
      <t xml:space="preserve"> understanding the functionality of the code.</t>
    </r>
    <phoneticPr fontId="16" type="noConversion"/>
  </si>
  <si>
    <t>Participant1</t>
    <phoneticPr fontId="1" type="noConversion"/>
  </si>
  <si>
    <t>Participant2</t>
  </si>
  <si>
    <t>Participant3</t>
  </si>
  <si>
    <t>Participant4</t>
  </si>
  <si>
    <t>Participant5</t>
  </si>
  <si>
    <t>Participant6</t>
  </si>
  <si>
    <t>Participant7</t>
  </si>
  <si>
    <t>Participant8</t>
  </si>
  <si>
    <t>Participant9</t>
  </si>
  <si>
    <t>Participant10</t>
  </si>
  <si>
    <t>Participant11</t>
  </si>
  <si>
    <t>Participant12</t>
  </si>
  <si>
    <t>Participant13</t>
  </si>
  <si>
    <t>Participant14</t>
  </si>
  <si>
    <t>Participant15</t>
  </si>
  <si>
    <t>Participant16</t>
  </si>
  <si>
    <t>Participant17</t>
  </si>
  <si>
    <t>Participant18</t>
  </si>
  <si>
    <t>Participant19</t>
  </si>
  <si>
    <t>Participant20</t>
  </si>
  <si>
    <t>XX</t>
    <phoneticPr fontId="1" type="noConversion"/>
  </si>
  <si>
    <t>Participant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</si>
</sst>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Red]\(0.00\)"/>
    <numFmt numFmtId="177" formatCode="0_);[Red]\(0\)"/>
  </numFmts>
  <fonts count="25">
    <font>
      <sz val="12"/>
      <color theme="1"/>
      <name val="宋体"/>
      <charset val="134"/>
      <scheme val="minor"/>
    </font>
    <font>
      <sz val="12"/>
      <color theme="1"/>
      <name val="微软雅黑"/>
      <charset val="134"/>
    </font>
    <font>
      <sz val="10"/>
      <color rgb="FF000000"/>
      <name val="Microsoft YaHei"/>
      <family val="2"/>
      <charset val="134"/>
    </font>
    <font>
      <sz val="10"/>
      <color rgb="FF000000"/>
      <name val="微软雅黑"/>
      <family val="2"/>
      <charset val="134"/>
    </font>
    <font>
      <sz val="10"/>
      <color rgb="FFFF0000"/>
      <name val="Microsoft YaHei"/>
      <family val="2"/>
      <charset val="134"/>
    </font>
    <font>
      <b/>
      <sz val="12"/>
      <color rgb="FFFF0000"/>
      <name val="Helvetica Neue"/>
    </font>
    <font>
      <sz val="10"/>
      <color rgb="FFFF0000"/>
      <name val="微软雅黑"/>
      <family val="2"/>
      <charset val="134"/>
    </font>
    <font>
      <sz val="10"/>
      <color rgb="FF7B7B7B"/>
      <name val="Microsoft YaHei"/>
      <family val="2"/>
      <charset val="134"/>
    </font>
    <font>
      <sz val="10"/>
      <color rgb="FF0188FB"/>
      <name val="Microsoft YaHei"/>
      <family val="2"/>
      <charset val="134"/>
    </font>
    <font>
      <sz val="10"/>
      <color rgb="FF7B7B7B"/>
      <name val="微软雅黑"/>
      <family val="2"/>
      <charset val="134"/>
    </font>
    <font>
      <b/>
      <sz val="10"/>
      <color rgb="FFFF0000"/>
      <name val="Microsoft YaHei"/>
      <family val="2"/>
      <charset val="134"/>
    </font>
    <font>
      <sz val="11"/>
      <color rgb="FF000000"/>
      <name val="等线"/>
      <family val="3"/>
      <charset val="134"/>
    </font>
    <font>
      <sz val="11"/>
      <color rgb="FFFF0000"/>
      <name val="等线"/>
      <family val="3"/>
      <charset val="134"/>
    </font>
    <font>
      <sz val="10"/>
      <name val="Microsoft YaHei"/>
      <family val="2"/>
      <charset val="134"/>
    </font>
    <font>
      <sz val="11"/>
      <name val="等线"/>
      <family val="3"/>
      <charset val="134"/>
    </font>
    <font>
      <sz val="12"/>
      <color theme="1"/>
      <name val="宋体"/>
      <family val="3"/>
      <charset val="134"/>
      <scheme val="minor"/>
    </font>
    <font>
      <sz val="9"/>
      <name val="宋体"/>
      <family val="3"/>
      <charset val="134"/>
      <scheme val="minor"/>
    </font>
    <font>
      <sz val="11"/>
      <color rgb="FF00B0F0"/>
      <name val="等线"/>
      <family val="3"/>
      <charset val="134"/>
    </font>
    <font>
      <sz val="10"/>
      <name val="微软雅黑"/>
      <family val="2"/>
      <charset val="134"/>
    </font>
    <font>
      <sz val="12"/>
      <name val="宋体"/>
      <family val="3"/>
      <charset val="134"/>
      <scheme val="minor"/>
    </font>
    <font>
      <sz val="12"/>
      <color theme="1"/>
      <name val="MS Gothic"/>
      <family val="3"/>
      <charset val="1"/>
    </font>
    <font>
      <sz val="12"/>
      <color rgb="FFFF0000"/>
      <name val="宋体"/>
      <family val="3"/>
      <charset val="134"/>
      <scheme val="minor"/>
    </font>
    <font>
      <sz val="10"/>
      <color rgb="FFC00000"/>
      <name val="Microsoft YaHei"/>
      <family val="2"/>
      <charset val="134"/>
    </font>
    <font>
      <sz val="12"/>
      <color theme="1"/>
      <name val="Tahoma"/>
      <family val="3"/>
      <charset val="1"/>
    </font>
    <font>
      <b/>
      <sz val="12"/>
      <color theme="1"/>
      <name val="宋体"/>
      <family val="3"/>
      <charset val="134"/>
      <scheme val="minor"/>
    </font>
  </fonts>
  <fills count="2">
    <fill>
      <patternFill patternType="none"/>
    </fill>
    <fill>
      <patternFill patternType="gray125"/>
    </fill>
  </fills>
  <borders count="12">
    <border>
      <left/>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style="thin">
        <color rgb="FF000000"/>
      </bottom>
      <diagonal/>
    </border>
    <border>
      <left/>
      <right style="thin">
        <color rgb="FFFEE4FF"/>
      </right>
      <top style="thin">
        <color rgb="FF000000"/>
      </top>
      <bottom style="thin">
        <color rgb="FF000000"/>
      </bottom>
      <diagonal/>
    </border>
    <border>
      <left/>
      <right style="thin">
        <color rgb="FF000000"/>
      </right>
      <top style="thin">
        <color indexed="64"/>
      </top>
      <bottom/>
      <diagonal/>
    </border>
    <border>
      <left/>
      <right/>
      <top style="thin">
        <color indexed="64"/>
      </top>
      <bottom/>
      <diagonal/>
    </border>
  </borders>
  <cellStyleXfs count="1">
    <xf numFmtId="0" fontId="0" fillId="0" borderId="0">
      <alignment vertical="center"/>
    </xf>
  </cellStyleXfs>
  <cellXfs count="94">
    <xf numFmtId="0" fontId="0" fillId="0" borderId="0" xfId="0">
      <alignment vertical="center"/>
    </xf>
    <xf numFmtId="0" fontId="2" fillId="0" borderId="0" xfId="0" applyNumberFormat="1" applyFont="1" applyBorder="1" applyAlignment="1">
      <alignment vertical="center"/>
    </xf>
    <xf numFmtId="0" fontId="3" fillId="0" borderId="1" xfId="0" applyNumberFormat="1" applyFont="1" applyBorder="1" applyAlignment="1">
      <alignment vertical="center"/>
    </xf>
    <xf numFmtId="0" fontId="3" fillId="0" borderId="0" xfId="0" applyNumberFormat="1" applyFont="1" applyBorder="1" applyAlignment="1">
      <alignment vertical="center"/>
    </xf>
    <xf numFmtId="0" fontId="4" fillId="0" borderId="0" xfId="0" applyNumberFormat="1" applyFont="1" applyBorder="1" applyAlignment="1">
      <alignment vertical="center"/>
    </xf>
    <xf numFmtId="0" fontId="5" fillId="0" borderId="0" xfId="0" applyNumberFormat="1" applyFont="1" applyBorder="1" applyAlignment="1">
      <alignment vertical="center"/>
    </xf>
    <xf numFmtId="0" fontId="2" fillId="0" borderId="1" xfId="0" applyNumberFormat="1" applyFont="1" applyBorder="1" applyAlignment="1">
      <alignment vertical="center"/>
    </xf>
    <xf numFmtId="0" fontId="2" fillId="0" borderId="2" xfId="0" applyNumberFormat="1" applyFont="1" applyBorder="1" applyAlignment="1">
      <alignment vertical="center"/>
    </xf>
    <xf numFmtId="0" fontId="2" fillId="0" borderId="3" xfId="0" applyNumberFormat="1" applyFont="1" applyBorder="1" applyAlignment="1">
      <alignment vertical="center"/>
    </xf>
    <xf numFmtId="0" fontId="3" fillId="0" borderId="2" xfId="0" applyNumberFormat="1" applyFont="1" applyBorder="1" applyAlignment="1">
      <alignment vertical="center"/>
    </xf>
    <xf numFmtId="0" fontId="4" fillId="0" borderId="2" xfId="0" applyNumberFormat="1" applyFont="1" applyBorder="1" applyAlignment="1">
      <alignment vertical="center"/>
    </xf>
    <xf numFmtId="0" fontId="3" fillId="0" borderId="0" xfId="0" applyNumberFormat="1" applyFont="1" applyBorder="1">
      <alignment vertical="center"/>
    </xf>
    <xf numFmtId="0" fontId="7" fillId="0" borderId="0" xfId="0" applyNumberFormat="1" applyFont="1" applyBorder="1" applyAlignment="1">
      <alignment vertical="center"/>
    </xf>
    <xf numFmtId="0" fontId="7" fillId="0" borderId="2" xfId="0" applyNumberFormat="1" applyFont="1" applyBorder="1" applyAlignment="1">
      <alignment vertical="center"/>
    </xf>
    <xf numFmtId="0" fontId="3" fillId="0" borderId="5" xfId="0" applyNumberFormat="1" applyFont="1" applyBorder="1" applyAlignment="1">
      <alignment vertical="center"/>
    </xf>
    <xf numFmtId="0" fontId="8" fillId="0" borderId="0" xfId="0" applyNumberFormat="1" applyFont="1" applyBorder="1" applyAlignment="1">
      <alignment vertical="center"/>
    </xf>
    <xf numFmtId="0" fontId="3" fillId="0" borderId="6" xfId="0" applyNumberFormat="1" applyFont="1" applyBorder="1" applyAlignment="1">
      <alignment vertical="center"/>
    </xf>
    <xf numFmtId="0" fontId="2" fillId="0" borderId="6" xfId="0" applyNumberFormat="1" applyFont="1" applyBorder="1" applyAlignment="1">
      <alignment vertical="center"/>
    </xf>
    <xf numFmtId="0" fontId="8" fillId="0" borderId="2" xfId="0" applyNumberFormat="1" applyFont="1" applyBorder="1" applyAlignment="1">
      <alignment vertical="center"/>
    </xf>
    <xf numFmtId="0" fontId="3" fillId="0" borderId="7" xfId="0" applyNumberFormat="1" applyFont="1" applyBorder="1" applyAlignment="1">
      <alignment vertical="center"/>
    </xf>
    <xf numFmtId="0" fontId="3" fillId="0" borderId="8" xfId="0" applyNumberFormat="1" applyFont="1" applyBorder="1" applyAlignment="1">
      <alignment vertical="center"/>
    </xf>
    <xf numFmtId="0" fontId="8" fillId="0" borderId="4" xfId="0" applyNumberFormat="1" applyFont="1" applyBorder="1" applyAlignment="1">
      <alignment vertical="center"/>
    </xf>
    <xf numFmtId="0" fontId="2" fillId="0" borderId="4" xfId="0" applyNumberFormat="1" applyFont="1" applyBorder="1" applyAlignment="1">
      <alignment vertical="center"/>
    </xf>
    <xf numFmtId="0" fontId="7" fillId="0" borderId="8" xfId="0" applyNumberFormat="1" applyFont="1" applyBorder="1" applyAlignment="1">
      <alignment vertical="center"/>
    </xf>
    <xf numFmtId="0" fontId="9" fillId="0" borderId="8" xfId="0" applyNumberFormat="1" applyFont="1" applyBorder="1" applyAlignment="1">
      <alignment vertical="center"/>
    </xf>
    <xf numFmtId="0" fontId="9" fillId="0" borderId="9" xfId="0" applyNumberFormat="1" applyFont="1" applyBorder="1" applyAlignment="1">
      <alignment vertical="center"/>
    </xf>
    <xf numFmtId="0" fontId="10" fillId="0" borderId="0" xfId="0" applyNumberFormat="1" applyFont="1" applyBorder="1" applyAlignment="1">
      <alignment vertical="center"/>
    </xf>
    <xf numFmtId="0" fontId="2" fillId="0" borderId="7" xfId="0" applyNumberFormat="1" applyFont="1" applyBorder="1" applyAlignment="1">
      <alignment vertical="center"/>
    </xf>
    <xf numFmtId="0" fontId="11" fillId="0" borderId="0" xfId="0" applyNumberFormat="1" applyFont="1" applyBorder="1" applyAlignment="1"/>
    <xf numFmtId="0" fontId="3" fillId="0" borderId="0" xfId="0" applyNumberFormat="1" applyFont="1" applyBorder="1" applyAlignment="1">
      <alignment horizontal="left" vertical="center"/>
    </xf>
    <xf numFmtId="0" fontId="2" fillId="0" borderId="0" xfId="0" applyNumberFormat="1" applyFont="1" applyBorder="1" applyAlignment="1">
      <alignment horizontal="left" vertical="center"/>
    </xf>
    <xf numFmtId="0" fontId="12" fillId="0" borderId="0" xfId="0" applyNumberFormat="1" applyFont="1" applyBorder="1" applyAlignment="1"/>
    <xf numFmtId="0" fontId="2" fillId="0" borderId="0" xfId="0" applyNumberFormat="1" applyFont="1" applyBorder="1" applyAlignment="1">
      <alignment vertical="center"/>
    </xf>
    <xf numFmtId="0" fontId="11" fillId="0" borderId="0" xfId="0" applyNumberFormat="1" applyFont="1" applyBorder="1" applyAlignment="1">
      <alignment horizontal="center"/>
    </xf>
    <xf numFmtId="0" fontId="0" fillId="0" borderId="0" xfId="0" applyBorder="1">
      <alignment vertical="center"/>
    </xf>
    <xf numFmtId="0" fontId="11" fillId="0" borderId="0" xfId="0" applyNumberFormat="1" applyFont="1" applyFill="1" applyBorder="1" applyAlignment="1"/>
    <xf numFmtId="0" fontId="0" fillId="0" borderId="0" xfId="0" applyFill="1" applyBorder="1">
      <alignment vertical="center"/>
    </xf>
    <xf numFmtId="0" fontId="17" fillId="0" borderId="0" xfId="0" applyNumberFormat="1" applyFont="1" applyBorder="1" applyAlignment="1"/>
    <xf numFmtId="0" fontId="14" fillId="0" borderId="0" xfId="0" applyNumberFormat="1" applyFont="1" applyBorder="1" applyAlignment="1"/>
    <xf numFmtId="0" fontId="15" fillId="0" borderId="0" xfId="0" applyFont="1">
      <alignment vertical="center"/>
    </xf>
    <xf numFmtId="176" fontId="0" fillId="0" borderId="0" xfId="0" applyNumberFormat="1" applyBorder="1">
      <alignment vertical="center"/>
    </xf>
    <xf numFmtId="0" fontId="9" fillId="0" borderId="0" xfId="0" applyNumberFormat="1" applyFont="1" applyBorder="1" applyAlignment="1">
      <alignment vertical="center"/>
    </xf>
    <xf numFmtId="177" fontId="0" fillId="0" borderId="0" xfId="0" applyNumberFormat="1">
      <alignment vertical="center"/>
    </xf>
    <xf numFmtId="177" fontId="13" fillId="0" borderId="0" xfId="0" applyNumberFormat="1" applyFont="1" applyBorder="1" applyAlignment="1">
      <alignment vertical="center"/>
    </xf>
    <xf numFmtId="177" fontId="18" fillId="0" borderId="0" xfId="0" applyNumberFormat="1" applyFont="1" applyBorder="1">
      <alignment vertical="center"/>
    </xf>
    <xf numFmtId="177" fontId="19" fillId="0" borderId="0" xfId="0" applyNumberFormat="1" applyFont="1">
      <alignment vertical="center"/>
    </xf>
    <xf numFmtId="177" fontId="19" fillId="0" borderId="0" xfId="0" applyNumberFormat="1" applyFont="1" applyBorder="1">
      <alignment vertical="center"/>
    </xf>
    <xf numFmtId="0" fontId="2" fillId="0" borderId="0" xfId="0" applyNumberFormat="1" applyFont="1" applyBorder="1" applyAlignment="1">
      <alignment horizontal="center" vertical="center"/>
    </xf>
    <xf numFmtId="0" fontId="2" fillId="0" borderId="0" xfId="0" applyNumberFormat="1" applyFont="1" applyFill="1" applyBorder="1" applyAlignment="1">
      <alignment horizontal="center" vertical="center"/>
    </xf>
    <xf numFmtId="177" fontId="2" fillId="0" borderId="0" xfId="0" applyNumberFormat="1" applyFont="1" applyBorder="1" applyAlignment="1">
      <alignment horizontal="center" vertical="center"/>
    </xf>
    <xf numFmtId="177" fontId="2" fillId="0" borderId="0" xfId="0" applyNumberFormat="1" applyFont="1" applyFill="1" applyBorder="1" applyAlignment="1">
      <alignment horizontal="center" vertical="center"/>
    </xf>
    <xf numFmtId="0" fontId="15" fillId="0" borderId="0" xfId="0" applyFont="1" applyBorder="1">
      <alignment vertical="center"/>
    </xf>
    <xf numFmtId="0" fontId="8" fillId="0" borderId="0" xfId="0" applyNumberFormat="1" applyFont="1" applyFill="1" applyBorder="1" applyAlignment="1">
      <alignment vertical="center"/>
    </xf>
    <xf numFmtId="0" fontId="2" fillId="0" borderId="0" xfId="0" applyNumberFormat="1" applyFont="1" applyFill="1" applyBorder="1" applyAlignment="1">
      <alignment vertical="center"/>
    </xf>
    <xf numFmtId="0" fontId="15" fillId="0" borderId="0" xfId="0" applyFont="1" applyFill="1" applyBorder="1">
      <alignment vertical="center"/>
    </xf>
    <xf numFmtId="176" fontId="15" fillId="0" borderId="0" xfId="0" applyNumberFormat="1" applyFont="1" applyBorder="1">
      <alignment vertical="center"/>
    </xf>
    <xf numFmtId="176" fontId="0" fillId="0" borderId="0" xfId="0" applyNumberFormat="1" applyFill="1" applyBorder="1">
      <alignment vertical="center"/>
    </xf>
    <xf numFmtId="0" fontId="2" fillId="0" borderId="0" xfId="0" applyNumberFormat="1" applyFont="1" applyBorder="1" applyAlignment="1">
      <alignment vertical="center"/>
    </xf>
    <xf numFmtId="0" fontId="3" fillId="0" borderId="0" xfId="0" applyNumberFormat="1" applyFont="1" applyBorder="1" applyAlignment="1">
      <alignment vertical="center"/>
    </xf>
    <xf numFmtId="0" fontId="3" fillId="0" borderId="0" xfId="0" applyNumberFormat="1" applyFont="1" applyBorder="1" applyAlignment="1">
      <alignment horizontal="center" vertical="center"/>
    </xf>
    <xf numFmtId="176" fontId="0" fillId="0" borderId="0" xfId="0" applyNumberFormat="1">
      <alignment vertical="center"/>
    </xf>
    <xf numFmtId="176" fontId="3" fillId="0" borderId="0" xfId="0" applyNumberFormat="1" applyFont="1" applyBorder="1">
      <alignment vertical="center"/>
    </xf>
    <xf numFmtId="176" fontId="6" fillId="0" borderId="0" xfId="0" applyNumberFormat="1" applyFont="1" applyBorder="1">
      <alignment vertical="center"/>
    </xf>
    <xf numFmtId="176" fontId="21" fillId="0" borderId="0" xfId="0" applyNumberFormat="1" applyFont="1">
      <alignment vertical="center"/>
    </xf>
    <xf numFmtId="0" fontId="19" fillId="0" borderId="0" xfId="0" applyNumberFormat="1" applyFont="1">
      <alignment vertical="center"/>
    </xf>
    <xf numFmtId="176" fontId="18" fillId="0" borderId="0" xfId="0" applyNumberFormat="1" applyFont="1" applyBorder="1">
      <alignment vertical="center"/>
    </xf>
    <xf numFmtId="0" fontId="2" fillId="0" borderId="1" xfId="0" applyNumberFormat="1" applyFont="1" applyFill="1" applyBorder="1" applyAlignment="1">
      <alignment vertical="center"/>
    </xf>
    <xf numFmtId="0" fontId="15" fillId="0" borderId="11" xfId="0" applyFont="1" applyBorder="1">
      <alignment vertical="center"/>
    </xf>
    <xf numFmtId="0" fontId="2" fillId="0" borderId="10" xfId="0" applyNumberFormat="1" applyFont="1" applyBorder="1" applyAlignment="1">
      <alignment vertical="center"/>
    </xf>
    <xf numFmtId="0" fontId="13" fillId="0" borderId="0" xfId="0" applyNumberFormat="1" applyFont="1" applyBorder="1" applyAlignment="1">
      <alignment vertical="center"/>
    </xf>
    <xf numFmtId="0" fontId="19" fillId="0" borderId="0" xfId="0" applyFont="1" applyBorder="1">
      <alignment vertical="center"/>
    </xf>
    <xf numFmtId="0" fontId="9" fillId="0" borderId="2" xfId="0" applyNumberFormat="1" applyFont="1" applyBorder="1" applyAlignment="1">
      <alignment vertical="center"/>
    </xf>
    <xf numFmtId="58" fontId="7" fillId="0" borderId="0" xfId="0" applyNumberFormat="1" applyFont="1" applyBorder="1" applyAlignment="1">
      <alignment vertical="center"/>
    </xf>
    <xf numFmtId="176" fontId="19" fillId="0" borderId="0" xfId="0" applyNumberFormat="1" applyFont="1" applyBorder="1">
      <alignment vertical="center"/>
    </xf>
    <xf numFmtId="176" fontId="13" fillId="0" borderId="0" xfId="0" applyNumberFormat="1" applyFont="1" applyBorder="1" applyAlignment="1">
      <alignment vertical="center"/>
    </xf>
    <xf numFmtId="176" fontId="7" fillId="0" borderId="0" xfId="0" applyNumberFormat="1" applyFont="1" applyBorder="1" applyAlignment="1">
      <alignment vertical="center"/>
    </xf>
    <xf numFmtId="176" fontId="9" fillId="0" borderId="0" xfId="0" applyNumberFormat="1" applyFont="1" applyBorder="1" applyAlignment="1">
      <alignment vertical="center"/>
    </xf>
    <xf numFmtId="176" fontId="22" fillId="0" borderId="0" xfId="0" applyNumberFormat="1" applyFont="1" applyBorder="1" applyAlignment="1">
      <alignment vertical="center"/>
    </xf>
    <xf numFmtId="0" fontId="2" fillId="0" borderId="0" xfId="0" applyNumberFormat="1" applyFont="1" applyBorder="1" applyAlignment="1">
      <alignment vertical="center"/>
    </xf>
    <xf numFmtId="0" fontId="2" fillId="0" borderId="0" xfId="0" applyNumberFormat="1" applyFont="1" applyBorder="1" applyAlignment="1">
      <alignment horizontal="center" vertical="center"/>
    </xf>
    <xf numFmtId="0" fontId="2" fillId="0" borderId="0" xfId="0" applyNumberFormat="1" applyFont="1" applyFill="1" applyBorder="1" applyAlignment="1">
      <alignment horizontal="center" vertical="center"/>
    </xf>
    <xf numFmtId="0" fontId="2" fillId="0" borderId="0" xfId="0" applyNumberFormat="1" applyFont="1" applyBorder="1" applyAlignment="1">
      <alignment vertical="center"/>
    </xf>
    <xf numFmtId="0" fontId="3" fillId="0" borderId="0" xfId="0" applyNumberFormat="1" applyFont="1" applyBorder="1" applyAlignment="1">
      <alignment vertical="center"/>
    </xf>
    <xf numFmtId="0" fontId="3" fillId="0" borderId="2" xfId="0" applyNumberFormat="1" applyFont="1" applyBorder="1" applyAlignment="1">
      <alignment vertical="center"/>
    </xf>
    <xf numFmtId="0" fontId="2" fillId="0" borderId="0" xfId="0" applyNumberFormat="1" applyFont="1" applyBorder="1" applyAlignment="1">
      <alignment vertical="center"/>
    </xf>
    <xf numFmtId="0" fontId="3" fillId="0" borderId="4" xfId="0" applyNumberFormat="1" applyFont="1" applyBorder="1" applyAlignment="1">
      <alignment vertical="center"/>
    </xf>
    <xf numFmtId="0" fontId="6" fillId="0" borderId="0" xfId="0" applyNumberFormat="1" applyFont="1" applyBorder="1" applyAlignment="1">
      <alignment vertical="center"/>
    </xf>
    <xf numFmtId="0" fontId="4" fillId="0" borderId="2" xfId="0" applyNumberFormat="1" applyFont="1" applyBorder="1" applyAlignment="1">
      <alignment vertical="center"/>
    </xf>
    <xf numFmtId="0" fontId="2" fillId="0" borderId="2" xfId="0" applyNumberFormat="1" applyFont="1" applyBorder="1" applyAlignment="1">
      <alignment vertical="center"/>
    </xf>
    <xf numFmtId="0" fontId="15" fillId="0" borderId="0" xfId="0" applyFont="1" applyAlignment="1">
      <alignment horizontal="center" vertical="center"/>
    </xf>
    <xf numFmtId="0" fontId="3" fillId="0" borderId="0" xfId="0" applyNumberFormat="1" applyFont="1" applyBorder="1" applyAlignment="1">
      <alignment horizontal="center" vertical="center"/>
    </xf>
    <xf numFmtId="0" fontId="2" fillId="0" borderId="0" xfId="0" applyNumberFormat="1" applyFont="1" applyBorder="1" applyAlignment="1">
      <alignment horizontal="center" vertical="center"/>
    </xf>
    <xf numFmtId="0" fontId="2" fillId="0" borderId="0" xfId="0" applyNumberFormat="1" applyFont="1" applyFill="1" applyBorder="1" applyAlignment="1">
      <alignment horizontal="center" vertical="center"/>
    </xf>
    <xf numFmtId="0" fontId="11" fillId="0" borderId="0" xfId="0" applyNumberFormat="1" applyFont="1" applyBorder="1" applyAlignment="1">
      <alignment horizontal="center"/>
    </xf>
  </cellXfs>
  <cellStyles count="1">
    <cellStyle name="常规" xfId="0" builtinId="0"/>
  </cellStyles>
  <dxfs count="274">
    <dxf>
      <font>
        <color rgb="FF9C0006"/>
      </font>
      <fill>
        <patternFill>
          <bgColor rgb="FFFFC7CE"/>
        </patternFill>
      </fill>
    </dxf>
    <dxf>
      <font>
        <color rgb="FF006100"/>
      </font>
      <fill>
        <patternFill>
          <bgColor rgb="FFC6EFCE"/>
        </patternFill>
      </fill>
    </dxf>
    <dxf>
      <fill>
        <patternFill>
          <bgColor rgb="FFFFC000"/>
        </patternFill>
      </fill>
    </dxf>
    <dxf>
      <font>
        <color rgb="FF006100"/>
      </font>
      <fill>
        <patternFill>
          <bgColor rgb="FFC6EFCE"/>
        </patternFill>
      </fill>
    </dxf>
    <dxf>
      <fill>
        <patternFill>
          <bgColor rgb="FFC0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006100"/>
      </font>
      <fill>
        <patternFill>
          <bgColor rgb="FFC6EFCE"/>
        </patternFill>
      </fill>
    </dxf>
    <dxf>
      <fill>
        <patternFill>
          <bgColor rgb="FFC0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006100"/>
      </font>
      <fill>
        <patternFill>
          <bgColor rgb="FFC6EFCE"/>
        </patternFill>
      </fill>
    </dxf>
    <dxf>
      <fill>
        <patternFill>
          <bgColor rgb="FFC0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006100"/>
      </font>
      <fill>
        <patternFill>
          <bgColor rgb="FFC6EFCE"/>
        </patternFill>
      </fill>
    </dxf>
    <dxf>
      <fill>
        <patternFill>
          <bgColor rgb="FFC0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006100"/>
      </font>
      <fill>
        <patternFill>
          <bgColor rgb="FFC6EFCE"/>
        </patternFill>
      </fill>
    </dxf>
    <dxf>
      <fill>
        <patternFill>
          <bgColor rgb="FFC0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006100"/>
      </font>
      <fill>
        <patternFill>
          <bgColor rgb="FFC6EFCE"/>
        </patternFill>
      </fill>
    </dxf>
    <dxf>
      <fill>
        <patternFill>
          <bgColor rgb="FFC0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006100"/>
      </font>
      <fill>
        <patternFill>
          <bgColor rgb="FFC6EFCE"/>
        </patternFill>
      </fill>
    </dxf>
    <dxf>
      <fill>
        <patternFill>
          <bgColor rgb="FFC0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C00000"/>
        </patternFill>
      </fill>
    </dxf>
    <dxf>
      <font>
        <color rgb="FF9C0006"/>
      </font>
      <fill>
        <patternFill>
          <bgColor rgb="FFFFC7CE"/>
        </patternFill>
      </fill>
    </dxf>
    <dxf>
      <font>
        <color rgb="FF9C5700"/>
      </font>
      <fill>
        <patternFill>
          <bgColor rgb="FFFFEB9C"/>
        </patternFill>
      </fill>
    </dxf>
    <dxf>
      <font>
        <color auto="1"/>
      </font>
      <fill>
        <patternFill>
          <bgColor rgb="FFC00000"/>
        </patternFill>
      </fill>
    </dxf>
    <dxf>
      <font>
        <color rgb="FF9C5700"/>
      </font>
      <fill>
        <patternFill>
          <bgColor rgb="FFFFEB9C"/>
        </patternFill>
      </fill>
    </dxf>
    <dxf>
      <font>
        <color auto="1"/>
      </font>
      <fill>
        <patternFill>
          <bgColor rgb="FFC00000"/>
        </patternFill>
      </fill>
    </dxf>
    <dxf>
      <font>
        <color rgb="FF9C0006"/>
      </font>
      <fill>
        <patternFill>
          <bgColor rgb="FFFFC7CE"/>
        </patternFill>
      </fill>
    </dxf>
    <dxf>
      <font>
        <color rgb="FF006100"/>
      </font>
      <fill>
        <patternFill>
          <bgColor rgb="FFC6EFCE"/>
        </patternFill>
      </fill>
    </dxf>
    <dxf>
      <fill>
        <patternFill>
          <bgColor rgb="FFC00000"/>
        </patternFill>
      </fill>
    </dxf>
    <dxf>
      <font>
        <color rgb="FF9C0006"/>
      </font>
      <fill>
        <patternFill>
          <bgColor rgb="FFFFC7CE"/>
        </patternFill>
      </fill>
    </dxf>
    <dxf>
      <font>
        <color rgb="FF9C5700"/>
      </font>
      <fill>
        <patternFill>
          <bgColor rgb="FFFFEB9C"/>
        </patternFill>
      </fill>
    </dxf>
    <dxf>
      <font>
        <color auto="1"/>
      </font>
      <fill>
        <patternFill>
          <bgColor rgb="FFC00000"/>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006100"/>
      </font>
      <fill>
        <patternFill>
          <bgColor rgb="FFC6EFCE"/>
        </patternFill>
      </fill>
    </dxf>
    <dxf>
      <fill>
        <patternFill>
          <bgColor rgb="FFC00000"/>
        </patternFill>
      </fill>
    </dxf>
    <dxf>
      <font>
        <color rgb="FF9C0006"/>
      </font>
      <fill>
        <patternFill>
          <bgColor rgb="FFFFC7CE"/>
        </patternFill>
      </fill>
    </dxf>
    <dxf>
      <font>
        <color rgb="FF9C5700"/>
      </font>
      <fill>
        <patternFill>
          <bgColor rgb="FFFFEB9C"/>
        </patternFill>
      </fill>
    </dxf>
    <dxf>
      <font>
        <color auto="1"/>
      </font>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0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006100"/>
      </font>
      <fill>
        <patternFill>
          <bgColor rgb="FFC6EFCE"/>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C000"/>
        </patternFill>
      </fill>
    </dxf>
    <dxf>
      <font>
        <color rgb="FF006100"/>
      </font>
      <fill>
        <patternFill>
          <bgColor rgb="FFC6EFCE"/>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C000"/>
        </patternFill>
      </fill>
    </dxf>
    <dxf>
      <font>
        <color rgb="FF006100"/>
      </font>
      <fill>
        <patternFill>
          <bgColor rgb="FFC6EFCE"/>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C000"/>
        </patternFill>
      </fill>
    </dxf>
    <dxf>
      <font>
        <color rgb="FF006100"/>
      </font>
      <fill>
        <patternFill>
          <bgColor rgb="FFC6EFCE"/>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C000"/>
        </patternFill>
      </fill>
    </dxf>
    <dxf>
      <font>
        <color rgb="FF006100"/>
      </font>
      <fill>
        <patternFill>
          <bgColor rgb="FFC6EFCE"/>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C000"/>
        </patternFill>
      </fill>
    </dxf>
    <dxf>
      <font>
        <color rgb="FF006100"/>
      </font>
      <fill>
        <patternFill>
          <bgColor rgb="FFC6EFCE"/>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C000"/>
        </patternFill>
      </fill>
    </dxf>
    <dxf>
      <font>
        <color rgb="FF006100"/>
      </font>
      <fill>
        <patternFill>
          <bgColor rgb="FFC6EFCE"/>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C000"/>
        </patternFill>
      </fill>
    </dxf>
    <dxf>
      <font>
        <color rgb="FF006100"/>
      </font>
      <fill>
        <patternFill>
          <bgColor rgb="FFC6EFCE"/>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C000"/>
        </patternFill>
      </fill>
    </dxf>
    <dxf>
      <font>
        <color rgb="FF006100"/>
      </font>
      <fill>
        <patternFill>
          <bgColor rgb="FFC6EFCE"/>
        </patternFill>
      </fill>
    </dxf>
    <dxf>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006100"/>
      </font>
      <fill>
        <patternFill>
          <bgColor rgb="FFC6EFCE"/>
        </patternFill>
      </fill>
    </dxf>
    <dxf>
      <font>
        <color rgb="FF9C5700"/>
      </font>
      <fill>
        <patternFill>
          <bgColor rgb="FFFFEB9C"/>
        </patternFill>
      </fill>
    </dxf>
    <dxf>
      <font>
        <color auto="1"/>
      </font>
      <fill>
        <patternFill>
          <bgColor rgb="FFC00000"/>
        </patternFill>
      </fill>
    </dxf>
    <dxf>
      <fill>
        <patternFill>
          <bgColor rgb="FFC00000"/>
        </patternFill>
      </fill>
    </dxf>
    <dxf>
      <font>
        <color rgb="FF9C0006"/>
      </font>
      <fill>
        <patternFill>
          <bgColor rgb="FFFFC7CE"/>
        </patternFill>
      </fill>
    </dxf>
    <dxf>
      <font>
        <color rgb="FF9C5700"/>
      </font>
      <fill>
        <patternFill>
          <bgColor rgb="FFFFEB9C"/>
        </patternFill>
      </fill>
    </dxf>
    <dxf>
      <font>
        <color auto="1"/>
      </font>
      <fill>
        <patternFill>
          <bgColor rgb="FFC00000"/>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006100"/>
      </font>
      <fill>
        <patternFill>
          <bgColor rgb="FFC6EFCE"/>
        </patternFill>
      </fill>
    </dxf>
    <dxf>
      <fill>
        <patternFill>
          <bgColor rgb="FFC00000"/>
        </patternFill>
      </fill>
    </dxf>
    <dxf>
      <font>
        <color rgb="FF9C0006"/>
      </font>
      <fill>
        <patternFill>
          <bgColor rgb="FFFFC7CE"/>
        </patternFill>
      </fill>
    </dxf>
    <dxf>
      <font>
        <color rgb="FF9C5700"/>
      </font>
      <fill>
        <patternFill>
          <bgColor rgb="FFFFEB9C"/>
        </patternFill>
      </fill>
    </dxf>
    <dxf>
      <font>
        <color auto="1"/>
      </font>
      <fill>
        <patternFill>
          <bgColor rgb="FFC0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02"/>
  <sheetViews>
    <sheetView tabSelected="1" zoomScaleNormal="100" zoomScaleSheetLayoutView="100" workbookViewId="0">
      <selection activeCell="D4" sqref="D4"/>
    </sheetView>
  </sheetViews>
  <sheetFormatPr defaultColWidth="8.78515625" defaultRowHeight="15"/>
  <cols>
    <col min="1" max="1" width="4.78515625" customWidth="1"/>
    <col min="2" max="2" width="9.42578125" customWidth="1"/>
    <col min="3" max="3" width="4" customWidth="1"/>
    <col min="4" max="4" width="12.85546875" customWidth="1"/>
    <col min="5" max="5" width="9.78515625" customWidth="1"/>
    <col min="6" max="6" width="8.92578125" customWidth="1"/>
    <col min="7" max="7" width="9.28515625" customWidth="1"/>
    <col min="8" max="12" width="8.78515625" customWidth="1"/>
    <col min="13" max="28" width="12.85546875" customWidth="1"/>
  </cols>
  <sheetData>
    <row r="1" spans="1:28">
      <c r="A1" s="1"/>
      <c r="B1" s="1"/>
      <c r="C1" s="1"/>
      <c r="D1" s="2" t="s">
        <v>0</v>
      </c>
      <c r="E1" s="3" t="s">
        <v>1</v>
      </c>
      <c r="F1" s="3" t="s">
        <v>2</v>
      </c>
      <c r="G1" s="3" t="s">
        <v>3</v>
      </c>
      <c r="H1" s="3" t="s">
        <v>4</v>
      </c>
      <c r="I1" s="3" t="s">
        <v>5</v>
      </c>
      <c r="J1" s="3" t="s">
        <v>6</v>
      </c>
      <c r="K1" s="3" t="s">
        <v>7</v>
      </c>
      <c r="L1" s="3" t="s">
        <v>8</v>
      </c>
      <c r="M1" s="3"/>
      <c r="N1" s="3"/>
      <c r="O1" s="3"/>
      <c r="P1" s="3"/>
      <c r="Q1" s="3"/>
      <c r="R1" s="3"/>
      <c r="S1" s="3"/>
      <c r="T1" s="3"/>
      <c r="U1" s="3"/>
      <c r="V1" s="3"/>
      <c r="W1" s="3"/>
      <c r="X1" s="3"/>
      <c r="Y1" s="3"/>
      <c r="Z1" s="3"/>
      <c r="AA1" s="3"/>
      <c r="AB1" s="3"/>
    </row>
    <row r="2" spans="1:28" ht="15.45">
      <c r="A2" s="4" t="s">
        <v>9</v>
      </c>
      <c r="B2" s="5" t="s">
        <v>457</v>
      </c>
      <c r="C2" s="1"/>
      <c r="D2" s="6" t="s">
        <v>10</v>
      </c>
      <c r="E2" s="1" t="s">
        <v>11</v>
      </c>
      <c r="F2" s="1" t="s">
        <v>12</v>
      </c>
      <c r="G2" s="1" t="s">
        <v>13</v>
      </c>
      <c r="H2" s="1" t="s">
        <v>14</v>
      </c>
      <c r="I2" s="1" t="s">
        <v>15</v>
      </c>
      <c r="J2" s="1" t="s">
        <v>16</v>
      </c>
      <c r="K2" s="1" t="s">
        <v>17</v>
      </c>
      <c r="L2" s="1" t="s">
        <v>18</v>
      </c>
      <c r="M2" s="1"/>
      <c r="N2" s="3"/>
      <c r="O2" s="3"/>
      <c r="P2" s="3"/>
      <c r="Q2" s="3"/>
      <c r="R2" s="3"/>
      <c r="S2" s="3"/>
      <c r="T2" s="3"/>
      <c r="U2" s="3"/>
      <c r="V2" s="3"/>
      <c r="W2" s="3"/>
      <c r="X2" s="3"/>
      <c r="Y2" s="3"/>
      <c r="Z2" s="3"/>
      <c r="AA2" s="3"/>
      <c r="AB2" s="3"/>
    </row>
    <row r="3" spans="1:28">
      <c r="A3" s="7" t="s">
        <v>19</v>
      </c>
      <c r="B3" s="7" t="s">
        <v>20</v>
      </c>
      <c r="C3" s="7" t="s">
        <v>21</v>
      </c>
      <c r="D3" s="8" t="s">
        <v>22</v>
      </c>
      <c r="E3" s="7" t="s">
        <v>23</v>
      </c>
      <c r="F3" s="7" t="s">
        <v>24</v>
      </c>
      <c r="G3" s="7" t="s">
        <v>25</v>
      </c>
      <c r="H3" s="7" t="s">
        <v>26</v>
      </c>
      <c r="I3" s="7" t="s">
        <v>27</v>
      </c>
      <c r="J3" s="7" t="s">
        <v>28</v>
      </c>
      <c r="K3" s="7" t="s">
        <v>29</v>
      </c>
      <c r="L3" s="7" t="s">
        <v>30</v>
      </c>
      <c r="M3" s="1"/>
      <c r="N3" s="3"/>
      <c r="O3" s="3"/>
      <c r="P3" s="3"/>
      <c r="Q3" s="3"/>
      <c r="R3" s="3"/>
      <c r="S3" s="3"/>
      <c r="T3" s="3"/>
      <c r="U3" s="3"/>
      <c r="V3" s="3"/>
      <c r="W3" s="3"/>
      <c r="X3" s="3"/>
      <c r="Y3" s="3"/>
      <c r="Z3" s="3"/>
      <c r="AA3" s="3"/>
      <c r="AB3" s="3"/>
    </row>
    <row r="4" spans="1:28">
      <c r="A4" s="82">
        <v>1</v>
      </c>
      <c r="B4" s="84">
        <v>1186</v>
      </c>
      <c r="C4" s="3">
        <v>1</v>
      </c>
      <c r="D4" s="6" t="s">
        <v>437</v>
      </c>
      <c r="E4" s="86" t="s">
        <v>31</v>
      </c>
      <c r="F4" s="88" t="s">
        <v>32</v>
      </c>
      <c r="G4" s="84" t="s">
        <v>33</v>
      </c>
      <c r="H4" s="82" t="s">
        <v>34</v>
      </c>
      <c r="I4" s="82" t="s">
        <v>35</v>
      </c>
      <c r="J4" s="86" t="s">
        <v>36</v>
      </c>
      <c r="K4" s="82" t="s">
        <v>37</v>
      </c>
      <c r="L4" s="82" t="s">
        <v>38</v>
      </c>
      <c r="M4" s="3"/>
      <c r="N4" s="3"/>
      <c r="O4" s="3"/>
      <c r="P4" s="3"/>
      <c r="Q4" s="3"/>
      <c r="R4" s="3"/>
      <c r="S4" s="3"/>
      <c r="T4" s="3"/>
      <c r="U4" s="3"/>
      <c r="V4" s="3"/>
      <c r="W4" s="3"/>
      <c r="X4" s="3"/>
      <c r="Y4" s="3"/>
      <c r="Z4" s="3"/>
      <c r="AA4" s="3"/>
      <c r="AB4" s="3"/>
    </row>
    <row r="5" spans="1:28">
      <c r="A5" s="82"/>
      <c r="B5" s="82"/>
      <c r="C5" s="3">
        <v>2</v>
      </c>
      <c r="D5" s="6" t="s">
        <v>438</v>
      </c>
      <c r="E5" s="82"/>
      <c r="F5" s="83"/>
      <c r="G5" s="82"/>
      <c r="H5" s="82"/>
      <c r="I5" s="82"/>
      <c r="J5" s="82"/>
      <c r="K5" s="82"/>
      <c r="L5" s="82"/>
      <c r="M5" s="3"/>
      <c r="N5" s="3"/>
      <c r="O5" s="3"/>
      <c r="P5" s="3"/>
      <c r="Q5" s="3"/>
      <c r="R5" s="3"/>
      <c r="S5" s="3"/>
      <c r="T5" s="3"/>
      <c r="U5" s="3"/>
      <c r="V5" s="3"/>
      <c r="W5" s="3"/>
      <c r="X5" s="3"/>
      <c r="Y5" s="3"/>
      <c r="Z5" s="3"/>
      <c r="AA5" s="3"/>
      <c r="AB5" s="3"/>
    </row>
    <row r="6" spans="1:28">
      <c r="A6" s="82"/>
      <c r="B6" s="82"/>
      <c r="C6" s="3">
        <v>3</v>
      </c>
      <c r="D6" s="6" t="s">
        <v>439</v>
      </c>
      <c r="E6" s="82"/>
      <c r="F6" s="83"/>
      <c r="G6" s="82"/>
      <c r="H6" s="82"/>
      <c r="I6" s="82"/>
      <c r="J6" s="82"/>
      <c r="K6" s="82"/>
      <c r="L6" s="82"/>
      <c r="M6" s="3"/>
      <c r="N6" s="3"/>
      <c r="O6" s="3"/>
      <c r="P6" s="3"/>
      <c r="Q6" s="3"/>
      <c r="R6" s="3"/>
      <c r="S6" s="3"/>
      <c r="T6" s="3"/>
      <c r="U6" s="3"/>
      <c r="V6" s="3"/>
      <c r="W6" s="3"/>
      <c r="X6" s="3"/>
      <c r="Y6" s="3"/>
      <c r="Z6" s="3"/>
      <c r="AA6" s="3"/>
      <c r="AB6" s="3"/>
    </row>
    <row r="7" spans="1:28">
      <c r="A7" s="83"/>
      <c r="B7" s="83"/>
      <c r="C7" s="9">
        <v>4</v>
      </c>
      <c r="D7" s="6" t="s">
        <v>440</v>
      </c>
      <c r="E7" s="83"/>
      <c r="F7" s="83"/>
      <c r="G7" s="83"/>
      <c r="H7" s="83"/>
      <c r="I7" s="83"/>
      <c r="J7" s="83"/>
      <c r="K7" s="83"/>
      <c r="L7" s="83"/>
      <c r="M7" s="3"/>
      <c r="N7" s="3"/>
      <c r="O7" s="3"/>
      <c r="P7" s="3"/>
      <c r="Q7" s="3"/>
      <c r="R7" s="3"/>
      <c r="S7" s="3"/>
      <c r="T7" s="3"/>
      <c r="U7" s="3"/>
      <c r="V7" s="3"/>
      <c r="W7" s="3"/>
      <c r="X7" s="3"/>
      <c r="Y7" s="3"/>
      <c r="Z7" s="3"/>
      <c r="AA7" s="3"/>
      <c r="AB7" s="3"/>
    </row>
    <row r="8" spans="1:28">
      <c r="A8" s="82">
        <v>2</v>
      </c>
      <c r="B8" s="85">
        <v>1187</v>
      </c>
      <c r="C8" s="3">
        <v>5</v>
      </c>
      <c r="D8" s="6" t="s">
        <v>441</v>
      </c>
      <c r="E8" s="88" t="s">
        <v>39</v>
      </c>
      <c r="F8" s="87" t="s">
        <v>40</v>
      </c>
      <c r="G8" s="84" t="s">
        <v>41</v>
      </c>
      <c r="H8" s="82" t="s">
        <v>42</v>
      </c>
      <c r="I8" s="82" t="s">
        <v>43</v>
      </c>
      <c r="J8" s="82" t="s">
        <v>44</v>
      </c>
      <c r="K8" s="86" t="s">
        <v>45</v>
      </c>
      <c r="L8" s="82" t="s">
        <v>46</v>
      </c>
      <c r="M8" s="3"/>
      <c r="N8" s="3"/>
      <c r="O8" s="3"/>
      <c r="P8" s="3"/>
      <c r="Q8" s="3"/>
      <c r="R8" s="3"/>
      <c r="S8" s="3"/>
      <c r="T8" s="3"/>
      <c r="U8" s="3"/>
      <c r="V8" s="3"/>
      <c r="W8" s="3"/>
      <c r="X8" s="3"/>
      <c r="Y8" s="3"/>
      <c r="Z8" s="3"/>
      <c r="AA8" s="3"/>
      <c r="AB8" s="3"/>
    </row>
    <row r="9" spans="1:28">
      <c r="A9" s="82"/>
      <c r="B9" s="82"/>
      <c r="C9" s="3">
        <v>6</v>
      </c>
      <c r="D9" s="6" t="s">
        <v>442</v>
      </c>
      <c r="E9" s="83"/>
      <c r="F9" s="83"/>
      <c r="G9" s="82"/>
      <c r="H9" s="82"/>
      <c r="I9" s="82"/>
      <c r="J9" s="82"/>
      <c r="K9" s="82"/>
      <c r="L9" s="82"/>
      <c r="M9" s="3"/>
      <c r="N9" s="3"/>
      <c r="O9" s="3"/>
      <c r="P9" s="3"/>
      <c r="Q9" s="3"/>
      <c r="R9" s="3"/>
      <c r="S9" s="3"/>
      <c r="T9" s="3"/>
      <c r="U9" s="3"/>
      <c r="V9" s="3"/>
      <c r="W9" s="3"/>
      <c r="X9" s="3"/>
      <c r="Y9" s="3"/>
      <c r="Z9" s="3"/>
      <c r="AA9" s="3"/>
      <c r="AB9" s="3"/>
    </row>
    <row r="10" spans="1:28">
      <c r="A10" s="82"/>
      <c r="B10" s="82"/>
      <c r="C10" s="3">
        <v>7</v>
      </c>
      <c r="D10" s="6" t="s">
        <v>443</v>
      </c>
      <c r="E10" s="83"/>
      <c r="F10" s="83"/>
      <c r="G10" s="82"/>
      <c r="H10" s="82"/>
      <c r="I10" s="82"/>
      <c r="J10" s="82"/>
      <c r="K10" s="82"/>
      <c r="L10" s="82"/>
      <c r="M10" s="3"/>
      <c r="N10" s="3"/>
      <c r="O10" s="3"/>
      <c r="P10" s="3"/>
      <c r="Q10" s="3"/>
      <c r="R10" s="3"/>
      <c r="S10" s="3"/>
      <c r="T10" s="3"/>
      <c r="U10" s="3"/>
      <c r="V10" s="3"/>
      <c r="W10" s="3"/>
      <c r="X10" s="3"/>
      <c r="Y10" s="3"/>
      <c r="Z10" s="3"/>
      <c r="AA10" s="3"/>
      <c r="AB10" s="3"/>
    </row>
    <row r="11" spans="1:28">
      <c r="A11" s="83"/>
      <c r="B11" s="83"/>
      <c r="C11" s="9">
        <v>8</v>
      </c>
      <c r="D11" s="6" t="s">
        <v>444</v>
      </c>
      <c r="E11" s="83"/>
      <c r="F11" s="83"/>
      <c r="G11" s="83"/>
      <c r="H11" s="83"/>
      <c r="I11" s="83"/>
      <c r="J11" s="83"/>
      <c r="K11" s="83"/>
      <c r="L11" s="83"/>
      <c r="M11" s="3"/>
      <c r="N11" s="3"/>
      <c r="O11" s="3"/>
      <c r="P11" s="3"/>
      <c r="Q11" s="3"/>
      <c r="R11" s="3"/>
      <c r="S11" s="3"/>
      <c r="T11" s="3"/>
      <c r="U11" s="3"/>
      <c r="V11" s="3"/>
      <c r="W11" s="3"/>
      <c r="X11" s="3"/>
      <c r="Y11" s="3"/>
      <c r="Z11" s="3"/>
      <c r="AA11" s="3"/>
      <c r="AB11" s="3"/>
    </row>
    <row r="12" spans="1:28">
      <c r="A12" s="82">
        <v>3</v>
      </c>
      <c r="B12" s="85">
        <v>1188</v>
      </c>
      <c r="C12" s="3">
        <v>9</v>
      </c>
      <c r="D12" s="6" t="s">
        <v>445</v>
      </c>
      <c r="E12" s="84" t="s">
        <v>47</v>
      </c>
      <c r="F12" s="88" t="s">
        <v>48</v>
      </c>
      <c r="G12" s="86" t="s">
        <v>49</v>
      </c>
      <c r="H12" s="82" t="s">
        <v>50</v>
      </c>
      <c r="I12" s="82" t="s">
        <v>51</v>
      </c>
      <c r="J12" s="82" t="s">
        <v>52</v>
      </c>
      <c r="K12" s="82" t="s">
        <v>53</v>
      </c>
      <c r="L12" s="86" t="s">
        <v>54</v>
      </c>
      <c r="M12" s="3"/>
      <c r="N12" s="3"/>
      <c r="O12" s="3"/>
      <c r="P12" s="3"/>
      <c r="Q12" s="3"/>
      <c r="R12" s="3"/>
      <c r="S12" s="3"/>
      <c r="T12" s="3"/>
      <c r="U12" s="3"/>
      <c r="V12" s="3"/>
      <c r="W12" s="3"/>
      <c r="X12" s="3"/>
      <c r="Y12" s="3"/>
      <c r="Z12" s="3"/>
      <c r="AA12" s="3"/>
      <c r="AB12" s="3"/>
    </row>
    <row r="13" spans="1:28">
      <c r="A13" s="82"/>
      <c r="B13" s="82"/>
      <c r="C13" s="3">
        <v>10</v>
      </c>
      <c r="D13" s="6" t="s">
        <v>446</v>
      </c>
      <c r="E13" s="82"/>
      <c r="F13" s="83"/>
      <c r="G13" s="82"/>
      <c r="H13" s="82"/>
      <c r="I13" s="82"/>
      <c r="J13" s="82"/>
      <c r="K13" s="82"/>
      <c r="L13" s="82"/>
      <c r="M13" s="3"/>
      <c r="N13" s="3"/>
      <c r="O13" s="3"/>
      <c r="P13" s="3"/>
      <c r="Q13" s="3"/>
      <c r="R13" s="3"/>
      <c r="S13" s="3"/>
      <c r="T13" s="3"/>
      <c r="U13" s="3"/>
      <c r="V13" s="3"/>
      <c r="W13" s="3"/>
      <c r="X13" s="3"/>
      <c r="Y13" s="3"/>
      <c r="Z13" s="3"/>
      <c r="AA13" s="3"/>
      <c r="AB13" s="3"/>
    </row>
    <row r="14" spans="1:28">
      <c r="A14" s="82"/>
      <c r="B14" s="82"/>
      <c r="C14" s="3">
        <v>11</v>
      </c>
      <c r="D14" s="6" t="s">
        <v>447</v>
      </c>
      <c r="E14" s="82"/>
      <c r="F14" s="83"/>
      <c r="G14" s="82"/>
      <c r="H14" s="82"/>
      <c r="I14" s="82"/>
      <c r="J14" s="82"/>
      <c r="K14" s="82"/>
      <c r="L14" s="82"/>
      <c r="M14" s="3"/>
      <c r="N14" s="3"/>
      <c r="O14" s="3"/>
      <c r="P14" s="3"/>
      <c r="Q14" s="3"/>
      <c r="R14" s="3"/>
      <c r="S14" s="3"/>
      <c r="T14" s="3"/>
      <c r="U14" s="3"/>
      <c r="V14" s="3"/>
      <c r="W14" s="3"/>
      <c r="X14" s="3"/>
      <c r="Y14" s="3"/>
      <c r="Z14" s="3"/>
      <c r="AA14" s="3"/>
      <c r="AB14" s="3"/>
    </row>
    <row r="15" spans="1:28">
      <c r="A15" s="83"/>
      <c r="B15" s="83"/>
      <c r="C15" s="9">
        <v>12</v>
      </c>
      <c r="D15" s="6" t="s">
        <v>448</v>
      </c>
      <c r="E15" s="83"/>
      <c r="F15" s="83"/>
      <c r="G15" s="83"/>
      <c r="H15" s="83"/>
      <c r="I15" s="83"/>
      <c r="J15" s="83"/>
      <c r="K15" s="83"/>
      <c r="L15" s="83"/>
      <c r="M15" s="3"/>
      <c r="N15" s="3"/>
      <c r="O15" s="3"/>
      <c r="P15" s="3"/>
      <c r="Q15" s="3"/>
      <c r="R15" s="3"/>
      <c r="S15" s="3"/>
      <c r="T15" s="3"/>
      <c r="U15" s="3"/>
      <c r="V15" s="3"/>
      <c r="W15" s="3"/>
      <c r="X15" s="3"/>
      <c r="Y15" s="3"/>
      <c r="Z15" s="3"/>
      <c r="AA15" s="3"/>
      <c r="AB15" s="3"/>
    </row>
    <row r="16" spans="1:28">
      <c r="A16" s="82">
        <v>4</v>
      </c>
      <c r="B16" s="85">
        <v>1189</v>
      </c>
      <c r="C16" s="3">
        <v>13</v>
      </c>
      <c r="D16" s="6" t="s">
        <v>449</v>
      </c>
      <c r="E16" s="82" t="s">
        <v>55</v>
      </c>
      <c r="F16" s="88" t="s">
        <v>56</v>
      </c>
      <c r="G16" s="82" t="s">
        <v>57</v>
      </c>
      <c r="H16" s="86" t="s">
        <v>58</v>
      </c>
      <c r="I16" s="82" t="s">
        <v>59</v>
      </c>
      <c r="J16" s="82" t="s">
        <v>60</v>
      </c>
      <c r="K16" s="82" t="s">
        <v>61</v>
      </c>
      <c r="L16" s="82" t="s">
        <v>62</v>
      </c>
      <c r="M16" s="3"/>
      <c r="N16" s="3"/>
      <c r="O16" s="3"/>
      <c r="P16" s="3"/>
      <c r="Q16" s="3"/>
      <c r="R16" s="3"/>
      <c r="S16" s="3"/>
      <c r="T16" s="3"/>
      <c r="U16" s="3"/>
      <c r="V16" s="3"/>
      <c r="W16" s="3"/>
      <c r="X16" s="3"/>
      <c r="Y16" s="3"/>
      <c r="Z16" s="3"/>
      <c r="AA16" s="3"/>
      <c r="AB16" s="3"/>
    </row>
    <row r="17" spans="1:28">
      <c r="A17" s="82"/>
      <c r="B17" s="82"/>
      <c r="C17" s="3">
        <v>14</v>
      </c>
      <c r="D17" s="6" t="s">
        <v>450</v>
      </c>
      <c r="E17" s="82"/>
      <c r="F17" s="83"/>
      <c r="G17" s="82"/>
      <c r="H17" s="82"/>
      <c r="I17" s="82"/>
      <c r="J17" s="82"/>
      <c r="K17" s="82"/>
      <c r="L17" s="82"/>
      <c r="M17" s="3"/>
      <c r="N17" s="3"/>
      <c r="O17" s="3"/>
      <c r="P17" s="3"/>
      <c r="Q17" s="3"/>
      <c r="R17" s="3"/>
      <c r="S17" s="3"/>
      <c r="T17" s="3"/>
      <c r="U17" s="3"/>
      <c r="V17" s="3"/>
      <c r="W17" s="3"/>
      <c r="X17" s="3"/>
      <c r="Y17" s="3"/>
      <c r="Z17" s="3"/>
      <c r="AA17" s="3"/>
      <c r="AB17" s="3"/>
    </row>
    <row r="18" spans="1:28">
      <c r="A18" s="82"/>
      <c r="B18" s="82"/>
      <c r="C18" s="3">
        <v>15</v>
      </c>
      <c r="D18" s="6" t="s">
        <v>451</v>
      </c>
      <c r="E18" s="82"/>
      <c r="F18" s="83"/>
      <c r="G18" s="82"/>
      <c r="H18" s="82"/>
      <c r="I18" s="82"/>
      <c r="J18" s="82"/>
      <c r="K18" s="82"/>
      <c r="L18" s="82"/>
      <c r="M18" s="3"/>
      <c r="N18" s="3"/>
      <c r="O18" s="3"/>
      <c r="P18" s="3"/>
      <c r="Q18" s="3"/>
      <c r="R18" s="3"/>
      <c r="S18" s="3"/>
      <c r="T18" s="3"/>
      <c r="U18" s="3"/>
      <c r="V18" s="3"/>
      <c r="W18" s="3"/>
      <c r="X18" s="3"/>
      <c r="Y18" s="3"/>
      <c r="Z18" s="3"/>
      <c r="AA18" s="3"/>
      <c r="AB18" s="3"/>
    </row>
    <row r="19" spans="1:28">
      <c r="A19" s="83"/>
      <c r="B19" s="83"/>
      <c r="C19" s="9">
        <v>16</v>
      </c>
      <c r="D19" s="6" t="s">
        <v>452</v>
      </c>
      <c r="E19" s="83"/>
      <c r="F19" s="83"/>
      <c r="G19" s="83"/>
      <c r="H19" s="83"/>
      <c r="I19" s="83"/>
      <c r="J19" s="83"/>
      <c r="K19" s="83"/>
      <c r="L19" s="83"/>
      <c r="M19" s="3"/>
      <c r="N19" s="3"/>
      <c r="O19" s="3"/>
      <c r="P19" s="3"/>
      <c r="Q19" s="3"/>
      <c r="R19" s="3"/>
      <c r="S19" s="3"/>
      <c r="T19" s="3"/>
      <c r="U19" s="3"/>
      <c r="V19" s="3"/>
      <c r="W19" s="3"/>
      <c r="X19" s="3"/>
      <c r="Y19" s="3"/>
      <c r="Z19" s="3"/>
      <c r="AA19" s="3"/>
      <c r="AB19" s="3"/>
    </row>
    <row r="20" spans="1:28">
      <c r="A20" s="82">
        <v>5</v>
      </c>
      <c r="B20" s="85">
        <v>1190</v>
      </c>
      <c r="C20" s="3">
        <v>17</v>
      </c>
      <c r="D20" s="6" t="s">
        <v>453</v>
      </c>
      <c r="E20" s="82" t="s">
        <v>63</v>
      </c>
      <c r="F20" s="88" t="s">
        <v>64</v>
      </c>
      <c r="G20" s="82" t="s">
        <v>65</v>
      </c>
      <c r="H20" s="82" t="s">
        <v>66</v>
      </c>
      <c r="I20" s="86" t="s">
        <v>67</v>
      </c>
      <c r="J20" s="82" t="s">
        <v>68</v>
      </c>
      <c r="K20" s="82" t="s">
        <v>69</v>
      </c>
      <c r="L20" s="82" t="s">
        <v>70</v>
      </c>
      <c r="M20" s="3"/>
      <c r="N20" s="3"/>
      <c r="O20" s="3"/>
      <c r="P20" s="3"/>
      <c r="Q20" s="3"/>
      <c r="R20" s="3"/>
      <c r="S20" s="3"/>
      <c r="T20" s="3"/>
      <c r="U20" s="3"/>
      <c r="V20" s="3"/>
      <c r="W20" s="3"/>
      <c r="X20" s="3"/>
      <c r="Y20" s="3"/>
      <c r="Z20" s="3"/>
      <c r="AA20" s="3"/>
      <c r="AB20" s="3"/>
    </row>
    <row r="21" spans="1:28">
      <c r="A21" s="82"/>
      <c r="B21" s="82"/>
      <c r="C21" s="3">
        <v>18</v>
      </c>
      <c r="D21" s="6" t="s">
        <v>454</v>
      </c>
      <c r="E21" s="82"/>
      <c r="F21" s="83"/>
      <c r="G21" s="82"/>
      <c r="H21" s="82"/>
      <c r="I21" s="82"/>
      <c r="J21" s="82"/>
      <c r="K21" s="82"/>
      <c r="L21" s="82"/>
      <c r="M21" s="3"/>
      <c r="N21" s="3"/>
      <c r="O21" s="3"/>
      <c r="P21" s="3"/>
      <c r="Q21" s="3"/>
      <c r="R21" s="3"/>
      <c r="S21" s="3"/>
      <c r="T21" s="3"/>
      <c r="U21" s="3"/>
      <c r="V21" s="3"/>
      <c r="W21" s="3"/>
      <c r="X21" s="3"/>
      <c r="Y21" s="3"/>
      <c r="Z21" s="3"/>
      <c r="AA21" s="3"/>
      <c r="AB21" s="3"/>
    </row>
    <row r="22" spans="1:28">
      <c r="A22" s="82"/>
      <c r="B22" s="82"/>
      <c r="C22" s="3">
        <v>19</v>
      </c>
      <c r="D22" s="6" t="s">
        <v>455</v>
      </c>
      <c r="E22" s="82"/>
      <c r="F22" s="83"/>
      <c r="G22" s="82"/>
      <c r="H22" s="82"/>
      <c r="I22" s="82"/>
      <c r="J22" s="82"/>
      <c r="K22" s="82"/>
      <c r="L22" s="82"/>
      <c r="M22" s="3"/>
      <c r="N22" s="3"/>
      <c r="O22" s="3"/>
      <c r="P22" s="3"/>
      <c r="Q22" s="3"/>
      <c r="R22" s="3"/>
      <c r="S22" s="3"/>
      <c r="T22" s="3"/>
      <c r="U22" s="3"/>
      <c r="V22" s="3"/>
      <c r="W22" s="3"/>
      <c r="X22" s="3"/>
      <c r="Y22" s="3"/>
      <c r="Z22" s="3"/>
      <c r="AA22" s="3"/>
      <c r="AB22" s="3"/>
    </row>
    <row r="23" spans="1:28">
      <c r="A23" s="83"/>
      <c r="B23" s="83"/>
      <c r="C23" s="9">
        <v>20</v>
      </c>
      <c r="D23" s="6" t="s">
        <v>456</v>
      </c>
      <c r="E23" s="83"/>
      <c r="F23" s="83"/>
      <c r="G23" s="83"/>
      <c r="H23" s="83"/>
      <c r="I23" s="83"/>
      <c r="J23" s="83"/>
      <c r="K23" s="83"/>
      <c r="L23" s="83"/>
      <c r="M23" s="3"/>
      <c r="N23" s="3"/>
      <c r="O23" s="3"/>
      <c r="P23" s="3"/>
      <c r="Q23" s="3"/>
      <c r="R23" s="3"/>
      <c r="S23" s="3"/>
      <c r="T23" s="3"/>
      <c r="U23" s="3"/>
      <c r="V23" s="3"/>
      <c r="W23" s="3"/>
      <c r="X23" s="3"/>
      <c r="Y23" s="3"/>
      <c r="Z23" s="3"/>
      <c r="AA23" s="3"/>
      <c r="AB23" s="3"/>
    </row>
    <row r="24" spans="1:28">
      <c r="A24" s="11"/>
      <c r="B24" s="11"/>
      <c r="C24" s="11"/>
      <c r="D24" s="11"/>
      <c r="E24" s="11"/>
      <c r="F24" s="11"/>
      <c r="G24" s="3"/>
      <c r="H24" s="11"/>
      <c r="I24" s="3"/>
      <c r="J24" s="11"/>
      <c r="K24" s="11"/>
      <c r="L24" s="11"/>
      <c r="M24" s="3"/>
      <c r="N24" s="11"/>
      <c r="O24" s="11"/>
      <c r="P24" s="11"/>
      <c r="Q24" s="11"/>
      <c r="R24" s="11"/>
      <c r="S24" s="11"/>
      <c r="T24" s="11"/>
      <c r="U24" s="11"/>
      <c r="V24" s="11"/>
      <c r="W24" s="11"/>
      <c r="X24" s="11"/>
      <c r="Y24" s="11"/>
      <c r="Z24" s="11"/>
      <c r="AA24" s="11"/>
      <c r="AB24" s="11"/>
    </row>
    <row r="25" spans="1:28">
      <c r="A25" s="3"/>
      <c r="B25" s="3"/>
      <c r="C25" s="11"/>
      <c r="D25" s="11"/>
      <c r="E25" s="11"/>
      <c r="F25" s="3"/>
      <c r="G25" s="3"/>
      <c r="H25" s="3"/>
      <c r="I25" s="3"/>
      <c r="J25" s="11"/>
      <c r="K25" s="11"/>
      <c r="L25" s="11"/>
      <c r="M25" s="3"/>
      <c r="N25" s="11"/>
      <c r="O25" s="11"/>
      <c r="P25" s="11"/>
      <c r="Q25" s="11"/>
      <c r="R25" s="11"/>
      <c r="S25" s="11"/>
      <c r="T25" s="11"/>
      <c r="U25" s="11"/>
      <c r="V25" s="11"/>
      <c r="W25" s="11"/>
      <c r="X25" s="11"/>
      <c r="Y25" s="11"/>
      <c r="Z25" s="11"/>
      <c r="AA25" s="11"/>
      <c r="AB25" s="11"/>
    </row>
    <row r="26" spans="1:28">
      <c r="A26" s="11"/>
      <c r="B26" s="11"/>
      <c r="C26" s="11"/>
      <c r="D26" s="11"/>
      <c r="E26" s="11"/>
      <c r="F26" s="3"/>
      <c r="G26" s="3"/>
      <c r="H26" s="3"/>
      <c r="I26" s="3"/>
      <c r="J26" s="11"/>
      <c r="K26" s="11"/>
      <c r="L26" s="3"/>
      <c r="M26" s="3"/>
      <c r="N26" s="11"/>
      <c r="O26" s="11"/>
      <c r="P26" s="11"/>
      <c r="Q26" s="11"/>
      <c r="R26" s="11"/>
      <c r="S26" s="11"/>
      <c r="T26" s="11"/>
      <c r="U26" s="11"/>
      <c r="V26" s="11"/>
      <c r="W26" s="11"/>
      <c r="X26" s="11"/>
      <c r="Y26" s="11"/>
      <c r="Z26" s="11"/>
      <c r="AA26" s="11"/>
      <c r="AB26" s="11"/>
    </row>
    <row r="27" spans="1:28">
      <c r="A27" s="11"/>
      <c r="B27" s="11"/>
      <c r="C27" s="11"/>
      <c r="D27" s="11"/>
      <c r="E27" s="11"/>
      <c r="F27" s="3"/>
      <c r="G27" s="3"/>
      <c r="H27" s="3"/>
      <c r="I27" s="3"/>
      <c r="J27" s="11"/>
      <c r="K27" s="11"/>
      <c r="L27" s="3"/>
      <c r="M27" s="3"/>
      <c r="N27" s="11"/>
      <c r="O27" s="11"/>
      <c r="P27" s="11"/>
      <c r="Q27" s="11"/>
      <c r="R27" s="11"/>
      <c r="S27" s="11"/>
      <c r="T27" s="11"/>
      <c r="U27" s="11"/>
      <c r="V27" s="11"/>
      <c r="W27" s="11"/>
      <c r="X27" s="11"/>
      <c r="Y27" s="11"/>
      <c r="Z27" s="11"/>
      <c r="AA27" s="11"/>
      <c r="AB27" s="11"/>
    </row>
    <row r="28" spans="1:28">
      <c r="A28" s="11"/>
      <c r="B28" s="11"/>
      <c r="C28" s="11"/>
      <c r="D28" s="11"/>
      <c r="E28" s="11"/>
      <c r="F28" s="3"/>
      <c r="G28" s="11"/>
      <c r="H28" s="3"/>
      <c r="I28" s="3"/>
      <c r="J28" s="11"/>
      <c r="K28" s="11"/>
      <c r="L28" s="3"/>
      <c r="M28" s="3"/>
      <c r="N28" s="11"/>
      <c r="O28" s="11"/>
      <c r="P28" s="11"/>
      <c r="Q28" s="11"/>
      <c r="R28" s="11"/>
      <c r="S28" s="11"/>
      <c r="T28" s="11"/>
      <c r="U28" s="11"/>
      <c r="V28" s="11"/>
      <c r="W28" s="11"/>
      <c r="X28" s="11"/>
      <c r="Y28" s="11"/>
      <c r="Z28" s="11"/>
      <c r="AA28" s="11"/>
      <c r="AB28" s="11"/>
    </row>
    <row r="29" spans="1:28">
      <c r="A29" s="11"/>
      <c r="B29" s="11"/>
      <c r="C29" s="11"/>
      <c r="D29" s="11"/>
      <c r="E29" s="11"/>
      <c r="F29" s="3"/>
      <c r="G29" s="11"/>
      <c r="H29" s="11"/>
      <c r="I29" s="3"/>
      <c r="J29" s="11"/>
      <c r="K29" s="11"/>
      <c r="L29" s="3"/>
      <c r="M29" s="3"/>
      <c r="N29" s="11"/>
      <c r="O29" s="11"/>
      <c r="P29" s="11"/>
      <c r="Q29" s="11"/>
      <c r="R29" s="11"/>
      <c r="S29" s="11"/>
      <c r="T29" s="11"/>
      <c r="U29" s="11"/>
      <c r="V29" s="11"/>
      <c r="W29" s="11"/>
      <c r="X29" s="11"/>
      <c r="Y29" s="11"/>
      <c r="Z29" s="11"/>
      <c r="AA29" s="11"/>
      <c r="AB29" s="11"/>
    </row>
    <row r="30" spans="1:28">
      <c r="A30" s="11"/>
      <c r="B30" s="11"/>
      <c r="C30" s="11"/>
      <c r="D30" s="11"/>
      <c r="E30" s="11"/>
      <c r="F30" s="3"/>
      <c r="G30" s="11"/>
      <c r="H30" s="11"/>
      <c r="I30" s="3"/>
      <c r="J30" s="11"/>
      <c r="K30" s="11"/>
      <c r="L30" s="11"/>
      <c r="M30" s="3"/>
      <c r="N30" s="11"/>
      <c r="O30" s="11"/>
      <c r="P30" s="11"/>
      <c r="Q30" s="11"/>
      <c r="R30" s="11"/>
      <c r="S30" s="11"/>
      <c r="T30" s="11"/>
      <c r="U30" s="11"/>
      <c r="V30" s="11"/>
      <c r="W30" s="11"/>
      <c r="X30" s="11"/>
      <c r="Y30" s="11"/>
      <c r="Z30" s="11"/>
      <c r="AA30" s="11"/>
      <c r="AB30" s="11"/>
    </row>
    <row r="31" spans="1:28">
      <c r="A31" s="11"/>
      <c r="B31" s="11"/>
      <c r="C31" s="11"/>
      <c r="D31" s="11"/>
      <c r="E31" s="11"/>
      <c r="F31" s="3"/>
      <c r="G31" s="11"/>
      <c r="H31" s="11"/>
      <c r="I31" s="3"/>
      <c r="J31" s="11"/>
      <c r="K31" s="11"/>
      <c r="L31" s="11"/>
      <c r="M31" s="3"/>
      <c r="N31" s="11"/>
      <c r="O31" s="11"/>
      <c r="P31" s="11"/>
      <c r="Q31" s="11"/>
      <c r="R31" s="11"/>
      <c r="S31" s="11"/>
      <c r="T31" s="11"/>
      <c r="U31" s="11"/>
      <c r="V31" s="11"/>
      <c r="W31" s="11"/>
      <c r="X31" s="11"/>
      <c r="Y31" s="11"/>
      <c r="Z31" s="11"/>
      <c r="AA31" s="11"/>
      <c r="AB31" s="11"/>
    </row>
    <row r="32" spans="1:28">
      <c r="A32" s="11"/>
      <c r="B32" s="11"/>
      <c r="C32" s="11"/>
      <c r="D32" s="11"/>
      <c r="E32" s="11"/>
      <c r="F32" s="3"/>
      <c r="G32" s="11"/>
      <c r="H32" s="11"/>
      <c r="I32" s="11"/>
      <c r="J32" s="11"/>
      <c r="K32" s="11"/>
      <c r="L32" s="11"/>
      <c r="M32" s="3"/>
      <c r="N32" s="11"/>
      <c r="O32" s="11"/>
      <c r="P32" s="11"/>
      <c r="Q32" s="11"/>
      <c r="R32" s="11"/>
      <c r="S32" s="11"/>
      <c r="T32" s="11"/>
      <c r="U32" s="11"/>
      <c r="V32" s="11"/>
      <c r="W32" s="11"/>
      <c r="X32" s="11"/>
      <c r="Y32" s="11"/>
      <c r="Z32" s="11"/>
      <c r="AA32" s="11"/>
      <c r="AB32" s="11"/>
    </row>
    <row r="33" spans="1:28">
      <c r="A33" s="11"/>
      <c r="B33" s="11"/>
      <c r="C33" s="11"/>
      <c r="D33" s="11"/>
      <c r="E33" s="11"/>
      <c r="F33" s="11"/>
      <c r="G33" s="11"/>
      <c r="H33" s="11"/>
      <c r="I33" s="11"/>
      <c r="J33" s="11"/>
      <c r="K33" s="11"/>
      <c r="L33" s="11"/>
      <c r="M33" s="3"/>
      <c r="N33" s="11"/>
      <c r="O33" s="11"/>
      <c r="P33" s="11"/>
      <c r="Q33" s="11"/>
      <c r="R33" s="11"/>
      <c r="S33" s="11"/>
      <c r="T33" s="11"/>
      <c r="U33" s="11"/>
      <c r="V33" s="11"/>
      <c r="W33" s="11"/>
      <c r="X33" s="11"/>
      <c r="Y33" s="11"/>
      <c r="Z33" s="11"/>
      <c r="AA33" s="11"/>
      <c r="AB33" s="11"/>
    </row>
    <row r="34" spans="1:28">
      <c r="A34" s="11"/>
      <c r="B34" s="11"/>
      <c r="C34" s="11"/>
      <c r="D34" s="11"/>
      <c r="E34" s="11"/>
      <c r="F34" s="11"/>
      <c r="G34" s="11"/>
      <c r="H34" s="11"/>
      <c r="I34" s="11"/>
      <c r="J34" s="11"/>
      <c r="K34" s="11"/>
      <c r="L34" s="11"/>
      <c r="M34" s="3"/>
      <c r="N34" s="11"/>
      <c r="O34" s="11"/>
      <c r="P34" s="11"/>
      <c r="Q34" s="11"/>
      <c r="R34" s="11"/>
      <c r="S34" s="11"/>
      <c r="T34" s="11"/>
      <c r="U34" s="11"/>
      <c r="V34" s="11"/>
      <c r="W34" s="11"/>
      <c r="X34" s="11"/>
      <c r="Y34" s="11"/>
      <c r="Z34" s="11"/>
      <c r="AA34" s="11"/>
      <c r="AB34" s="11"/>
    </row>
    <row r="35" spans="1:28">
      <c r="A35" s="11"/>
      <c r="B35" s="11"/>
      <c r="C35" s="11"/>
      <c r="D35" s="11"/>
      <c r="E35" s="11"/>
      <c r="F35" s="11"/>
      <c r="G35" s="11"/>
      <c r="H35" s="11"/>
      <c r="I35" s="11"/>
      <c r="J35" s="11"/>
      <c r="K35" s="11"/>
      <c r="L35" s="11"/>
      <c r="M35" s="3"/>
      <c r="N35" s="11"/>
      <c r="O35" s="11"/>
      <c r="P35" s="11"/>
      <c r="Q35" s="11"/>
      <c r="R35" s="11"/>
      <c r="S35" s="11"/>
      <c r="T35" s="11"/>
      <c r="U35" s="11"/>
      <c r="V35" s="11"/>
      <c r="W35" s="11"/>
      <c r="X35" s="11"/>
      <c r="Y35" s="11"/>
      <c r="Z35" s="11"/>
      <c r="AA35" s="11"/>
      <c r="AB35" s="11"/>
    </row>
    <row r="36" spans="1:28">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row>
    <row r="37" spans="1:28">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row>
    <row r="38" spans="1:2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row>
    <row r="39" spans="1:28">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row>
    <row r="40" spans="1:28">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row>
    <row r="41" spans="1:28">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row>
    <row r="42" spans="1:28">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row>
    <row r="43" spans="1:28">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row>
    <row r="44" spans="1:28">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row>
    <row r="45" spans="1:28">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row>
    <row r="46" spans="1:28">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row>
    <row r="47" spans="1:28">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row>
    <row r="48" spans="1:2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row>
    <row r="49" spans="1:28">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row>
    <row r="50" spans="1:28">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row>
    <row r="51" spans="1:28">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row>
    <row r="52" spans="1:28">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row>
    <row r="53" spans="1:28">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row>
    <row r="54" spans="1:28">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row>
    <row r="55" spans="1:28">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row>
    <row r="56" spans="1:28">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row>
    <row r="57" spans="1:28">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row>
    <row r="58" spans="1:2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row>
    <row r="59" spans="1:28">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row>
    <row r="60" spans="1:28">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row>
    <row r="61" spans="1:28">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row>
    <row r="62" spans="1:28">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row>
    <row r="63" spans="1:28">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row>
    <row r="64" spans="1:28">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row>
    <row r="65" spans="1:28">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row>
    <row r="66" spans="1:28">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row>
    <row r="67" spans="1:28">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row>
    <row r="68" spans="1:2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row>
    <row r="69" spans="1:28">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row>
    <row r="70" spans="1:28">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row>
    <row r="71" spans="1:28">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row>
    <row r="72" spans="1:28">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row>
    <row r="73" spans="1:28">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row>
    <row r="74" spans="1:28">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row>
    <row r="75" spans="1:28">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row>
    <row r="76" spans="1:28">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row>
    <row r="77" spans="1:28">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row>
    <row r="78" spans="1:2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row>
    <row r="79" spans="1:28">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row>
    <row r="80" spans="1:28">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row>
    <row r="81" spans="1:28">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row>
    <row r="82" spans="1:28">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row>
    <row r="83" spans="1:28">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row>
    <row r="84" spans="1:28">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row>
    <row r="85" spans="1:28">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row>
    <row r="86" spans="1:28">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row>
    <row r="87" spans="1:28">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row>
    <row r="88" spans="1:2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row>
    <row r="89" spans="1:28">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row>
    <row r="90" spans="1:28">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row>
    <row r="91" spans="1:28">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row>
    <row r="92" spans="1:28">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row>
    <row r="93" spans="1:28">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row>
    <row r="94" spans="1:28">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row>
    <row r="95" spans="1:28">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row>
    <row r="96" spans="1:28">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row>
    <row r="97" spans="1:28">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row>
    <row r="98" spans="1:2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row>
    <row r="99" spans="1:28">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row>
    <row r="100" spans="1:28">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row>
    <row r="101" spans="1:28">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row>
    <row r="102" spans="1:28">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row>
    <row r="103" spans="1:28">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row>
    <row r="104" spans="1:28">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row>
    <row r="105" spans="1:28">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row>
    <row r="106" spans="1:28">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row>
    <row r="107" spans="1:28">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row>
    <row r="108" spans="1:2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row>
    <row r="109" spans="1:28">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row>
    <row r="110" spans="1:28">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row>
    <row r="111" spans="1:28">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row>
    <row r="112" spans="1:28">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row>
    <row r="113" spans="1:28">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row>
    <row r="114" spans="1:28">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row>
    <row r="115" spans="1:28">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row>
    <row r="116" spans="1:28">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row>
    <row r="117" spans="1:28">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row>
    <row r="118" spans="1:2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row>
    <row r="119" spans="1:28">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row>
    <row r="120" spans="1:28">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row>
    <row r="121" spans="1:28">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row>
    <row r="122" spans="1:28">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row>
    <row r="123" spans="1:28">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row>
    <row r="124" spans="1:28">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row>
    <row r="125" spans="1:28">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row>
    <row r="126" spans="1:28">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row>
    <row r="127" spans="1:28">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row>
    <row r="128" spans="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row>
    <row r="129" spans="1:28">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row>
    <row r="130" spans="1:28">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row>
    <row r="131" spans="1:28">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row>
    <row r="132" spans="1:28">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row>
    <row r="133" spans="1:28">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row>
    <row r="134" spans="1:28">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row>
    <row r="135" spans="1:28">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row>
    <row r="136" spans="1:28">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row>
    <row r="137" spans="1:28">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row>
    <row r="138" spans="1:2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row>
    <row r="139" spans="1:28">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row>
    <row r="140" spans="1:28">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row>
    <row r="141" spans="1:28">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row>
    <row r="142" spans="1:28">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row>
    <row r="143" spans="1:28">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row>
    <row r="144" spans="1:28">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row>
    <row r="145" spans="1:28">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row>
    <row r="146" spans="1:28">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row>
    <row r="147" spans="1:28">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row>
    <row r="148" spans="1:2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row>
    <row r="149" spans="1:28">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row>
    <row r="150" spans="1:28">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row>
    <row r="151" spans="1:28">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row>
    <row r="152" spans="1:28">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row>
    <row r="153" spans="1:28">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row>
    <row r="154" spans="1:28">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row>
    <row r="155" spans="1:28">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row>
    <row r="156" spans="1:28">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row>
    <row r="157" spans="1:28">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row>
    <row r="158" spans="1:2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row>
    <row r="159" spans="1:28">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row>
    <row r="160" spans="1:28">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row>
    <row r="161" spans="1:28">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row>
    <row r="162" spans="1:28">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row>
    <row r="163" spans="1:28">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row>
    <row r="164" spans="1:28">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row>
    <row r="165" spans="1:28">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row>
    <row r="166" spans="1:28">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row>
    <row r="167" spans="1:28">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row>
    <row r="168" spans="1:2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row>
    <row r="169" spans="1:28">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row>
    <row r="170" spans="1:28">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row>
    <row r="171" spans="1:28">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row>
    <row r="172" spans="1:28">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row>
    <row r="173" spans="1:28">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row>
    <row r="174" spans="1:28">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row>
    <row r="175" spans="1:28">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row>
    <row r="176" spans="1:28">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row>
    <row r="177" spans="1:28">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row>
    <row r="178" spans="1:2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row>
    <row r="179" spans="1:28">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row>
    <row r="180" spans="1:28">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row>
    <row r="181" spans="1:28">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row>
    <row r="182" spans="1:28">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row>
    <row r="183" spans="1:28">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row>
    <row r="184" spans="1:28">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row>
    <row r="185" spans="1:28">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row>
    <row r="186" spans="1:28">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row>
    <row r="187" spans="1:28">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row>
    <row r="188" spans="1:2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row>
    <row r="189" spans="1:28">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row>
    <row r="190" spans="1:28">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row>
    <row r="191" spans="1:28">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row>
    <row r="192" spans="1:28">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row>
    <row r="193" spans="1:28">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row>
    <row r="194" spans="1:28">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row>
    <row r="195" spans="1:28">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row>
    <row r="196" spans="1:28">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row>
    <row r="197" spans="1:28">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row>
    <row r="198" spans="1:2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row>
    <row r="199" spans="1:28">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row>
    <row r="200" spans="1:28">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row>
    <row r="201" spans="1:28">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row>
    <row r="202" spans="1:28">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row>
  </sheetData>
  <mergeCells count="50">
    <mergeCell ref="A4:A7"/>
    <mergeCell ref="A8:A11"/>
    <mergeCell ref="A12:A15"/>
    <mergeCell ref="A16:A19"/>
    <mergeCell ref="A20:A23"/>
    <mergeCell ref="G12:G15"/>
    <mergeCell ref="G16:G19"/>
    <mergeCell ref="G20:G23"/>
    <mergeCell ref="G8:G11"/>
    <mergeCell ref="J4:J7"/>
    <mergeCell ref="J8:J11"/>
    <mergeCell ref="J12:J15"/>
    <mergeCell ref="G4:G7"/>
    <mergeCell ref="H4:H7"/>
    <mergeCell ref="I4:I7"/>
    <mergeCell ref="I8:I11"/>
    <mergeCell ref="I12:I15"/>
    <mergeCell ref="H8:H11"/>
    <mergeCell ref="H12:H15"/>
    <mergeCell ref="E4:E7"/>
    <mergeCell ref="F8:F11"/>
    <mergeCell ref="F12:F15"/>
    <mergeCell ref="F16:F19"/>
    <mergeCell ref="F20:F23"/>
    <mergeCell ref="E8:E11"/>
    <mergeCell ref="E12:E15"/>
    <mergeCell ref="F4:F7"/>
    <mergeCell ref="K20:K23"/>
    <mergeCell ref="E16:E19"/>
    <mergeCell ref="J16:J19"/>
    <mergeCell ref="E20:E23"/>
    <mergeCell ref="J20:J23"/>
    <mergeCell ref="H16:H19"/>
    <mergeCell ref="H20:H23"/>
    <mergeCell ref="L20:L23"/>
    <mergeCell ref="B4:B7"/>
    <mergeCell ref="B8:B11"/>
    <mergeCell ref="B12:B15"/>
    <mergeCell ref="B16:B19"/>
    <mergeCell ref="B20:B23"/>
    <mergeCell ref="K4:K7"/>
    <mergeCell ref="L4:L7"/>
    <mergeCell ref="L8:L11"/>
    <mergeCell ref="L12:L15"/>
    <mergeCell ref="L16:L19"/>
    <mergeCell ref="I16:I19"/>
    <mergeCell ref="I20:I23"/>
    <mergeCell ref="K8:K11"/>
    <mergeCell ref="K12:K15"/>
    <mergeCell ref="K16:K19"/>
  </mergeCells>
  <phoneticPr fontId="1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14"/>
  <sheetViews>
    <sheetView zoomScaleNormal="100" zoomScaleSheetLayoutView="100" workbookViewId="0">
      <selection activeCell="E22" sqref="E22"/>
    </sheetView>
  </sheetViews>
  <sheetFormatPr defaultColWidth="8.78515625" defaultRowHeight="15"/>
  <cols>
    <col min="1" max="1" width="3.7109375" customWidth="1"/>
    <col min="2" max="2" width="4.2109375" customWidth="1"/>
    <col min="3" max="3" width="7.0703125" customWidth="1"/>
    <col min="4" max="4" width="12.85546875" customWidth="1"/>
    <col min="5" max="5" width="16.35546875" customWidth="1"/>
    <col min="6" max="6" width="19.42578125" customWidth="1"/>
    <col min="7" max="7" width="20.2109375" customWidth="1"/>
    <col min="8" max="8" width="17.7109375" customWidth="1"/>
    <col min="9" max="9" width="16" customWidth="1"/>
    <col min="10" max="10" width="13.7109375" customWidth="1"/>
    <col min="11" max="11" width="18.640625" customWidth="1"/>
    <col min="12" max="12" width="18.92578125" customWidth="1"/>
    <col min="13" max="27" width="12.85546875" customWidth="1"/>
  </cols>
  <sheetData>
    <row r="1" spans="1:27">
      <c r="A1" s="3"/>
      <c r="B1" s="3"/>
      <c r="C1" s="1"/>
      <c r="D1" s="1" t="s">
        <v>71</v>
      </c>
      <c r="E1" s="1" t="s">
        <v>72</v>
      </c>
      <c r="F1" s="1" t="s">
        <v>73</v>
      </c>
      <c r="G1" s="1" t="s">
        <v>74</v>
      </c>
      <c r="H1" s="1" t="s">
        <v>75</v>
      </c>
      <c r="I1" s="1" t="s">
        <v>76</v>
      </c>
      <c r="J1" s="1" t="s">
        <v>77</v>
      </c>
      <c r="K1" s="1" t="s">
        <v>78</v>
      </c>
      <c r="L1" s="3"/>
      <c r="M1" s="3"/>
      <c r="N1" s="3"/>
      <c r="O1" s="3"/>
      <c r="P1" s="3"/>
      <c r="Q1" s="3"/>
      <c r="R1" s="3"/>
      <c r="S1" s="3"/>
      <c r="T1" s="3"/>
      <c r="U1" s="3"/>
      <c r="V1" s="3"/>
      <c r="W1" s="3"/>
      <c r="X1" s="3"/>
      <c r="Y1" s="3"/>
      <c r="Z1" s="3"/>
      <c r="AA1" s="3"/>
    </row>
    <row r="2" spans="1:27">
      <c r="A2" s="3"/>
      <c r="B2" s="3"/>
      <c r="C2" s="1"/>
      <c r="D2" s="1" t="s">
        <v>79</v>
      </c>
      <c r="E2" s="1" t="s">
        <v>80</v>
      </c>
      <c r="F2" s="1" t="s">
        <v>81</v>
      </c>
      <c r="G2" s="1" t="s">
        <v>82</v>
      </c>
      <c r="H2" s="1" t="s">
        <v>83</v>
      </c>
      <c r="I2" s="1" t="s">
        <v>84</v>
      </c>
      <c r="J2" s="1" t="s">
        <v>85</v>
      </c>
      <c r="K2" s="1" t="s">
        <v>86</v>
      </c>
      <c r="L2" s="3"/>
      <c r="M2" s="3"/>
      <c r="N2" s="3"/>
      <c r="O2" s="3"/>
      <c r="P2" s="3"/>
      <c r="Q2" s="3"/>
      <c r="R2" s="3"/>
      <c r="S2" s="3"/>
      <c r="T2" s="3"/>
      <c r="U2" s="3"/>
      <c r="V2" s="3"/>
      <c r="W2" s="3"/>
      <c r="X2" s="3"/>
      <c r="Y2" s="3"/>
      <c r="Z2" s="3"/>
      <c r="AA2" s="3"/>
    </row>
    <row r="3" spans="1:27">
      <c r="A3" s="7" t="s">
        <v>19</v>
      </c>
      <c r="B3" s="3"/>
      <c r="C3" s="1"/>
      <c r="D3" s="12" t="s">
        <v>87</v>
      </c>
      <c r="E3" s="12" t="s">
        <v>88</v>
      </c>
      <c r="F3" s="13" t="s">
        <v>89</v>
      </c>
      <c r="G3" s="13" t="s">
        <v>90</v>
      </c>
      <c r="H3" s="13" t="s">
        <v>91</v>
      </c>
      <c r="I3" s="13" t="s">
        <v>87</v>
      </c>
      <c r="J3" s="13" t="s">
        <v>92</v>
      </c>
      <c r="K3" s="13" t="s">
        <v>93</v>
      </c>
      <c r="L3" s="3"/>
      <c r="M3" s="3"/>
      <c r="N3" s="3"/>
      <c r="O3" s="3"/>
      <c r="P3" s="3"/>
      <c r="Q3" s="3"/>
      <c r="R3" s="3"/>
      <c r="S3" s="3"/>
      <c r="T3" s="3"/>
      <c r="U3" s="3"/>
      <c r="V3" s="3"/>
      <c r="W3" s="3"/>
      <c r="X3" s="3"/>
      <c r="Y3" s="3"/>
      <c r="Z3" s="3"/>
      <c r="AA3" s="3"/>
    </row>
    <row r="4" spans="1:27">
      <c r="A4" s="82">
        <v>1</v>
      </c>
      <c r="B4" s="14">
        <v>1</v>
      </c>
      <c r="C4" s="6" t="s">
        <v>458</v>
      </c>
      <c r="D4" s="4" t="s">
        <v>94</v>
      </c>
      <c r="E4" s="15" t="s">
        <v>95</v>
      </c>
      <c r="F4" s="1" t="s">
        <v>96</v>
      </c>
      <c r="G4" s="15" t="s">
        <v>97</v>
      </c>
      <c r="H4" s="3" t="s">
        <v>96</v>
      </c>
      <c r="I4" s="15" t="s">
        <v>97</v>
      </c>
      <c r="J4" s="15" t="s">
        <v>97</v>
      </c>
      <c r="K4" s="15" t="s">
        <v>98</v>
      </c>
      <c r="L4" s="1" t="s">
        <v>99</v>
      </c>
      <c r="M4" s="3"/>
      <c r="N4" s="3"/>
      <c r="O4" s="3"/>
      <c r="P4" s="3"/>
      <c r="Q4" s="3"/>
      <c r="R4" s="3"/>
      <c r="S4" s="3"/>
      <c r="T4" s="3"/>
      <c r="U4" s="3"/>
      <c r="V4" s="3"/>
      <c r="W4" s="3"/>
      <c r="X4" s="3"/>
      <c r="Y4" s="3"/>
      <c r="Z4" s="3"/>
      <c r="AA4" s="3"/>
    </row>
    <row r="5" spans="1:27">
      <c r="A5" s="82"/>
      <c r="B5" s="16">
        <v>2</v>
      </c>
      <c r="C5" s="6" t="s">
        <v>458</v>
      </c>
      <c r="D5" s="17" t="s">
        <v>96</v>
      </c>
      <c r="E5" s="15" t="s">
        <v>95</v>
      </c>
      <c r="F5" s="1" t="s">
        <v>364</v>
      </c>
      <c r="G5" s="15" t="s">
        <v>100</v>
      </c>
      <c r="H5" s="4" t="s">
        <v>94</v>
      </c>
      <c r="I5" s="15" t="s">
        <v>97</v>
      </c>
      <c r="J5" s="15" t="s">
        <v>97</v>
      </c>
      <c r="K5" s="18" t="s">
        <v>101</v>
      </c>
      <c r="L5" s="1" t="s">
        <v>99</v>
      </c>
      <c r="M5" s="3"/>
      <c r="N5" s="3"/>
      <c r="O5" s="3"/>
      <c r="P5" s="3"/>
      <c r="Q5" s="3"/>
      <c r="R5" s="3"/>
      <c r="S5" s="3"/>
      <c r="T5" s="3"/>
      <c r="U5" s="3"/>
      <c r="V5" s="3"/>
      <c r="W5" s="3"/>
      <c r="X5" s="3"/>
      <c r="Y5" s="3"/>
      <c r="Z5" s="3"/>
      <c r="AA5" s="3"/>
    </row>
    <row r="6" spans="1:27">
      <c r="A6" s="82"/>
      <c r="B6" s="16">
        <v>3</v>
      </c>
      <c r="C6" s="6" t="s">
        <v>458</v>
      </c>
      <c r="D6" s="4" t="s">
        <v>94</v>
      </c>
      <c r="E6" s="15" t="s">
        <v>95</v>
      </c>
      <c r="F6" s="15" t="s">
        <v>101</v>
      </c>
      <c r="G6" s="15" t="s">
        <v>97</v>
      </c>
      <c r="H6" s="4" t="s">
        <v>102</v>
      </c>
      <c r="I6" s="15" t="s">
        <v>97</v>
      </c>
      <c r="J6" s="15" t="s">
        <v>97</v>
      </c>
      <c r="K6" s="15" t="s">
        <v>103</v>
      </c>
      <c r="L6" s="1" t="s">
        <v>99</v>
      </c>
      <c r="M6" s="3"/>
      <c r="N6" s="3"/>
      <c r="O6" s="3"/>
      <c r="P6" s="3"/>
      <c r="Q6" s="3"/>
      <c r="R6" s="3"/>
      <c r="S6" s="3"/>
      <c r="T6" s="3"/>
      <c r="U6" s="3"/>
      <c r="V6" s="3"/>
      <c r="W6" s="3"/>
      <c r="X6" s="3"/>
      <c r="Y6" s="3"/>
      <c r="Z6" s="3"/>
      <c r="AA6" s="3"/>
    </row>
    <row r="7" spans="1:27">
      <c r="A7" s="83"/>
      <c r="B7" s="19">
        <v>4</v>
      </c>
      <c r="C7" s="6" t="s">
        <v>458</v>
      </c>
      <c r="D7" s="4" t="s">
        <v>94</v>
      </c>
      <c r="E7" s="18" t="s">
        <v>95</v>
      </c>
      <c r="F7" s="18" t="s">
        <v>101</v>
      </c>
      <c r="G7" s="10" t="s">
        <v>104</v>
      </c>
      <c r="H7" s="10" t="s">
        <v>105</v>
      </c>
      <c r="I7" s="15" t="s">
        <v>97</v>
      </c>
      <c r="J7" s="15" t="s">
        <v>97</v>
      </c>
      <c r="K7" s="18" t="s">
        <v>101</v>
      </c>
      <c r="L7" s="1" t="s">
        <v>99</v>
      </c>
      <c r="M7" s="3"/>
      <c r="N7" s="3"/>
      <c r="O7" s="3"/>
      <c r="P7" s="3"/>
      <c r="Q7" s="3"/>
      <c r="R7" s="3"/>
      <c r="S7" s="3"/>
      <c r="T7" s="3"/>
      <c r="U7" s="3"/>
      <c r="V7" s="3"/>
      <c r="W7" s="3"/>
      <c r="X7" s="3"/>
      <c r="Y7" s="3"/>
      <c r="Z7" s="3"/>
      <c r="AA7" s="3"/>
    </row>
    <row r="8" spans="1:27">
      <c r="A8" s="20"/>
      <c r="B8" s="20"/>
      <c r="C8" s="6"/>
      <c r="D8" s="12" t="s">
        <v>91</v>
      </c>
      <c r="E8" s="12" t="s">
        <v>87</v>
      </c>
      <c r="F8" s="12" t="s">
        <v>92</v>
      </c>
      <c r="G8" s="12" t="s">
        <v>106</v>
      </c>
      <c r="H8" s="12" t="s">
        <v>107</v>
      </c>
      <c r="I8" s="12" t="s">
        <v>91</v>
      </c>
      <c r="J8" s="12" t="s">
        <v>87</v>
      </c>
      <c r="K8" s="12" t="s">
        <v>92</v>
      </c>
      <c r="L8" s="3"/>
      <c r="M8" s="3"/>
      <c r="N8" s="3"/>
      <c r="O8" s="3"/>
      <c r="P8" s="3"/>
      <c r="Q8" s="3"/>
      <c r="R8" s="3"/>
      <c r="S8" s="3"/>
      <c r="T8" s="3"/>
      <c r="U8" s="3"/>
      <c r="V8" s="3"/>
      <c r="W8" s="3"/>
      <c r="X8" s="3"/>
      <c r="Y8" s="3"/>
      <c r="Z8" s="3"/>
      <c r="AA8" s="3"/>
    </row>
    <row r="9" spans="1:27">
      <c r="A9" s="85">
        <v>2</v>
      </c>
      <c r="B9" s="14">
        <v>5</v>
      </c>
      <c r="C9" s="6" t="s">
        <v>458</v>
      </c>
      <c r="D9" s="4" t="s">
        <v>94</v>
      </c>
      <c r="E9" s="18" t="s">
        <v>97</v>
      </c>
      <c r="F9" s="4" t="s">
        <v>94</v>
      </c>
      <c r="G9" s="21" t="s">
        <v>97</v>
      </c>
      <c r="H9" s="4" t="s">
        <v>94</v>
      </c>
      <c r="I9" s="21" t="s">
        <v>108</v>
      </c>
      <c r="J9" s="15" t="s">
        <v>97</v>
      </c>
      <c r="K9" s="22" t="s">
        <v>96</v>
      </c>
      <c r="L9" s="1" t="s">
        <v>99</v>
      </c>
      <c r="M9" s="3"/>
      <c r="N9" s="3"/>
      <c r="O9" s="3"/>
      <c r="P9" s="3"/>
      <c r="Q9" s="3"/>
      <c r="R9" s="3"/>
      <c r="S9" s="3"/>
      <c r="T9" s="3"/>
      <c r="U9" s="3"/>
      <c r="V9" s="3"/>
      <c r="W9" s="3"/>
      <c r="X9" s="3"/>
      <c r="Y9" s="3"/>
      <c r="Z9" s="3"/>
      <c r="AA9" s="3"/>
    </row>
    <row r="10" spans="1:27">
      <c r="A10" s="82"/>
      <c r="B10" s="16">
        <v>6</v>
      </c>
      <c r="C10" s="6" t="s">
        <v>458</v>
      </c>
      <c r="D10" s="7" t="s">
        <v>109</v>
      </c>
      <c r="E10" s="15" t="s">
        <v>97</v>
      </c>
      <c r="F10" s="4" t="s">
        <v>94</v>
      </c>
      <c r="G10" s="15" t="s">
        <v>97</v>
      </c>
      <c r="H10" s="18" t="s">
        <v>101</v>
      </c>
      <c r="I10" s="15" t="s">
        <v>108</v>
      </c>
      <c r="J10" s="15" t="s">
        <v>97</v>
      </c>
      <c r="K10" s="1" t="s">
        <v>96</v>
      </c>
      <c r="L10" s="1" t="s">
        <v>99</v>
      </c>
      <c r="M10" s="3"/>
      <c r="N10" s="3"/>
      <c r="O10" s="3"/>
      <c r="P10" s="3"/>
      <c r="Q10" s="3"/>
      <c r="R10" s="3"/>
      <c r="S10" s="3"/>
      <c r="T10" s="3"/>
      <c r="U10" s="3"/>
      <c r="V10" s="3"/>
      <c r="W10" s="3"/>
      <c r="X10" s="3"/>
      <c r="Y10" s="3"/>
      <c r="Z10" s="3"/>
      <c r="AA10" s="3"/>
    </row>
    <row r="11" spans="1:27">
      <c r="A11" s="82"/>
      <c r="B11" s="16">
        <v>7</v>
      </c>
      <c r="C11" s="6" t="s">
        <v>458</v>
      </c>
      <c r="D11" s="4" t="s">
        <v>94</v>
      </c>
      <c r="E11" s="4" t="s">
        <v>94</v>
      </c>
      <c r="F11" s="4" t="s">
        <v>94</v>
      </c>
      <c r="G11" s="15" t="s">
        <v>100</v>
      </c>
      <c r="H11" s="18" t="s">
        <v>101</v>
      </c>
      <c r="I11" s="15" t="s">
        <v>97</v>
      </c>
      <c r="J11" s="15" t="s">
        <v>97</v>
      </c>
      <c r="K11" s="4" t="s">
        <v>94</v>
      </c>
      <c r="L11" s="1" t="s">
        <v>110</v>
      </c>
      <c r="M11" s="3"/>
      <c r="N11" s="3"/>
      <c r="O11" s="3"/>
      <c r="P11" s="3"/>
      <c r="Q11" s="3"/>
      <c r="R11" s="3"/>
      <c r="S11" s="3"/>
      <c r="T11" s="3"/>
      <c r="U11" s="3"/>
      <c r="V11" s="3"/>
      <c r="W11" s="3"/>
      <c r="X11" s="3"/>
      <c r="Y11" s="3"/>
      <c r="Z11" s="3"/>
      <c r="AA11" s="3"/>
    </row>
    <row r="12" spans="1:27">
      <c r="A12" s="82"/>
      <c r="B12" s="16">
        <v>8</v>
      </c>
      <c r="C12" s="6" t="s">
        <v>458</v>
      </c>
      <c r="D12" s="4" t="s">
        <v>111</v>
      </c>
      <c r="E12" s="4" t="s">
        <v>111</v>
      </c>
      <c r="F12" s="4" t="s">
        <v>111</v>
      </c>
      <c r="G12" s="4" t="s">
        <v>111</v>
      </c>
      <c r="H12" s="15" t="s">
        <v>97</v>
      </c>
      <c r="I12" s="15" t="s">
        <v>97</v>
      </c>
      <c r="J12" s="15" t="s">
        <v>97</v>
      </c>
      <c r="K12" s="15" t="s">
        <v>103</v>
      </c>
      <c r="L12" s="1" t="s">
        <v>112</v>
      </c>
      <c r="M12" s="3"/>
      <c r="N12" s="3"/>
      <c r="O12" s="3"/>
      <c r="P12" s="3"/>
      <c r="Q12" s="3"/>
      <c r="R12" s="3"/>
      <c r="S12" s="3"/>
      <c r="T12" s="3"/>
      <c r="U12" s="3"/>
      <c r="V12" s="3"/>
      <c r="W12" s="3"/>
      <c r="X12" s="3"/>
      <c r="Y12" s="3"/>
      <c r="Z12" s="3"/>
      <c r="AA12" s="3"/>
    </row>
    <row r="13" spans="1:27">
      <c r="A13" s="20"/>
      <c r="B13" s="20"/>
      <c r="C13" s="6"/>
      <c r="D13" s="23" t="s">
        <v>113</v>
      </c>
      <c r="E13" s="23" t="s">
        <v>91</v>
      </c>
      <c r="F13" s="24" t="s">
        <v>87</v>
      </c>
      <c r="G13" s="23" t="s">
        <v>114</v>
      </c>
      <c r="H13" s="23" t="s">
        <v>93</v>
      </c>
      <c r="I13" s="23" t="s">
        <v>115</v>
      </c>
      <c r="J13" s="23" t="s">
        <v>91</v>
      </c>
      <c r="K13" s="25" t="s">
        <v>87</v>
      </c>
      <c r="L13" s="3"/>
      <c r="M13" s="3"/>
      <c r="N13" s="3"/>
      <c r="O13" s="3"/>
      <c r="P13" s="3"/>
      <c r="Q13" s="3"/>
      <c r="R13" s="3"/>
      <c r="S13" s="3"/>
      <c r="T13" s="3"/>
      <c r="U13" s="3"/>
      <c r="V13" s="3"/>
      <c r="W13" s="3"/>
      <c r="X13" s="3"/>
      <c r="Y13" s="3"/>
      <c r="Z13" s="3"/>
      <c r="AA13" s="3"/>
    </row>
    <row r="14" spans="1:27">
      <c r="A14" s="82">
        <v>3</v>
      </c>
      <c r="B14" s="16">
        <v>9</v>
      </c>
      <c r="C14" s="6" t="s">
        <v>458</v>
      </c>
      <c r="D14" s="4" t="s">
        <v>94</v>
      </c>
      <c r="E14" s="18" t="s">
        <v>97</v>
      </c>
      <c r="F14" s="4" t="s">
        <v>94</v>
      </c>
      <c r="G14" s="4" t="s">
        <v>111</v>
      </c>
      <c r="H14" s="18" t="s">
        <v>101</v>
      </c>
      <c r="I14" s="4" t="s">
        <v>111</v>
      </c>
      <c r="J14" s="1" t="s">
        <v>96</v>
      </c>
      <c r="K14" s="4" t="s">
        <v>94</v>
      </c>
      <c r="L14" s="1" t="s">
        <v>116</v>
      </c>
      <c r="M14" s="3"/>
      <c r="N14" s="3"/>
      <c r="O14" s="3"/>
      <c r="P14" s="3"/>
      <c r="Q14" s="3"/>
      <c r="R14" s="3"/>
      <c r="S14" s="3"/>
      <c r="T14" s="3"/>
      <c r="U14" s="3"/>
      <c r="V14" s="3"/>
      <c r="W14" s="3"/>
      <c r="X14" s="3"/>
      <c r="Y14" s="3"/>
      <c r="Z14" s="3"/>
      <c r="AA14" s="3"/>
    </row>
    <row r="15" spans="1:27">
      <c r="A15" s="82"/>
      <c r="B15" s="16">
        <v>10</v>
      </c>
      <c r="C15" s="6" t="s">
        <v>458</v>
      </c>
      <c r="D15" s="4" t="s">
        <v>111</v>
      </c>
      <c r="E15" s="18" t="s">
        <v>97</v>
      </c>
      <c r="F15" s="4" t="s">
        <v>94</v>
      </c>
      <c r="G15" s="15" t="s">
        <v>97</v>
      </c>
      <c r="H15" s="18" t="s">
        <v>101</v>
      </c>
      <c r="I15" s="15" t="s">
        <v>108</v>
      </c>
      <c r="J15" s="15" t="s">
        <v>97</v>
      </c>
      <c r="K15" s="15" t="s">
        <v>103</v>
      </c>
      <c r="L15" s="1" t="s">
        <v>110</v>
      </c>
      <c r="M15" s="3"/>
      <c r="N15" s="3"/>
      <c r="O15" s="3"/>
      <c r="P15" s="3"/>
      <c r="Q15" s="3"/>
      <c r="R15" s="3"/>
      <c r="S15" s="3"/>
      <c r="T15" s="3"/>
      <c r="U15" s="3"/>
      <c r="V15" s="3"/>
      <c r="W15" s="3"/>
      <c r="X15" s="3"/>
      <c r="Y15" s="3"/>
      <c r="Z15" s="3"/>
      <c r="AA15" s="3"/>
    </row>
    <row r="16" spans="1:27">
      <c r="A16" s="82"/>
      <c r="B16" s="16">
        <v>11</v>
      </c>
      <c r="C16" s="6" t="s">
        <v>458</v>
      </c>
      <c r="D16" s="4" t="s">
        <v>94</v>
      </c>
      <c r="E16" s="10" t="s">
        <v>373</v>
      </c>
      <c r="F16" s="4" t="s">
        <v>374</v>
      </c>
      <c r="G16" s="15" t="s">
        <v>117</v>
      </c>
      <c r="H16" s="18" t="s">
        <v>101</v>
      </c>
      <c r="I16" s="4" t="s">
        <v>118</v>
      </c>
      <c r="J16" s="4" t="s">
        <v>375</v>
      </c>
      <c r="K16" s="4" t="s">
        <v>376</v>
      </c>
      <c r="L16" s="26" t="s">
        <v>119</v>
      </c>
      <c r="M16" s="3"/>
      <c r="N16" s="3"/>
      <c r="O16" s="3"/>
      <c r="P16" s="3"/>
      <c r="Q16" s="3"/>
      <c r="R16" s="3"/>
      <c r="S16" s="3"/>
      <c r="T16" s="3"/>
      <c r="U16" s="3"/>
      <c r="V16" s="3"/>
      <c r="W16" s="3"/>
      <c r="X16" s="3"/>
      <c r="Y16" s="3"/>
      <c r="Z16" s="3"/>
      <c r="AA16" s="3"/>
    </row>
    <row r="17" spans="1:27">
      <c r="A17" s="82"/>
      <c r="B17" s="16">
        <v>12</v>
      </c>
      <c r="C17" s="6" t="s">
        <v>458</v>
      </c>
      <c r="D17" s="4" t="s">
        <v>94</v>
      </c>
      <c r="E17" s="18" t="s">
        <v>97</v>
      </c>
      <c r="F17" s="10" t="s">
        <v>111</v>
      </c>
      <c r="G17" s="18" t="s">
        <v>117</v>
      </c>
      <c r="H17" s="18" t="s">
        <v>101</v>
      </c>
      <c r="I17" s="4" t="s">
        <v>94</v>
      </c>
      <c r="J17" s="15" t="s">
        <v>97</v>
      </c>
      <c r="K17" s="4" t="s">
        <v>94</v>
      </c>
      <c r="L17" s="1" t="s">
        <v>112</v>
      </c>
      <c r="M17" s="3"/>
      <c r="N17" s="3"/>
      <c r="O17" s="3"/>
      <c r="P17" s="3"/>
      <c r="Q17" s="3"/>
      <c r="R17" s="3"/>
      <c r="S17" s="3"/>
      <c r="T17" s="3"/>
      <c r="U17" s="3"/>
      <c r="V17" s="3"/>
      <c r="W17" s="3"/>
      <c r="X17" s="3"/>
      <c r="Y17" s="3"/>
      <c r="Z17" s="3"/>
      <c r="AA17" s="3"/>
    </row>
    <row r="18" spans="1:27">
      <c r="A18" s="20"/>
      <c r="B18" s="20"/>
      <c r="C18" s="6"/>
      <c r="D18" s="13" t="s">
        <v>120</v>
      </c>
      <c r="E18" s="13" t="s">
        <v>113</v>
      </c>
      <c r="F18" s="13" t="s">
        <v>91</v>
      </c>
      <c r="G18" s="13" t="s">
        <v>87</v>
      </c>
      <c r="H18" s="13" t="s">
        <v>121</v>
      </c>
      <c r="I18" s="13" t="s">
        <v>120</v>
      </c>
      <c r="J18" s="13" t="s">
        <v>122</v>
      </c>
      <c r="K18" s="13" t="s">
        <v>91</v>
      </c>
      <c r="L18" s="3"/>
      <c r="M18" s="3"/>
      <c r="N18" s="3"/>
      <c r="O18" s="3"/>
      <c r="P18" s="3"/>
      <c r="Q18" s="3"/>
      <c r="R18" s="3"/>
      <c r="S18" s="3"/>
      <c r="T18" s="3"/>
      <c r="U18" s="3"/>
      <c r="V18" s="3"/>
      <c r="W18" s="3"/>
      <c r="X18" s="3"/>
      <c r="Y18" s="3"/>
      <c r="Z18" s="3"/>
      <c r="AA18" s="3"/>
    </row>
    <row r="19" spans="1:27">
      <c r="A19" s="82">
        <v>4</v>
      </c>
      <c r="B19" s="16">
        <v>13</v>
      </c>
      <c r="C19" s="6" t="s">
        <v>458</v>
      </c>
      <c r="D19" s="4" t="s">
        <v>94</v>
      </c>
      <c r="E19" s="4" t="s">
        <v>94</v>
      </c>
      <c r="F19" s="1" t="s">
        <v>123</v>
      </c>
      <c r="G19" s="15" t="s">
        <v>97</v>
      </c>
      <c r="H19" s="18" t="s">
        <v>101</v>
      </c>
      <c r="I19" s="15" t="s">
        <v>97</v>
      </c>
      <c r="J19" s="15" t="s">
        <v>100</v>
      </c>
      <c r="K19" s="1" t="s">
        <v>96</v>
      </c>
      <c r="L19" s="1" t="s">
        <v>124</v>
      </c>
      <c r="M19" s="3"/>
      <c r="N19" s="3"/>
      <c r="O19" s="3"/>
      <c r="P19" s="3"/>
      <c r="Q19" s="3"/>
      <c r="R19" s="3"/>
      <c r="S19" s="3"/>
      <c r="T19" s="3"/>
      <c r="U19" s="3"/>
      <c r="V19" s="3"/>
      <c r="W19" s="3"/>
      <c r="X19" s="3"/>
      <c r="Y19" s="3"/>
      <c r="Z19" s="3"/>
      <c r="AA19" s="3"/>
    </row>
    <row r="20" spans="1:27">
      <c r="A20" s="82"/>
      <c r="B20" s="16">
        <v>14</v>
      </c>
      <c r="C20" s="6" t="s">
        <v>458</v>
      </c>
      <c r="D20" s="15" t="s">
        <v>125</v>
      </c>
      <c r="E20" s="18" t="s">
        <v>97</v>
      </c>
      <c r="F20" s="4" t="s">
        <v>94</v>
      </c>
      <c r="G20" s="15" t="s">
        <v>97</v>
      </c>
      <c r="H20" s="18" t="s">
        <v>101</v>
      </c>
      <c r="I20" s="15" t="s">
        <v>97</v>
      </c>
      <c r="J20" s="15" t="s">
        <v>100</v>
      </c>
      <c r="K20" s="4" t="s">
        <v>94</v>
      </c>
      <c r="L20" s="1" t="s">
        <v>124</v>
      </c>
      <c r="M20" s="3"/>
      <c r="N20" s="3"/>
      <c r="O20" s="3"/>
      <c r="P20" s="3"/>
      <c r="Q20" s="3"/>
      <c r="R20" s="3"/>
      <c r="S20" s="3"/>
      <c r="T20" s="3"/>
      <c r="U20" s="3"/>
      <c r="V20" s="3"/>
      <c r="W20" s="3"/>
      <c r="X20" s="3"/>
      <c r="Y20" s="3"/>
      <c r="Z20" s="3"/>
      <c r="AA20" s="3"/>
    </row>
    <row r="21" spans="1:27">
      <c r="A21" s="82"/>
      <c r="B21" s="16">
        <v>15</v>
      </c>
      <c r="C21" s="6" t="s">
        <v>458</v>
      </c>
      <c r="D21" s="15" t="s">
        <v>125</v>
      </c>
      <c r="E21" s="18" t="s">
        <v>97</v>
      </c>
      <c r="F21" s="4" t="s">
        <v>94</v>
      </c>
      <c r="G21" s="15" t="s">
        <v>97</v>
      </c>
      <c r="H21" s="18" t="s">
        <v>101</v>
      </c>
      <c r="I21" s="15" t="s">
        <v>97</v>
      </c>
      <c r="J21" s="18" t="s">
        <v>101</v>
      </c>
      <c r="K21" s="4" t="s">
        <v>94</v>
      </c>
      <c r="L21" s="1" t="s">
        <v>124</v>
      </c>
      <c r="M21" s="3"/>
      <c r="N21" s="3"/>
      <c r="O21" s="3"/>
      <c r="P21" s="3"/>
      <c r="Q21" s="3"/>
      <c r="R21" s="3"/>
      <c r="S21" s="3"/>
      <c r="T21" s="3"/>
      <c r="U21" s="3"/>
      <c r="V21" s="3"/>
      <c r="W21" s="3"/>
      <c r="X21" s="3"/>
      <c r="Y21" s="3"/>
      <c r="Z21" s="3"/>
      <c r="AA21" s="3"/>
    </row>
    <row r="22" spans="1:27">
      <c r="A22" s="82"/>
      <c r="B22" s="16">
        <v>16</v>
      </c>
      <c r="C22" s="6" t="s">
        <v>458</v>
      </c>
      <c r="D22" s="7" t="s">
        <v>109</v>
      </c>
      <c r="E22" s="18" t="s">
        <v>97</v>
      </c>
      <c r="F22" s="4" t="s">
        <v>94</v>
      </c>
      <c r="G22" s="18" t="s">
        <v>97</v>
      </c>
      <c r="H22" s="7" t="s">
        <v>96</v>
      </c>
      <c r="I22" s="18" t="s">
        <v>108</v>
      </c>
      <c r="J22" s="15" t="s">
        <v>97</v>
      </c>
      <c r="K22" s="15" t="s">
        <v>103</v>
      </c>
      <c r="L22" s="1" t="s">
        <v>99</v>
      </c>
      <c r="M22" s="3"/>
      <c r="N22" s="3"/>
      <c r="O22" s="3"/>
      <c r="P22" s="3"/>
      <c r="Q22" s="3"/>
      <c r="R22" s="3"/>
      <c r="S22" s="3"/>
      <c r="T22" s="3"/>
      <c r="U22" s="3"/>
      <c r="V22" s="3"/>
      <c r="W22" s="3"/>
      <c r="X22" s="3"/>
      <c r="Y22" s="3"/>
      <c r="Z22" s="3"/>
      <c r="AA22" s="3"/>
    </row>
    <row r="23" spans="1:27">
      <c r="A23" s="20"/>
      <c r="B23" s="20"/>
      <c r="C23" s="6"/>
      <c r="D23" s="13" t="s">
        <v>126</v>
      </c>
      <c r="E23" s="13" t="s">
        <v>106</v>
      </c>
      <c r="F23" s="13" t="s">
        <v>127</v>
      </c>
      <c r="G23" s="13" t="s">
        <v>91</v>
      </c>
      <c r="H23" s="13" t="s">
        <v>87</v>
      </c>
      <c r="I23" s="13" t="s">
        <v>88</v>
      </c>
      <c r="J23" s="13" t="s">
        <v>120</v>
      </c>
      <c r="K23" s="13" t="s">
        <v>128</v>
      </c>
      <c r="L23" s="3"/>
      <c r="M23" s="3"/>
      <c r="N23" s="3"/>
      <c r="O23" s="3"/>
      <c r="P23" s="3"/>
      <c r="Q23" s="3"/>
      <c r="R23" s="3"/>
      <c r="S23" s="3"/>
      <c r="T23" s="3"/>
      <c r="U23" s="3"/>
      <c r="V23" s="3"/>
      <c r="W23" s="3"/>
      <c r="X23" s="3"/>
      <c r="Y23" s="3"/>
      <c r="Z23" s="3"/>
      <c r="AA23" s="3"/>
    </row>
    <row r="24" spans="1:27">
      <c r="A24" s="82">
        <v>5</v>
      </c>
      <c r="B24" s="16">
        <v>17</v>
      </c>
      <c r="C24" s="6" t="s">
        <v>458</v>
      </c>
      <c r="D24" s="4" t="s">
        <v>94</v>
      </c>
      <c r="E24" s="18" t="s">
        <v>97</v>
      </c>
      <c r="F24" s="15" t="s">
        <v>129</v>
      </c>
      <c r="G24" s="15" t="s">
        <v>97</v>
      </c>
      <c r="H24" s="15" t="s">
        <v>97</v>
      </c>
      <c r="I24" s="15" t="s">
        <v>130</v>
      </c>
      <c r="J24" s="15" t="s">
        <v>130</v>
      </c>
      <c r="K24" s="15" t="s">
        <v>97</v>
      </c>
      <c r="L24" s="1" t="s">
        <v>99</v>
      </c>
      <c r="M24" s="3"/>
      <c r="N24" s="3"/>
      <c r="O24" s="3"/>
      <c r="P24" s="3"/>
      <c r="Q24" s="3"/>
      <c r="R24" s="3"/>
      <c r="S24" s="3"/>
      <c r="T24" s="3"/>
      <c r="U24" s="3"/>
      <c r="V24" s="3"/>
      <c r="W24" s="3"/>
      <c r="X24" s="3"/>
      <c r="Y24" s="3"/>
      <c r="Z24" s="3"/>
      <c r="AA24" s="3"/>
    </row>
    <row r="25" spans="1:27">
      <c r="A25" s="82"/>
      <c r="B25" s="16">
        <v>18</v>
      </c>
      <c r="C25" s="6" t="s">
        <v>458</v>
      </c>
      <c r="D25" s="4" t="s">
        <v>111</v>
      </c>
      <c r="E25" s="4" t="s">
        <v>111</v>
      </c>
      <c r="F25" s="4" t="s">
        <v>94</v>
      </c>
      <c r="G25" s="4" t="s">
        <v>131</v>
      </c>
      <c r="H25" s="4" t="s">
        <v>111</v>
      </c>
      <c r="I25" s="15" t="s">
        <v>130</v>
      </c>
      <c r="J25" s="15" t="s">
        <v>130</v>
      </c>
      <c r="K25" s="15" t="s">
        <v>132</v>
      </c>
      <c r="L25" s="26" t="s">
        <v>133</v>
      </c>
      <c r="M25" s="3"/>
      <c r="N25" s="3"/>
      <c r="O25" s="3"/>
      <c r="P25" s="3"/>
      <c r="Q25" s="3"/>
      <c r="R25" s="3"/>
      <c r="S25" s="3"/>
      <c r="T25" s="3"/>
      <c r="U25" s="3"/>
      <c r="V25" s="3"/>
      <c r="W25" s="3"/>
      <c r="X25" s="3"/>
      <c r="Y25" s="3"/>
      <c r="Z25" s="3"/>
      <c r="AA25" s="3"/>
    </row>
    <row r="26" spans="1:27">
      <c r="A26" s="82"/>
      <c r="B26" s="16">
        <v>19</v>
      </c>
      <c r="C26" s="6" t="s">
        <v>458</v>
      </c>
      <c r="D26" s="4" t="s">
        <v>111</v>
      </c>
      <c r="E26" s="18" t="s">
        <v>97</v>
      </c>
      <c r="F26" s="15" t="s">
        <v>134</v>
      </c>
      <c r="G26" s="15" t="s">
        <v>97</v>
      </c>
      <c r="H26" s="15" t="s">
        <v>100</v>
      </c>
      <c r="I26" s="15" t="s">
        <v>97</v>
      </c>
      <c r="J26" s="15" t="s">
        <v>97</v>
      </c>
      <c r="K26" s="15" t="s">
        <v>97</v>
      </c>
      <c r="L26" s="1" t="s">
        <v>99</v>
      </c>
      <c r="M26" s="3"/>
      <c r="N26" s="3"/>
      <c r="O26" s="3"/>
      <c r="P26" s="3"/>
      <c r="Q26" s="3"/>
      <c r="R26" s="3"/>
      <c r="S26" s="3"/>
      <c r="T26" s="3"/>
      <c r="U26" s="3"/>
      <c r="V26" s="3"/>
      <c r="W26" s="3"/>
      <c r="X26" s="3"/>
      <c r="Y26" s="3"/>
      <c r="Z26" s="3"/>
      <c r="AA26" s="3"/>
    </row>
    <row r="27" spans="1:27">
      <c r="A27" s="83"/>
      <c r="B27" s="19">
        <v>20</v>
      </c>
      <c r="C27" s="6" t="s">
        <v>458</v>
      </c>
      <c r="D27" s="27" t="s">
        <v>135</v>
      </c>
      <c r="E27" s="7" t="s">
        <v>96</v>
      </c>
      <c r="F27" s="15" t="s">
        <v>130</v>
      </c>
      <c r="G27" s="7" t="s">
        <v>96</v>
      </c>
      <c r="H27" s="18" t="s">
        <v>97</v>
      </c>
      <c r="I27" s="15" t="s">
        <v>130</v>
      </c>
      <c r="J27" s="15" t="s">
        <v>130</v>
      </c>
      <c r="K27" s="18" t="s">
        <v>136</v>
      </c>
      <c r="L27" s="1"/>
      <c r="M27" s="3"/>
      <c r="N27" s="3"/>
      <c r="O27" s="3"/>
      <c r="P27" s="3"/>
      <c r="Q27" s="3"/>
      <c r="R27" s="3"/>
      <c r="S27" s="3"/>
      <c r="T27" s="3"/>
      <c r="U27" s="3"/>
      <c r="V27" s="3"/>
      <c r="W27" s="3"/>
      <c r="X27" s="3"/>
      <c r="Y27" s="3"/>
      <c r="Z27" s="3"/>
      <c r="AA27" s="3"/>
    </row>
    <row r="28" spans="1:27">
      <c r="A28" s="3"/>
      <c r="B28" s="3"/>
      <c r="C28" s="3"/>
      <c r="D28" s="3"/>
      <c r="E28" s="3"/>
      <c r="F28" s="3"/>
      <c r="G28" s="3"/>
      <c r="H28" s="3"/>
      <c r="I28" s="3"/>
      <c r="J28" s="3"/>
      <c r="K28" s="3"/>
      <c r="L28" s="3"/>
      <c r="M28" s="3"/>
      <c r="N28" s="3"/>
      <c r="O28" s="3"/>
      <c r="P28" s="3"/>
      <c r="Q28" s="3"/>
      <c r="R28" s="3"/>
      <c r="S28" s="3"/>
      <c r="T28" s="3"/>
      <c r="U28" s="3"/>
      <c r="V28" s="3"/>
      <c r="W28" s="3"/>
      <c r="X28" s="3"/>
      <c r="Y28" s="3"/>
      <c r="Z28" s="3"/>
      <c r="AA28" s="3"/>
    </row>
    <row r="29" spans="1:27">
      <c r="A29" s="3"/>
      <c r="B29" s="3"/>
      <c r="C29" s="1" t="s">
        <v>137</v>
      </c>
      <c r="D29" s="1" t="s">
        <v>138</v>
      </c>
      <c r="E29" s="1" t="s">
        <v>139</v>
      </c>
      <c r="F29" s="1" t="s">
        <v>138</v>
      </c>
      <c r="G29" s="1" t="s">
        <v>140</v>
      </c>
      <c r="H29" s="1" t="s">
        <v>141</v>
      </c>
      <c r="I29" s="1" t="s">
        <v>140</v>
      </c>
      <c r="J29" s="1" t="s">
        <v>140</v>
      </c>
      <c r="K29" s="1" t="s">
        <v>142</v>
      </c>
      <c r="L29" s="3"/>
      <c r="M29" s="3"/>
      <c r="N29" s="3"/>
      <c r="O29" s="3"/>
      <c r="P29" s="3"/>
      <c r="Q29" s="3"/>
      <c r="R29" s="3"/>
      <c r="S29" s="3"/>
      <c r="T29" s="3"/>
      <c r="U29" s="3"/>
      <c r="V29" s="3"/>
      <c r="W29" s="3"/>
      <c r="X29" s="3"/>
      <c r="Y29" s="3"/>
      <c r="Z29" s="3"/>
      <c r="AA29" s="3"/>
    </row>
    <row r="30" spans="1:27">
      <c r="A30" s="3"/>
      <c r="B30" s="3"/>
      <c r="C30" s="1" t="s">
        <v>143</v>
      </c>
      <c r="D30" s="1" t="s">
        <v>144</v>
      </c>
      <c r="E30" s="1" t="s">
        <v>140</v>
      </c>
      <c r="F30" s="1" t="s">
        <v>144</v>
      </c>
      <c r="G30" s="1" t="s">
        <v>145</v>
      </c>
      <c r="H30" s="1" t="s">
        <v>146</v>
      </c>
      <c r="I30" s="1" t="s">
        <v>140</v>
      </c>
      <c r="J30" s="1" t="s">
        <v>145</v>
      </c>
      <c r="K30" s="1" t="s">
        <v>142</v>
      </c>
      <c r="L30" s="3"/>
      <c r="M30" s="3"/>
      <c r="N30" s="3"/>
      <c r="O30" s="3"/>
      <c r="P30" s="3"/>
      <c r="Q30" s="3"/>
      <c r="R30" s="3"/>
      <c r="S30" s="3"/>
      <c r="T30" s="3"/>
      <c r="U30" s="3"/>
      <c r="V30" s="3"/>
      <c r="W30" s="3"/>
      <c r="X30" s="3"/>
      <c r="Y30" s="3"/>
      <c r="Z30" s="3"/>
      <c r="AA30" s="3"/>
    </row>
    <row r="31" spans="1:27">
      <c r="A31" s="3"/>
      <c r="B31" s="3"/>
      <c r="C31" s="1" t="s">
        <v>147</v>
      </c>
      <c r="D31" s="3" t="s">
        <v>138</v>
      </c>
      <c r="E31" s="1" t="s">
        <v>148</v>
      </c>
      <c r="F31" s="1" t="s">
        <v>141</v>
      </c>
      <c r="G31" s="1" t="s">
        <v>141</v>
      </c>
      <c r="H31" s="1" t="s">
        <v>149</v>
      </c>
      <c r="I31" s="1" t="s">
        <v>139</v>
      </c>
      <c r="J31" s="1" t="s">
        <v>150</v>
      </c>
      <c r="K31" s="1" t="s">
        <v>145</v>
      </c>
      <c r="L31" s="3"/>
      <c r="M31" s="3"/>
      <c r="N31" s="3"/>
      <c r="O31" s="3"/>
      <c r="P31" s="3"/>
      <c r="Q31" s="3"/>
      <c r="R31" s="3"/>
      <c r="S31" s="3"/>
      <c r="T31" s="3"/>
      <c r="U31" s="3"/>
      <c r="V31" s="3"/>
      <c r="W31" s="3"/>
      <c r="X31" s="3"/>
      <c r="Y31" s="3"/>
      <c r="Z31" s="3"/>
      <c r="AA31" s="3"/>
    </row>
    <row r="32" spans="1:27">
      <c r="A32" s="3"/>
      <c r="B32" s="3"/>
      <c r="C32" s="1" t="s">
        <v>151</v>
      </c>
      <c r="D32" s="1" t="s">
        <v>141</v>
      </c>
      <c r="E32" s="1" t="s">
        <v>141</v>
      </c>
      <c r="F32" s="1" t="s">
        <v>152</v>
      </c>
      <c r="G32" s="1" t="s">
        <v>141</v>
      </c>
      <c r="H32" s="1" t="s">
        <v>153</v>
      </c>
      <c r="I32" s="1" t="s">
        <v>140</v>
      </c>
      <c r="J32" s="1" t="s">
        <v>140</v>
      </c>
      <c r="K32" s="1" t="s">
        <v>150</v>
      </c>
      <c r="L32" s="3"/>
      <c r="M32" s="3"/>
      <c r="N32" s="3"/>
      <c r="O32" s="3"/>
      <c r="P32" s="3"/>
      <c r="Q32" s="3"/>
      <c r="R32" s="3"/>
      <c r="S32" s="3"/>
      <c r="T32" s="3"/>
      <c r="U32" s="3"/>
      <c r="V32" s="3"/>
      <c r="W32" s="3"/>
      <c r="X32" s="3"/>
      <c r="Y32" s="3"/>
      <c r="Z32" s="3"/>
      <c r="AA32" s="3"/>
    </row>
    <row r="33" spans="1:27">
      <c r="A33" s="3"/>
      <c r="B33" s="3"/>
      <c r="C33" s="1" t="s">
        <v>154</v>
      </c>
      <c r="D33" s="1" t="s">
        <v>144</v>
      </c>
      <c r="E33" s="1" t="s">
        <v>140</v>
      </c>
      <c r="F33" s="1" t="s">
        <v>138</v>
      </c>
      <c r="G33" s="1" t="s">
        <v>148</v>
      </c>
      <c r="H33" s="1" t="s">
        <v>152</v>
      </c>
      <c r="I33" s="3" t="s">
        <v>140</v>
      </c>
      <c r="J33" s="1" t="s">
        <v>140</v>
      </c>
      <c r="K33" s="1" t="s">
        <v>142</v>
      </c>
      <c r="L33" s="3"/>
      <c r="M33" s="3"/>
      <c r="N33" s="3"/>
      <c r="O33" s="3"/>
      <c r="P33" s="3"/>
      <c r="Q33" s="3"/>
      <c r="R33" s="3"/>
      <c r="S33" s="3"/>
      <c r="T33" s="3"/>
      <c r="U33" s="3"/>
      <c r="V33" s="3"/>
      <c r="W33" s="3"/>
      <c r="X33" s="3"/>
      <c r="Y33" s="3"/>
      <c r="Z33" s="3"/>
      <c r="AA33" s="3"/>
    </row>
    <row r="34" spans="1:27">
      <c r="A34" s="3"/>
      <c r="B34" s="3"/>
      <c r="C34" s="1"/>
      <c r="D34" s="3"/>
      <c r="E34" s="3"/>
      <c r="F34" s="3"/>
      <c r="G34" s="3"/>
      <c r="H34" s="3"/>
      <c r="I34" s="3"/>
      <c r="J34" s="3"/>
      <c r="K34" s="3"/>
      <c r="L34" s="3"/>
      <c r="M34" s="3"/>
      <c r="N34" s="3"/>
      <c r="O34" s="3"/>
      <c r="P34" s="3"/>
      <c r="Q34" s="3"/>
      <c r="R34" s="3"/>
      <c r="S34" s="3"/>
      <c r="T34" s="3"/>
      <c r="U34" s="3"/>
      <c r="V34" s="3"/>
      <c r="W34" s="3"/>
      <c r="X34" s="3"/>
      <c r="Y34" s="3"/>
      <c r="Z34" s="3"/>
      <c r="AA34" s="3"/>
    </row>
    <row r="35" spans="1:27">
      <c r="A35" s="3"/>
      <c r="B35" s="3"/>
      <c r="C35" s="1"/>
      <c r="D35" s="3"/>
      <c r="E35" s="3"/>
      <c r="F35" s="3"/>
      <c r="G35" s="3"/>
      <c r="H35" s="3"/>
      <c r="I35" s="3"/>
      <c r="J35" s="3"/>
      <c r="K35" s="3"/>
      <c r="L35" s="3"/>
      <c r="M35" s="3"/>
      <c r="N35" s="3"/>
      <c r="O35" s="3"/>
      <c r="P35" s="3"/>
      <c r="Q35" s="3"/>
      <c r="R35" s="3"/>
      <c r="S35" s="3"/>
      <c r="T35" s="3"/>
      <c r="U35" s="3"/>
      <c r="V35" s="3"/>
      <c r="W35" s="3"/>
      <c r="X35" s="3"/>
      <c r="Y35" s="3"/>
      <c r="Z35" s="3"/>
      <c r="AA35" s="3"/>
    </row>
    <row r="36" spans="1:27">
      <c r="A36" s="3"/>
      <c r="B36" s="3"/>
      <c r="C36" s="1" t="s">
        <v>155</v>
      </c>
      <c r="D36" s="3">
        <v>12</v>
      </c>
      <c r="E36" s="3"/>
      <c r="F36" s="3"/>
      <c r="G36" s="3"/>
      <c r="H36" s="3"/>
      <c r="I36" s="3"/>
      <c r="J36" s="3"/>
      <c r="K36" s="3"/>
      <c r="L36" s="3"/>
      <c r="M36" s="3"/>
      <c r="N36" s="3"/>
      <c r="O36" s="3"/>
      <c r="P36" s="3"/>
      <c r="Q36" s="3"/>
      <c r="R36" s="3"/>
      <c r="S36" s="3"/>
      <c r="T36" s="3"/>
      <c r="U36" s="3"/>
      <c r="V36" s="3"/>
      <c r="W36" s="3"/>
      <c r="X36" s="3"/>
      <c r="Y36" s="3"/>
      <c r="Z36" s="3"/>
      <c r="AA36" s="3"/>
    </row>
    <row r="37" spans="1:27">
      <c r="A37" s="3"/>
      <c r="B37" s="3"/>
      <c r="C37" s="1" t="s">
        <v>96</v>
      </c>
      <c r="D37" s="3">
        <v>42</v>
      </c>
      <c r="E37" s="3"/>
      <c r="F37" s="3"/>
      <c r="G37" s="3"/>
      <c r="H37" s="3"/>
      <c r="I37" s="3"/>
      <c r="J37" s="3"/>
      <c r="K37" s="3"/>
      <c r="L37" s="3"/>
      <c r="M37" s="3"/>
      <c r="N37" s="3"/>
      <c r="O37" s="3"/>
      <c r="P37" s="3"/>
      <c r="Q37" s="3"/>
      <c r="R37" s="3"/>
      <c r="S37" s="3"/>
      <c r="T37" s="3"/>
      <c r="U37" s="3"/>
      <c r="V37" s="3"/>
      <c r="W37" s="3"/>
      <c r="X37" s="3"/>
      <c r="Y37" s="3"/>
      <c r="Z37" s="3"/>
      <c r="AA37" s="3"/>
    </row>
    <row r="38" spans="1:27">
      <c r="A38" s="3"/>
      <c r="B38" s="3"/>
      <c r="C38" s="1" t="s">
        <v>156</v>
      </c>
      <c r="D38" s="3">
        <v>106</v>
      </c>
      <c r="E38" s="3"/>
      <c r="F38" s="3"/>
      <c r="G38" s="3"/>
      <c r="H38" s="3"/>
      <c r="I38" s="3"/>
      <c r="J38" s="3"/>
      <c r="K38" s="3"/>
      <c r="L38" s="3"/>
      <c r="M38" s="3"/>
      <c r="N38" s="3"/>
      <c r="O38" s="3"/>
      <c r="P38" s="3"/>
      <c r="Q38" s="3"/>
      <c r="R38" s="3"/>
      <c r="S38" s="3"/>
      <c r="T38" s="3"/>
      <c r="U38" s="3"/>
      <c r="V38" s="3"/>
      <c r="W38" s="3"/>
      <c r="X38" s="3"/>
      <c r="Y38" s="3"/>
      <c r="Z38" s="3"/>
      <c r="AA38" s="3"/>
    </row>
    <row r="39" spans="1:27">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spans="1:27">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spans="1:27">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spans="1:27">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spans="1:27">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spans="1:27">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spans="1:27">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sheetData>
  <mergeCells count="5">
    <mergeCell ref="A24:A27"/>
    <mergeCell ref="A19:A22"/>
    <mergeCell ref="A14:A17"/>
    <mergeCell ref="A9:A12"/>
    <mergeCell ref="A4:A7"/>
  </mergeCells>
  <phoneticPr fontId="1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15011-115E-4643-A6C9-B1DAB4FCB1BD}">
  <dimension ref="A1:Y253"/>
  <sheetViews>
    <sheetView zoomScale="85" zoomScaleNormal="85" workbookViewId="0">
      <selection activeCell="E36" sqref="E36"/>
    </sheetView>
  </sheetViews>
  <sheetFormatPr defaultRowHeight="15"/>
  <cols>
    <col min="3" max="3" width="8.42578125" style="45" customWidth="1"/>
    <col min="4" max="4" width="10.2109375" customWidth="1"/>
    <col min="5" max="5" width="9.92578125" style="45" customWidth="1"/>
    <col min="7" max="7" width="9.5703125" style="45" customWidth="1"/>
    <col min="9" max="9" width="8.35546875" style="45" customWidth="1"/>
    <col min="10" max="10" width="11.0703125" customWidth="1"/>
    <col min="11" max="11" width="9.5703125" style="45" customWidth="1"/>
    <col min="13" max="13" width="9.5703125" style="45" customWidth="1"/>
    <col min="15" max="15" width="9.5703125" style="45" customWidth="1"/>
    <col min="17" max="17" width="9.5703125" style="45" customWidth="1"/>
  </cols>
  <sheetData>
    <row r="1" spans="1:20">
      <c r="A1" s="3"/>
      <c r="B1" s="1" t="s">
        <v>71</v>
      </c>
      <c r="C1" s="43"/>
      <c r="D1" s="1" t="s">
        <v>72</v>
      </c>
      <c r="E1" s="43"/>
      <c r="F1" s="1" t="s">
        <v>73</v>
      </c>
      <c r="G1" s="43"/>
      <c r="H1" s="1" t="s">
        <v>74</v>
      </c>
      <c r="I1" s="43"/>
      <c r="J1" s="1" t="s">
        <v>224</v>
      </c>
      <c r="K1" s="43"/>
      <c r="L1" s="1" t="s">
        <v>76</v>
      </c>
      <c r="M1" s="43"/>
      <c r="N1" s="1" t="s">
        <v>77</v>
      </c>
      <c r="O1" s="43"/>
      <c r="P1" s="1" t="s">
        <v>78</v>
      </c>
      <c r="Q1" s="43"/>
    </row>
    <row r="2" spans="1:20">
      <c r="A2" s="3"/>
      <c r="B2" s="1" t="s">
        <v>79</v>
      </c>
      <c r="C2" s="43"/>
      <c r="D2" s="1" t="s">
        <v>80</v>
      </c>
      <c r="E2" s="43"/>
      <c r="F2" s="1" t="s">
        <v>81</v>
      </c>
      <c r="G2" s="43"/>
      <c r="H2" s="1" t="s">
        <v>82</v>
      </c>
      <c r="I2" s="43"/>
      <c r="J2" s="1" t="s">
        <v>83</v>
      </c>
      <c r="K2" s="43"/>
      <c r="L2" s="1" t="s">
        <v>84</v>
      </c>
      <c r="M2" s="43"/>
      <c r="N2" s="1" t="s">
        <v>85</v>
      </c>
      <c r="O2" s="43"/>
      <c r="P2" s="1" t="s">
        <v>86</v>
      </c>
      <c r="Q2" s="43"/>
      <c r="T2" s="6"/>
    </row>
    <row r="3" spans="1:20">
      <c r="A3" s="3"/>
      <c r="B3" s="12"/>
      <c r="C3" s="43"/>
      <c r="D3" s="12"/>
      <c r="E3" s="43"/>
      <c r="F3" s="41"/>
      <c r="G3" s="46"/>
      <c r="H3" s="12"/>
      <c r="I3" s="46"/>
      <c r="J3" s="12"/>
      <c r="K3" s="46"/>
      <c r="L3" s="12"/>
      <c r="M3" s="43"/>
      <c r="N3" s="12"/>
      <c r="O3" s="43"/>
      <c r="P3" s="41"/>
      <c r="Q3" s="46"/>
      <c r="T3" s="6"/>
    </row>
    <row r="4" spans="1:20">
      <c r="A4" s="90" t="s">
        <v>237</v>
      </c>
      <c r="B4" s="1" t="s">
        <v>225</v>
      </c>
      <c r="C4" s="44">
        <v>10964.86</v>
      </c>
      <c r="D4" s="1" t="s">
        <v>214</v>
      </c>
      <c r="E4" s="44">
        <v>701.50699999999995</v>
      </c>
      <c r="F4" s="1" t="s">
        <v>225</v>
      </c>
      <c r="G4" s="44">
        <v>1479.1479999999999</v>
      </c>
      <c r="H4" s="1" t="s">
        <v>214</v>
      </c>
      <c r="I4" s="44">
        <v>1800</v>
      </c>
      <c r="J4" s="1" t="s">
        <v>214</v>
      </c>
      <c r="K4" s="44">
        <v>1366.9590000000001</v>
      </c>
      <c r="L4" s="1" t="s">
        <v>214</v>
      </c>
      <c r="M4" s="44">
        <v>1458.107</v>
      </c>
      <c r="N4" s="1" t="s">
        <v>214</v>
      </c>
      <c r="O4" s="44">
        <v>571.48299999999995</v>
      </c>
      <c r="P4" s="1" t="s">
        <v>225</v>
      </c>
      <c r="Q4" s="44">
        <v>368.950999999999</v>
      </c>
      <c r="S4" s="39" t="s">
        <v>358</v>
      </c>
      <c r="T4" s="6">
        <v>11</v>
      </c>
    </row>
    <row r="5" spans="1:20">
      <c r="A5" s="90"/>
      <c r="B5" s="1" t="s">
        <v>217</v>
      </c>
      <c r="C5" s="44">
        <v>1750.54</v>
      </c>
      <c r="D5" s="1" t="s">
        <v>214</v>
      </c>
      <c r="E5" s="44">
        <v>797.42600000000596</v>
      </c>
      <c r="F5" s="1" t="s">
        <v>225</v>
      </c>
      <c r="G5" s="44">
        <v>1800</v>
      </c>
      <c r="H5" s="1" t="s">
        <v>214</v>
      </c>
      <c r="I5" s="44">
        <v>478.19799999999998</v>
      </c>
      <c r="J5" s="1" t="s">
        <v>225</v>
      </c>
      <c r="K5" s="46"/>
      <c r="L5" s="1" t="s">
        <v>214</v>
      </c>
      <c r="M5" s="44">
        <v>737.72400000000005</v>
      </c>
      <c r="N5" s="1" t="s">
        <v>214</v>
      </c>
      <c r="O5" s="44">
        <v>1712.84399999999</v>
      </c>
      <c r="P5" s="1" t="s">
        <v>214</v>
      </c>
      <c r="Q5" s="44">
        <v>1800</v>
      </c>
      <c r="S5" s="39" t="s">
        <v>218</v>
      </c>
      <c r="T5" s="6">
        <v>1</v>
      </c>
    </row>
    <row r="6" spans="1:20">
      <c r="A6" s="90"/>
      <c r="B6" s="1" t="s">
        <v>225</v>
      </c>
      <c r="C6" s="44">
        <v>1673.46</v>
      </c>
      <c r="D6" s="1" t="s">
        <v>225</v>
      </c>
      <c r="E6" s="44">
        <v>1665.252</v>
      </c>
      <c r="F6" s="1" t="s">
        <v>225</v>
      </c>
      <c r="G6" s="44">
        <v>1669.3889999999899</v>
      </c>
      <c r="H6" s="1" t="s">
        <v>214</v>
      </c>
      <c r="I6" s="44">
        <v>739.34199999999896</v>
      </c>
      <c r="J6" s="1" t="s">
        <v>220</v>
      </c>
      <c r="K6" s="46">
        <v>1353.20299999999</v>
      </c>
      <c r="L6" s="1" t="s">
        <v>214</v>
      </c>
      <c r="M6" s="44">
        <v>1347.0249999999901</v>
      </c>
      <c r="N6" s="1" t="s">
        <v>214</v>
      </c>
      <c r="O6" s="44">
        <v>490.79599999999999</v>
      </c>
      <c r="P6" s="1" t="s">
        <v>214</v>
      </c>
      <c r="Q6" s="44">
        <v>1549.576</v>
      </c>
      <c r="S6" s="39" t="s">
        <v>359</v>
      </c>
      <c r="T6" s="6">
        <v>1</v>
      </c>
    </row>
    <row r="7" spans="1:20">
      <c r="A7" s="90"/>
      <c r="B7" s="1" t="s">
        <v>225</v>
      </c>
      <c r="C7" s="46">
        <v>1363.876</v>
      </c>
      <c r="D7" s="1" t="s">
        <v>214</v>
      </c>
      <c r="E7" s="46">
        <v>793</v>
      </c>
      <c r="F7" s="1" t="s">
        <v>225</v>
      </c>
      <c r="G7" s="44"/>
      <c r="H7" s="1" t="s">
        <v>214</v>
      </c>
      <c r="I7" s="44">
        <v>315.263000000006</v>
      </c>
      <c r="J7" s="1" t="s">
        <v>214</v>
      </c>
      <c r="K7" s="44">
        <v>1800</v>
      </c>
      <c r="L7" s="1" t="s">
        <v>214</v>
      </c>
      <c r="M7" s="46">
        <v>786.61</v>
      </c>
      <c r="N7" s="1" t="s">
        <v>214</v>
      </c>
      <c r="O7" s="46">
        <v>835.63099999999895</v>
      </c>
      <c r="P7" s="1" t="s">
        <v>225</v>
      </c>
      <c r="Q7" s="44">
        <v>1783.46199999999</v>
      </c>
      <c r="S7" s="39" t="s">
        <v>219</v>
      </c>
      <c r="T7" s="66">
        <v>19</v>
      </c>
    </row>
    <row r="8" spans="1:20">
      <c r="A8" s="3"/>
      <c r="B8" s="12"/>
      <c r="C8" s="43"/>
      <c r="D8" s="12"/>
      <c r="E8" s="46"/>
      <c r="F8" s="12"/>
      <c r="G8" s="46"/>
      <c r="H8" s="12"/>
      <c r="I8" s="46"/>
      <c r="J8" s="12"/>
      <c r="K8" s="43"/>
      <c r="L8" s="12"/>
      <c r="M8" s="43"/>
      <c r="N8" s="12"/>
      <c r="O8" s="46"/>
      <c r="P8" s="12"/>
      <c r="Q8" s="46"/>
      <c r="S8" s="39" t="s">
        <v>360</v>
      </c>
      <c r="T8">
        <f>SUM(T4:T7)</f>
        <v>32</v>
      </c>
    </row>
    <row r="9" spans="1:20">
      <c r="A9" s="90" t="s">
        <v>238</v>
      </c>
      <c r="B9" s="1" t="s">
        <v>225</v>
      </c>
      <c r="C9" s="44">
        <v>1170.595</v>
      </c>
      <c r="D9" s="1" t="s">
        <v>214</v>
      </c>
      <c r="E9" s="44">
        <v>669.35199999999895</v>
      </c>
      <c r="F9" s="1" t="s">
        <v>240</v>
      </c>
      <c r="G9" s="44">
        <v>1635.02099999999</v>
      </c>
      <c r="H9" s="1" t="s">
        <v>214</v>
      </c>
      <c r="I9" s="44">
        <v>340.96899999999999</v>
      </c>
      <c r="J9" s="3" t="s">
        <v>217</v>
      </c>
      <c r="K9" s="44">
        <v>1800</v>
      </c>
      <c r="L9" s="1" t="s">
        <v>214</v>
      </c>
      <c r="M9" s="44">
        <v>1580.76</v>
      </c>
      <c r="N9" s="1" t="s">
        <v>217</v>
      </c>
      <c r="O9" s="44">
        <v>304.59100000000001</v>
      </c>
      <c r="P9" s="1" t="s">
        <v>217</v>
      </c>
      <c r="Q9" s="44">
        <v>1439.2549999999901</v>
      </c>
      <c r="S9" s="67" t="s">
        <v>358</v>
      </c>
      <c r="T9" s="68">
        <v>9</v>
      </c>
    </row>
    <row r="10" spans="1:20">
      <c r="A10" s="90"/>
      <c r="B10" s="1" t="s">
        <v>217</v>
      </c>
      <c r="C10" s="44">
        <v>1978.2829999999899</v>
      </c>
      <c r="D10" s="1" t="s">
        <v>214</v>
      </c>
      <c r="E10" s="44">
        <v>1800</v>
      </c>
      <c r="F10" s="1" t="s">
        <v>225</v>
      </c>
      <c r="G10" s="44">
        <v>1533.9089999999901</v>
      </c>
      <c r="H10" s="1" t="s">
        <v>214</v>
      </c>
      <c r="I10" s="46">
        <v>1277.02099999999</v>
      </c>
      <c r="J10" s="1" t="s">
        <v>225</v>
      </c>
      <c r="K10" s="44">
        <v>1542.0730000000001</v>
      </c>
      <c r="L10" s="1" t="s">
        <v>214</v>
      </c>
      <c r="M10" s="44">
        <v>1534.3029999999901</v>
      </c>
      <c r="N10" s="1" t="s">
        <v>214</v>
      </c>
      <c r="O10" s="46">
        <v>1526.4749999999999</v>
      </c>
      <c r="P10" s="1" t="s">
        <v>225</v>
      </c>
      <c r="Q10" s="44">
        <v>1670.59699999999</v>
      </c>
      <c r="S10" s="39" t="s">
        <v>218</v>
      </c>
      <c r="T10" s="6">
        <v>6</v>
      </c>
    </row>
    <row r="11" spans="1:20">
      <c r="A11" s="90"/>
      <c r="B11" s="1" t="s">
        <v>225</v>
      </c>
      <c r="C11" s="44">
        <v>1763.2249999999999</v>
      </c>
      <c r="D11" s="1" t="s">
        <v>214</v>
      </c>
      <c r="E11" s="44">
        <v>1503.7670000000001</v>
      </c>
      <c r="F11" s="1" t="s">
        <v>225</v>
      </c>
      <c r="G11" s="44">
        <v>1719.6579999999999</v>
      </c>
      <c r="H11" s="1" t="s">
        <v>214</v>
      </c>
      <c r="I11" s="46">
        <v>1337.296</v>
      </c>
      <c r="J11" s="1" t="s">
        <v>214</v>
      </c>
      <c r="K11" s="44">
        <v>1575.5989999999999</v>
      </c>
      <c r="L11" s="1" t="s">
        <v>214</v>
      </c>
      <c r="M11" s="44">
        <v>785.60599999999897</v>
      </c>
      <c r="N11" s="1" t="s">
        <v>214</v>
      </c>
      <c r="O11" s="44">
        <v>630.86199999999303</v>
      </c>
      <c r="P11" s="1" t="s">
        <v>225</v>
      </c>
      <c r="Q11" s="44">
        <v>874.80099999999902</v>
      </c>
      <c r="S11" s="39" t="s">
        <v>359</v>
      </c>
      <c r="T11" s="6">
        <v>1</v>
      </c>
    </row>
    <row r="12" spans="1:20">
      <c r="A12" s="90"/>
      <c r="B12" s="1" t="s">
        <v>225</v>
      </c>
      <c r="C12" s="46">
        <v>1524</v>
      </c>
      <c r="D12" s="1" t="s">
        <v>214</v>
      </c>
      <c r="E12" s="44">
        <v>1800</v>
      </c>
      <c r="F12" s="1" t="s">
        <v>225</v>
      </c>
      <c r="G12" s="44">
        <v>1821.2809999999999</v>
      </c>
      <c r="H12" s="1" t="s">
        <v>217</v>
      </c>
      <c r="I12" s="44">
        <v>1800</v>
      </c>
      <c r="J12" s="1" t="s">
        <v>220</v>
      </c>
      <c r="K12" s="46">
        <v>1683.0019999999899</v>
      </c>
      <c r="L12" s="1" t="s">
        <v>214</v>
      </c>
      <c r="M12" s="46">
        <v>1800</v>
      </c>
      <c r="N12" s="1" t="s">
        <v>214</v>
      </c>
      <c r="O12" s="44">
        <v>1462.174</v>
      </c>
      <c r="P12" s="1" t="s">
        <v>214</v>
      </c>
      <c r="Q12" s="44">
        <v>512.29899999999895</v>
      </c>
      <c r="S12" s="39" t="s">
        <v>219</v>
      </c>
      <c r="T12" s="66">
        <v>16</v>
      </c>
    </row>
    <row r="13" spans="1:20">
      <c r="A13" s="3"/>
      <c r="B13" s="12" t="s">
        <v>226</v>
      </c>
      <c r="C13" s="46"/>
      <c r="D13" s="12" t="s">
        <v>226</v>
      </c>
      <c r="E13" s="46"/>
      <c r="F13" s="12" t="s">
        <v>228</v>
      </c>
      <c r="G13" s="46"/>
      <c r="H13" s="12" t="s">
        <v>231</v>
      </c>
      <c r="I13" s="43"/>
      <c r="J13" s="12" t="s">
        <v>233</v>
      </c>
      <c r="K13" s="43"/>
      <c r="L13" s="12" t="s">
        <v>234</v>
      </c>
      <c r="M13" s="46"/>
      <c r="N13" s="12" t="s">
        <v>235</v>
      </c>
      <c r="O13" s="46"/>
      <c r="P13" s="12" t="s">
        <v>236</v>
      </c>
      <c r="Q13" s="46"/>
      <c r="S13" s="39" t="s">
        <v>360</v>
      </c>
      <c r="T13">
        <f>SUM(T9:T12)</f>
        <v>32</v>
      </c>
    </row>
    <row r="14" spans="1:20">
      <c r="A14" s="90" t="s">
        <v>160</v>
      </c>
      <c r="B14" s="1" t="s">
        <v>225</v>
      </c>
      <c r="C14" s="44">
        <v>1212.1369999999999</v>
      </c>
      <c r="D14" s="1" t="s">
        <v>225</v>
      </c>
      <c r="E14" s="44">
        <v>478.51299999999901</v>
      </c>
      <c r="F14" s="1" t="s">
        <v>214</v>
      </c>
      <c r="G14" s="44">
        <v>1665.8209999999999</v>
      </c>
      <c r="H14" s="1" t="s">
        <v>214</v>
      </c>
      <c r="I14" s="44">
        <v>666.55799999999999</v>
      </c>
      <c r="J14" s="1" t="s">
        <v>225</v>
      </c>
      <c r="K14" s="44">
        <v>1468.1079999999999</v>
      </c>
      <c r="L14" s="1" t="s">
        <v>225</v>
      </c>
      <c r="M14" s="44"/>
      <c r="N14" s="1" t="s">
        <v>220</v>
      </c>
      <c r="O14" s="44">
        <v>1183.81699999999</v>
      </c>
      <c r="P14" s="1" t="s">
        <v>214</v>
      </c>
      <c r="Q14" s="44">
        <v>323.51100000000002</v>
      </c>
      <c r="S14" s="67" t="s">
        <v>358</v>
      </c>
      <c r="T14" s="68">
        <v>11</v>
      </c>
    </row>
    <row r="15" spans="1:20">
      <c r="A15" s="90"/>
      <c r="B15" s="1" t="s">
        <v>225</v>
      </c>
      <c r="C15" s="46"/>
      <c r="D15" s="1" t="s">
        <v>214</v>
      </c>
      <c r="E15" s="44">
        <v>1800</v>
      </c>
      <c r="F15" s="1" t="s">
        <v>225</v>
      </c>
      <c r="G15" s="46">
        <v>1962.71099999999</v>
      </c>
      <c r="H15" s="1" t="s">
        <v>220</v>
      </c>
      <c r="I15" s="44">
        <v>483.50900000000001</v>
      </c>
      <c r="J15" s="1" t="s">
        <v>220</v>
      </c>
      <c r="K15" s="44">
        <v>753.70699999999397</v>
      </c>
      <c r="L15" s="1" t="s">
        <v>214</v>
      </c>
      <c r="M15" s="46">
        <v>1459.09399999999</v>
      </c>
      <c r="N15" s="1" t="s">
        <v>220</v>
      </c>
      <c r="O15" s="44">
        <v>1214.47999999999</v>
      </c>
      <c r="P15" s="1" t="s">
        <v>214</v>
      </c>
      <c r="Q15" s="46">
        <v>1549.68099999999</v>
      </c>
      <c r="S15" s="39" t="s">
        <v>218</v>
      </c>
      <c r="T15" s="6">
        <v>1</v>
      </c>
    </row>
    <row r="16" spans="1:20">
      <c r="A16" s="90"/>
      <c r="B16" s="1" t="s">
        <v>225</v>
      </c>
      <c r="C16" s="44">
        <v>1494.7369999999901</v>
      </c>
      <c r="D16" s="1" t="s">
        <v>214</v>
      </c>
      <c r="E16" s="44">
        <v>1674.856</v>
      </c>
      <c r="F16" s="1" t="s">
        <v>220</v>
      </c>
      <c r="G16" s="46">
        <v>1800</v>
      </c>
      <c r="H16" s="1" t="s">
        <v>214</v>
      </c>
      <c r="I16" s="44">
        <v>847.98499999999899</v>
      </c>
      <c r="J16" s="1" t="s">
        <v>220</v>
      </c>
      <c r="K16" s="44">
        <v>1728.501</v>
      </c>
      <c r="L16" s="1" t="s">
        <v>214</v>
      </c>
      <c r="M16" s="44">
        <v>1501.82</v>
      </c>
      <c r="N16" s="1" t="s">
        <v>220</v>
      </c>
      <c r="O16" s="44">
        <v>1003.09399999999</v>
      </c>
      <c r="P16" s="1" t="s">
        <v>214</v>
      </c>
      <c r="Q16" s="46">
        <v>455.48899999999901</v>
      </c>
      <c r="S16" s="39" t="s">
        <v>359</v>
      </c>
      <c r="T16" s="6">
        <v>1</v>
      </c>
    </row>
    <row r="17" spans="1:20">
      <c r="A17" s="90"/>
      <c r="B17" s="1" t="s">
        <v>225</v>
      </c>
      <c r="C17" s="44">
        <v>1800</v>
      </c>
      <c r="D17" s="1" t="s">
        <v>214</v>
      </c>
      <c r="E17" s="44">
        <v>1301.6559999999999</v>
      </c>
      <c r="F17" s="1" t="s">
        <v>214</v>
      </c>
      <c r="G17" s="44">
        <v>1686.0249999999901</v>
      </c>
      <c r="H17" s="1" t="s">
        <v>214</v>
      </c>
      <c r="I17" s="46">
        <v>685.64400000000001</v>
      </c>
      <c r="J17" s="1" t="s">
        <v>214</v>
      </c>
      <c r="K17" s="46">
        <v>1800</v>
      </c>
      <c r="L17" s="1" t="s">
        <v>225</v>
      </c>
      <c r="M17" s="44">
        <v>1800</v>
      </c>
      <c r="N17" s="1" t="s">
        <v>214</v>
      </c>
      <c r="O17" s="44">
        <v>1373.26099999999</v>
      </c>
      <c r="P17" s="1" t="s">
        <v>220</v>
      </c>
      <c r="Q17" s="44">
        <v>1800</v>
      </c>
      <c r="S17" s="39" t="s">
        <v>219</v>
      </c>
      <c r="T17" s="66">
        <v>19</v>
      </c>
    </row>
    <row r="18" spans="1:20">
      <c r="A18" s="3"/>
      <c r="B18" s="12" t="s">
        <v>227</v>
      </c>
      <c r="C18" s="46"/>
      <c r="D18" s="12" t="s">
        <v>226</v>
      </c>
      <c r="E18" s="46"/>
      <c r="F18" s="12" t="s">
        <v>229</v>
      </c>
      <c r="G18" s="43"/>
      <c r="H18" s="12" t="s">
        <v>226</v>
      </c>
      <c r="I18" s="43"/>
      <c r="J18" s="12" t="s">
        <v>232</v>
      </c>
      <c r="K18" s="46"/>
      <c r="L18" s="12" t="s">
        <v>227</v>
      </c>
      <c r="M18" s="46"/>
      <c r="N18" s="12" t="s">
        <v>227</v>
      </c>
      <c r="O18" s="46"/>
      <c r="P18" s="12" t="s">
        <v>232</v>
      </c>
      <c r="Q18" s="43"/>
      <c r="S18" s="39" t="s">
        <v>360</v>
      </c>
      <c r="T18">
        <f>SUM(T14:T17)</f>
        <v>32</v>
      </c>
    </row>
    <row r="19" spans="1:20">
      <c r="A19" s="90" t="s">
        <v>161</v>
      </c>
      <c r="B19" s="1" t="s">
        <v>225</v>
      </c>
      <c r="C19" s="44">
        <v>1759.1669999999999</v>
      </c>
      <c r="D19" s="1" t="s">
        <v>214</v>
      </c>
      <c r="E19" s="44">
        <v>796.29499999999996</v>
      </c>
      <c r="F19" s="1" t="s">
        <v>217</v>
      </c>
      <c r="G19" s="44">
        <v>1800</v>
      </c>
      <c r="H19" s="1" t="s">
        <v>214</v>
      </c>
      <c r="I19" s="44">
        <v>516.84299999999905</v>
      </c>
      <c r="J19" s="1" t="s">
        <v>220</v>
      </c>
      <c r="K19" s="44">
        <v>480.44899999999899</v>
      </c>
      <c r="L19" s="1" t="s">
        <v>214</v>
      </c>
      <c r="M19" s="44">
        <v>1800</v>
      </c>
      <c r="N19" s="1" t="s">
        <v>214</v>
      </c>
      <c r="O19" s="44">
        <v>551.96500000000003</v>
      </c>
      <c r="P19" s="1" t="s">
        <v>220</v>
      </c>
      <c r="Q19" s="44">
        <v>416.93599999999901</v>
      </c>
      <c r="S19" s="67" t="s">
        <v>358</v>
      </c>
      <c r="T19" s="68">
        <v>11</v>
      </c>
    </row>
    <row r="20" spans="1:20">
      <c r="A20" s="90"/>
      <c r="B20" s="1" t="s">
        <v>214</v>
      </c>
      <c r="C20" s="44">
        <v>1800</v>
      </c>
      <c r="D20" s="1" t="s">
        <v>225</v>
      </c>
      <c r="E20" s="46"/>
      <c r="F20" s="1" t="s">
        <v>239</v>
      </c>
      <c r="G20" s="44">
        <v>1713.85</v>
      </c>
      <c r="H20" s="1" t="s">
        <v>214</v>
      </c>
      <c r="I20" s="44">
        <v>648.369999999995</v>
      </c>
      <c r="J20" s="1" t="s">
        <v>220</v>
      </c>
      <c r="K20" s="46">
        <v>1274.9680000000001</v>
      </c>
      <c r="L20" s="1" t="s">
        <v>214</v>
      </c>
      <c r="M20" s="44">
        <v>1344.46999999999</v>
      </c>
      <c r="N20" s="1" t="s">
        <v>214</v>
      </c>
      <c r="O20" s="46">
        <v>621.63700000000199</v>
      </c>
      <c r="P20" s="1" t="s">
        <v>220</v>
      </c>
      <c r="Q20" s="44">
        <v>371.32499999999999</v>
      </c>
      <c r="S20" s="39" t="s">
        <v>218</v>
      </c>
      <c r="T20" s="6">
        <v>1</v>
      </c>
    </row>
    <row r="21" spans="1:20">
      <c r="A21" s="90"/>
      <c r="B21" s="1" t="s">
        <v>214</v>
      </c>
      <c r="C21" s="44">
        <v>657.46699999999998</v>
      </c>
      <c r="D21" s="1" t="s">
        <v>214</v>
      </c>
      <c r="E21" s="46">
        <v>1416.3679999999999</v>
      </c>
      <c r="F21" s="1" t="s">
        <v>220</v>
      </c>
      <c r="G21" s="44">
        <v>1678.91</v>
      </c>
      <c r="H21" s="1" t="s">
        <v>220</v>
      </c>
      <c r="I21" s="44">
        <v>972.91399999999896</v>
      </c>
      <c r="J21" s="1" t="s">
        <v>220</v>
      </c>
      <c r="K21" s="44">
        <v>1645.72199999999</v>
      </c>
      <c r="L21" s="1" t="s">
        <v>214</v>
      </c>
      <c r="M21" s="44">
        <v>820.176999999999</v>
      </c>
      <c r="N21" s="1" t="s">
        <v>214</v>
      </c>
      <c r="O21" s="46">
        <v>402.90799999999899</v>
      </c>
      <c r="P21" s="1" t="s">
        <v>214</v>
      </c>
      <c r="Q21" s="44">
        <v>709.90099999999904</v>
      </c>
      <c r="S21" s="39" t="s">
        <v>359</v>
      </c>
      <c r="T21" s="6">
        <v>1</v>
      </c>
    </row>
    <row r="22" spans="1:20">
      <c r="A22" s="90"/>
      <c r="B22" s="1" t="s">
        <v>217</v>
      </c>
      <c r="C22" s="44">
        <v>1792.47999999999</v>
      </c>
      <c r="D22" s="1" t="s">
        <v>217</v>
      </c>
      <c r="E22" s="44">
        <v>1780.4870000000001</v>
      </c>
      <c r="F22" s="1" t="s">
        <v>220</v>
      </c>
      <c r="G22" s="46">
        <v>532.48299999999995</v>
      </c>
      <c r="H22" s="1" t="s">
        <v>219</v>
      </c>
      <c r="I22" s="46">
        <v>756</v>
      </c>
      <c r="J22" s="1" t="s">
        <v>220</v>
      </c>
      <c r="K22" s="44">
        <v>1040.759</v>
      </c>
      <c r="L22" s="1" t="s">
        <v>214</v>
      </c>
      <c r="M22" s="44">
        <v>1330.9769999999901</v>
      </c>
      <c r="N22" s="1" t="s">
        <v>214</v>
      </c>
      <c r="O22" s="44">
        <v>1742.9089999999901</v>
      </c>
      <c r="P22" s="1" t="s">
        <v>220</v>
      </c>
      <c r="Q22" s="46">
        <v>294.39999999999401</v>
      </c>
      <c r="S22" s="39" t="s">
        <v>219</v>
      </c>
      <c r="T22" s="66">
        <v>16</v>
      </c>
    </row>
    <row r="23" spans="1:20">
      <c r="A23" s="3"/>
      <c r="B23" s="12" t="s">
        <v>226</v>
      </c>
      <c r="C23" s="46"/>
      <c r="D23" s="12" t="s">
        <v>227</v>
      </c>
      <c r="E23" s="43"/>
      <c r="F23" s="12" t="s">
        <v>226</v>
      </c>
      <c r="G23" s="43"/>
      <c r="H23" s="12" t="s">
        <v>230</v>
      </c>
      <c r="I23" s="46"/>
      <c r="J23" s="12" t="s">
        <v>232</v>
      </c>
      <c r="K23" s="46"/>
      <c r="L23" s="12" t="s">
        <v>227</v>
      </c>
      <c r="M23" s="46"/>
      <c r="N23" s="12" t="s">
        <v>226</v>
      </c>
      <c r="O23" s="43"/>
      <c r="P23" s="12" t="s">
        <v>226</v>
      </c>
      <c r="Q23" s="43"/>
      <c r="S23" s="39" t="s">
        <v>360</v>
      </c>
      <c r="T23">
        <f>SUM(T19:T22)</f>
        <v>29</v>
      </c>
    </row>
    <row r="24" spans="1:20">
      <c r="A24" s="90" t="s">
        <v>162</v>
      </c>
      <c r="B24" s="1" t="s">
        <v>225</v>
      </c>
      <c r="C24" s="44">
        <v>1710.222</v>
      </c>
      <c r="D24" s="1" t="s">
        <v>214</v>
      </c>
      <c r="E24" s="44">
        <v>760.66</v>
      </c>
      <c r="F24" s="1" t="s">
        <v>225</v>
      </c>
      <c r="G24" s="44">
        <v>1293.42199999999</v>
      </c>
      <c r="H24" s="1" t="s">
        <v>225</v>
      </c>
      <c r="I24" s="44"/>
      <c r="J24" s="1" t="s">
        <v>220</v>
      </c>
      <c r="K24" s="44">
        <v>1358.4879999999901</v>
      </c>
      <c r="L24" s="1" t="s">
        <v>214</v>
      </c>
      <c r="M24" s="44">
        <v>886.16799999999898</v>
      </c>
      <c r="N24" s="1" t="s">
        <v>214</v>
      </c>
      <c r="O24" s="44">
        <v>1005.60599999999</v>
      </c>
      <c r="P24" s="1" t="s">
        <v>217</v>
      </c>
      <c r="Q24" s="44">
        <v>741.676999999999</v>
      </c>
      <c r="S24" s="67" t="s">
        <v>358</v>
      </c>
      <c r="T24" s="68">
        <v>11</v>
      </c>
    </row>
    <row r="25" spans="1:20">
      <c r="A25" s="90"/>
      <c r="B25" s="1" t="s">
        <v>225</v>
      </c>
      <c r="C25" s="46"/>
      <c r="D25" s="1" t="s">
        <v>214</v>
      </c>
      <c r="E25" s="44">
        <v>731.2</v>
      </c>
      <c r="F25" s="1" t="s">
        <v>225</v>
      </c>
      <c r="G25" s="44">
        <v>1964.133</v>
      </c>
      <c r="H25" s="1" t="s">
        <v>214</v>
      </c>
      <c r="I25" s="44">
        <v>1800</v>
      </c>
      <c r="J25" s="1" t="s">
        <v>220</v>
      </c>
      <c r="K25" s="44">
        <v>867.44899999999905</v>
      </c>
      <c r="L25" s="1" t="s">
        <v>214</v>
      </c>
      <c r="M25" s="46">
        <v>1444.5529999999901</v>
      </c>
      <c r="N25" s="1" t="s">
        <v>214</v>
      </c>
      <c r="O25" s="44">
        <v>1299.2929999999899</v>
      </c>
      <c r="P25" s="1" t="s">
        <v>217</v>
      </c>
      <c r="Q25" s="44">
        <v>1084.316</v>
      </c>
      <c r="S25" s="39" t="s">
        <v>218</v>
      </c>
      <c r="T25" s="6">
        <v>1</v>
      </c>
    </row>
    <row r="26" spans="1:20">
      <c r="A26" s="90"/>
      <c r="B26" s="1" t="s">
        <v>225</v>
      </c>
      <c r="C26" s="46"/>
      <c r="D26" s="1" t="s">
        <v>214</v>
      </c>
      <c r="E26" s="44">
        <v>704.11</v>
      </c>
      <c r="F26" s="1" t="s">
        <v>225</v>
      </c>
      <c r="G26" s="44">
        <v>1585.175</v>
      </c>
      <c r="H26" s="1" t="s">
        <v>214</v>
      </c>
      <c r="I26" s="44">
        <v>344.23099999999903</v>
      </c>
      <c r="J26" s="1" t="s">
        <v>220</v>
      </c>
      <c r="K26" s="44">
        <v>584.13799999999901</v>
      </c>
      <c r="L26" s="1" t="s">
        <v>214</v>
      </c>
      <c r="M26" s="46">
        <v>1508.72199999999</v>
      </c>
      <c r="N26" s="1" t="s">
        <v>214</v>
      </c>
      <c r="O26" s="44">
        <v>735.25400000000002</v>
      </c>
      <c r="P26" s="1" t="s">
        <v>225</v>
      </c>
      <c r="Q26" s="44">
        <v>1385.0259999999901</v>
      </c>
      <c r="S26" s="39" t="s">
        <v>359</v>
      </c>
      <c r="T26" s="6">
        <v>1</v>
      </c>
    </row>
    <row r="27" spans="1:20">
      <c r="A27" s="90"/>
      <c r="B27" s="1" t="s">
        <v>217</v>
      </c>
      <c r="C27" s="44">
        <v>1800</v>
      </c>
      <c r="D27" s="1" t="s">
        <v>214</v>
      </c>
      <c r="E27" s="46">
        <v>701.11699999999996</v>
      </c>
      <c r="F27" s="1" t="s">
        <v>225</v>
      </c>
      <c r="G27" s="46">
        <v>1800</v>
      </c>
      <c r="H27" s="1" t="s">
        <v>214</v>
      </c>
      <c r="I27" s="44">
        <v>1800</v>
      </c>
      <c r="J27" s="1" t="s">
        <v>217</v>
      </c>
      <c r="K27" s="44">
        <v>2069.7939999999899</v>
      </c>
      <c r="L27" s="1" t="s">
        <v>214</v>
      </c>
      <c r="M27" s="44">
        <v>1087.922</v>
      </c>
      <c r="N27" s="1" t="s">
        <v>214</v>
      </c>
      <c r="O27" s="46">
        <v>1463.8889999999899</v>
      </c>
      <c r="P27" s="1" t="s">
        <v>214</v>
      </c>
      <c r="Q27" s="46">
        <v>1018.97199999999</v>
      </c>
      <c r="S27" s="39" t="s">
        <v>219</v>
      </c>
      <c r="T27" s="66">
        <v>16</v>
      </c>
    </row>
    <row r="28" spans="1:20">
      <c r="S28" s="39" t="s">
        <v>360</v>
      </c>
      <c r="T28">
        <f>SUM(T24:T27)</f>
        <v>29</v>
      </c>
    </row>
    <row r="31" spans="1:20">
      <c r="A31" s="39" t="s">
        <v>241</v>
      </c>
      <c r="B31" s="91" t="s">
        <v>237</v>
      </c>
      <c r="C31" s="91"/>
      <c r="D31" s="92" t="s">
        <v>238</v>
      </c>
      <c r="E31" s="92"/>
      <c r="F31" s="91" t="s">
        <v>160</v>
      </c>
      <c r="G31" s="91"/>
      <c r="H31" s="92" t="s">
        <v>242</v>
      </c>
      <c r="I31" s="92"/>
      <c r="J31" s="92" t="s">
        <v>162</v>
      </c>
      <c r="K31" s="92"/>
      <c r="P31" s="1"/>
      <c r="Q31" s="44"/>
    </row>
    <row r="32" spans="1:20">
      <c r="A32" s="39"/>
      <c r="B32" s="79"/>
      <c r="C32" s="79"/>
      <c r="D32" s="80">
        <f>16/23</f>
        <v>0.69565217391304346</v>
      </c>
      <c r="E32" s="80"/>
      <c r="F32" s="79">
        <f>15/23</f>
        <v>0.65217391304347827</v>
      </c>
      <c r="G32" s="79"/>
      <c r="H32" s="80">
        <f>15/29</f>
        <v>0.51724137931034486</v>
      </c>
      <c r="I32" s="80"/>
      <c r="J32" s="39">
        <f>16/23</f>
        <v>0.69565217391304346</v>
      </c>
      <c r="K32" s="80"/>
      <c r="P32" s="78"/>
      <c r="Q32" s="44"/>
    </row>
    <row r="33" spans="1:25">
      <c r="A33" s="39"/>
      <c r="B33" s="47" t="s">
        <v>243</v>
      </c>
      <c r="C33" s="49">
        <f>AVERAGE(C35:C53)</f>
        <v>1086.4049473684202</v>
      </c>
      <c r="D33" s="48" t="s">
        <v>246</v>
      </c>
      <c r="E33" s="50">
        <f>AVERAGE(E35:E56)</f>
        <v>1309.0159999999973</v>
      </c>
      <c r="F33" s="47" t="s">
        <v>244</v>
      </c>
      <c r="G33" s="49">
        <f>AVERAGE(G34:G56)</f>
        <v>1250.369956521736</v>
      </c>
      <c r="H33" s="48" t="s">
        <v>245</v>
      </c>
      <c r="I33" s="50">
        <f>AVERAGE(I34:I62)</f>
        <v>1067.447241379308</v>
      </c>
      <c r="J33" s="39" t="s">
        <v>246</v>
      </c>
      <c r="K33" s="45">
        <f>AVERAGE(K34:K56)</f>
        <v>1121.6329999999962</v>
      </c>
      <c r="P33" s="1"/>
      <c r="Q33" s="44"/>
    </row>
    <row r="34" spans="1:25">
      <c r="B34" s="1" t="s">
        <v>217</v>
      </c>
      <c r="C34" s="44">
        <v>1750.54</v>
      </c>
      <c r="D34" s="1" t="s">
        <v>217</v>
      </c>
      <c r="E34" s="44">
        <v>1978.2829999999899</v>
      </c>
      <c r="F34" s="1" t="s">
        <v>220</v>
      </c>
      <c r="G34" s="44">
        <v>483.50900000000001</v>
      </c>
      <c r="H34" s="1" t="s">
        <v>220</v>
      </c>
      <c r="I34" s="44">
        <v>294.39999999999401</v>
      </c>
      <c r="J34" s="1" t="s">
        <v>217</v>
      </c>
      <c r="K34" s="44">
        <v>1800</v>
      </c>
      <c r="N34" s="1"/>
      <c r="O34" s="44"/>
      <c r="P34" s="1"/>
      <c r="Q34" s="44"/>
    </row>
    <row r="35" spans="1:25">
      <c r="B35" s="1" t="s">
        <v>220</v>
      </c>
      <c r="C35" s="44">
        <v>1353.20299999999</v>
      </c>
      <c r="D35" s="1" t="s">
        <v>218</v>
      </c>
      <c r="E35" s="44">
        <v>1635.02099999999</v>
      </c>
      <c r="F35" s="1" t="s">
        <v>220</v>
      </c>
      <c r="G35" s="44">
        <v>1183.81699999999</v>
      </c>
      <c r="H35" s="1" t="s">
        <v>217</v>
      </c>
      <c r="I35" s="44">
        <v>1792.47999999999</v>
      </c>
      <c r="J35" s="1" t="s">
        <v>220</v>
      </c>
      <c r="K35" s="44">
        <v>1358.4879999999901</v>
      </c>
      <c r="N35" s="1"/>
      <c r="O35" s="44"/>
    </row>
    <row r="36" spans="1:25">
      <c r="B36" s="1" t="s">
        <v>214</v>
      </c>
      <c r="C36" s="44">
        <v>1800</v>
      </c>
      <c r="D36" s="1" t="s">
        <v>217</v>
      </c>
      <c r="E36" s="44">
        <v>1439.2549999999901</v>
      </c>
      <c r="F36" s="1" t="s">
        <v>220</v>
      </c>
      <c r="G36" s="44">
        <v>1214.47999999999</v>
      </c>
      <c r="H36" s="1" t="s">
        <v>220</v>
      </c>
      <c r="I36" s="44">
        <v>416.93599999999901</v>
      </c>
      <c r="J36" s="1" t="s">
        <v>220</v>
      </c>
      <c r="K36" s="44">
        <v>867.44899999999905</v>
      </c>
      <c r="N36" s="1"/>
      <c r="O36" s="44"/>
      <c r="X36" s="1" t="s">
        <v>225</v>
      </c>
      <c r="Y36" s="44">
        <v>1385.0259999999901</v>
      </c>
    </row>
    <row r="37" spans="1:25">
      <c r="B37" s="1" t="s">
        <v>214</v>
      </c>
      <c r="C37" s="44">
        <v>1458.107</v>
      </c>
      <c r="D37" s="1" t="s">
        <v>217</v>
      </c>
      <c r="E37" s="44">
        <v>1800</v>
      </c>
      <c r="F37" s="1" t="s">
        <v>220</v>
      </c>
      <c r="G37" s="44">
        <v>1003.09399999999</v>
      </c>
      <c r="H37" s="1" t="s">
        <v>220</v>
      </c>
      <c r="I37" s="44">
        <v>371.32499999999999</v>
      </c>
      <c r="J37" s="1" t="s">
        <v>220</v>
      </c>
      <c r="K37" s="44">
        <v>584.13799999999901</v>
      </c>
      <c r="N37" s="1"/>
      <c r="O37" s="46"/>
    </row>
    <row r="38" spans="1:25">
      <c r="B38" s="1" t="s">
        <v>214</v>
      </c>
      <c r="C38" s="44">
        <v>737.72400000000005</v>
      </c>
      <c r="D38" s="3" t="s">
        <v>217</v>
      </c>
      <c r="E38" s="44">
        <v>1800</v>
      </c>
      <c r="F38" s="1" t="s">
        <v>220</v>
      </c>
      <c r="G38" s="44">
        <v>1800</v>
      </c>
      <c r="H38" s="1" t="s">
        <v>217</v>
      </c>
      <c r="I38" s="44">
        <v>1780.4870000000001</v>
      </c>
      <c r="J38" s="1" t="s">
        <v>217</v>
      </c>
      <c r="K38" s="44">
        <v>2069.7939999999899</v>
      </c>
    </row>
    <row r="39" spans="1:25">
      <c r="B39" s="1" t="s">
        <v>214</v>
      </c>
      <c r="C39" s="44">
        <v>1347.0249999999901</v>
      </c>
      <c r="D39" s="1" t="s">
        <v>220</v>
      </c>
      <c r="E39" s="44">
        <v>1683.0019999999899</v>
      </c>
      <c r="F39" s="1" t="s">
        <v>220</v>
      </c>
      <c r="G39" s="44">
        <v>1800</v>
      </c>
      <c r="H39" s="1" t="s">
        <v>217</v>
      </c>
      <c r="I39" s="44">
        <v>1800</v>
      </c>
      <c r="J39" s="1" t="s">
        <v>217</v>
      </c>
      <c r="K39" s="44">
        <v>741.676999999999</v>
      </c>
    </row>
    <row r="40" spans="1:25">
      <c r="B40" s="1" t="s">
        <v>214</v>
      </c>
      <c r="C40" s="44">
        <v>786.61</v>
      </c>
      <c r="D40" s="1" t="s">
        <v>217</v>
      </c>
      <c r="E40" s="44">
        <v>304.59100000000001</v>
      </c>
      <c r="F40" s="1" t="s">
        <v>220</v>
      </c>
      <c r="G40" s="44">
        <v>753.70699999999397</v>
      </c>
      <c r="H40" s="1" t="s">
        <v>218</v>
      </c>
      <c r="I40" s="44">
        <v>1713.85</v>
      </c>
      <c r="J40" s="1" t="s">
        <v>217</v>
      </c>
      <c r="K40" s="44">
        <v>1084.316</v>
      </c>
    </row>
    <row r="41" spans="1:25">
      <c r="B41" s="1" t="s">
        <v>214</v>
      </c>
      <c r="C41" s="44">
        <v>571.48299999999995</v>
      </c>
      <c r="D41" s="1" t="s">
        <v>214</v>
      </c>
      <c r="E41" s="44">
        <v>1575.5989999999999</v>
      </c>
      <c r="F41" s="1" t="s">
        <v>220</v>
      </c>
      <c r="G41" s="44">
        <v>1728.501</v>
      </c>
      <c r="H41" s="1" t="s">
        <v>220</v>
      </c>
      <c r="I41" s="44">
        <v>1678.91</v>
      </c>
      <c r="J41" s="1" t="s">
        <v>214</v>
      </c>
      <c r="K41" s="44">
        <v>1018.97199999999</v>
      </c>
    </row>
    <row r="42" spans="1:25">
      <c r="B42" s="1" t="s">
        <v>214</v>
      </c>
      <c r="C42" s="44">
        <v>1712.84399999999</v>
      </c>
      <c r="D42" s="1" t="s">
        <v>214</v>
      </c>
      <c r="E42" s="44">
        <v>1580.76</v>
      </c>
      <c r="F42" s="1" t="s">
        <v>214</v>
      </c>
      <c r="G42" s="44">
        <v>1373.26099999999</v>
      </c>
      <c r="H42" s="1" t="s">
        <v>220</v>
      </c>
      <c r="I42" s="44">
        <v>532.48299999999995</v>
      </c>
      <c r="J42" s="1" t="s">
        <v>214</v>
      </c>
      <c r="K42" s="44">
        <v>1800</v>
      </c>
    </row>
    <row r="43" spans="1:25">
      <c r="B43" s="1" t="s">
        <v>214</v>
      </c>
      <c r="C43" s="44">
        <v>490.79599999999999</v>
      </c>
      <c r="D43" s="1" t="s">
        <v>214</v>
      </c>
      <c r="E43" s="44">
        <v>1534.3029999999901</v>
      </c>
      <c r="F43" s="1" t="s">
        <v>214</v>
      </c>
      <c r="G43" s="44">
        <v>323.51100000000002</v>
      </c>
      <c r="H43" s="1" t="s">
        <v>220</v>
      </c>
      <c r="I43" s="44">
        <v>972.91399999999896</v>
      </c>
      <c r="J43" s="1" t="s">
        <v>214</v>
      </c>
      <c r="K43" s="44">
        <v>344.23099999999903</v>
      </c>
    </row>
    <row r="44" spans="1:25">
      <c r="B44" s="1" t="s">
        <v>214</v>
      </c>
      <c r="C44" s="44">
        <v>835.63099999999895</v>
      </c>
      <c r="D44" s="1" t="s">
        <v>214</v>
      </c>
      <c r="E44" s="44">
        <v>785.60599999999897</v>
      </c>
      <c r="F44" s="1" t="s">
        <v>214</v>
      </c>
      <c r="G44" s="44">
        <v>1549.68099999999</v>
      </c>
      <c r="H44" s="1" t="s">
        <v>220</v>
      </c>
      <c r="I44" s="44">
        <v>480.44899999999899</v>
      </c>
      <c r="J44" s="1" t="s">
        <v>214</v>
      </c>
      <c r="K44" s="44">
        <v>1800</v>
      </c>
    </row>
    <row r="45" spans="1:25">
      <c r="B45" s="1" t="s">
        <v>214</v>
      </c>
      <c r="C45" s="44">
        <v>1800</v>
      </c>
      <c r="D45" s="1" t="s">
        <v>214</v>
      </c>
      <c r="E45" s="44">
        <v>1800</v>
      </c>
      <c r="F45" s="1" t="s">
        <v>214</v>
      </c>
      <c r="G45" s="44">
        <v>455.48899999999901</v>
      </c>
      <c r="H45" s="1" t="s">
        <v>220</v>
      </c>
      <c r="I45" s="44">
        <v>1274.9680000000001</v>
      </c>
      <c r="J45" s="1" t="s">
        <v>214</v>
      </c>
      <c r="K45" s="44">
        <v>760.66</v>
      </c>
    </row>
    <row r="46" spans="1:25">
      <c r="B46" s="1" t="s">
        <v>214</v>
      </c>
      <c r="C46" s="44">
        <v>1549.576</v>
      </c>
      <c r="D46" s="1" t="s">
        <v>214</v>
      </c>
      <c r="E46" s="44">
        <v>1526.4749999999999</v>
      </c>
      <c r="F46" s="1" t="s">
        <v>214</v>
      </c>
      <c r="G46" s="44">
        <v>1800</v>
      </c>
      <c r="H46" s="1" t="s">
        <v>220</v>
      </c>
      <c r="I46" s="44">
        <v>1645.72199999999</v>
      </c>
      <c r="J46" s="1" t="s">
        <v>214</v>
      </c>
      <c r="K46" s="44">
        <v>731.2</v>
      </c>
    </row>
    <row r="47" spans="1:25">
      <c r="B47" s="1" t="s">
        <v>214</v>
      </c>
      <c r="C47" s="44">
        <v>701.50699999999995</v>
      </c>
      <c r="D47" s="1" t="s">
        <v>214</v>
      </c>
      <c r="E47" s="44">
        <v>630.86199999999303</v>
      </c>
      <c r="F47" s="1" t="s">
        <v>214</v>
      </c>
      <c r="G47" s="44">
        <v>1459.09399999999</v>
      </c>
      <c r="H47" s="1" t="s">
        <v>220</v>
      </c>
      <c r="I47" s="44">
        <v>1040.759</v>
      </c>
      <c r="J47" s="1" t="s">
        <v>214</v>
      </c>
      <c r="K47" s="44">
        <v>704.11</v>
      </c>
    </row>
    <row r="48" spans="1:25">
      <c r="B48" s="1" t="s">
        <v>214</v>
      </c>
      <c r="C48" s="44">
        <v>797.42600000000596</v>
      </c>
      <c r="D48" s="1" t="s">
        <v>214</v>
      </c>
      <c r="E48" s="44">
        <v>1462.174</v>
      </c>
      <c r="F48" s="1" t="s">
        <v>214</v>
      </c>
      <c r="G48" s="44">
        <v>1501.82</v>
      </c>
      <c r="H48" s="1" t="s">
        <v>214</v>
      </c>
      <c r="I48" s="44">
        <v>1800</v>
      </c>
      <c r="J48" s="1" t="s">
        <v>214</v>
      </c>
      <c r="K48" s="44">
        <v>701.11699999999996</v>
      </c>
    </row>
    <row r="49" spans="2:11">
      <c r="B49" s="1" t="s">
        <v>214</v>
      </c>
      <c r="C49" s="44">
        <v>1800</v>
      </c>
      <c r="D49" s="1" t="s">
        <v>214</v>
      </c>
      <c r="E49" s="44">
        <v>512.29899999999895</v>
      </c>
      <c r="F49" s="1" t="s">
        <v>214</v>
      </c>
      <c r="G49" s="44">
        <v>847.98499999999899</v>
      </c>
      <c r="H49" s="1" t="s">
        <v>214</v>
      </c>
      <c r="I49" s="44">
        <v>1344.46999999999</v>
      </c>
      <c r="J49" s="1" t="s">
        <v>214</v>
      </c>
      <c r="K49" s="44">
        <v>886.16799999999898</v>
      </c>
    </row>
    <row r="50" spans="2:11">
      <c r="B50" s="1" t="s">
        <v>214</v>
      </c>
      <c r="C50" s="44">
        <v>478.19799999999998</v>
      </c>
      <c r="D50" s="1" t="s">
        <v>214</v>
      </c>
      <c r="E50" s="44">
        <v>669.35199999999895</v>
      </c>
      <c r="F50" s="1" t="s">
        <v>214</v>
      </c>
      <c r="G50" s="44">
        <v>685.64400000000001</v>
      </c>
      <c r="H50" s="1" t="s">
        <v>214</v>
      </c>
      <c r="I50" s="44">
        <v>820.176999999999</v>
      </c>
      <c r="J50" s="1" t="s">
        <v>214</v>
      </c>
      <c r="K50" s="44">
        <v>1444.5529999999901</v>
      </c>
    </row>
    <row r="51" spans="2:11">
      <c r="B51" s="1" t="s">
        <v>214</v>
      </c>
      <c r="C51" s="44">
        <v>739.34199999999896</v>
      </c>
      <c r="D51" s="1" t="s">
        <v>214</v>
      </c>
      <c r="E51" s="44">
        <v>1800</v>
      </c>
      <c r="F51" s="1" t="s">
        <v>214</v>
      </c>
      <c r="G51" s="44">
        <v>1686.0249999999901</v>
      </c>
      <c r="H51" s="1" t="s">
        <v>214</v>
      </c>
      <c r="I51" s="44">
        <v>1330.9769999999901</v>
      </c>
      <c r="J51" s="1" t="s">
        <v>214</v>
      </c>
      <c r="K51" s="44">
        <v>1508.72199999999</v>
      </c>
    </row>
    <row r="52" spans="2:11">
      <c r="B52" s="1" t="s">
        <v>214</v>
      </c>
      <c r="C52" s="44">
        <v>315.263000000006</v>
      </c>
      <c r="D52" s="1" t="s">
        <v>214</v>
      </c>
      <c r="E52" s="44">
        <v>1503.7670000000001</v>
      </c>
      <c r="F52" s="1" t="s">
        <v>214</v>
      </c>
      <c r="G52" s="44">
        <v>666.55799999999999</v>
      </c>
      <c r="H52" s="1" t="s">
        <v>214</v>
      </c>
      <c r="I52" s="44">
        <v>551.96500000000003</v>
      </c>
      <c r="J52" s="1" t="s">
        <v>214</v>
      </c>
      <c r="K52" s="44">
        <v>1087.922</v>
      </c>
    </row>
    <row r="53" spans="2:11">
      <c r="B53" s="1" t="s">
        <v>214</v>
      </c>
      <c r="C53" s="44">
        <v>1366.9590000000001</v>
      </c>
      <c r="D53" s="1" t="s">
        <v>214</v>
      </c>
      <c r="E53" s="44">
        <v>1800</v>
      </c>
      <c r="F53" s="1" t="s">
        <v>214</v>
      </c>
      <c r="G53" s="44">
        <v>1800</v>
      </c>
      <c r="H53" s="1" t="s">
        <v>214</v>
      </c>
      <c r="I53" s="44">
        <v>621.63700000000199</v>
      </c>
      <c r="J53" s="1" t="s">
        <v>214</v>
      </c>
      <c r="K53" s="44">
        <v>1005.60599999999</v>
      </c>
    </row>
    <row r="54" spans="2:11">
      <c r="B54" s="1" t="s">
        <v>214</v>
      </c>
      <c r="C54" s="46">
        <v>793</v>
      </c>
      <c r="D54" s="1" t="s">
        <v>214</v>
      </c>
      <c r="E54" s="44">
        <v>340.96899999999999</v>
      </c>
      <c r="F54" s="1" t="s">
        <v>214</v>
      </c>
      <c r="G54" s="44">
        <v>1674.856</v>
      </c>
      <c r="H54" s="1" t="s">
        <v>214</v>
      </c>
      <c r="I54" s="44">
        <v>402.90799999999899</v>
      </c>
      <c r="J54" s="1" t="s">
        <v>214</v>
      </c>
      <c r="K54" s="44">
        <v>1299.2929999999899</v>
      </c>
    </row>
    <row r="55" spans="2:11">
      <c r="D55" s="1" t="s">
        <v>214</v>
      </c>
      <c r="E55" s="44">
        <v>1277.02099999999</v>
      </c>
      <c r="F55" s="1" t="s">
        <v>214</v>
      </c>
      <c r="G55" s="44">
        <v>1301.6559999999999</v>
      </c>
      <c r="H55" s="1" t="s">
        <v>214</v>
      </c>
      <c r="I55" s="44">
        <v>1742.9089999999901</v>
      </c>
      <c r="J55" s="1" t="s">
        <v>214</v>
      </c>
      <c r="K55" s="44">
        <v>735.25400000000002</v>
      </c>
    </row>
    <row r="56" spans="2:11">
      <c r="D56" s="1" t="s">
        <v>214</v>
      </c>
      <c r="E56" s="44">
        <v>1337.296</v>
      </c>
      <c r="F56" s="1" t="s">
        <v>214</v>
      </c>
      <c r="G56" s="44">
        <v>1665.8209999999999</v>
      </c>
      <c r="H56" s="1" t="s">
        <v>214</v>
      </c>
      <c r="I56" s="44">
        <v>516.84299999999905</v>
      </c>
      <c r="J56" s="1" t="s">
        <v>214</v>
      </c>
      <c r="K56" s="44">
        <v>1463.8889999999899</v>
      </c>
    </row>
    <row r="57" spans="2:11">
      <c r="H57" s="1" t="s">
        <v>214</v>
      </c>
      <c r="I57" s="44">
        <v>648.369999999995</v>
      </c>
    </row>
    <row r="58" spans="2:11">
      <c r="H58" s="1" t="s">
        <v>214</v>
      </c>
      <c r="I58" s="44">
        <v>709.90099999999904</v>
      </c>
    </row>
    <row r="59" spans="2:11">
      <c r="H59" s="1" t="s">
        <v>214</v>
      </c>
      <c r="I59" s="44">
        <v>1800</v>
      </c>
    </row>
    <row r="60" spans="2:11">
      <c r="H60" s="1" t="s">
        <v>214</v>
      </c>
      <c r="I60" s="44">
        <v>657.46699999999998</v>
      </c>
    </row>
    <row r="61" spans="2:11">
      <c r="H61" s="1" t="s">
        <v>214</v>
      </c>
      <c r="I61" s="44">
        <v>796.29499999999996</v>
      </c>
    </row>
    <row r="62" spans="2:11">
      <c r="H62" s="1" t="s">
        <v>214</v>
      </c>
      <c r="I62" s="44">
        <v>1416.3679999999999</v>
      </c>
    </row>
    <row r="63" spans="2:11">
      <c r="H63" s="1" t="s">
        <v>219</v>
      </c>
      <c r="I63" s="46">
        <v>756</v>
      </c>
    </row>
    <row r="65" spans="1:22">
      <c r="A65" s="39" t="s">
        <v>247</v>
      </c>
      <c r="J65" s="39"/>
    </row>
    <row r="66" spans="1:22">
      <c r="C66" s="45" t="s">
        <v>226</v>
      </c>
      <c r="E66" s="45" t="s">
        <v>248</v>
      </c>
      <c r="G66" s="45" t="s">
        <v>227</v>
      </c>
    </row>
    <row r="67" spans="1:22">
      <c r="C67" s="64">
        <f>11/15</f>
        <v>0.73333333333333328</v>
      </c>
      <c r="D67" s="42">
        <f>AVERAGE(D68:D81)</f>
        <v>1279.9049285714259</v>
      </c>
      <c r="E67" s="60">
        <f>6/26</f>
        <v>0.23076923076923078</v>
      </c>
      <c r="F67" s="42">
        <f>AVERAGE(F68:F94)</f>
        <v>1019.628230769228</v>
      </c>
      <c r="G67" s="60">
        <f>28/32</f>
        <v>0.875</v>
      </c>
      <c r="H67" s="42">
        <f>AVERAGE(H68:H98)</f>
        <v>1189.5198064516098</v>
      </c>
      <c r="J67" s="37">
        <f>34/58</f>
        <v>0.58620689655172409</v>
      </c>
      <c r="K67" s="31"/>
      <c r="L67" s="28"/>
    </row>
    <row r="68" spans="1:22">
      <c r="C68" s="1" t="s">
        <v>217</v>
      </c>
      <c r="D68" s="44">
        <v>1800</v>
      </c>
      <c r="E68" s="1" t="s">
        <v>220</v>
      </c>
      <c r="F68" s="44">
        <v>666.55799999999999</v>
      </c>
      <c r="G68" s="1" t="s">
        <v>220</v>
      </c>
      <c r="H68" s="44">
        <v>1800</v>
      </c>
      <c r="J68" s="38"/>
      <c r="K68" s="38"/>
      <c r="L68" s="38"/>
    </row>
    <row r="69" spans="1:22">
      <c r="C69" s="1" t="s">
        <v>217</v>
      </c>
      <c r="D69" s="44">
        <v>1674.856</v>
      </c>
      <c r="E69" s="1" t="s">
        <v>220</v>
      </c>
      <c r="F69" s="44">
        <v>483.50900000000001</v>
      </c>
      <c r="G69" s="1" t="s">
        <v>220</v>
      </c>
      <c r="H69" s="46">
        <v>1800</v>
      </c>
      <c r="J69" s="28"/>
      <c r="K69" s="37"/>
      <c r="L69" s="31"/>
    </row>
    <row r="70" spans="1:22">
      <c r="C70" s="1" t="s">
        <v>217</v>
      </c>
      <c r="D70" s="44">
        <v>1301.6559999999999</v>
      </c>
      <c r="E70" s="1" t="s">
        <v>220</v>
      </c>
      <c r="F70" s="44">
        <v>847.98499999999899</v>
      </c>
      <c r="G70" s="1" t="s">
        <v>217</v>
      </c>
      <c r="H70" s="44">
        <v>1792.47999999999</v>
      </c>
      <c r="J70" s="38"/>
      <c r="K70" s="38"/>
      <c r="L70" s="38"/>
    </row>
    <row r="71" spans="1:22">
      <c r="C71" s="1" t="s">
        <v>217</v>
      </c>
      <c r="D71" s="44">
        <v>796.29499999999996</v>
      </c>
      <c r="E71" s="1" t="s">
        <v>220</v>
      </c>
      <c r="F71" s="46">
        <v>685.64400000000001</v>
      </c>
      <c r="G71" s="1" t="s">
        <v>214</v>
      </c>
      <c r="H71" s="44">
        <v>1665.8209999999999</v>
      </c>
      <c r="J71" s="31"/>
      <c r="K71" s="28"/>
      <c r="L71" s="37"/>
    </row>
    <row r="72" spans="1:22">
      <c r="C72" s="1" t="s">
        <v>214</v>
      </c>
      <c r="D72" s="44">
        <v>1800</v>
      </c>
      <c r="E72" s="1" t="s">
        <v>220</v>
      </c>
      <c r="F72" s="44">
        <v>753.70699999999397</v>
      </c>
      <c r="G72" s="1" t="s">
        <v>214</v>
      </c>
      <c r="H72" s="44">
        <v>1686.0249999999901</v>
      </c>
      <c r="J72" s="38"/>
      <c r="K72" s="38"/>
      <c r="L72" s="38"/>
    </row>
    <row r="73" spans="1:22">
      <c r="C73" s="1" t="s">
        <v>214</v>
      </c>
      <c r="D73" s="46">
        <v>1416.3679999999999</v>
      </c>
      <c r="E73" s="1" t="s">
        <v>217</v>
      </c>
      <c r="F73" s="44">
        <v>1728.501</v>
      </c>
      <c r="G73" s="1" t="s">
        <v>214</v>
      </c>
      <c r="H73" s="46">
        <v>1459.09399999999</v>
      </c>
      <c r="J73" s="37"/>
      <c r="K73" s="37"/>
      <c r="L73" s="28"/>
    </row>
    <row r="74" spans="1:22">
      <c r="C74" s="1" t="s">
        <v>214</v>
      </c>
      <c r="D74" s="44">
        <v>1780.4870000000001</v>
      </c>
      <c r="E74" s="1" t="s">
        <v>218</v>
      </c>
      <c r="F74" s="46">
        <v>1800</v>
      </c>
      <c r="G74" s="1" t="s">
        <v>214</v>
      </c>
      <c r="H74" s="44">
        <v>1501.82</v>
      </c>
      <c r="J74" s="38"/>
      <c r="K74" s="38"/>
      <c r="L74" s="38"/>
    </row>
    <row r="75" spans="1:22">
      <c r="C75" s="1" t="s">
        <v>214</v>
      </c>
      <c r="D75" s="44">
        <v>1005.60599999999</v>
      </c>
      <c r="E75" s="1" t="s">
        <v>220</v>
      </c>
      <c r="F75" s="44">
        <v>1183.81699999999</v>
      </c>
      <c r="G75" s="1" t="s">
        <v>214</v>
      </c>
      <c r="H75" s="44">
        <v>323.51100000000002</v>
      </c>
      <c r="J75" s="37"/>
      <c r="K75" s="37"/>
      <c r="L75" s="37"/>
    </row>
    <row r="76" spans="1:22">
      <c r="C76" s="1" t="s">
        <v>214</v>
      </c>
      <c r="D76" s="44">
        <v>1299.2929999999899</v>
      </c>
      <c r="E76" s="1" t="s">
        <v>220</v>
      </c>
      <c r="F76" s="44">
        <v>1214.47999999999</v>
      </c>
      <c r="G76" s="1" t="s">
        <v>214</v>
      </c>
      <c r="H76" s="46">
        <v>1549.68099999999</v>
      </c>
      <c r="J76" s="38"/>
      <c r="K76" s="38"/>
      <c r="L76" s="38"/>
    </row>
    <row r="77" spans="1:22">
      <c r="C77" s="1" t="s">
        <v>214</v>
      </c>
      <c r="D77" s="44">
        <v>735.25400000000002</v>
      </c>
      <c r="E77" s="1" t="s">
        <v>220</v>
      </c>
      <c r="F77" s="44">
        <v>1003.09399999999</v>
      </c>
      <c r="G77" s="1" t="s">
        <v>214</v>
      </c>
      <c r="H77" s="46">
        <v>455.48899999999901</v>
      </c>
      <c r="J77" s="37"/>
      <c r="K77" s="31"/>
      <c r="L77" s="31"/>
    </row>
    <row r="78" spans="1:22">
      <c r="C78" s="1" t="s">
        <v>214</v>
      </c>
      <c r="D78" s="46">
        <v>1463.8889999999899</v>
      </c>
      <c r="E78" s="1" t="s">
        <v>220</v>
      </c>
      <c r="F78" s="44">
        <v>1373.26099999999</v>
      </c>
      <c r="G78" s="1" t="s">
        <v>214</v>
      </c>
      <c r="H78" s="44">
        <v>1800</v>
      </c>
      <c r="J78" s="37"/>
      <c r="K78" s="31"/>
      <c r="L78" s="31"/>
    </row>
    <row r="79" spans="1:22">
      <c r="C79" s="1" t="s">
        <v>214</v>
      </c>
      <c r="D79" s="44">
        <v>741.676999999999</v>
      </c>
      <c r="E79" s="1" t="s">
        <v>220</v>
      </c>
      <c r="F79" s="44">
        <v>1800</v>
      </c>
      <c r="G79" s="1" t="s">
        <v>214</v>
      </c>
      <c r="H79" s="44">
        <v>657.46699999999998</v>
      </c>
      <c r="J79" s="37"/>
      <c r="K79" s="31"/>
      <c r="L79" s="31"/>
      <c r="M79" s="12"/>
      <c r="N79" s="43"/>
      <c r="O79" s="12"/>
      <c r="P79" s="46"/>
      <c r="Q79" s="12"/>
      <c r="R79" s="46"/>
      <c r="S79" s="12"/>
      <c r="T79" s="46"/>
      <c r="U79" s="12"/>
      <c r="V79" s="43"/>
    </row>
    <row r="80" spans="1:22">
      <c r="C80" s="1" t="s">
        <v>214</v>
      </c>
      <c r="D80" s="44">
        <v>1084.316</v>
      </c>
      <c r="E80" s="1" t="s">
        <v>220</v>
      </c>
      <c r="F80" s="44">
        <v>1713.85</v>
      </c>
      <c r="G80" s="1" t="s">
        <v>214</v>
      </c>
      <c r="H80" s="44">
        <v>1800</v>
      </c>
      <c r="J80" s="38"/>
      <c r="K80" s="38"/>
      <c r="L80" s="38"/>
      <c r="M80" s="1"/>
      <c r="N80" s="44"/>
      <c r="O80" s="1"/>
      <c r="P80" s="44"/>
      <c r="Q80" s="1"/>
      <c r="R80" s="44"/>
      <c r="S80" s="1"/>
      <c r="T80" s="44"/>
      <c r="U80" s="1"/>
      <c r="V80" s="44"/>
    </row>
    <row r="81" spans="3:22">
      <c r="C81" s="1" t="s">
        <v>214</v>
      </c>
      <c r="D81" s="46">
        <v>1018.97199999999</v>
      </c>
      <c r="E81" s="1" t="s">
        <v>220</v>
      </c>
      <c r="F81" s="44">
        <v>1678.91</v>
      </c>
      <c r="G81" s="1" t="s">
        <v>214</v>
      </c>
      <c r="H81" s="44">
        <v>1344.46999999999</v>
      </c>
      <c r="J81" s="31"/>
      <c r="K81" s="37"/>
      <c r="L81" s="37"/>
      <c r="M81" s="1"/>
      <c r="N81" s="44"/>
      <c r="O81" s="1"/>
      <c r="P81" s="46"/>
      <c r="Q81" s="1"/>
      <c r="R81" s="44"/>
      <c r="S81" s="1"/>
      <c r="T81" s="46"/>
      <c r="U81" s="1"/>
      <c r="V81" s="44"/>
    </row>
    <row r="82" spans="3:22">
      <c r="C82" s="1" t="s">
        <v>219</v>
      </c>
      <c r="D82" s="46">
        <v>756</v>
      </c>
      <c r="E82" s="1" t="s">
        <v>220</v>
      </c>
      <c r="F82" s="46">
        <v>532.48299999999995</v>
      </c>
      <c r="G82" s="1" t="s">
        <v>214</v>
      </c>
      <c r="H82" s="44">
        <v>820.176999999999</v>
      </c>
      <c r="L82" s="44"/>
      <c r="M82" s="1"/>
      <c r="N82" s="44"/>
      <c r="O82" s="1"/>
      <c r="P82" s="44"/>
      <c r="Q82" s="1"/>
      <c r="R82" s="44"/>
      <c r="S82" s="1"/>
      <c r="T82" s="46"/>
      <c r="U82" s="1"/>
      <c r="V82" s="44"/>
    </row>
    <row r="83" spans="3:22">
      <c r="E83" s="1" t="s">
        <v>220</v>
      </c>
      <c r="F83" s="44">
        <v>480.44899999999899</v>
      </c>
      <c r="G83" s="1" t="s">
        <v>214</v>
      </c>
      <c r="H83" s="44">
        <v>1330.9769999999901</v>
      </c>
      <c r="L83" s="46"/>
      <c r="M83" s="1"/>
      <c r="N83" s="46"/>
      <c r="O83" s="1"/>
      <c r="P83" s="44"/>
      <c r="Q83" s="1"/>
      <c r="R83" s="44"/>
      <c r="S83" s="1"/>
      <c r="T83" s="44"/>
      <c r="U83" s="1"/>
      <c r="V83" s="46"/>
    </row>
    <row r="84" spans="3:22">
      <c r="E84" s="1" t="s">
        <v>220</v>
      </c>
      <c r="F84" s="46">
        <v>1274.9680000000001</v>
      </c>
      <c r="G84" s="1" t="s">
        <v>214</v>
      </c>
      <c r="H84" s="44">
        <v>551.96500000000003</v>
      </c>
    </row>
    <row r="85" spans="3:22">
      <c r="E85" s="1" t="s">
        <v>220</v>
      </c>
      <c r="F85" s="44">
        <v>1645.72199999999</v>
      </c>
      <c r="G85" s="1" t="s">
        <v>214</v>
      </c>
      <c r="H85" s="46">
        <v>621.63700000000199</v>
      </c>
    </row>
    <row r="86" spans="3:22">
      <c r="E86" s="1" t="s">
        <v>220</v>
      </c>
      <c r="F86" s="44">
        <v>1040.759</v>
      </c>
      <c r="G86" s="1" t="s">
        <v>214</v>
      </c>
      <c r="H86" s="46">
        <v>402.90799999999899</v>
      </c>
    </row>
    <row r="87" spans="3:22">
      <c r="E87" s="1" t="s">
        <v>217</v>
      </c>
      <c r="F87" s="44">
        <v>416.93599999999901</v>
      </c>
      <c r="G87" s="1" t="s">
        <v>214</v>
      </c>
      <c r="H87" s="44">
        <v>1742.9089999999901</v>
      </c>
    </row>
    <row r="88" spans="3:22">
      <c r="E88" s="1" t="s">
        <v>214</v>
      </c>
      <c r="F88" s="44">
        <v>371.32499999999999</v>
      </c>
      <c r="G88" s="1" t="s">
        <v>214</v>
      </c>
      <c r="H88" s="44">
        <v>760.66</v>
      </c>
    </row>
    <row r="89" spans="3:22">
      <c r="E89" s="1" t="s">
        <v>214</v>
      </c>
      <c r="F89" s="44">
        <v>709.90099999999904</v>
      </c>
      <c r="G89" s="1" t="s">
        <v>214</v>
      </c>
      <c r="H89" s="44">
        <v>731.2</v>
      </c>
    </row>
    <row r="90" spans="3:22">
      <c r="E90" s="1" t="s">
        <v>214</v>
      </c>
      <c r="F90" s="46">
        <v>294.39999999999401</v>
      </c>
      <c r="G90" s="1" t="s">
        <v>214</v>
      </c>
      <c r="H90" s="44">
        <v>704.11</v>
      </c>
    </row>
    <row r="91" spans="3:22">
      <c r="E91" s="1" t="s">
        <v>214</v>
      </c>
      <c r="F91" s="44">
        <v>1358.4879999999901</v>
      </c>
      <c r="G91" s="1" t="s">
        <v>214</v>
      </c>
      <c r="H91" s="46">
        <v>701.11699999999996</v>
      </c>
    </row>
    <row r="92" spans="3:22">
      <c r="E92" s="1" t="s">
        <v>214</v>
      </c>
      <c r="F92" s="44">
        <v>867.44899999999905</v>
      </c>
      <c r="G92" s="1" t="s">
        <v>214</v>
      </c>
      <c r="H92" s="44">
        <v>1800</v>
      </c>
    </row>
    <row r="93" spans="3:22">
      <c r="C93" s="44"/>
      <c r="E93" s="1" t="s">
        <v>214</v>
      </c>
      <c r="F93" s="44">
        <v>584.13799999999901</v>
      </c>
      <c r="G93" s="1" t="s">
        <v>214</v>
      </c>
      <c r="H93" s="44">
        <v>344.23099999999903</v>
      </c>
      <c r="I93" s="44"/>
      <c r="K93" s="44"/>
      <c r="M93" s="44"/>
      <c r="O93" s="44"/>
      <c r="Q93" s="44"/>
    </row>
    <row r="94" spans="3:22">
      <c r="C94" s="44"/>
      <c r="F94" s="44"/>
      <c r="G94" s="1" t="s">
        <v>214</v>
      </c>
      <c r="H94" s="44">
        <v>1800</v>
      </c>
      <c r="I94" s="44"/>
      <c r="K94" s="44"/>
      <c r="M94" s="44"/>
      <c r="O94" s="44"/>
      <c r="Q94" s="44"/>
    </row>
    <row r="95" spans="3:22">
      <c r="C95" s="44"/>
      <c r="G95" s="1" t="s">
        <v>219</v>
      </c>
      <c r="H95" s="44">
        <v>886.16799999999898</v>
      </c>
      <c r="I95" s="44"/>
      <c r="K95" s="44"/>
      <c r="M95" s="44"/>
      <c r="O95" s="44"/>
      <c r="Q95" s="44"/>
    </row>
    <row r="96" spans="3:22">
      <c r="C96" s="44"/>
      <c r="G96" s="1" t="s">
        <v>214</v>
      </c>
      <c r="H96" s="46">
        <v>1444.5529999999901</v>
      </c>
      <c r="I96" s="44"/>
      <c r="K96" s="44"/>
      <c r="M96" s="44"/>
      <c r="O96" s="44"/>
      <c r="Q96" s="44"/>
    </row>
    <row r="97" spans="1:17">
      <c r="B97" s="12"/>
      <c r="C97" s="46"/>
      <c r="D97" s="12"/>
      <c r="F97" s="12"/>
      <c r="G97" s="1" t="s">
        <v>214</v>
      </c>
      <c r="H97" s="46">
        <v>1508.72199999999</v>
      </c>
      <c r="I97" s="46"/>
      <c r="J97" s="12"/>
      <c r="K97" s="46"/>
      <c r="L97" s="12"/>
      <c r="M97" s="46"/>
      <c r="N97" s="12"/>
      <c r="O97" s="43"/>
      <c r="P97" s="12"/>
      <c r="Q97" s="43"/>
    </row>
    <row r="98" spans="1:17">
      <c r="B98" s="1"/>
      <c r="C98" s="44"/>
      <c r="D98" s="1"/>
      <c r="F98" s="1"/>
      <c r="G98" s="1" t="s">
        <v>214</v>
      </c>
      <c r="H98" s="44">
        <v>1087.922</v>
      </c>
      <c r="I98" s="44"/>
      <c r="J98" s="1"/>
      <c r="K98" s="44"/>
      <c r="L98" s="1"/>
      <c r="M98" s="44"/>
      <c r="N98" s="1"/>
      <c r="O98" s="44"/>
      <c r="P98" s="1"/>
      <c r="Q98" s="44"/>
    </row>
    <row r="99" spans="1:17">
      <c r="B99" s="1"/>
      <c r="C99" s="46"/>
      <c r="D99" s="1"/>
      <c r="F99" s="1"/>
      <c r="G99" s="44"/>
      <c r="H99" s="1"/>
      <c r="I99" s="44"/>
      <c r="J99" s="1"/>
      <c r="K99" s="44"/>
      <c r="L99" s="1"/>
      <c r="M99" s="46"/>
      <c r="N99" s="1"/>
      <c r="O99" s="44"/>
      <c r="P99" s="1"/>
      <c r="Q99" s="44"/>
    </row>
    <row r="100" spans="1:17">
      <c r="B100" s="1"/>
      <c r="C100" s="46"/>
      <c r="D100" s="1"/>
      <c r="F100" s="1"/>
      <c r="G100" s="44"/>
      <c r="H100" s="1"/>
      <c r="I100" s="44"/>
      <c r="J100" s="1"/>
      <c r="K100" s="44"/>
      <c r="L100" s="1"/>
      <c r="M100" s="46"/>
      <c r="N100" s="1"/>
      <c r="O100" s="44"/>
      <c r="P100" s="1"/>
      <c r="Q100" s="44"/>
    </row>
    <row r="101" spans="1:17">
      <c r="B101" s="1" t="s">
        <v>341</v>
      </c>
      <c r="C101" s="44" t="s">
        <v>342</v>
      </c>
      <c r="D101" s="1"/>
      <c r="E101" s="46"/>
      <c r="F101" s="1"/>
      <c r="G101" s="46"/>
      <c r="H101" s="1"/>
      <c r="I101" s="44"/>
      <c r="J101" s="1"/>
      <c r="K101" s="44"/>
      <c r="L101" s="1"/>
      <c r="M101" s="44"/>
      <c r="N101" s="1"/>
      <c r="O101" s="46"/>
      <c r="P101" s="1"/>
      <c r="Q101" s="46"/>
    </row>
    <row r="102" spans="1:17">
      <c r="A102" s="39" t="s">
        <v>340</v>
      </c>
      <c r="B102">
        <v>1</v>
      </c>
      <c r="D102" s="39"/>
    </row>
    <row r="103" spans="1:17">
      <c r="B103">
        <v>1</v>
      </c>
      <c r="C103" s="44"/>
      <c r="E103" s="44"/>
      <c r="F103" s="89" t="s">
        <v>342</v>
      </c>
      <c r="G103" s="89"/>
      <c r="H103" s="39" t="s">
        <v>344</v>
      </c>
      <c r="I103" s="44"/>
      <c r="J103" s="89" t="s">
        <v>162</v>
      </c>
      <c r="K103" s="89"/>
      <c r="L103" s="39" t="s">
        <v>341</v>
      </c>
      <c r="M103" s="44"/>
      <c r="O103" s="44"/>
      <c r="Q103" s="44"/>
    </row>
    <row r="104" spans="1:17">
      <c r="B104" s="57">
        <v>2</v>
      </c>
      <c r="C104" s="44"/>
      <c r="E104" s="44" t="s">
        <v>343</v>
      </c>
      <c r="F104">
        <v>67</v>
      </c>
      <c r="G104" s="44">
        <v>1110</v>
      </c>
      <c r="H104" s="39">
        <f>26*60</f>
        <v>1560</v>
      </c>
      <c r="I104" s="44">
        <f>1414/2</f>
        <v>707</v>
      </c>
      <c r="K104" s="44"/>
      <c r="M104" s="44"/>
      <c r="O104" s="44"/>
      <c r="Q104" s="44"/>
    </row>
    <row r="105" spans="1:17">
      <c r="B105" s="43">
        <v>1</v>
      </c>
      <c r="C105" s="44"/>
      <c r="E105" s="44" t="s">
        <v>345</v>
      </c>
      <c r="F105">
        <v>42</v>
      </c>
      <c r="G105" s="44">
        <v>1523</v>
      </c>
      <c r="H105">
        <v>240</v>
      </c>
      <c r="I105" s="44">
        <v>67</v>
      </c>
      <c r="K105" s="44"/>
      <c r="M105" s="44"/>
      <c r="O105" s="44"/>
      <c r="Q105" s="44"/>
    </row>
    <row r="106" spans="1:17">
      <c r="B106" s="57">
        <v>3</v>
      </c>
      <c r="C106" s="44"/>
      <c r="E106" s="44" t="s">
        <v>346</v>
      </c>
      <c r="F106">
        <v>29</v>
      </c>
      <c r="G106" s="44">
        <v>773</v>
      </c>
      <c r="I106" s="44"/>
      <c r="J106">
        <v>135</v>
      </c>
      <c r="K106" s="44">
        <v>1</v>
      </c>
      <c r="M106" s="44"/>
      <c r="O106" s="44"/>
      <c r="Q106" s="44"/>
    </row>
    <row r="107" spans="1:17">
      <c r="B107" s="43">
        <v>2</v>
      </c>
      <c r="C107" s="44"/>
      <c r="E107" s="44" t="s">
        <v>347</v>
      </c>
      <c r="F107">
        <v>64</v>
      </c>
      <c r="G107" s="44">
        <v>954</v>
      </c>
      <c r="H107">
        <v>360</v>
      </c>
      <c r="I107" s="44">
        <f>4108/2</f>
        <v>2054</v>
      </c>
      <c r="K107" s="44"/>
      <c r="M107" s="44"/>
      <c r="O107" s="44"/>
      <c r="Q107" s="44"/>
    </row>
    <row r="108" spans="1:17">
      <c r="B108" s="57">
        <v>1</v>
      </c>
      <c r="C108" s="44"/>
      <c r="E108" s="44" t="s">
        <v>348</v>
      </c>
      <c r="G108" s="44"/>
      <c r="H108">
        <v>1600</v>
      </c>
      <c r="I108" s="44">
        <v>431.5</v>
      </c>
      <c r="K108" s="44"/>
      <c r="M108" s="44"/>
      <c r="O108" s="44"/>
      <c r="Q108" s="44"/>
    </row>
    <row r="109" spans="1:17">
      <c r="B109" s="43">
        <v>1</v>
      </c>
      <c r="C109" s="44"/>
      <c r="E109" s="44" t="s">
        <v>349</v>
      </c>
      <c r="G109" s="44"/>
      <c r="I109" s="44"/>
      <c r="J109">
        <v>76</v>
      </c>
      <c r="K109" s="44">
        <v>1</v>
      </c>
      <c r="M109" s="44"/>
      <c r="O109" s="44"/>
      <c r="Q109" s="44"/>
    </row>
    <row r="110" spans="1:17">
      <c r="B110" s="57">
        <v>2</v>
      </c>
      <c r="C110" s="44"/>
      <c r="E110" s="44" t="s">
        <v>350</v>
      </c>
      <c r="F110">
        <v>79</v>
      </c>
      <c r="G110" s="44">
        <v>207</v>
      </c>
      <c r="H110">
        <v>120</v>
      </c>
      <c r="I110" s="44">
        <v>1</v>
      </c>
      <c r="J110">
        <v>288</v>
      </c>
      <c r="K110" s="44">
        <v>5</v>
      </c>
      <c r="M110" s="44"/>
      <c r="O110" s="44"/>
      <c r="Q110" s="44"/>
    </row>
    <row r="111" spans="1:17">
      <c r="B111" s="57">
        <v>1</v>
      </c>
      <c r="C111" s="44"/>
      <c r="E111" s="44" t="s">
        <v>351</v>
      </c>
      <c r="F111">
        <v>43</v>
      </c>
      <c r="G111" s="44">
        <v>1195</v>
      </c>
      <c r="H111">
        <v>60</v>
      </c>
      <c r="I111" s="44">
        <v>4</v>
      </c>
      <c r="J111">
        <v>100</v>
      </c>
      <c r="K111" s="44">
        <v>1</v>
      </c>
      <c r="M111" s="44"/>
      <c r="O111" s="44"/>
      <c r="Q111" s="44"/>
    </row>
    <row r="112" spans="1:17">
      <c r="B112" s="43">
        <v>2</v>
      </c>
      <c r="C112" s="44"/>
      <c r="E112" s="44"/>
      <c r="F112">
        <f>AVERAGE(F104:F111)</f>
        <v>54</v>
      </c>
      <c r="G112">
        <f t="shared" ref="G112:K112" si="0">AVERAGE(G104:G111)</f>
        <v>960.33333333333337</v>
      </c>
      <c r="H112">
        <f t="shared" si="0"/>
        <v>656.66666666666663</v>
      </c>
      <c r="I112">
        <f t="shared" si="0"/>
        <v>544.08333333333337</v>
      </c>
      <c r="J112">
        <f t="shared" si="0"/>
        <v>149.75</v>
      </c>
      <c r="K112">
        <f t="shared" si="0"/>
        <v>2</v>
      </c>
      <c r="L112">
        <v>1072</v>
      </c>
      <c r="M112" s="44">
        <v>1.7</v>
      </c>
      <c r="O112" s="44"/>
      <c r="Q112" s="44"/>
    </row>
    <row r="113" spans="2:17">
      <c r="B113" s="57">
        <v>1</v>
      </c>
      <c r="C113" s="44"/>
      <c r="E113" s="44"/>
      <c r="G113" s="44"/>
      <c r="I113" s="44"/>
      <c r="K113" s="44"/>
      <c r="M113" s="44"/>
      <c r="O113" s="44"/>
      <c r="Q113" s="44"/>
    </row>
    <row r="114" spans="2:17">
      <c r="B114" s="43">
        <v>2</v>
      </c>
      <c r="C114" s="44"/>
      <c r="E114" s="44"/>
      <c r="G114" s="44"/>
      <c r="I114" s="44"/>
      <c r="K114" s="44"/>
      <c r="M114" s="44"/>
      <c r="O114" s="44"/>
      <c r="Q114" s="44"/>
    </row>
    <row r="115" spans="2:17">
      <c r="B115" s="57">
        <v>2</v>
      </c>
      <c r="C115" s="44"/>
      <c r="E115" s="44"/>
      <c r="F115" s="39" t="s">
        <v>357</v>
      </c>
      <c r="G115" s="45" t="s">
        <v>356</v>
      </c>
      <c r="H115" s="39" t="s">
        <v>355</v>
      </c>
      <c r="I115" s="44" t="s">
        <v>353</v>
      </c>
      <c r="J115" s="39" t="s">
        <v>354</v>
      </c>
      <c r="K115" s="44" t="s">
        <v>355</v>
      </c>
      <c r="M115" s="44"/>
      <c r="O115" s="44"/>
      <c r="Q115" s="44"/>
    </row>
    <row r="116" spans="2:17">
      <c r="B116" s="43">
        <v>2</v>
      </c>
      <c r="C116" s="44"/>
      <c r="E116" s="44" t="s">
        <v>341</v>
      </c>
      <c r="F116">
        <v>1</v>
      </c>
      <c r="G116" s="60">
        <v>1.7</v>
      </c>
      <c r="H116">
        <v>6</v>
      </c>
      <c r="I116" s="45">
        <v>315</v>
      </c>
      <c r="J116" s="65">
        <v>1072</v>
      </c>
      <c r="K116" s="44">
        <v>1800</v>
      </c>
      <c r="M116" s="44"/>
      <c r="O116" s="44"/>
      <c r="Q116" s="44"/>
    </row>
    <row r="117" spans="2:17">
      <c r="B117" s="57">
        <v>1</v>
      </c>
      <c r="C117" s="44"/>
      <c r="E117" s="44" t="s">
        <v>342</v>
      </c>
      <c r="F117">
        <v>207</v>
      </c>
      <c r="G117" s="60">
        <v>960.3</v>
      </c>
      <c r="H117">
        <v>1523</v>
      </c>
      <c r="I117" s="45">
        <v>29</v>
      </c>
      <c r="J117" s="65">
        <v>54</v>
      </c>
      <c r="K117" s="44">
        <v>79</v>
      </c>
      <c r="M117" s="44"/>
      <c r="O117" s="44"/>
      <c r="Q117" s="44"/>
    </row>
    <row r="118" spans="2:17">
      <c r="B118">
        <v>1</v>
      </c>
      <c r="C118" s="44"/>
      <c r="E118" s="44" t="s">
        <v>344</v>
      </c>
      <c r="F118">
        <v>1</v>
      </c>
      <c r="G118" s="60">
        <v>544</v>
      </c>
      <c r="H118">
        <v>2054</v>
      </c>
      <c r="I118" s="45">
        <v>60</v>
      </c>
      <c r="J118" s="65">
        <v>656</v>
      </c>
      <c r="K118" s="44">
        <v>1600</v>
      </c>
      <c r="M118" s="44"/>
      <c r="O118" s="44"/>
      <c r="Q118" s="44"/>
    </row>
    <row r="119" spans="2:17">
      <c r="B119">
        <v>2</v>
      </c>
      <c r="C119" s="44"/>
      <c r="E119" s="44" t="s">
        <v>352</v>
      </c>
      <c r="F119">
        <v>1</v>
      </c>
      <c r="G119" s="60">
        <v>2</v>
      </c>
      <c r="H119">
        <v>5</v>
      </c>
      <c r="I119" s="45">
        <v>76</v>
      </c>
      <c r="J119" s="65">
        <v>149.80000000000001</v>
      </c>
      <c r="K119" s="44">
        <v>288</v>
      </c>
      <c r="M119" s="44"/>
      <c r="O119" s="44"/>
      <c r="Q119" s="44"/>
    </row>
    <row r="120" spans="2:17">
      <c r="B120">
        <v>1</v>
      </c>
      <c r="C120" s="44"/>
      <c r="E120" s="44"/>
      <c r="G120" s="44"/>
      <c r="I120" s="44"/>
      <c r="K120" s="44"/>
      <c r="M120" s="44"/>
      <c r="O120" s="44"/>
      <c r="Q120" s="44"/>
    </row>
    <row r="121" spans="2:17">
      <c r="B121">
        <v>1</v>
      </c>
      <c r="C121" s="44"/>
      <c r="E121" s="44"/>
      <c r="G121" s="44"/>
      <c r="I121" s="44"/>
      <c r="K121" s="44"/>
      <c r="M121" s="44"/>
      <c r="O121" s="44"/>
      <c r="Q121" s="44"/>
    </row>
    <row r="122" spans="2:17">
      <c r="B122">
        <v>1</v>
      </c>
      <c r="C122" s="44"/>
      <c r="E122" s="44"/>
      <c r="G122" s="44"/>
      <c r="I122" s="44"/>
      <c r="K122" s="44"/>
      <c r="M122" s="44"/>
      <c r="O122" s="44"/>
      <c r="Q122" s="44"/>
    </row>
    <row r="123" spans="2:17">
      <c r="B123">
        <v>2</v>
      </c>
      <c r="C123" s="44"/>
      <c r="E123" s="44"/>
      <c r="G123" s="44"/>
      <c r="I123" s="44"/>
      <c r="K123" s="44"/>
      <c r="M123" s="44"/>
      <c r="O123" s="44"/>
      <c r="Q123" s="44"/>
    </row>
    <row r="124" spans="2:17">
      <c r="B124">
        <v>1</v>
      </c>
      <c r="C124" s="44"/>
      <c r="E124" s="44"/>
      <c r="G124" s="44"/>
      <c r="I124" s="44"/>
      <c r="K124" s="44"/>
      <c r="M124" s="44"/>
      <c r="O124" s="44"/>
      <c r="Q124" s="44"/>
    </row>
    <row r="125" spans="2:17">
      <c r="B125">
        <v>1</v>
      </c>
      <c r="C125" s="44"/>
      <c r="E125" s="44"/>
      <c r="G125" s="44"/>
      <c r="I125" s="44"/>
      <c r="K125" s="44"/>
      <c r="M125" s="44"/>
      <c r="O125" s="44"/>
      <c r="Q125" s="44"/>
    </row>
    <row r="126" spans="2:17">
      <c r="B126">
        <v>2</v>
      </c>
      <c r="C126" s="44"/>
      <c r="E126" s="44"/>
      <c r="G126" s="44"/>
      <c r="I126" s="44"/>
      <c r="K126" s="44"/>
      <c r="M126" s="44"/>
      <c r="O126" s="44"/>
      <c r="Q126" s="44"/>
    </row>
    <row r="127" spans="2:17">
      <c r="B127">
        <v>2</v>
      </c>
      <c r="C127" s="44"/>
      <c r="E127" s="44"/>
      <c r="G127" s="44"/>
      <c r="I127" s="44"/>
      <c r="K127" s="44"/>
      <c r="M127" s="44"/>
      <c r="O127" s="44"/>
      <c r="Q127" s="44"/>
    </row>
    <row r="128" spans="2:17">
      <c r="B128">
        <v>4</v>
      </c>
      <c r="C128" s="44"/>
      <c r="E128" s="44"/>
      <c r="G128" s="44"/>
      <c r="I128" s="44"/>
      <c r="K128" s="44"/>
      <c r="M128" s="44"/>
      <c r="O128" s="44"/>
      <c r="Q128" s="44"/>
    </row>
    <row r="129" spans="2:17">
      <c r="B129">
        <v>1</v>
      </c>
      <c r="C129" s="44"/>
      <c r="E129" s="44"/>
      <c r="G129" s="44"/>
      <c r="I129" s="44"/>
      <c r="K129" s="44"/>
      <c r="M129" s="44"/>
      <c r="O129" s="44"/>
      <c r="Q129" s="44"/>
    </row>
    <row r="130" spans="2:17">
      <c r="B130">
        <v>1</v>
      </c>
      <c r="C130" s="44"/>
      <c r="E130" s="44"/>
      <c r="G130" s="44"/>
      <c r="I130" s="44"/>
      <c r="K130" s="44"/>
      <c r="M130" s="44"/>
      <c r="O130" s="44"/>
      <c r="Q130" s="44"/>
    </row>
    <row r="131" spans="2:17">
      <c r="B131">
        <v>1</v>
      </c>
      <c r="C131" s="44"/>
      <c r="E131" s="44"/>
      <c r="G131" s="44"/>
      <c r="I131" s="44"/>
      <c r="K131" s="44"/>
      <c r="M131" s="44"/>
      <c r="O131" s="44"/>
      <c r="Q131" s="44"/>
    </row>
    <row r="132" spans="2:17">
      <c r="B132">
        <v>2</v>
      </c>
      <c r="C132" s="44"/>
      <c r="E132" s="44"/>
      <c r="G132" s="44"/>
      <c r="I132" s="44"/>
      <c r="K132" s="44"/>
      <c r="M132" s="44"/>
      <c r="O132" s="44"/>
      <c r="Q132" s="44"/>
    </row>
    <row r="133" spans="2:17">
      <c r="B133">
        <v>2</v>
      </c>
      <c r="C133" s="44"/>
      <c r="E133" s="44"/>
      <c r="G133" s="44"/>
      <c r="I133" s="44"/>
      <c r="K133" s="44"/>
      <c r="M133" s="44"/>
      <c r="O133" s="44"/>
      <c r="Q133" s="44"/>
    </row>
    <row r="134" spans="2:17">
      <c r="B134">
        <v>1</v>
      </c>
      <c r="C134" s="44"/>
      <c r="E134" s="44"/>
      <c r="G134" s="44"/>
      <c r="I134" s="44"/>
      <c r="K134" s="44"/>
      <c r="M134" s="44"/>
      <c r="O134" s="44"/>
      <c r="Q134" s="44"/>
    </row>
    <row r="135" spans="2:17">
      <c r="B135">
        <v>1</v>
      </c>
      <c r="C135" s="46"/>
      <c r="E135" s="46"/>
      <c r="G135" s="46"/>
      <c r="I135" s="46"/>
      <c r="K135" s="46"/>
      <c r="M135" s="46"/>
      <c r="O135" s="46"/>
      <c r="Q135" s="46"/>
    </row>
    <row r="136" spans="2:17">
      <c r="B136">
        <v>2</v>
      </c>
      <c r="C136" s="46"/>
      <c r="E136" s="46"/>
      <c r="G136" s="46"/>
      <c r="I136" s="46"/>
      <c r="K136" s="46"/>
      <c r="M136" s="46"/>
      <c r="O136" s="46"/>
      <c r="Q136" s="46"/>
    </row>
    <row r="137" spans="2:17">
      <c r="B137">
        <v>1</v>
      </c>
      <c r="C137" s="46"/>
      <c r="E137" s="46"/>
      <c r="G137" s="46"/>
      <c r="I137" s="46"/>
      <c r="K137" s="46"/>
      <c r="M137" s="46"/>
      <c r="O137" s="46"/>
      <c r="Q137" s="46"/>
    </row>
    <row r="138" spans="2:17">
      <c r="B138">
        <v>1</v>
      </c>
      <c r="C138" s="46"/>
      <c r="E138" s="46"/>
      <c r="G138" s="46"/>
      <c r="I138" s="46"/>
      <c r="K138" s="46"/>
      <c r="M138" s="46"/>
      <c r="O138" s="46"/>
      <c r="Q138" s="46"/>
    </row>
    <row r="139" spans="2:17">
      <c r="B139">
        <v>1</v>
      </c>
      <c r="C139" s="46"/>
      <c r="E139" s="46"/>
      <c r="G139" s="46"/>
      <c r="I139" s="46"/>
      <c r="K139" s="46"/>
      <c r="M139" s="46"/>
      <c r="O139" s="46"/>
      <c r="Q139" s="46"/>
    </row>
    <row r="140" spans="2:17">
      <c r="B140">
        <v>1</v>
      </c>
      <c r="C140" s="46"/>
      <c r="E140" s="46"/>
      <c r="G140" s="46"/>
      <c r="I140" s="46"/>
      <c r="K140" s="46"/>
      <c r="M140" s="46"/>
      <c r="O140" s="46"/>
      <c r="Q140" s="46"/>
    </row>
    <row r="141" spans="2:17">
      <c r="B141">
        <v>1</v>
      </c>
      <c r="C141" s="46"/>
      <c r="E141" s="46"/>
      <c r="G141" s="46"/>
      <c r="I141" s="46"/>
      <c r="K141" s="46"/>
      <c r="M141" s="46"/>
      <c r="O141" s="46"/>
      <c r="Q141" s="46"/>
    </row>
    <row r="142" spans="2:17">
      <c r="B142">
        <v>2</v>
      </c>
      <c r="C142" s="46"/>
      <c r="E142" s="46"/>
      <c r="G142" s="46"/>
      <c r="I142" s="46"/>
      <c r="K142" s="46"/>
      <c r="M142" s="46"/>
      <c r="O142" s="46"/>
      <c r="Q142" s="46"/>
    </row>
    <row r="143" spans="2:17">
      <c r="B143">
        <v>2</v>
      </c>
      <c r="C143" s="46"/>
      <c r="E143" s="46"/>
      <c r="G143" s="46"/>
      <c r="I143" s="46"/>
      <c r="K143" s="46"/>
      <c r="M143" s="46"/>
      <c r="O143" s="46"/>
      <c r="Q143" s="46"/>
    </row>
    <row r="144" spans="2:17">
      <c r="B144">
        <v>2</v>
      </c>
      <c r="C144" s="46"/>
      <c r="E144" s="46"/>
      <c r="G144" s="46"/>
      <c r="I144" s="46"/>
      <c r="K144" s="46"/>
      <c r="M144" s="46"/>
      <c r="O144" s="46"/>
      <c r="Q144" s="46"/>
    </row>
    <row r="145" spans="2:17">
      <c r="B145">
        <v>2</v>
      </c>
      <c r="C145" s="46"/>
      <c r="E145" s="46"/>
      <c r="G145" s="46"/>
      <c r="I145" s="46"/>
      <c r="K145" s="46"/>
      <c r="M145" s="46"/>
      <c r="O145" s="46"/>
      <c r="Q145" s="46"/>
    </row>
    <row r="146" spans="2:17">
      <c r="B146">
        <v>2</v>
      </c>
      <c r="C146" s="46"/>
      <c r="E146" s="46"/>
      <c r="G146" s="46"/>
      <c r="I146" s="46"/>
      <c r="K146" s="46"/>
      <c r="M146" s="46"/>
      <c r="O146" s="46"/>
      <c r="Q146" s="46"/>
    </row>
    <row r="147" spans="2:17">
      <c r="B147">
        <v>1</v>
      </c>
      <c r="C147" s="46"/>
      <c r="E147" s="46"/>
      <c r="G147" s="46"/>
      <c r="I147" s="46"/>
      <c r="K147" s="46"/>
      <c r="M147" s="46"/>
      <c r="O147" s="46"/>
      <c r="Q147" s="46"/>
    </row>
    <row r="148" spans="2:17">
      <c r="B148">
        <v>1</v>
      </c>
      <c r="C148" s="46"/>
      <c r="E148" s="46"/>
      <c r="G148" s="46"/>
      <c r="I148" s="46"/>
      <c r="K148" s="46"/>
      <c r="M148" s="46"/>
      <c r="O148" s="46"/>
      <c r="Q148" s="46"/>
    </row>
    <row r="149" spans="2:17">
      <c r="B149">
        <v>5</v>
      </c>
      <c r="C149" s="46"/>
      <c r="E149" s="46"/>
      <c r="G149" s="46"/>
      <c r="I149" s="46"/>
      <c r="K149" s="46"/>
      <c r="M149" s="46"/>
      <c r="O149" s="46"/>
      <c r="Q149" s="46"/>
    </row>
    <row r="150" spans="2:17">
      <c r="B150">
        <v>3</v>
      </c>
      <c r="C150" s="46"/>
      <c r="E150" s="46"/>
      <c r="G150" s="46"/>
      <c r="I150" s="46"/>
      <c r="K150" s="46"/>
      <c r="M150" s="46"/>
      <c r="O150" s="46"/>
      <c r="Q150" s="46"/>
    </row>
    <row r="151" spans="2:17">
      <c r="B151">
        <v>3</v>
      </c>
      <c r="C151" s="46"/>
      <c r="E151" s="46"/>
      <c r="G151" s="46"/>
      <c r="I151" s="46"/>
      <c r="K151" s="46"/>
      <c r="M151" s="46"/>
      <c r="O151" s="46"/>
      <c r="Q151" s="46"/>
    </row>
    <row r="152" spans="2:17">
      <c r="B152">
        <v>1</v>
      </c>
      <c r="C152" s="46"/>
      <c r="E152" s="46"/>
      <c r="G152" s="46"/>
      <c r="I152" s="46"/>
      <c r="K152" s="46"/>
      <c r="M152" s="46"/>
      <c r="O152" s="46"/>
      <c r="Q152" s="46"/>
    </row>
    <row r="153" spans="2:17">
      <c r="B153">
        <v>2</v>
      </c>
      <c r="C153" s="46"/>
      <c r="E153" s="46"/>
      <c r="G153" s="46"/>
      <c r="I153" s="46"/>
      <c r="K153" s="46"/>
      <c r="M153" s="46"/>
      <c r="O153" s="46"/>
      <c r="Q153" s="46"/>
    </row>
    <row r="154" spans="2:17">
      <c r="B154">
        <v>2</v>
      </c>
      <c r="C154" s="46"/>
      <c r="E154" s="46"/>
      <c r="G154" s="46"/>
      <c r="I154" s="46"/>
      <c r="K154" s="46"/>
      <c r="M154" s="46"/>
      <c r="O154" s="46"/>
      <c r="Q154" s="46"/>
    </row>
    <row r="155" spans="2:17">
      <c r="B155">
        <v>3</v>
      </c>
      <c r="C155" s="46"/>
      <c r="E155" s="46"/>
      <c r="G155" s="46"/>
      <c r="I155" s="46"/>
      <c r="K155" s="46"/>
      <c r="M155" s="46"/>
      <c r="O155" s="46"/>
      <c r="Q155" s="46"/>
    </row>
    <row r="156" spans="2:17">
      <c r="B156">
        <v>1</v>
      </c>
      <c r="C156" s="46"/>
      <c r="E156" s="46"/>
      <c r="G156" s="46"/>
      <c r="I156" s="46"/>
      <c r="K156" s="46"/>
      <c r="M156" s="46"/>
      <c r="O156" s="46"/>
      <c r="Q156" s="46"/>
    </row>
    <row r="157" spans="2:17">
      <c r="B157">
        <v>2</v>
      </c>
      <c r="C157" s="46"/>
      <c r="E157" s="46"/>
      <c r="G157" s="46"/>
      <c r="I157" s="46"/>
      <c r="K157" s="46"/>
      <c r="M157" s="46"/>
      <c r="O157" s="46"/>
      <c r="Q157" s="46"/>
    </row>
    <row r="158" spans="2:17">
      <c r="B158">
        <v>1</v>
      </c>
      <c r="C158" s="46"/>
      <c r="E158" s="46"/>
      <c r="G158" s="46"/>
      <c r="I158" s="46"/>
      <c r="K158" s="46"/>
      <c r="M158" s="46"/>
      <c r="O158" s="46"/>
      <c r="Q158" s="46"/>
    </row>
    <row r="159" spans="2:17">
      <c r="B159">
        <v>4</v>
      </c>
      <c r="C159" s="46"/>
      <c r="E159" s="46"/>
      <c r="G159" s="46"/>
      <c r="I159" s="46"/>
      <c r="K159" s="46"/>
      <c r="M159" s="46"/>
      <c r="O159" s="46"/>
      <c r="Q159" s="46"/>
    </row>
    <row r="160" spans="2:17">
      <c r="B160">
        <v>1</v>
      </c>
      <c r="C160" s="46"/>
      <c r="E160" s="46"/>
      <c r="G160" s="46"/>
      <c r="I160" s="46"/>
      <c r="K160" s="46"/>
      <c r="M160" s="46"/>
      <c r="O160" s="46"/>
      <c r="Q160" s="46"/>
    </row>
    <row r="161" spans="2:17">
      <c r="B161">
        <v>1</v>
      </c>
      <c r="C161" s="46"/>
      <c r="E161" s="46"/>
      <c r="G161" s="46"/>
      <c r="I161" s="46"/>
      <c r="K161" s="46"/>
      <c r="M161" s="46"/>
      <c r="O161" s="46"/>
      <c r="Q161" s="46"/>
    </row>
    <row r="162" spans="2:17">
      <c r="B162">
        <v>1</v>
      </c>
      <c r="C162" s="46"/>
      <c r="E162" s="46"/>
      <c r="G162" s="46"/>
      <c r="I162" s="46"/>
      <c r="K162" s="46"/>
      <c r="M162" s="46"/>
      <c r="O162" s="46"/>
      <c r="Q162" s="46"/>
    </row>
    <row r="163" spans="2:17">
      <c r="B163">
        <v>1</v>
      </c>
      <c r="C163" s="46"/>
      <c r="E163" s="46"/>
      <c r="G163" s="46"/>
      <c r="I163" s="46"/>
      <c r="K163" s="46"/>
      <c r="M163" s="46"/>
      <c r="O163" s="46"/>
      <c r="Q163" s="46"/>
    </row>
    <row r="164" spans="2:17">
      <c r="B164">
        <v>1</v>
      </c>
      <c r="C164" s="46"/>
      <c r="E164" s="46"/>
      <c r="G164" s="46"/>
      <c r="I164" s="46"/>
      <c r="K164" s="46"/>
      <c r="M164" s="46"/>
      <c r="O164" s="46"/>
      <c r="Q164" s="46"/>
    </row>
    <row r="165" spans="2:17">
      <c r="B165">
        <v>2</v>
      </c>
      <c r="C165" s="46"/>
      <c r="E165" s="46"/>
      <c r="G165" s="46"/>
      <c r="I165" s="46"/>
      <c r="K165" s="46"/>
      <c r="M165" s="46"/>
      <c r="O165" s="46"/>
      <c r="Q165" s="46"/>
    </row>
    <row r="166" spans="2:17">
      <c r="B166">
        <v>2</v>
      </c>
      <c r="C166" s="46"/>
      <c r="E166" s="46"/>
      <c r="G166" s="46"/>
      <c r="I166" s="46"/>
      <c r="K166" s="46"/>
      <c r="M166" s="46"/>
      <c r="O166" s="46"/>
      <c r="Q166" s="46"/>
    </row>
    <row r="167" spans="2:17">
      <c r="B167">
        <v>2</v>
      </c>
      <c r="C167" s="46"/>
      <c r="E167" s="46"/>
      <c r="G167" s="46"/>
      <c r="I167" s="46"/>
      <c r="K167" s="46"/>
      <c r="M167" s="46"/>
      <c r="O167" s="46"/>
      <c r="Q167" s="46"/>
    </row>
    <row r="168" spans="2:17">
      <c r="B168">
        <v>2</v>
      </c>
      <c r="C168" s="46"/>
      <c r="E168" s="46"/>
      <c r="G168" s="46"/>
      <c r="I168" s="46"/>
      <c r="K168" s="46"/>
      <c r="M168" s="46"/>
      <c r="O168" s="46"/>
      <c r="Q168" s="46"/>
    </row>
    <row r="169" spans="2:17">
      <c r="B169">
        <v>1</v>
      </c>
      <c r="C169" s="46"/>
      <c r="E169" s="46"/>
      <c r="G169" s="46"/>
      <c r="I169" s="46"/>
      <c r="K169" s="46"/>
      <c r="M169" s="46"/>
      <c r="O169" s="46"/>
      <c r="Q169" s="46"/>
    </row>
    <row r="170" spans="2:17">
      <c r="B170">
        <v>1</v>
      </c>
      <c r="C170" s="46"/>
      <c r="E170" s="46"/>
      <c r="G170" s="46"/>
      <c r="I170" s="46"/>
      <c r="K170" s="46"/>
      <c r="M170" s="46"/>
      <c r="O170" s="46"/>
      <c r="Q170" s="46"/>
    </row>
    <row r="171" spans="2:17">
      <c r="B171">
        <v>1</v>
      </c>
      <c r="C171" s="46"/>
      <c r="E171" s="46"/>
      <c r="G171" s="46"/>
      <c r="I171" s="46"/>
      <c r="K171" s="46"/>
      <c r="M171" s="46"/>
      <c r="O171" s="46"/>
      <c r="Q171" s="46"/>
    </row>
    <row r="172" spans="2:17">
      <c r="B172">
        <v>1</v>
      </c>
      <c r="C172" s="46"/>
      <c r="E172" s="46"/>
      <c r="G172" s="46"/>
      <c r="I172" s="46"/>
      <c r="K172" s="46"/>
      <c r="M172" s="46"/>
      <c r="O172" s="46"/>
      <c r="Q172" s="46"/>
    </row>
    <row r="173" spans="2:17">
      <c r="B173">
        <v>1</v>
      </c>
      <c r="C173" s="46"/>
      <c r="E173" s="46"/>
      <c r="G173" s="46"/>
      <c r="I173" s="46"/>
      <c r="K173" s="46"/>
      <c r="M173" s="46"/>
      <c r="O173" s="46"/>
      <c r="Q173" s="46"/>
    </row>
    <row r="174" spans="2:17">
      <c r="B174">
        <v>2</v>
      </c>
      <c r="C174" s="46"/>
      <c r="E174" s="46"/>
      <c r="G174" s="46"/>
      <c r="I174" s="46"/>
      <c r="K174" s="46"/>
      <c r="M174" s="46"/>
      <c r="O174" s="46"/>
      <c r="Q174" s="46"/>
    </row>
    <row r="175" spans="2:17">
      <c r="B175">
        <v>2</v>
      </c>
      <c r="C175" s="46"/>
      <c r="E175" s="46"/>
      <c r="G175" s="46"/>
      <c r="I175" s="46"/>
      <c r="K175" s="46"/>
      <c r="M175" s="46"/>
      <c r="O175" s="46"/>
      <c r="Q175" s="46"/>
    </row>
    <row r="176" spans="2:17">
      <c r="B176">
        <v>1</v>
      </c>
      <c r="C176" s="46"/>
      <c r="E176" s="46"/>
      <c r="G176" s="46"/>
      <c r="I176" s="46"/>
      <c r="K176" s="46"/>
      <c r="M176" s="46"/>
      <c r="O176" s="46"/>
      <c r="Q176" s="46"/>
    </row>
    <row r="177" spans="2:17">
      <c r="B177">
        <v>1</v>
      </c>
      <c r="C177" s="46"/>
      <c r="E177" s="46"/>
      <c r="G177" s="46"/>
      <c r="I177" s="46"/>
      <c r="K177" s="46"/>
      <c r="M177" s="46"/>
      <c r="O177" s="46"/>
      <c r="Q177" s="46"/>
    </row>
    <row r="178" spans="2:17">
      <c r="B178">
        <v>1</v>
      </c>
      <c r="C178" s="46"/>
      <c r="E178" s="46"/>
      <c r="G178" s="46"/>
      <c r="I178" s="46"/>
      <c r="K178" s="46"/>
      <c r="M178" s="46"/>
      <c r="O178" s="46"/>
      <c r="Q178" s="46"/>
    </row>
    <row r="179" spans="2:17">
      <c r="B179">
        <v>2</v>
      </c>
      <c r="C179" s="46"/>
      <c r="E179" s="46"/>
      <c r="G179" s="46"/>
      <c r="I179" s="46"/>
      <c r="K179" s="46"/>
      <c r="M179" s="46"/>
      <c r="O179" s="46"/>
      <c r="Q179" s="46"/>
    </row>
    <row r="180" spans="2:17">
      <c r="B180">
        <v>2</v>
      </c>
      <c r="C180" s="46"/>
      <c r="E180" s="46"/>
      <c r="G180" s="46"/>
      <c r="I180" s="46"/>
      <c r="K180" s="46"/>
      <c r="M180" s="46"/>
      <c r="O180" s="46"/>
      <c r="Q180" s="46"/>
    </row>
    <row r="181" spans="2:17">
      <c r="B181">
        <v>3</v>
      </c>
      <c r="C181" s="46"/>
      <c r="E181" s="46"/>
      <c r="G181" s="46"/>
      <c r="I181" s="46"/>
      <c r="K181" s="46"/>
      <c r="M181" s="46"/>
      <c r="O181" s="46"/>
      <c r="Q181" s="46"/>
    </row>
    <row r="182" spans="2:17">
      <c r="B182">
        <v>2</v>
      </c>
      <c r="C182" s="46"/>
      <c r="E182" s="46"/>
      <c r="G182" s="46"/>
      <c r="I182" s="46"/>
      <c r="K182" s="46"/>
      <c r="M182" s="46"/>
      <c r="O182" s="46"/>
      <c r="Q182" s="46"/>
    </row>
    <row r="183" spans="2:17">
      <c r="B183">
        <v>3</v>
      </c>
      <c r="C183" s="46"/>
      <c r="E183" s="46"/>
      <c r="G183" s="46"/>
      <c r="I183" s="46"/>
      <c r="K183" s="46"/>
      <c r="M183" s="46"/>
      <c r="O183" s="46"/>
      <c r="Q183" s="46"/>
    </row>
    <row r="184" spans="2:17">
      <c r="B184">
        <v>1</v>
      </c>
      <c r="C184" s="46"/>
      <c r="E184" s="46"/>
      <c r="G184" s="46"/>
      <c r="I184" s="46"/>
      <c r="K184" s="46"/>
      <c r="M184" s="46"/>
      <c r="O184" s="46"/>
      <c r="Q184" s="46"/>
    </row>
    <row r="185" spans="2:17">
      <c r="B185">
        <v>2</v>
      </c>
      <c r="C185" s="46"/>
      <c r="E185" s="46"/>
      <c r="G185" s="46"/>
      <c r="I185" s="46"/>
      <c r="K185" s="46"/>
      <c r="M185" s="46"/>
      <c r="O185" s="46"/>
      <c r="Q185" s="46"/>
    </row>
    <row r="186" spans="2:17">
      <c r="B186">
        <v>3</v>
      </c>
      <c r="C186" s="46"/>
      <c r="E186" s="46"/>
      <c r="G186" s="46"/>
      <c r="I186" s="46"/>
      <c r="K186" s="46"/>
      <c r="M186" s="46"/>
      <c r="O186" s="46"/>
      <c r="Q186" s="46"/>
    </row>
    <row r="187" spans="2:17">
      <c r="B187">
        <v>1</v>
      </c>
      <c r="C187" s="46"/>
      <c r="E187" s="46"/>
      <c r="G187" s="46"/>
      <c r="I187" s="46"/>
      <c r="K187" s="46"/>
      <c r="M187" s="46"/>
      <c r="O187" s="46"/>
      <c r="Q187" s="46"/>
    </row>
    <row r="188" spans="2:17">
      <c r="B188">
        <v>2</v>
      </c>
      <c r="C188" s="46"/>
      <c r="E188" s="46"/>
      <c r="G188" s="46"/>
      <c r="I188" s="46"/>
      <c r="K188" s="46"/>
      <c r="M188" s="46"/>
      <c r="O188" s="46"/>
      <c r="Q188" s="46"/>
    </row>
    <row r="189" spans="2:17">
      <c r="B189">
        <v>1</v>
      </c>
      <c r="C189" s="46"/>
      <c r="E189" s="46"/>
      <c r="G189" s="46"/>
      <c r="I189" s="46"/>
      <c r="K189" s="46"/>
      <c r="M189" s="46"/>
      <c r="O189" s="46"/>
      <c r="Q189" s="46"/>
    </row>
    <row r="190" spans="2:17">
      <c r="B190">
        <v>1</v>
      </c>
      <c r="C190" s="46"/>
      <c r="E190" s="46"/>
      <c r="G190" s="46"/>
      <c r="I190" s="46"/>
      <c r="K190" s="46"/>
      <c r="M190" s="46"/>
      <c r="O190" s="46"/>
      <c r="Q190" s="46"/>
    </row>
    <row r="191" spans="2:17">
      <c r="B191">
        <v>2</v>
      </c>
      <c r="C191" s="46"/>
      <c r="E191" s="46"/>
      <c r="G191" s="46"/>
      <c r="I191" s="46"/>
      <c r="K191" s="46"/>
      <c r="M191" s="46"/>
      <c r="O191" s="46"/>
      <c r="Q191" s="46"/>
    </row>
    <row r="192" spans="2:17">
      <c r="B192">
        <v>1</v>
      </c>
      <c r="C192" s="46"/>
      <c r="E192" s="46"/>
      <c r="G192" s="46"/>
      <c r="I192" s="46"/>
      <c r="K192" s="46"/>
      <c r="M192" s="46"/>
      <c r="O192" s="46"/>
      <c r="Q192" s="46"/>
    </row>
    <row r="193" spans="2:17">
      <c r="B193">
        <v>1</v>
      </c>
      <c r="C193" s="46"/>
      <c r="E193" s="46"/>
      <c r="G193" s="46"/>
      <c r="I193" s="46"/>
      <c r="K193" s="46"/>
      <c r="M193" s="46"/>
      <c r="O193" s="46"/>
      <c r="Q193" s="46"/>
    </row>
    <row r="194" spans="2:17">
      <c r="B194">
        <v>1</v>
      </c>
      <c r="C194" s="46"/>
      <c r="E194" s="46"/>
      <c r="G194" s="46"/>
      <c r="I194" s="46"/>
      <c r="K194" s="46"/>
      <c r="M194" s="46"/>
      <c r="O194" s="46"/>
      <c r="Q194" s="46"/>
    </row>
    <row r="195" spans="2:17">
      <c r="B195">
        <v>1</v>
      </c>
      <c r="C195" s="46"/>
      <c r="E195" s="46"/>
      <c r="G195" s="46"/>
      <c r="I195" s="46"/>
      <c r="K195" s="46"/>
      <c r="M195" s="46"/>
      <c r="O195" s="46"/>
      <c r="Q195" s="46"/>
    </row>
    <row r="196" spans="2:17">
      <c r="B196">
        <v>2</v>
      </c>
      <c r="C196" s="46"/>
      <c r="E196" s="46"/>
      <c r="G196" s="46"/>
      <c r="I196" s="46"/>
      <c r="K196" s="46"/>
      <c r="M196" s="46"/>
      <c r="O196" s="46"/>
      <c r="Q196" s="46"/>
    </row>
    <row r="197" spans="2:17">
      <c r="B197">
        <v>1</v>
      </c>
      <c r="C197" s="46"/>
      <c r="E197" s="46"/>
      <c r="G197" s="46"/>
      <c r="I197" s="46"/>
      <c r="K197" s="46"/>
      <c r="M197" s="46"/>
      <c r="O197" s="46"/>
      <c r="Q197" s="46"/>
    </row>
    <row r="198" spans="2:17">
      <c r="B198">
        <v>1</v>
      </c>
      <c r="C198" s="46"/>
      <c r="E198" s="46"/>
      <c r="G198" s="46"/>
      <c r="I198" s="46"/>
      <c r="K198" s="46"/>
      <c r="M198" s="46"/>
      <c r="O198" s="46"/>
      <c r="Q198" s="46"/>
    </row>
    <row r="199" spans="2:17">
      <c r="B199">
        <v>1</v>
      </c>
      <c r="C199" s="46"/>
      <c r="E199" s="46"/>
      <c r="G199" s="46"/>
      <c r="I199" s="46"/>
      <c r="K199" s="46"/>
      <c r="M199" s="46"/>
      <c r="O199" s="46"/>
      <c r="Q199" s="46"/>
    </row>
    <row r="200" spans="2:17">
      <c r="B200">
        <v>1</v>
      </c>
      <c r="C200" s="46"/>
      <c r="E200" s="46"/>
      <c r="G200" s="46"/>
      <c r="I200" s="46"/>
      <c r="K200" s="46"/>
      <c r="M200" s="46"/>
      <c r="O200" s="46"/>
      <c r="Q200" s="46"/>
    </row>
    <row r="201" spans="2:17">
      <c r="B201">
        <v>2</v>
      </c>
      <c r="C201" s="46"/>
      <c r="E201" s="46"/>
      <c r="G201" s="46"/>
      <c r="I201" s="46"/>
      <c r="K201" s="46"/>
      <c r="M201" s="46"/>
      <c r="O201" s="46"/>
      <c r="Q201" s="46"/>
    </row>
    <row r="202" spans="2:17">
      <c r="B202">
        <v>1</v>
      </c>
      <c r="C202" s="46"/>
      <c r="E202" s="46"/>
      <c r="G202" s="46"/>
      <c r="I202" s="46"/>
      <c r="K202" s="46"/>
      <c r="M202" s="46"/>
      <c r="O202" s="46"/>
      <c r="Q202" s="46"/>
    </row>
    <row r="203" spans="2:17">
      <c r="B203">
        <v>1</v>
      </c>
      <c r="C203" s="46"/>
      <c r="E203" s="46"/>
      <c r="G203" s="46"/>
      <c r="I203" s="46"/>
      <c r="K203" s="46"/>
      <c r="M203" s="46"/>
      <c r="O203" s="46"/>
      <c r="Q203" s="46"/>
    </row>
    <row r="204" spans="2:17">
      <c r="B204">
        <v>1</v>
      </c>
      <c r="C204" s="46"/>
      <c r="E204" s="46"/>
      <c r="G204" s="46"/>
      <c r="I204" s="46"/>
      <c r="K204" s="46"/>
      <c r="M204" s="46"/>
      <c r="O204" s="46"/>
      <c r="Q204" s="46"/>
    </row>
    <row r="205" spans="2:17">
      <c r="B205">
        <v>1</v>
      </c>
      <c r="C205" s="46"/>
      <c r="E205" s="46"/>
      <c r="G205" s="46"/>
      <c r="I205" s="46"/>
      <c r="K205" s="46"/>
      <c r="M205" s="46"/>
      <c r="O205" s="46"/>
      <c r="Q205" s="46"/>
    </row>
    <row r="206" spans="2:17">
      <c r="B206">
        <v>1</v>
      </c>
      <c r="C206" s="46"/>
      <c r="E206" s="46"/>
      <c r="G206" s="46"/>
      <c r="I206" s="46"/>
      <c r="K206" s="46"/>
      <c r="M206" s="46"/>
      <c r="O206" s="46"/>
      <c r="Q206" s="46"/>
    </row>
    <row r="207" spans="2:17">
      <c r="B207">
        <v>1</v>
      </c>
      <c r="C207" s="46"/>
      <c r="E207" s="46"/>
      <c r="G207" s="46"/>
      <c r="I207" s="46"/>
      <c r="K207" s="46"/>
      <c r="M207" s="46"/>
      <c r="O207" s="46"/>
      <c r="Q207" s="46"/>
    </row>
    <row r="208" spans="2:17">
      <c r="B208">
        <v>3</v>
      </c>
      <c r="C208" s="46"/>
      <c r="E208" s="46"/>
      <c r="G208" s="46"/>
      <c r="I208" s="46"/>
      <c r="K208" s="46"/>
      <c r="M208" s="46"/>
      <c r="O208" s="46"/>
      <c r="Q208" s="46"/>
    </row>
    <row r="209" spans="2:17">
      <c r="B209">
        <v>2</v>
      </c>
      <c r="C209" s="46"/>
      <c r="E209" s="46"/>
      <c r="G209" s="46"/>
      <c r="I209" s="46"/>
      <c r="K209" s="46"/>
      <c r="M209" s="46"/>
      <c r="O209" s="46"/>
      <c r="Q209" s="46"/>
    </row>
    <row r="210" spans="2:17">
      <c r="B210">
        <v>1</v>
      </c>
      <c r="C210" s="46"/>
      <c r="E210" s="46"/>
      <c r="G210" s="46"/>
      <c r="I210" s="46"/>
      <c r="K210" s="46"/>
      <c r="M210" s="46"/>
      <c r="O210" s="46"/>
      <c r="Q210" s="46"/>
    </row>
    <row r="211" spans="2:17">
      <c r="B211">
        <v>3</v>
      </c>
      <c r="C211" s="46"/>
      <c r="E211" s="46"/>
      <c r="G211" s="46"/>
      <c r="I211" s="46"/>
      <c r="K211" s="46"/>
      <c r="M211" s="46"/>
      <c r="O211" s="46"/>
      <c r="Q211" s="46"/>
    </row>
    <row r="212" spans="2:17">
      <c r="B212">
        <v>3</v>
      </c>
      <c r="C212" s="46"/>
      <c r="E212" s="46"/>
      <c r="G212" s="46"/>
      <c r="I212" s="46"/>
      <c r="K212" s="46"/>
      <c r="M212" s="46"/>
      <c r="O212" s="46"/>
      <c r="Q212" s="46"/>
    </row>
    <row r="213" spans="2:17">
      <c r="B213">
        <v>2</v>
      </c>
      <c r="C213" s="46"/>
      <c r="E213" s="46"/>
      <c r="G213" s="46"/>
      <c r="I213" s="46"/>
      <c r="K213" s="46"/>
      <c r="M213" s="46"/>
      <c r="O213" s="46"/>
      <c r="Q213" s="46"/>
    </row>
    <row r="214" spans="2:17">
      <c r="B214">
        <v>1</v>
      </c>
      <c r="C214" s="46"/>
      <c r="E214" s="46"/>
      <c r="G214" s="46"/>
      <c r="I214" s="46"/>
      <c r="K214" s="46"/>
      <c r="M214" s="46"/>
      <c r="O214" s="46"/>
      <c r="Q214" s="46"/>
    </row>
    <row r="215" spans="2:17">
      <c r="B215">
        <v>2</v>
      </c>
      <c r="C215" s="46"/>
      <c r="E215" s="46"/>
      <c r="G215" s="46"/>
      <c r="I215" s="46"/>
      <c r="K215" s="46"/>
      <c r="M215" s="46"/>
      <c r="O215" s="46"/>
      <c r="Q215" s="46"/>
    </row>
    <row r="216" spans="2:17">
      <c r="B216">
        <v>1</v>
      </c>
      <c r="C216" s="46"/>
      <c r="E216" s="46"/>
      <c r="G216" s="46"/>
      <c r="I216" s="46"/>
      <c r="K216" s="46"/>
      <c r="M216" s="46"/>
      <c r="O216" s="46"/>
      <c r="Q216" s="46"/>
    </row>
    <row r="217" spans="2:17">
      <c r="B217">
        <v>2</v>
      </c>
      <c r="C217" s="46"/>
      <c r="E217" s="46"/>
      <c r="G217" s="46"/>
      <c r="I217" s="46"/>
      <c r="K217" s="46"/>
      <c r="M217" s="46"/>
      <c r="O217" s="46"/>
      <c r="Q217" s="46"/>
    </row>
    <row r="218" spans="2:17">
      <c r="B218">
        <v>2</v>
      </c>
      <c r="C218" s="46"/>
      <c r="E218" s="46"/>
      <c r="G218" s="46"/>
      <c r="I218" s="46"/>
      <c r="K218" s="46"/>
      <c r="M218" s="46"/>
      <c r="O218" s="46"/>
      <c r="Q218" s="46"/>
    </row>
    <row r="219" spans="2:17">
      <c r="B219">
        <v>1</v>
      </c>
      <c r="C219" s="46"/>
      <c r="E219" s="46"/>
      <c r="G219" s="46"/>
      <c r="I219" s="46"/>
      <c r="K219" s="46"/>
      <c r="M219" s="46"/>
      <c r="O219" s="46"/>
      <c r="Q219" s="46"/>
    </row>
    <row r="220" spans="2:17">
      <c r="B220">
        <v>3</v>
      </c>
      <c r="C220" s="46"/>
      <c r="E220" s="46"/>
      <c r="G220" s="46"/>
      <c r="I220" s="46"/>
      <c r="K220" s="46"/>
      <c r="M220" s="46"/>
      <c r="O220" s="46"/>
      <c r="Q220" s="46"/>
    </row>
    <row r="221" spans="2:17">
      <c r="B221">
        <v>1</v>
      </c>
      <c r="C221" s="46"/>
      <c r="E221" s="46"/>
      <c r="G221" s="46"/>
      <c r="I221" s="46"/>
      <c r="K221" s="46"/>
      <c r="M221" s="46"/>
      <c r="O221" s="46"/>
      <c r="Q221" s="46"/>
    </row>
    <row r="222" spans="2:17">
      <c r="B222">
        <v>1</v>
      </c>
      <c r="C222" s="46"/>
      <c r="E222" s="46"/>
      <c r="G222" s="46"/>
      <c r="I222" s="46"/>
      <c r="K222" s="46"/>
      <c r="M222" s="46"/>
      <c r="O222" s="46"/>
      <c r="Q222" s="46"/>
    </row>
    <row r="223" spans="2:17">
      <c r="B223">
        <v>2</v>
      </c>
      <c r="C223" s="46"/>
      <c r="E223" s="46"/>
      <c r="G223" s="46"/>
      <c r="I223" s="46"/>
      <c r="K223" s="46"/>
      <c r="M223" s="46"/>
      <c r="O223" s="46"/>
      <c r="Q223" s="46"/>
    </row>
    <row r="224" spans="2:17">
      <c r="B224">
        <v>1</v>
      </c>
      <c r="C224" s="46"/>
      <c r="E224" s="46"/>
      <c r="G224" s="46"/>
      <c r="I224" s="46"/>
      <c r="K224" s="46"/>
      <c r="M224" s="46"/>
      <c r="O224" s="46"/>
      <c r="Q224" s="46"/>
    </row>
    <row r="225" spans="2:17">
      <c r="B225">
        <v>1</v>
      </c>
      <c r="C225" s="46"/>
      <c r="E225" s="46"/>
      <c r="G225" s="46"/>
      <c r="I225" s="46"/>
      <c r="K225" s="46"/>
      <c r="M225" s="46"/>
      <c r="O225" s="46"/>
      <c r="Q225" s="46"/>
    </row>
    <row r="226" spans="2:17">
      <c r="B226">
        <v>2</v>
      </c>
      <c r="C226" s="46"/>
      <c r="E226" s="46"/>
      <c r="G226" s="46"/>
      <c r="I226" s="46"/>
      <c r="K226" s="46"/>
      <c r="M226" s="46"/>
      <c r="O226" s="46"/>
      <c r="Q226" s="46"/>
    </row>
    <row r="227" spans="2:17">
      <c r="B227">
        <v>1</v>
      </c>
      <c r="C227" s="46"/>
      <c r="E227" s="46"/>
      <c r="G227" s="46"/>
      <c r="I227" s="46"/>
      <c r="K227" s="46"/>
      <c r="M227" s="46"/>
      <c r="O227" s="46"/>
      <c r="Q227" s="46"/>
    </row>
    <row r="228" spans="2:17">
      <c r="B228">
        <v>5</v>
      </c>
      <c r="C228" s="46"/>
      <c r="E228" s="46"/>
      <c r="G228" s="46"/>
      <c r="I228" s="46"/>
      <c r="K228" s="46"/>
      <c r="M228" s="46"/>
      <c r="O228" s="46"/>
      <c r="Q228" s="46"/>
    </row>
    <row r="229" spans="2:17">
      <c r="B229">
        <v>1</v>
      </c>
      <c r="C229" s="46"/>
      <c r="E229" s="46"/>
      <c r="G229" s="46"/>
      <c r="I229" s="46"/>
      <c r="K229" s="46"/>
      <c r="M229" s="46"/>
      <c r="O229" s="46"/>
      <c r="Q229" s="46"/>
    </row>
    <row r="230" spans="2:17">
      <c r="B230">
        <v>1</v>
      </c>
      <c r="C230" s="46"/>
      <c r="E230" s="46"/>
      <c r="G230" s="46"/>
      <c r="I230" s="46"/>
      <c r="K230" s="46"/>
      <c r="M230" s="46"/>
      <c r="O230" s="46"/>
      <c r="Q230" s="46"/>
    </row>
    <row r="231" spans="2:17">
      <c r="B231">
        <v>2</v>
      </c>
      <c r="C231" s="46"/>
      <c r="E231" s="46"/>
      <c r="G231" s="46"/>
      <c r="I231" s="46"/>
      <c r="K231" s="46"/>
      <c r="M231" s="46"/>
      <c r="O231" s="46"/>
      <c r="Q231" s="46"/>
    </row>
    <row r="232" spans="2:17">
      <c r="B232">
        <v>1</v>
      </c>
      <c r="C232" s="46"/>
      <c r="E232" s="46"/>
      <c r="G232" s="46"/>
      <c r="I232" s="46"/>
      <c r="K232" s="46"/>
      <c r="M232" s="46"/>
      <c r="O232" s="46"/>
      <c r="Q232" s="46"/>
    </row>
    <row r="233" spans="2:17">
      <c r="B233">
        <v>1</v>
      </c>
      <c r="C233" s="46"/>
      <c r="E233" s="46"/>
      <c r="G233" s="46"/>
      <c r="I233" s="46"/>
      <c r="K233" s="46"/>
      <c r="M233" s="46"/>
      <c r="O233" s="46"/>
      <c r="Q233" s="46"/>
    </row>
    <row r="234" spans="2:17">
      <c r="B234">
        <v>2</v>
      </c>
      <c r="C234" s="46"/>
      <c r="E234" s="46"/>
      <c r="G234" s="46"/>
      <c r="I234" s="46"/>
      <c r="K234" s="46"/>
      <c r="M234" s="46"/>
      <c r="O234" s="46"/>
      <c r="Q234" s="46"/>
    </row>
    <row r="235" spans="2:17">
      <c r="B235">
        <v>1</v>
      </c>
      <c r="C235" s="46"/>
      <c r="E235" s="46"/>
      <c r="G235" s="46"/>
      <c r="I235" s="46"/>
      <c r="K235" s="46"/>
      <c r="M235" s="46"/>
      <c r="O235" s="46"/>
      <c r="Q235" s="46"/>
    </row>
    <row r="236" spans="2:17">
      <c r="B236">
        <v>1</v>
      </c>
      <c r="C236" s="46"/>
      <c r="E236" s="46"/>
      <c r="G236" s="46"/>
      <c r="I236" s="46"/>
      <c r="K236" s="46"/>
      <c r="M236" s="46"/>
      <c r="O236" s="46"/>
      <c r="Q236" s="46"/>
    </row>
    <row r="237" spans="2:17">
      <c r="B237">
        <v>1</v>
      </c>
      <c r="C237" s="46"/>
      <c r="E237" s="46"/>
      <c r="G237" s="46"/>
      <c r="I237" s="46"/>
      <c r="K237" s="46"/>
      <c r="M237" s="46"/>
      <c r="O237" s="46"/>
      <c r="Q237" s="46"/>
    </row>
    <row r="238" spans="2:17">
      <c r="B238">
        <v>3</v>
      </c>
      <c r="C238" s="46"/>
      <c r="E238" s="46"/>
      <c r="G238" s="46"/>
      <c r="I238" s="46"/>
      <c r="K238" s="46"/>
      <c r="M238" s="46"/>
      <c r="O238" s="46"/>
      <c r="Q238" s="46"/>
    </row>
    <row r="239" spans="2:17">
      <c r="B239">
        <v>6</v>
      </c>
      <c r="C239" s="46"/>
      <c r="E239" s="46"/>
      <c r="G239" s="46"/>
      <c r="I239" s="46"/>
      <c r="K239" s="46"/>
      <c r="M239" s="46"/>
      <c r="O239" s="46"/>
      <c r="Q239" s="46"/>
    </row>
    <row r="240" spans="2:17">
      <c r="B240">
        <v>4</v>
      </c>
      <c r="C240" s="46"/>
      <c r="E240" s="46"/>
      <c r="G240" s="46"/>
      <c r="I240" s="46"/>
      <c r="K240" s="46"/>
      <c r="M240" s="46"/>
      <c r="O240" s="46"/>
      <c r="Q240" s="46"/>
    </row>
    <row r="241" spans="2:17">
      <c r="B241">
        <v>4</v>
      </c>
      <c r="C241" s="46"/>
      <c r="E241" s="46"/>
      <c r="G241" s="46"/>
      <c r="I241" s="46"/>
      <c r="K241" s="46"/>
      <c r="M241" s="46"/>
      <c r="O241" s="46"/>
      <c r="Q241" s="46"/>
    </row>
    <row r="242" spans="2:17">
      <c r="B242">
        <v>2</v>
      </c>
      <c r="C242" s="46"/>
      <c r="E242" s="46"/>
      <c r="G242" s="46"/>
      <c r="I242" s="46"/>
      <c r="K242" s="46"/>
      <c r="M242" s="46"/>
      <c r="O242" s="46"/>
      <c r="Q242" s="46"/>
    </row>
    <row r="243" spans="2:17">
      <c r="B243">
        <v>2</v>
      </c>
      <c r="C243" s="46"/>
      <c r="E243" s="46"/>
      <c r="G243" s="46"/>
      <c r="I243" s="46"/>
      <c r="K243" s="46"/>
      <c r="M243" s="46"/>
      <c r="O243" s="46"/>
      <c r="Q243" s="46"/>
    </row>
    <row r="244" spans="2:17">
      <c r="B244">
        <v>1</v>
      </c>
      <c r="C244" s="46"/>
      <c r="E244" s="46"/>
      <c r="G244" s="46"/>
      <c r="I244" s="46"/>
      <c r="K244" s="46"/>
      <c r="M244" s="46"/>
      <c r="O244" s="46"/>
      <c r="Q244" s="46"/>
    </row>
    <row r="245" spans="2:17">
      <c r="B245">
        <v>3</v>
      </c>
      <c r="C245" s="46"/>
      <c r="E245" s="46"/>
      <c r="G245" s="46"/>
      <c r="I245" s="46"/>
      <c r="K245" s="46"/>
      <c r="M245" s="46"/>
      <c r="O245" s="46"/>
      <c r="Q245" s="46"/>
    </row>
    <row r="246" spans="2:17">
      <c r="B246">
        <v>2</v>
      </c>
      <c r="C246" s="46"/>
      <c r="E246" s="46"/>
      <c r="G246" s="46"/>
      <c r="I246" s="46"/>
      <c r="K246" s="46"/>
      <c r="M246" s="46"/>
      <c r="O246" s="46"/>
      <c r="Q246" s="46"/>
    </row>
    <row r="247" spans="2:17">
      <c r="B247">
        <v>1</v>
      </c>
    </row>
    <row r="248" spans="2:17">
      <c r="B248">
        <v>3</v>
      </c>
    </row>
    <row r="249" spans="2:17">
      <c r="B249">
        <v>4</v>
      </c>
    </row>
    <row r="250" spans="2:17">
      <c r="B250">
        <v>2</v>
      </c>
    </row>
    <row r="251" spans="2:17">
      <c r="B251">
        <v>4</v>
      </c>
    </row>
    <row r="252" spans="2:17">
      <c r="B252">
        <v>1</v>
      </c>
    </row>
    <row r="253" spans="2:17">
      <c r="B253">
        <v>1</v>
      </c>
    </row>
  </sheetData>
  <mergeCells count="12">
    <mergeCell ref="F103:G103"/>
    <mergeCell ref="J103:K103"/>
    <mergeCell ref="A4:A7"/>
    <mergeCell ref="F31:G31"/>
    <mergeCell ref="H31:I31"/>
    <mergeCell ref="J31:K31"/>
    <mergeCell ref="A9:A12"/>
    <mergeCell ref="A14:A17"/>
    <mergeCell ref="A19:A22"/>
    <mergeCell ref="A24:A27"/>
    <mergeCell ref="B31:C31"/>
    <mergeCell ref="D31:E31"/>
  </mergeCells>
  <phoneticPr fontId="1" type="noConversion"/>
  <conditionalFormatting sqref="B11:B12 B14:B17 B19:B22 B24:B27 D9:D12 D14:D17 D19:D22 F14:F17 F9:F12 F19:F22 F4:F7 F24:F27 H19:H22 H14:H17 H24:H27 H4:H7 H9:H12 J4:J7 J24:J27 J19:J22 J9:J12 J14:J17 L9:L12 L4:L7 L14:L17 L19:L22 L24:L27 N19:N22 N14:N17 N9:N12 N24:N27 N4:N7 P24:P27 P19:P22 P4:P7 P9:P12 P14:P17 D24:D27 B9:C10 P31:P34 X36 B45:B53 B31:B36 J34:J56 F34:F56 J31 C68 C77 E81:E83 E68:E72 E101 E88:E93 G75:G79 G68:G72 B4:D7 H31:H62 D31:D56">
    <cfRule type="containsText" dxfId="273" priority="185" operator="containsText" text="正确">
      <formula>NOT(ISERROR(SEARCH("正确",B4)))</formula>
    </cfRule>
    <cfRule type="containsText" dxfId="272" priority="186" operator="containsText" text="未更改">
      <formula>NOT(ISERROR(SEARCH("未更改",B4)))</formula>
    </cfRule>
  </conditionalFormatting>
  <conditionalFormatting sqref="E4:E5 E24:E27">
    <cfRule type="containsText" dxfId="271" priority="183" operator="containsText" text="正确">
      <formula>NOT(ISERROR(SEARCH("正确",E4)))</formula>
    </cfRule>
    <cfRule type="containsText" dxfId="270" priority="184" operator="containsText" text="未更改">
      <formula>NOT(ISERROR(SEARCH("未更改",E4)))</formula>
    </cfRule>
  </conditionalFormatting>
  <conditionalFormatting sqref="G24:G25 G19:G22">
    <cfRule type="containsText" dxfId="269" priority="181" operator="containsText" text="正确">
      <formula>NOT(ISERROR(SEARCH("正确",G19)))</formula>
    </cfRule>
    <cfRule type="containsText" dxfId="268" priority="182" operator="containsText" text="未更改">
      <formula>NOT(ISERROR(SEARCH("未更改",G19)))</formula>
    </cfRule>
  </conditionalFormatting>
  <conditionalFormatting sqref="I19:I20 I14:I17">
    <cfRule type="containsText" dxfId="267" priority="179" operator="containsText" text="正确">
      <formula>NOT(ISERROR(SEARCH("正确",I14)))</formula>
    </cfRule>
    <cfRule type="containsText" dxfId="266" priority="180" operator="containsText" text="未更改">
      <formula>NOT(ISERROR(SEARCH("未更改",I14)))</formula>
    </cfRule>
  </conditionalFormatting>
  <conditionalFormatting sqref="K14:K15 K9:K12">
    <cfRule type="containsText" dxfId="265" priority="177" operator="containsText" text="正确">
      <formula>NOT(ISERROR(SEARCH("正确",K9)))</formula>
    </cfRule>
    <cfRule type="containsText" dxfId="264" priority="178" operator="containsText" text="未更改">
      <formula>NOT(ISERROR(SEARCH("未更改",K9)))</formula>
    </cfRule>
  </conditionalFormatting>
  <conditionalFormatting sqref="M9:M10 M4:M7">
    <cfRule type="containsText" dxfId="263" priority="175" operator="containsText" text="正确">
      <formula>NOT(ISERROR(SEARCH("正确",M4)))</formula>
    </cfRule>
    <cfRule type="containsText" dxfId="262" priority="176" operator="containsText" text="未更改">
      <formula>NOT(ISERROR(SEARCH("未更改",M4)))</formula>
    </cfRule>
  </conditionalFormatting>
  <conditionalFormatting sqref="O4:O5 O24:O27">
    <cfRule type="containsText" dxfId="261" priority="173" operator="containsText" text="正确">
      <formula>NOT(ISERROR(SEARCH("正确",O4)))</formula>
    </cfRule>
    <cfRule type="containsText" dxfId="260" priority="174" operator="containsText" text="未更改">
      <formula>NOT(ISERROR(SEARCH("未更改",O4)))</formula>
    </cfRule>
  </conditionalFormatting>
  <conditionalFormatting sqref="Q24:Q25 Q19:Q22">
    <cfRule type="containsText" dxfId="259" priority="171" operator="containsText" text="正确">
      <formula>NOT(ISERROR(SEARCH("正确",Q19)))</formula>
    </cfRule>
    <cfRule type="containsText" dxfId="258" priority="172" operator="containsText" text="未更改">
      <formula>NOT(ISERROR(SEARCH("未更改",Q19)))</formula>
    </cfRule>
  </conditionalFormatting>
  <conditionalFormatting sqref="E10">
    <cfRule type="containsText" dxfId="257" priority="169" operator="containsText" text="正确">
      <formula>NOT(ISERROR(SEARCH("正确",E10)))</formula>
    </cfRule>
    <cfRule type="containsText" dxfId="256" priority="170" operator="containsText" text="未更改">
      <formula>NOT(ISERROR(SEARCH("未更改",E10)))</formula>
    </cfRule>
  </conditionalFormatting>
  <conditionalFormatting sqref="G5">
    <cfRule type="containsText" dxfId="255" priority="167" operator="containsText" text="正确">
      <formula>NOT(ISERROR(SEARCH("正确",G5)))</formula>
    </cfRule>
    <cfRule type="containsText" dxfId="254" priority="168" operator="containsText" text="未更改">
      <formula>NOT(ISERROR(SEARCH("未更改",G5)))</formula>
    </cfRule>
  </conditionalFormatting>
  <conditionalFormatting sqref="I25">
    <cfRule type="containsText" dxfId="253" priority="165" operator="containsText" text="正确">
      <formula>NOT(ISERROR(SEARCH("正确",I25)))</formula>
    </cfRule>
    <cfRule type="containsText" dxfId="252" priority="166" operator="containsText" text="未更改">
      <formula>NOT(ISERROR(SEARCH("未更改",I25)))</formula>
    </cfRule>
  </conditionalFormatting>
  <conditionalFormatting sqref="Q5">
    <cfRule type="containsText" dxfId="251" priority="163" operator="containsText" text="正确">
      <formula>NOT(ISERROR(SEARCH("正确",Q5)))</formula>
    </cfRule>
    <cfRule type="containsText" dxfId="250" priority="164" operator="containsText" text="未更改">
      <formula>NOT(ISERROR(SEARCH("未更改",Q5)))</formula>
    </cfRule>
  </conditionalFormatting>
  <conditionalFormatting sqref="B37:B44 F31:F33">
    <cfRule type="containsText" dxfId="249" priority="161" operator="containsText" text="正确">
      <formula>NOT(ISERROR(SEARCH("正确",B31)))</formula>
    </cfRule>
    <cfRule type="containsText" dxfId="248" priority="162" operator="containsText" text="未更改">
      <formula>NOT(ISERROR(SEARCH("未更改",B31)))</formula>
    </cfRule>
  </conditionalFormatting>
  <conditionalFormatting sqref="V80:V83">
    <cfRule type="containsText" dxfId="247" priority="59" operator="containsText" text="正确">
      <formula>NOT(ISERROR(SEARCH("正确",V80)))</formula>
    </cfRule>
    <cfRule type="containsText" dxfId="246" priority="60" operator="containsText" text="未更改">
      <formula>NOT(ISERROR(SEARCH("未更改",V80)))</formula>
    </cfRule>
  </conditionalFormatting>
  <conditionalFormatting sqref="E73:E76">
    <cfRule type="containsText" dxfId="245" priority="57" operator="containsText" text="正确">
      <formula>NOT(ISERROR(SEARCH("正确",E73)))</formula>
    </cfRule>
    <cfRule type="containsText" dxfId="244" priority="58" operator="containsText" text="未更改">
      <formula>NOT(ISERROR(SEARCH("未更改",E73)))</formula>
    </cfRule>
  </conditionalFormatting>
  <conditionalFormatting sqref="F79:F82">
    <cfRule type="containsText" dxfId="243" priority="55" operator="containsText" text="正确">
      <formula>NOT(ISERROR(SEARCH("正确",F79)))</formula>
    </cfRule>
    <cfRule type="containsText" dxfId="242" priority="56" operator="containsText" text="未更改">
      <formula>NOT(ISERROR(SEARCH("未更改",F79)))</formula>
    </cfRule>
  </conditionalFormatting>
  <conditionalFormatting sqref="G84:G87">
    <cfRule type="containsText" dxfId="241" priority="49" operator="containsText" text="正确">
      <formula>NOT(ISERROR(SEARCH("正确",G84)))</formula>
    </cfRule>
    <cfRule type="containsText" dxfId="240" priority="50" operator="containsText" text="未更改">
      <formula>NOT(ISERROR(SEARCH("未更改",G84)))</formula>
    </cfRule>
  </conditionalFormatting>
  <conditionalFormatting sqref="H39:H42">
    <cfRule type="containsText" dxfId="239" priority="127" operator="containsText" text="正确">
      <formula>NOT(ISERROR(SEARCH("正确",H39)))</formula>
    </cfRule>
    <cfRule type="containsText" dxfId="238" priority="128" operator="containsText" text="未更改">
      <formula>NOT(ISERROR(SEARCH("未更改",H39)))</formula>
    </cfRule>
  </conditionalFormatting>
  <conditionalFormatting sqref="I99">
    <cfRule type="containsText" dxfId="237" priority="33" operator="containsText" text="正确">
      <formula>NOT(ISERROR(SEARCH("正确",I99)))</formula>
    </cfRule>
    <cfRule type="containsText" dxfId="236" priority="34" operator="containsText" text="未更改">
      <formula>NOT(ISERROR(SEARCH("未更改",I99)))</formula>
    </cfRule>
  </conditionalFormatting>
  <conditionalFormatting sqref="G80:G83">
    <cfRule type="containsText" dxfId="235" priority="51" operator="containsText" text="正确">
      <formula>NOT(ISERROR(SEARCH("正确",G80)))</formula>
    </cfRule>
    <cfRule type="containsText" dxfId="234" priority="52" operator="containsText" text="未更改">
      <formula>NOT(ISERROR(SEARCH("未更改",G80)))</formula>
    </cfRule>
  </conditionalFormatting>
  <conditionalFormatting sqref="O98:O101">
    <cfRule type="containsText" dxfId="233" priority="37" operator="containsText" text="正确">
      <formula>NOT(ISERROR(SEARCH("正确",O98)))</formula>
    </cfRule>
    <cfRule type="containsText" dxfId="232" priority="38" operator="containsText" text="未更改">
      <formula>NOT(ISERROR(SEARCH("未更改",O98)))</formula>
    </cfRule>
  </conditionalFormatting>
  <conditionalFormatting sqref="Q98:Q99">
    <cfRule type="containsText" dxfId="231" priority="35" operator="containsText" text="正确">
      <formula>NOT(ISERROR(SEARCH("正确",Q98)))</formula>
    </cfRule>
    <cfRule type="containsText" dxfId="230" priority="36" operator="containsText" text="未更改">
      <formula>NOT(ISERROR(SEARCH("未更改",Q98)))</formula>
    </cfRule>
  </conditionalFormatting>
  <conditionalFormatting sqref="N34:N37">
    <cfRule type="containsText" dxfId="229" priority="119" operator="containsText" text="正确">
      <formula>NOT(ISERROR(SEARCH("正确",N34)))</formula>
    </cfRule>
    <cfRule type="containsText" dxfId="228" priority="120" operator="containsText" text="未更改">
      <formula>NOT(ISERROR(SEARCH("未更改",N34)))</formula>
    </cfRule>
  </conditionalFormatting>
  <conditionalFormatting sqref="O34:O35">
    <cfRule type="containsText" dxfId="227" priority="115" operator="containsText" text="正确">
      <formula>NOT(ISERROR(SEARCH("正确",O34)))</formula>
    </cfRule>
    <cfRule type="containsText" dxfId="226" priority="116" operator="containsText" text="未更改">
      <formula>NOT(ISERROR(SEARCH("未更改",O34)))</formula>
    </cfRule>
  </conditionalFormatting>
  <conditionalFormatting sqref="C36 C39 C42 C45 C48 C51">
    <cfRule type="containsText" dxfId="225" priority="105" operator="containsText" text="正确">
      <formula>NOT(ISERROR(SEARCH("正确",C36)))</formula>
    </cfRule>
    <cfRule type="containsText" dxfId="224" priority="106" operator="containsText" text="未更改">
      <formula>NOT(ISERROR(SEARCH("未更改",C36)))</formula>
    </cfRule>
  </conditionalFormatting>
  <conditionalFormatting sqref="E35 E55 E38 E41 E44 E47 E50 E53">
    <cfRule type="containsText" dxfId="223" priority="103" operator="containsText" text="正确">
      <formula>NOT(ISERROR(SEARCH("正确",E35)))</formula>
    </cfRule>
    <cfRule type="containsText" dxfId="222" priority="104" operator="containsText" text="未更改">
      <formula>NOT(ISERROR(SEARCH("未更改",E35)))</formula>
    </cfRule>
  </conditionalFormatting>
  <conditionalFormatting sqref="E36 E56 E39 E42 E45 E48 E51">
    <cfRule type="containsText" dxfId="221" priority="101" operator="containsText" text="正确">
      <formula>NOT(ISERROR(SEARCH("正确",E36)))</formula>
    </cfRule>
    <cfRule type="containsText" dxfId="220" priority="102" operator="containsText" text="未更改">
      <formula>NOT(ISERROR(SEARCH("未更改",E36)))</formula>
    </cfRule>
  </conditionalFormatting>
  <conditionalFormatting sqref="C35 C38 C41 C44 C47 C50 C53">
    <cfRule type="containsText" dxfId="219" priority="107" operator="containsText" text="正确">
      <formula>NOT(ISERROR(SEARCH("正确",C35)))</formula>
    </cfRule>
    <cfRule type="containsText" dxfId="218" priority="108" operator="containsText" text="未更改">
      <formula>NOT(ISERROR(SEARCH("未更改",C35)))</formula>
    </cfRule>
  </conditionalFormatting>
  <conditionalFormatting sqref="G88:G91">
    <cfRule type="containsText" dxfId="217" priority="29" operator="containsText" text="正确">
      <formula>NOT(ISERROR(SEARCH("正确",G88)))</formula>
    </cfRule>
    <cfRule type="containsText" dxfId="216" priority="30" operator="containsText" text="未更改">
      <formula>NOT(ISERROR(SEARCH("未更改",G88)))</formula>
    </cfRule>
  </conditionalFormatting>
  <conditionalFormatting sqref="H88:H91">
    <cfRule type="containsText" dxfId="215" priority="27" operator="containsText" text="正确">
      <formula>NOT(ISERROR(SEARCH("正确",H88)))</formula>
    </cfRule>
    <cfRule type="containsText" dxfId="214" priority="28" operator="containsText" text="未更改">
      <formula>NOT(ISERROR(SEARCH("未更改",H88)))</formula>
    </cfRule>
  </conditionalFormatting>
  <conditionalFormatting sqref="G92:G94">
    <cfRule type="containsText" dxfId="213" priority="25" operator="containsText" text="正确">
      <formula>NOT(ISERROR(SEARCH("正确",G92)))</formula>
    </cfRule>
    <cfRule type="containsText" dxfId="212" priority="26" operator="containsText" text="未更改">
      <formula>NOT(ISERROR(SEARCH("未更改",G92)))</formula>
    </cfRule>
  </conditionalFormatting>
  <conditionalFormatting sqref="G35 G55 G38 G41 G44 G47 G50 G53">
    <cfRule type="containsText" dxfId="211" priority="99" operator="containsText" text="正确">
      <formula>NOT(ISERROR(SEARCH("正确",G35)))</formula>
    </cfRule>
    <cfRule type="containsText" dxfId="210" priority="100" operator="containsText" text="未更改">
      <formula>NOT(ISERROR(SEARCH("未更改",G35)))</formula>
    </cfRule>
  </conditionalFormatting>
  <conditionalFormatting sqref="G36 G56 G39 G42 G45 G48 G51">
    <cfRule type="containsText" dxfId="209" priority="97" operator="containsText" text="正确">
      <formula>NOT(ISERROR(SEARCH("正确",G36)))</formula>
    </cfRule>
    <cfRule type="containsText" dxfId="208" priority="98" operator="containsText" text="未更改">
      <formula>NOT(ISERROR(SEARCH("未更改",G36)))</formula>
    </cfRule>
  </conditionalFormatting>
  <conditionalFormatting sqref="I35 I58 I55 I38 I61 I41 I44 I47 I50 I53">
    <cfRule type="containsText" dxfId="207" priority="95" operator="containsText" text="正确">
      <formula>NOT(ISERROR(SEARCH("正确",I35)))</formula>
    </cfRule>
    <cfRule type="containsText" dxfId="206" priority="96" operator="containsText" text="未更改">
      <formula>NOT(ISERROR(SEARCH("未更改",I35)))</formula>
    </cfRule>
  </conditionalFormatting>
  <conditionalFormatting sqref="I36 I59 I56 I39 I62 I42 I45 I48 I51">
    <cfRule type="containsText" dxfId="205" priority="93" operator="containsText" text="正确">
      <formula>NOT(ISERROR(SEARCH("正确",I36)))</formula>
    </cfRule>
    <cfRule type="containsText" dxfId="204" priority="94" operator="containsText" text="未更改">
      <formula>NOT(ISERROR(SEARCH("未更改",I36)))</formula>
    </cfRule>
  </conditionalFormatting>
  <conditionalFormatting sqref="K35 K55 K38 K41 K44 K47 K50 K53">
    <cfRule type="containsText" dxfId="203" priority="91" operator="containsText" text="正确">
      <formula>NOT(ISERROR(SEARCH("正确",K35)))</formula>
    </cfRule>
    <cfRule type="containsText" dxfId="202" priority="92" operator="containsText" text="未更改">
      <formula>NOT(ISERROR(SEARCH("未更改",K35)))</formula>
    </cfRule>
  </conditionalFormatting>
  <conditionalFormatting sqref="K36 K56 K39 K42 K45 K48 K51">
    <cfRule type="containsText" dxfId="201" priority="89" operator="containsText" text="正确">
      <formula>NOT(ISERROR(SEARCH("正确",K36)))</formula>
    </cfRule>
    <cfRule type="containsText" dxfId="200" priority="90" operator="containsText" text="未更改">
      <formula>NOT(ISERROR(SEARCH("未更改",K36)))</formula>
    </cfRule>
  </conditionalFormatting>
  <conditionalFormatting sqref="C73:C75">
    <cfRule type="containsText" dxfId="199" priority="87" operator="containsText" text="正确">
      <formula>NOT(ISERROR(SEARCH("正确",C73)))</formula>
    </cfRule>
    <cfRule type="containsText" dxfId="198" priority="88" operator="containsText" text="未更改">
      <formula>NOT(ISERROR(SEARCH("未更改",C73)))</formula>
    </cfRule>
  </conditionalFormatting>
  <conditionalFormatting sqref="F68:F71">
    <cfRule type="containsText" dxfId="197" priority="81" operator="containsText" text="正确">
      <formula>NOT(ISERROR(SEARCH("正确",F68)))</formula>
    </cfRule>
    <cfRule type="containsText" dxfId="196" priority="82" operator="containsText" text="未更改">
      <formula>NOT(ISERROR(SEARCH("未更改",F68)))</formula>
    </cfRule>
  </conditionalFormatting>
  <conditionalFormatting sqref="F72">
    <cfRule type="containsText" dxfId="195" priority="77" operator="containsText" text="正确">
      <formula>NOT(ISERROR(SEARCH("正确",F72)))</formula>
    </cfRule>
    <cfRule type="containsText" dxfId="194" priority="78" operator="containsText" text="未更改">
      <formula>NOT(ISERROR(SEARCH("未更改",F72)))</formula>
    </cfRule>
  </conditionalFormatting>
  <conditionalFormatting sqref="G73:G74">
    <cfRule type="containsText" dxfId="193" priority="75" operator="containsText" text="正确">
      <formula>NOT(ISERROR(SEARCH("正确",G73)))</formula>
    </cfRule>
    <cfRule type="containsText" dxfId="192" priority="76" operator="containsText" text="未更改">
      <formula>NOT(ISERROR(SEARCH("未更改",G73)))</formula>
    </cfRule>
  </conditionalFormatting>
  <conditionalFormatting sqref="C76">
    <cfRule type="containsText" dxfId="191" priority="67" operator="containsText" text="正确">
      <formula>NOT(ISERROR(SEARCH("正确",C76)))</formula>
    </cfRule>
    <cfRule type="containsText" dxfId="190" priority="68" operator="containsText" text="未更改">
      <formula>NOT(ISERROR(SEARCH("未更改",C76)))</formula>
    </cfRule>
  </conditionalFormatting>
  <conditionalFormatting sqref="M80:M83 O80:O83 Q80:Q83 S80:S83 U80:U83">
    <cfRule type="containsText" dxfId="189" priority="65" operator="containsText" text="正确">
      <formula>NOT(ISERROR(SEARCH("正确",M80)))</formula>
    </cfRule>
    <cfRule type="containsText" dxfId="188" priority="66" operator="containsText" text="未更改">
      <formula>NOT(ISERROR(SEARCH("未更改",M80)))</formula>
    </cfRule>
  </conditionalFormatting>
  <conditionalFormatting sqref="L80:L83">
    <cfRule type="containsText" dxfId="187" priority="63" operator="containsText" text="正确">
      <formula>NOT(ISERROR(SEARCH("正确",L80)))</formula>
    </cfRule>
    <cfRule type="containsText" dxfId="186" priority="64" operator="containsText" text="未更改">
      <formula>NOT(ISERROR(SEARCH("未更改",L80)))</formula>
    </cfRule>
  </conditionalFormatting>
  <conditionalFormatting sqref="N80:N81">
    <cfRule type="containsText" dxfId="185" priority="61" operator="containsText" text="正确">
      <formula>NOT(ISERROR(SEARCH("正确",N80)))</formula>
    </cfRule>
    <cfRule type="containsText" dxfId="184" priority="62" operator="containsText" text="未更改">
      <formula>NOT(ISERROR(SEARCH("未更改",N80)))</formula>
    </cfRule>
  </conditionalFormatting>
  <conditionalFormatting sqref="E77:E80">
    <cfRule type="containsText" dxfId="183" priority="53" operator="containsText" text="正确">
      <formula>NOT(ISERROR(SEARCH("正确",E77)))</formula>
    </cfRule>
    <cfRule type="containsText" dxfId="182" priority="54" operator="containsText" text="未更改">
      <formula>NOT(ISERROR(SEARCH("未更改",E77)))</formula>
    </cfRule>
  </conditionalFormatting>
  <conditionalFormatting sqref="F87:F90">
    <cfRule type="containsText" dxfId="181" priority="45" operator="containsText" text="正确">
      <formula>NOT(ISERROR(SEARCH("正确",F87)))</formula>
    </cfRule>
    <cfRule type="containsText" dxfId="180" priority="46" operator="containsText" text="未更改">
      <formula>NOT(ISERROR(SEARCH("未更改",F87)))</formula>
    </cfRule>
  </conditionalFormatting>
  <conditionalFormatting sqref="B98:B101 F98:F101 H99:H101 J98:J101 L98:L101 N98:N101 P98:P101 D98:D101">
    <cfRule type="containsText" dxfId="179" priority="43" operator="containsText" text="正确">
      <formula>NOT(ISERROR(SEARCH("正确",B98)))</formula>
    </cfRule>
    <cfRule type="containsText" dxfId="178" priority="44" operator="containsText" text="未更改">
      <formula>NOT(ISERROR(SEARCH("未更改",B98)))</formula>
    </cfRule>
  </conditionalFormatting>
  <conditionalFormatting sqref="G99">
    <cfRule type="containsText" dxfId="177" priority="39" operator="containsText" text="正确">
      <formula>NOT(ISERROR(SEARCH("正确",G99)))</formula>
    </cfRule>
    <cfRule type="containsText" dxfId="176" priority="40" operator="containsText" text="未更改">
      <formula>NOT(ISERROR(SEARCH("未更改",G99)))</formula>
    </cfRule>
  </conditionalFormatting>
  <conditionalFormatting sqref="C69">
    <cfRule type="containsText" dxfId="175" priority="31" operator="containsText" text="正确">
      <formula>NOT(ISERROR(SEARCH("正确",C69)))</formula>
    </cfRule>
    <cfRule type="containsText" dxfId="174" priority="32" operator="containsText" text="未更改">
      <formula>NOT(ISERROR(SEARCH("未更改",C69)))</formula>
    </cfRule>
  </conditionalFormatting>
  <conditionalFormatting sqref="H92">
    <cfRule type="containsText" dxfId="173" priority="23" operator="containsText" text="正确">
      <formula>NOT(ISERROR(SEARCH("正确",H92)))</formula>
    </cfRule>
    <cfRule type="containsText" dxfId="172" priority="24" operator="containsText" text="未更改">
      <formula>NOT(ISERROR(SEARCH("未更改",H92)))</formula>
    </cfRule>
  </conditionalFormatting>
  <conditionalFormatting sqref="E84:E87">
    <cfRule type="containsText" dxfId="171" priority="21" operator="containsText" text="正确">
      <formula>NOT(ISERROR(SEARCH("正确",E84)))</formula>
    </cfRule>
    <cfRule type="containsText" dxfId="170" priority="22" operator="containsText" text="未更改">
      <formula>NOT(ISERROR(SEARCH("未更改",E84)))</formula>
    </cfRule>
  </conditionalFormatting>
  <conditionalFormatting sqref="G95:G98">
    <cfRule type="containsText" dxfId="169" priority="19" operator="containsText" text="正确">
      <formula>NOT(ISERROR(SEARCH("正确",G95)))</formula>
    </cfRule>
    <cfRule type="containsText" dxfId="168" priority="20" operator="containsText" text="未更改">
      <formula>NOT(ISERROR(SEARCH("未更改",G95)))</formula>
    </cfRule>
  </conditionalFormatting>
  <conditionalFormatting sqref="C78:C81">
    <cfRule type="containsText" dxfId="167" priority="17" operator="containsText" text="正确">
      <formula>NOT(ISERROR(SEARCH("正确",C78)))</formula>
    </cfRule>
    <cfRule type="containsText" dxfId="166" priority="18" operator="containsText" text="未更改">
      <formula>NOT(ISERROR(SEARCH("未更改",C78)))</formula>
    </cfRule>
  </conditionalFormatting>
  <conditionalFormatting sqref="D75:D78">
    <cfRule type="containsText" dxfId="165" priority="15" operator="containsText" text="正确">
      <formula>NOT(ISERROR(SEARCH("正确",D75)))</formula>
    </cfRule>
    <cfRule type="containsText" dxfId="164" priority="16" operator="containsText" text="未更改">
      <formula>NOT(ISERROR(SEARCH("未更改",D75)))</formula>
    </cfRule>
  </conditionalFormatting>
  <conditionalFormatting sqref="C70:C71">
    <cfRule type="containsText" dxfId="163" priority="13" operator="containsText" text="正确">
      <formula>NOT(ISERROR(SEARCH("正确",C70)))</formula>
    </cfRule>
    <cfRule type="containsText" dxfId="162" priority="14" operator="containsText" text="未更改">
      <formula>NOT(ISERROR(SEARCH("未更改",C70)))</formula>
    </cfRule>
  </conditionalFormatting>
  <conditionalFormatting sqref="D79:D80">
    <cfRule type="containsText" dxfId="161" priority="11" operator="containsText" text="正确">
      <formula>NOT(ISERROR(SEARCH("正确",D79)))</formula>
    </cfRule>
    <cfRule type="containsText" dxfId="160" priority="12" operator="containsText" text="未更改">
      <formula>NOT(ISERROR(SEARCH("未更改",D79)))</formula>
    </cfRule>
  </conditionalFormatting>
  <conditionalFormatting sqref="C72">
    <cfRule type="containsText" dxfId="159" priority="9" operator="containsText" text="正确">
      <formula>NOT(ISERROR(SEARCH("正确",C72)))</formula>
    </cfRule>
    <cfRule type="containsText" dxfId="158" priority="10" operator="containsText" text="未更改">
      <formula>NOT(ISERROR(SEARCH("未更改",C72)))</formula>
    </cfRule>
  </conditionalFormatting>
  <conditionalFormatting sqref="B54">
    <cfRule type="containsText" dxfId="157" priority="7" operator="containsText" text="正确">
      <formula>NOT(ISERROR(SEARCH("正确",B54)))</formula>
    </cfRule>
    <cfRule type="containsText" dxfId="156" priority="8" operator="containsText" text="未更改">
      <formula>NOT(ISERROR(SEARCH("未更改",B54)))</formula>
    </cfRule>
  </conditionalFormatting>
  <conditionalFormatting sqref="H63">
    <cfRule type="containsText" dxfId="155" priority="5" operator="containsText" text="正确">
      <formula>NOT(ISERROR(SEARCH("正确",H63)))</formula>
    </cfRule>
    <cfRule type="containsText" dxfId="154" priority="6" operator="containsText" text="未更改">
      <formula>NOT(ISERROR(SEARCH("未更改",H63)))</formula>
    </cfRule>
  </conditionalFormatting>
  <conditionalFormatting sqref="C82">
    <cfRule type="containsText" dxfId="153" priority="3" operator="containsText" text="正确">
      <formula>NOT(ISERROR(SEARCH("正确",C82)))</formula>
    </cfRule>
    <cfRule type="containsText" dxfId="152" priority="4" operator="containsText" text="未更改">
      <formula>NOT(ISERROR(SEARCH("未更改",C82)))</formula>
    </cfRule>
  </conditionalFormatting>
  <conditionalFormatting sqref="B4:Q27">
    <cfRule type="containsText" dxfId="151" priority="1" operator="containsText" text="失败">
      <formula>NOT(ISERROR(SEARCH("失败",B4)))</formula>
    </cfRule>
    <cfRule type="containsText" dxfId="150" priority="2" operator="containsText" text="错误">
      <formula>NOT(ISERROR(SEARCH("错误",B4)))</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992C6-BA42-49A0-95B1-6F2536051E19}">
  <dimension ref="A1:S313"/>
  <sheetViews>
    <sheetView workbookViewId="0">
      <selection activeCell="D26" sqref="D26"/>
    </sheetView>
  </sheetViews>
  <sheetFormatPr defaultRowHeight="15"/>
  <cols>
    <col min="1" max="1" width="3.92578125" style="34" customWidth="1"/>
    <col min="2" max="2" width="4.2109375" style="34" customWidth="1"/>
    <col min="3" max="3" width="10.28515625" style="40" customWidth="1"/>
    <col min="4" max="4" width="11.2109375" style="34" customWidth="1"/>
    <col min="5" max="5" width="10.35546875" style="34" customWidth="1"/>
    <col min="6" max="6" width="13.5" style="34" customWidth="1"/>
    <col min="7" max="7" width="14.0703125" style="34" customWidth="1"/>
    <col min="8" max="8" width="9.140625" style="34"/>
    <col min="9" max="9" width="16.140625" style="34" customWidth="1"/>
    <col min="10" max="10" width="15.2109375" style="34" customWidth="1"/>
    <col min="11" max="16384" width="9.140625" style="34"/>
  </cols>
  <sheetData>
    <row r="1" spans="1:19">
      <c r="A1" s="3"/>
      <c r="B1" s="3"/>
      <c r="C1" s="1"/>
      <c r="D1" s="1" t="s">
        <v>71</v>
      </c>
      <c r="E1" s="1" t="s">
        <v>72</v>
      </c>
      <c r="F1" s="1" t="s">
        <v>73</v>
      </c>
      <c r="G1" s="1" t="s">
        <v>74</v>
      </c>
      <c r="H1" s="1" t="s">
        <v>75</v>
      </c>
      <c r="I1" s="1" t="s">
        <v>76</v>
      </c>
      <c r="J1" s="1" t="s">
        <v>77</v>
      </c>
      <c r="K1" s="1" t="s">
        <v>78</v>
      </c>
      <c r="L1" s="3"/>
      <c r="M1" s="53" t="s">
        <v>268</v>
      </c>
      <c r="O1" s="53" t="s">
        <v>269</v>
      </c>
      <c r="Q1" s="51" t="s">
        <v>267</v>
      </c>
    </row>
    <row r="2" spans="1:19">
      <c r="A2" s="3"/>
      <c r="B2" s="3"/>
      <c r="C2" s="1"/>
      <c r="D2" s="1" t="s">
        <v>79</v>
      </c>
      <c r="E2" s="1" t="s">
        <v>80</v>
      </c>
      <c r="F2" s="1" t="s">
        <v>81</v>
      </c>
      <c r="G2" s="1" t="s">
        <v>82</v>
      </c>
      <c r="H2" s="1" t="s">
        <v>83</v>
      </c>
      <c r="I2" s="1" t="s">
        <v>84</v>
      </c>
      <c r="J2" s="1" t="s">
        <v>85</v>
      </c>
      <c r="K2" s="1" t="s">
        <v>86</v>
      </c>
      <c r="L2" s="3"/>
      <c r="M2" s="51" t="s">
        <v>215</v>
      </c>
      <c r="N2" s="51" t="s">
        <v>222</v>
      </c>
      <c r="O2" s="51" t="s">
        <v>215</v>
      </c>
      <c r="P2" s="51" t="s">
        <v>222</v>
      </c>
      <c r="Q2" s="51" t="s">
        <v>215</v>
      </c>
      <c r="R2" s="51" t="s">
        <v>222</v>
      </c>
    </row>
    <row r="3" spans="1:19">
      <c r="A3" s="1" t="s">
        <v>19</v>
      </c>
      <c r="B3" s="3"/>
      <c r="C3" s="1"/>
      <c r="D3" s="12" t="s">
        <v>87</v>
      </c>
      <c r="E3" s="12" t="s">
        <v>88</v>
      </c>
      <c r="F3" s="12" t="s">
        <v>89</v>
      </c>
      <c r="G3" s="12" t="s">
        <v>90</v>
      </c>
      <c r="H3" s="12" t="s">
        <v>91</v>
      </c>
      <c r="I3" s="12" t="s">
        <v>87</v>
      </c>
      <c r="J3" s="12" t="s">
        <v>92</v>
      </c>
      <c r="K3" s="12" t="s">
        <v>93</v>
      </c>
      <c r="L3" s="3"/>
      <c r="M3" s="34">
        <v>1</v>
      </c>
      <c r="N3" s="34">
        <v>0</v>
      </c>
      <c r="O3" s="34">
        <v>1</v>
      </c>
      <c r="P3" s="34">
        <v>0</v>
      </c>
      <c r="Q3" s="34">
        <v>1</v>
      </c>
      <c r="R3" s="36">
        <v>0</v>
      </c>
    </row>
    <row r="4" spans="1:19">
      <c r="A4" s="82">
        <v>1</v>
      </c>
      <c r="B4" s="3">
        <v>1</v>
      </c>
      <c r="C4" s="1" t="s">
        <v>458</v>
      </c>
      <c r="D4" s="4"/>
      <c r="E4" s="15" t="s">
        <v>249</v>
      </c>
      <c r="F4" s="1" t="s">
        <v>255</v>
      </c>
      <c r="G4" s="15" t="s">
        <v>258</v>
      </c>
      <c r="H4" s="3"/>
      <c r="I4" s="15"/>
      <c r="J4" s="4"/>
      <c r="K4" s="15" t="s">
        <v>258</v>
      </c>
      <c r="L4" s="1"/>
      <c r="M4" s="34">
        <v>1</v>
      </c>
      <c r="N4" s="34">
        <v>0</v>
      </c>
      <c r="O4" s="34">
        <v>1</v>
      </c>
      <c r="P4" s="34">
        <v>1</v>
      </c>
      <c r="Q4" s="34">
        <v>1</v>
      </c>
      <c r="R4" s="36">
        <v>0</v>
      </c>
    </row>
    <row r="5" spans="1:19">
      <c r="A5" s="82"/>
      <c r="B5" s="3">
        <v>2</v>
      </c>
      <c r="C5" s="81" t="s">
        <v>458</v>
      </c>
      <c r="D5" s="1"/>
      <c r="E5" s="15" t="s">
        <v>258</v>
      </c>
      <c r="F5" s="1" t="s">
        <v>259</v>
      </c>
      <c r="G5" s="15" t="s">
        <v>258</v>
      </c>
      <c r="H5" s="4"/>
      <c r="I5" s="15"/>
      <c r="J5" s="15"/>
      <c r="K5" s="15" t="s">
        <v>258</v>
      </c>
      <c r="L5" s="1"/>
      <c r="M5" s="34">
        <v>0</v>
      </c>
      <c r="N5" s="34">
        <v>1</v>
      </c>
      <c r="O5" s="34">
        <v>1</v>
      </c>
      <c r="P5" s="34">
        <v>0</v>
      </c>
      <c r="Q5" s="34">
        <v>1</v>
      </c>
      <c r="R5" s="36">
        <v>1</v>
      </c>
    </row>
    <row r="6" spans="1:19">
      <c r="A6" s="82"/>
      <c r="B6" s="3">
        <v>3</v>
      </c>
      <c r="C6" s="81" t="s">
        <v>458</v>
      </c>
      <c r="D6" s="4"/>
      <c r="E6" s="15" t="s">
        <v>251</v>
      </c>
      <c r="F6" s="15" t="s">
        <v>256</v>
      </c>
      <c r="G6" s="15" t="s">
        <v>257</v>
      </c>
      <c r="H6" s="4"/>
      <c r="I6" s="15"/>
      <c r="J6" s="15"/>
      <c r="K6" s="15" t="s">
        <v>258</v>
      </c>
      <c r="L6" s="1"/>
      <c r="M6" s="36">
        <v>0</v>
      </c>
      <c r="N6" s="36">
        <v>0</v>
      </c>
      <c r="O6" s="36">
        <v>1</v>
      </c>
      <c r="P6" s="36">
        <v>0</v>
      </c>
      <c r="Q6" s="36">
        <v>1</v>
      </c>
    </row>
    <row r="7" spans="1:19">
      <c r="A7" s="82"/>
      <c r="B7" s="3">
        <v>4</v>
      </c>
      <c r="C7" s="81" t="s">
        <v>458</v>
      </c>
      <c r="D7" s="4"/>
      <c r="E7" s="15" t="s">
        <v>249</v>
      </c>
      <c r="F7" s="15" t="s">
        <v>252</v>
      </c>
      <c r="G7" s="4" t="s">
        <v>253</v>
      </c>
      <c r="H7" s="4"/>
      <c r="I7" s="15"/>
      <c r="J7" s="15"/>
      <c r="K7" s="15" t="s">
        <v>254</v>
      </c>
      <c r="L7" s="12"/>
      <c r="M7" s="12">
        <v>1</v>
      </c>
      <c r="N7" s="12">
        <v>1</v>
      </c>
      <c r="O7" s="12">
        <v>1</v>
      </c>
      <c r="P7" s="12">
        <v>0</v>
      </c>
      <c r="Q7" s="12">
        <v>1</v>
      </c>
      <c r="R7" s="12"/>
    </row>
    <row r="8" spans="1:19">
      <c r="A8" s="3"/>
      <c r="B8" s="3"/>
      <c r="C8" s="81"/>
      <c r="D8" s="12" t="s">
        <v>91</v>
      </c>
      <c r="E8" s="12" t="s">
        <v>87</v>
      </c>
      <c r="F8" s="12" t="s">
        <v>92</v>
      </c>
      <c r="G8" s="12" t="s">
        <v>106</v>
      </c>
      <c r="H8" s="12" t="s">
        <v>107</v>
      </c>
      <c r="I8" s="12" t="s">
        <v>91</v>
      </c>
      <c r="J8" s="12" t="s">
        <v>87</v>
      </c>
      <c r="K8" s="12" t="s">
        <v>92</v>
      </c>
      <c r="L8" s="4"/>
      <c r="M8" s="15">
        <v>1</v>
      </c>
      <c r="N8" s="32">
        <v>0</v>
      </c>
      <c r="O8" s="15">
        <v>1</v>
      </c>
      <c r="P8" s="15">
        <v>0</v>
      </c>
      <c r="Q8" s="15">
        <v>1</v>
      </c>
      <c r="R8" s="4"/>
    </row>
    <row r="9" spans="1:19">
      <c r="A9" s="82">
        <v>2</v>
      </c>
      <c r="B9" s="3">
        <v>5</v>
      </c>
      <c r="C9" s="81" t="s">
        <v>458</v>
      </c>
      <c r="D9" s="4"/>
      <c r="E9" s="15"/>
      <c r="F9" s="4"/>
      <c r="G9" s="15"/>
      <c r="H9" s="4" t="s">
        <v>259</v>
      </c>
      <c r="I9" s="15"/>
      <c r="J9" s="15"/>
      <c r="K9" s="1"/>
      <c r="L9" s="32"/>
      <c r="M9" s="15">
        <v>1</v>
      </c>
      <c r="N9" s="32">
        <v>0</v>
      </c>
      <c r="O9" s="15">
        <v>1</v>
      </c>
      <c r="P9" s="15">
        <v>0</v>
      </c>
      <c r="Q9" s="15">
        <v>1</v>
      </c>
      <c r="R9" s="15"/>
    </row>
    <row r="10" spans="1:19">
      <c r="A10" s="82"/>
      <c r="B10" s="3">
        <v>6</v>
      </c>
      <c r="C10" s="81" t="s">
        <v>458</v>
      </c>
      <c r="D10" s="1"/>
      <c r="E10" s="15"/>
      <c r="F10" s="15"/>
      <c r="G10" s="15"/>
      <c r="H10" s="15" t="s">
        <v>255</v>
      </c>
      <c r="I10" s="15"/>
      <c r="J10" s="15"/>
      <c r="K10" s="1"/>
      <c r="L10" s="4"/>
      <c r="M10" s="15">
        <v>1</v>
      </c>
      <c r="N10" s="15">
        <v>0</v>
      </c>
      <c r="O10" s="15">
        <v>1</v>
      </c>
      <c r="P10" s="15">
        <v>0</v>
      </c>
      <c r="Q10" s="15"/>
      <c r="R10" s="15"/>
    </row>
    <row r="11" spans="1:19">
      <c r="A11" s="82"/>
      <c r="B11" s="3">
        <v>7</v>
      </c>
      <c r="C11" s="81" t="s">
        <v>458</v>
      </c>
      <c r="D11" s="4"/>
      <c r="E11" s="4"/>
      <c r="F11" s="4"/>
      <c r="G11" s="15"/>
      <c r="H11" s="15" t="s">
        <v>254</v>
      </c>
      <c r="I11" s="15"/>
      <c r="J11" s="15"/>
      <c r="K11" s="4"/>
      <c r="L11" s="4"/>
      <c r="M11" s="15"/>
      <c r="N11" s="15">
        <v>0</v>
      </c>
      <c r="O11" s="4"/>
      <c r="P11" s="15"/>
      <c r="Q11" s="15"/>
      <c r="R11" s="15"/>
    </row>
    <row r="12" spans="1:19">
      <c r="A12" s="82"/>
      <c r="B12" s="3">
        <v>8</v>
      </c>
      <c r="C12" s="81" t="s">
        <v>458</v>
      </c>
      <c r="D12" s="4"/>
      <c r="E12" s="4"/>
      <c r="F12" s="4"/>
      <c r="G12" s="4"/>
      <c r="H12" s="15" t="s">
        <v>264</v>
      </c>
      <c r="I12" s="15"/>
      <c r="J12" s="15"/>
      <c r="K12" s="15"/>
      <c r="L12" s="12"/>
      <c r="M12" s="12"/>
      <c r="N12" s="12">
        <v>1</v>
      </c>
      <c r="O12" s="12"/>
      <c r="P12" s="12"/>
      <c r="Q12" s="12"/>
      <c r="R12" s="12"/>
      <c r="S12" s="12"/>
    </row>
    <row r="13" spans="1:19">
      <c r="A13" s="3"/>
      <c r="B13" s="3"/>
      <c r="C13" s="81"/>
      <c r="D13" s="12" t="s">
        <v>113</v>
      </c>
      <c r="E13" s="12" t="s">
        <v>91</v>
      </c>
      <c r="F13" s="41" t="s">
        <v>87</v>
      </c>
      <c r="G13" s="12" t="s">
        <v>114</v>
      </c>
      <c r="H13" s="12" t="s">
        <v>93</v>
      </c>
      <c r="I13" s="12" t="s">
        <v>115</v>
      </c>
      <c r="J13" s="12" t="s">
        <v>91</v>
      </c>
      <c r="K13" s="41" t="s">
        <v>87</v>
      </c>
      <c r="L13" s="4"/>
      <c r="M13" s="15"/>
      <c r="N13" s="4"/>
      <c r="O13" s="15"/>
      <c r="P13" s="4"/>
      <c r="Q13" s="15"/>
      <c r="R13" s="15"/>
      <c r="S13" s="32"/>
    </row>
    <row r="14" spans="1:19">
      <c r="A14" s="82">
        <v>3</v>
      </c>
      <c r="B14" s="3">
        <v>9</v>
      </c>
      <c r="C14" s="81" t="s">
        <v>458</v>
      </c>
      <c r="D14" s="4"/>
      <c r="E14" s="15"/>
      <c r="F14" s="4"/>
      <c r="G14" s="4"/>
      <c r="H14" s="15" t="s">
        <v>258</v>
      </c>
      <c r="I14" s="4"/>
      <c r="J14" s="1"/>
      <c r="K14" s="4"/>
      <c r="L14" s="32"/>
      <c r="M14" s="15"/>
      <c r="N14" s="15"/>
      <c r="O14" s="15"/>
      <c r="P14" s="15"/>
      <c r="Q14" s="15"/>
      <c r="R14" s="15"/>
      <c r="S14" s="32"/>
    </row>
    <row r="15" spans="1:19">
      <c r="A15" s="82"/>
      <c r="B15" s="3">
        <v>10</v>
      </c>
      <c r="C15" s="81" t="s">
        <v>458</v>
      </c>
      <c r="D15" s="4"/>
      <c r="E15" s="15"/>
      <c r="F15" s="4"/>
      <c r="G15" s="15" t="s">
        <v>266</v>
      </c>
      <c r="H15" s="15" t="s">
        <v>260</v>
      </c>
      <c r="I15" s="15" t="s">
        <v>266</v>
      </c>
      <c r="J15" s="15"/>
      <c r="K15" s="15"/>
      <c r="L15" s="4"/>
      <c r="M15" s="4"/>
      <c r="N15" s="4"/>
      <c r="O15" s="15"/>
      <c r="P15" s="15"/>
      <c r="Q15" s="15"/>
      <c r="R15" s="15"/>
      <c r="S15" s="4"/>
    </row>
    <row r="16" spans="1:19">
      <c r="A16" s="82"/>
      <c r="B16" s="3">
        <v>11</v>
      </c>
      <c r="C16" s="81" t="s">
        <v>458</v>
      </c>
      <c r="D16" s="4"/>
      <c r="E16" s="4"/>
      <c r="F16" s="4"/>
      <c r="G16" s="15" t="s">
        <v>260</v>
      </c>
      <c r="H16" s="15" t="s">
        <v>255</v>
      </c>
      <c r="I16" s="4" t="s">
        <v>255</v>
      </c>
      <c r="J16" s="4"/>
      <c r="K16" s="4"/>
      <c r="L16" s="4"/>
      <c r="M16" s="53" t="s">
        <v>268</v>
      </c>
      <c r="O16" s="53" t="s">
        <v>269</v>
      </c>
      <c r="Q16" s="51" t="s">
        <v>267</v>
      </c>
      <c r="S16" s="15"/>
    </row>
    <row r="17" spans="1:19">
      <c r="A17" s="82"/>
      <c r="B17" s="3">
        <v>12</v>
      </c>
      <c r="C17" s="81" t="s">
        <v>458</v>
      </c>
      <c r="D17" s="4"/>
      <c r="E17" s="15"/>
      <c r="F17" s="4"/>
      <c r="G17" s="15" t="s">
        <v>249</v>
      </c>
      <c r="H17" s="15" t="s">
        <v>249</v>
      </c>
      <c r="I17" s="15" t="s">
        <v>249</v>
      </c>
      <c r="J17" s="15"/>
      <c r="K17" s="4"/>
      <c r="L17" s="12"/>
      <c r="M17" s="51" t="s">
        <v>215</v>
      </c>
      <c r="N17" s="51" t="s">
        <v>222</v>
      </c>
      <c r="O17" s="51" t="s">
        <v>215</v>
      </c>
      <c r="P17" s="51" t="s">
        <v>222</v>
      </c>
      <c r="Q17" s="51" t="s">
        <v>215</v>
      </c>
      <c r="R17" s="51" t="s">
        <v>222</v>
      </c>
      <c r="S17" s="41"/>
    </row>
    <row r="18" spans="1:19">
      <c r="A18" s="3"/>
      <c r="B18" s="3"/>
      <c r="C18" s="81"/>
      <c r="D18" s="12" t="s">
        <v>120</v>
      </c>
      <c r="E18" s="12" t="s">
        <v>113</v>
      </c>
      <c r="F18" s="12" t="s">
        <v>91</v>
      </c>
      <c r="G18" s="12" t="s">
        <v>87</v>
      </c>
      <c r="H18" s="12" t="s">
        <v>121</v>
      </c>
      <c r="I18" s="12" t="s">
        <v>120</v>
      </c>
      <c r="J18" s="12" t="s">
        <v>122</v>
      </c>
      <c r="K18" s="12" t="s">
        <v>91</v>
      </c>
      <c r="L18" s="4"/>
      <c r="M18" s="34">
        <v>15</v>
      </c>
      <c r="N18" s="34">
        <v>5</v>
      </c>
      <c r="O18" s="34">
        <v>2</v>
      </c>
      <c r="P18" s="34">
        <v>20</v>
      </c>
      <c r="Q18" s="34">
        <v>5</v>
      </c>
      <c r="R18" s="36">
        <v>10</v>
      </c>
      <c r="S18" s="4"/>
    </row>
    <row r="19" spans="1:19">
      <c r="A19" s="82">
        <v>4</v>
      </c>
      <c r="B19" s="3">
        <v>13</v>
      </c>
      <c r="C19" s="81" t="s">
        <v>458</v>
      </c>
      <c r="D19" s="15" t="s">
        <v>249</v>
      </c>
      <c r="E19" s="4"/>
      <c r="F19" s="1"/>
      <c r="G19" s="15"/>
      <c r="H19" s="15" t="s">
        <v>266</v>
      </c>
      <c r="I19" s="15" t="s">
        <v>254</v>
      </c>
      <c r="J19" s="15" t="s">
        <v>266</v>
      </c>
      <c r="K19" s="1"/>
      <c r="L19" s="4"/>
      <c r="M19" s="34">
        <v>20</v>
      </c>
      <c r="N19" s="34">
        <v>5</v>
      </c>
      <c r="O19" s="34">
        <v>10</v>
      </c>
      <c r="P19" s="34">
        <v>15</v>
      </c>
      <c r="Q19" s="34">
        <v>1</v>
      </c>
      <c r="R19" s="36">
        <v>2</v>
      </c>
      <c r="S19" s="15"/>
    </row>
    <row r="20" spans="1:19">
      <c r="A20" s="82"/>
      <c r="B20" s="3">
        <v>14</v>
      </c>
      <c r="C20" s="81" t="s">
        <v>458</v>
      </c>
      <c r="D20" s="15" t="s">
        <v>250</v>
      </c>
      <c r="E20" s="15"/>
      <c r="F20" s="4"/>
      <c r="G20" s="15"/>
      <c r="H20" s="15" t="s">
        <v>262</v>
      </c>
      <c r="I20" s="15" t="s">
        <v>262</v>
      </c>
      <c r="J20" s="15" t="s">
        <v>263</v>
      </c>
      <c r="K20" s="4"/>
      <c r="L20" s="4"/>
      <c r="M20" s="34">
        <v>10</v>
      </c>
      <c r="N20" s="34">
        <v>8</v>
      </c>
      <c r="O20" s="34">
        <v>2</v>
      </c>
      <c r="P20" s="34">
        <v>25</v>
      </c>
      <c r="Q20" s="34">
        <v>15</v>
      </c>
      <c r="R20" s="36">
        <v>10</v>
      </c>
      <c r="S20" s="4"/>
    </row>
    <row r="21" spans="1:19">
      <c r="A21" s="82"/>
      <c r="B21" s="3">
        <v>15</v>
      </c>
      <c r="C21" s="81" t="s">
        <v>458</v>
      </c>
      <c r="D21" s="15" t="s">
        <v>251</v>
      </c>
      <c r="E21" s="15"/>
      <c r="F21" s="4"/>
      <c r="G21" s="15"/>
      <c r="H21" s="15" t="s">
        <v>254</v>
      </c>
      <c r="I21" s="15" t="s">
        <v>254</v>
      </c>
      <c r="J21" s="15" t="s">
        <v>255</v>
      </c>
      <c r="K21" s="4"/>
      <c r="L21" s="4"/>
      <c r="M21" s="36">
        <v>2</v>
      </c>
      <c r="N21" s="36">
        <v>4</v>
      </c>
      <c r="O21" s="36">
        <v>5</v>
      </c>
      <c r="P21" s="36">
        <v>3</v>
      </c>
      <c r="Q21" s="36">
        <v>10</v>
      </c>
      <c r="R21" s="36">
        <v>15</v>
      </c>
      <c r="S21" s="4"/>
    </row>
    <row r="22" spans="1:19">
      <c r="A22" s="82"/>
      <c r="B22" s="3">
        <v>16</v>
      </c>
      <c r="C22" s="81" t="s">
        <v>458</v>
      </c>
      <c r="D22" s="1" t="s">
        <v>249</v>
      </c>
      <c r="E22" s="15"/>
      <c r="F22" s="4"/>
      <c r="G22" s="15"/>
      <c r="H22" s="1" t="s">
        <v>261</v>
      </c>
      <c r="I22" s="15" t="s">
        <v>258</v>
      </c>
      <c r="J22" s="15" t="s">
        <v>261</v>
      </c>
      <c r="K22" s="15"/>
      <c r="L22" s="12"/>
      <c r="M22" s="12">
        <v>5</v>
      </c>
      <c r="N22" s="12">
        <v>15</v>
      </c>
      <c r="O22" s="12">
        <v>10</v>
      </c>
      <c r="P22" s="12">
        <v>5</v>
      </c>
      <c r="Q22" s="12">
        <v>10</v>
      </c>
      <c r="R22" s="12"/>
      <c r="S22" s="12"/>
    </row>
    <row r="23" spans="1:19">
      <c r="A23" s="3"/>
      <c r="B23" s="3"/>
      <c r="C23" s="81"/>
      <c r="D23" s="12" t="s">
        <v>126</v>
      </c>
      <c r="E23" s="12" t="s">
        <v>106</v>
      </c>
      <c r="F23" s="12" t="s">
        <v>127</v>
      </c>
      <c r="G23" s="12" t="s">
        <v>91</v>
      </c>
      <c r="H23" s="12" t="s">
        <v>87</v>
      </c>
      <c r="I23" s="12" t="s">
        <v>88</v>
      </c>
      <c r="J23" s="12" t="s">
        <v>120</v>
      </c>
      <c r="K23" s="12" t="s">
        <v>128</v>
      </c>
      <c r="L23" s="15"/>
      <c r="M23" s="15">
        <v>10</v>
      </c>
      <c r="N23" s="32">
        <v>20</v>
      </c>
      <c r="O23" s="15">
        <v>5</v>
      </c>
      <c r="P23" s="15">
        <v>5</v>
      </c>
      <c r="Q23" s="15">
        <v>10</v>
      </c>
      <c r="R23" s="4"/>
      <c r="S23" s="32"/>
    </row>
    <row r="24" spans="1:19">
      <c r="A24" s="82">
        <v>5</v>
      </c>
      <c r="B24" s="3">
        <v>17</v>
      </c>
      <c r="C24" s="81" t="s">
        <v>458</v>
      </c>
      <c r="D24" s="4"/>
      <c r="E24" s="15"/>
      <c r="F24" s="15" t="s">
        <v>261</v>
      </c>
      <c r="G24" s="15"/>
      <c r="H24" s="15"/>
      <c r="I24" s="15"/>
      <c r="J24" s="15"/>
      <c r="K24" s="15"/>
      <c r="L24" s="15"/>
      <c r="M24" s="15">
        <v>5</v>
      </c>
      <c r="N24" s="32">
        <v>2</v>
      </c>
      <c r="O24" s="15">
        <v>3</v>
      </c>
      <c r="P24" s="15">
        <v>5</v>
      </c>
      <c r="Q24" s="15">
        <v>3</v>
      </c>
      <c r="R24" s="15"/>
      <c r="S24" s="4"/>
    </row>
    <row r="25" spans="1:19">
      <c r="A25" s="82"/>
      <c r="B25" s="3">
        <v>18</v>
      </c>
      <c r="C25" s="81" t="s">
        <v>458</v>
      </c>
      <c r="D25" s="4"/>
      <c r="E25" s="4"/>
      <c r="F25" s="15" t="s">
        <v>249</v>
      </c>
      <c r="G25" s="4"/>
      <c r="H25" s="4"/>
      <c r="I25" s="15" t="s">
        <v>260</v>
      </c>
      <c r="J25" s="15" t="s">
        <v>260</v>
      </c>
      <c r="K25" s="15" t="s">
        <v>260</v>
      </c>
      <c r="L25" s="15"/>
      <c r="M25" s="15">
        <v>2</v>
      </c>
      <c r="N25" s="15">
        <v>10</v>
      </c>
      <c r="O25" s="15">
        <v>15</v>
      </c>
      <c r="P25" s="15">
        <v>2</v>
      </c>
      <c r="Q25" s="15"/>
      <c r="R25" s="15"/>
      <c r="S25" s="4"/>
    </row>
    <row r="26" spans="1:19">
      <c r="A26" s="82"/>
      <c r="B26" s="3">
        <v>19</v>
      </c>
      <c r="C26" s="81" t="s">
        <v>458</v>
      </c>
      <c r="D26" s="4"/>
      <c r="E26" s="15"/>
      <c r="F26" s="15" t="s">
        <v>265</v>
      </c>
      <c r="G26" s="15"/>
      <c r="H26" s="15"/>
      <c r="I26" s="15" t="s">
        <v>260</v>
      </c>
      <c r="J26" s="15" t="s">
        <v>258</v>
      </c>
      <c r="K26" s="15" t="s">
        <v>258</v>
      </c>
      <c r="L26" s="32"/>
      <c r="M26" s="15"/>
      <c r="N26" s="15">
        <v>15</v>
      </c>
      <c r="O26" s="4">
        <v>1</v>
      </c>
      <c r="P26" s="15">
        <v>5</v>
      </c>
      <c r="Q26" s="15"/>
      <c r="R26" s="15"/>
      <c r="S26" s="15"/>
    </row>
    <row r="27" spans="1:19">
      <c r="A27" s="82"/>
      <c r="B27" s="3">
        <v>20</v>
      </c>
      <c r="C27" s="81" t="s">
        <v>458</v>
      </c>
      <c r="D27" s="1"/>
      <c r="E27" s="1"/>
      <c r="F27" s="15" t="s">
        <v>258</v>
      </c>
      <c r="G27" s="1"/>
      <c r="H27" s="15"/>
      <c r="I27" s="15" t="s">
        <v>252</v>
      </c>
      <c r="J27" s="15" t="s">
        <v>252</v>
      </c>
      <c r="K27" s="15" t="s">
        <v>254</v>
      </c>
      <c r="L27" s="12"/>
      <c r="M27" s="12"/>
      <c r="N27" s="12">
        <v>12</v>
      </c>
      <c r="O27" s="12"/>
      <c r="P27" s="12">
        <v>10</v>
      </c>
      <c r="Q27" s="12"/>
      <c r="R27" s="12"/>
    </row>
    <row r="28" spans="1:19">
      <c r="C28" s="34"/>
      <c r="L28" s="4"/>
      <c r="M28" s="15"/>
      <c r="N28" s="34">
        <v>20</v>
      </c>
      <c r="O28" s="15"/>
      <c r="P28" s="15">
        <v>20</v>
      </c>
    </row>
    <row r="29" spans="1:19">
      <c r="C29" s="34"/>
      <c r="L29" s="4"/>
      <c r="M29" s="4"/>
      <c r="N29" s="34">
        <v>10</v>
      </c>
      <c r="O29" s="4"/>
      <c r="P29" s="4"/>
    </row>
    <row r="30" spans="1:19">
      <c r="C30" s="34"/>
      <c r="D30" s="51"/>
      <c r="F30" s="52"/>
      <c r="H30" s="51"/>
      <c r="L30" s="4"/>
      <c r="M30" s="15"/>
      <c r="O30" s="15"/>
      <c r="P30" s="15"/>
    </row>
    <row r="31" spans="1:19">
      <c r="C31" s="51"/>
      <c r="D31" s="51" t="s">
        <v>268</v>
      </c>
      <c r="E31" s="51" t="s">
        <v>269</v>
      </c>
      <c r="F31" s="51" t="s">
        <v>267</v>
      </c>
      <c r="G31" s="54" t="s">
        <v>270</v>
      </c>
      <c r="L31" s="32"/>
      <c r="M31" s="32"/>
      <c r="O31" s="32"/>
      <c r="P31" s="15"/>
    </row>
    <row r="32" spans="1:19">
      <c r="C32" s="51" t="s">
        <v>215</v>
      </c>
      <c r="D32" s="40">
        <f>6/10</f>
        <v>0.6</v>
      </c>
      <c r="E32" s="40">
        <v>1</v>
      </c>
      <c r="F32" s="40">
        <v>1</v>
      </c>
      <c r="G32" s="55">
        <f>21/23</f>
        <v>0.91304347826086951</v>
      </c>
      <c r="I32" s="51" t="s">
        <v>283</v>
      </c>
      <c r="J32" s="51" t="s">
        <v>268</v>
      </c>
    </row>
    <row r="33" spans="3:10">
      <c r="C33" s="51" t="s">
        <v>222</v>
      </c>
      <c r="D33" s="40">
        <v>0.3</v>
      </c>
      <c r="E33" s="40">
        <v>0.125</v>
      </c>
      <c r="F33" s="40">
        <v>0.33333333333333331</v>
      </c>
      <c r="G33" s="40">
        <f>5/21</f>
        <v>0.23809523809523808</v>
      </c>
      <c r="J33" s="34">
        <v>5</v>
      </c>
    </row>
    <row r="34" spans="3:10">
      <c r="C34" s="51" t="s">
        <v>270</v>
      </c>
      <c r="D34" s="40">
        <v>0.5</v>
      </c>
      <c r="E34" s="40">
        <v>0.56000000000000005</v>
      </c>
      <c r="F34" s="40">
        <v>0.8</v>
      </c>
      <c r="G34" s="40">
        <v>0.59</v>
      </c>
      <c r="J34" s="56">
        <v>4</v>
      </c>
    </row>
    <row r="35" spans="3:10">
      <c r="C35" s="34"/>
      <c r="D35" s="40"/>
      <c r="E35" s="40"/>
      <c r="F35" s="40"/>
      <c r="G35" s="40"/>
      <c r="J35" s="34">
        <v>3</v>
      </c>
    </row>
    <row r="36" spans="3:10">
      <c r="C36" s="34"/>
      <c r="D36" s="12"/>
      <c r="F36" s="12"/>
      <c r="G36" s="12"/>
      <c r="H36" s="12"/>
      <c r="J36" s="12">
        <v>16</v>
      </c>
    </row>
    <row r="37" spans="3:10">
      <c r="C37" s="51"/>
      <c r="D37" s="51" t="s">
        <v>268</v>
      </c>
      <c r="E37" s="51" t="s">
        <v>269</v>
      </c>
      <c r="F37" s="51" t="s">
        <v>267</v>
      </c>
      <c r="G37" s="54" t="s">
        <v>270</v>
      </c>
      <c r="H37" s="15"/>
      <c r="J37" s="15">
        <v>1</v>
      </c>
    </row>
    <row r="38" spans="3:10">
      <c r="C38" s="51" t="s">
        <v>215</v>
      </c>
      <c r="D38" s="40">
        <v>8.6</v>
      </c>
      <c r="E38" s="40">
        <v>5.9</v>
      </c>
      <c r="F38" s="40">
        <v>7.7</v>
      </c>
      <c r="G38" s="55">
        <v>7.3</v>
      </c>
      <c r="H38" s="15"/>
      <c r="J38" s="15">
        <v>2</v>
      </c>
    </row>
    <row r="39" spans="3:10">
      <c r="C39" s="51" t="s">
        <v>222</v>
      </c>
      <c r="D39" s="40">
        <v>10.5</v>
      </c>
      <c r="E39" s="40">
        <v>10.5</v>
      </c>
      <c r="F39" s="40">
        <v>9.3000000000000007</v>
      </c>
      <c r="G39" s="40">
        <v>10.3</v>
      </c>
      <c r="H39" s="15"/>
      <c r="J39" s="15"/>
    </row>
    <row r="40" spans="3:10">
      <c r="C40" s="51" t="s">
        <v>270</v>
      </c>
      <c r="D40" s="15">
        <v>9.8000000000000007</v>
      </c>
      <c r="E40" s="34">
        <v>8.4</v>
      </c>
      <c r="F40" s="15">
        <v>7.6</v>
      </c>
      <c r="G40" s="15">
        <v>8.9</v>
      </c>
      <c r="H40" s="32"/>
      <c r="J40" s="15"/>
    </row>
    <row r="41" spans="3:10">
      <c r="C41" s="34"/>
      <c r="F41" s="12"/>
    </row>
    <row r="42" spans="3:10">
      <c r="C42" s="51"/>
      <c r="D42" s="51" t="s">
        <v>268</v>
      </c>
      <c r="E42" s="51" t="s">
        <v>269</v>
      </c>
      <c r="F42" s="51" t="s">
        <v>267</v>
      </c>
      <c r="G42" s="54" t="s">
        <v>270</v>
      </c>
    </row>
    <row r="43" spans="3:10">
      <c r="C43" s="51" t="s">
        <v>215</v>
      </c>
      <c r="D43" s="55" t="s">
        <v>273</v>
      </c>
      <c r="E43" s="55" t="s">
        <v>274</v>
      </c>
      <c r="F43" s="55" t="s">
        <v>275</v>
      </c>
      <c r="G43" s="55" t="s">
        <v>276</v>
      </c>
    </row>
    <row r="44" spans="3:10">
      <c r="C44" s="51" t="s">
        <v>222</v>
      </c>
      <c r="D44" s="55" t="s">
        <v>277</v>
      </c>
      <c r="E44" s="55" t="s">
        <v>278</v>
      </c>
      <c r="F44" s="55" t="s">
        <v>279</v>
      </c>
      <c r="G44" s="55" t="s">
        <v>280</v>
      </c>
    </row>
    <row r="45" spans="3:10">
      <c r="C45" s="51" t="s">
        <v>270</v>
      </c>
      <c r="D45" s="55" t="s">
        <v>281</v>
      </c>
      <c r="E45" s="55" t="s">
        <v>271</v>
      </c>
      <c r="F45" s="55" t="s">
        <v>282</v>
      </c>
      <c r="G45" s="55" t="s">
        <v>272</v>
      </c>
    </row>
    <row r="46" spans="3:10">
      <c r="C46" s="34"/>
      <c r="D46" s="15"/>
    </row>
    <row r="47" spans="3:10">
      <c r="C47" s="34"/>
    </row>
    <row r="48" spans="3:10">
      <c r="C48" s="34"/>
    </row>
    <row r="49" spans="3:3">
      <c r="C49" s="34"/>
    </row>
    <row r="50" spans="3:3">
      <c r="C50" s="34"/>
    </row>
    <row r="51" spans="3:3">
      <c r="C51" s="34"/>
    </row>
    <row r="52" spans="3:3">
      <c r="C52" s="34"/>
    </row>
    <row r="53" spans="3:3">
      <c r="C53" s="34"/>
    </row>
    <row r="54" spans="3:3">
      <c r="C54" s="34"/>
    </row>
    <row r="55" spans="3:3">
      <c r="C55" s="34"/>
    </row>
    <row r="56" spans="3:3">
      <c r="C56" s="34"/>
    </row>
    <row r="57" spans="3:3">
      <c r="C57" s="34"/>
    </row>
    <row r="58" spans="3:3">
      <c r="C58" s="34"/>
    </row>
    <row r="59" spans="3:3">
      <c r="C59" s="34"/>
    </row>
    <row r="60" spans="3:3">
      <c r="C60" s="34"/>
    </row>
    <row r="61" spans="3:3">
      <c r="C61" s="34"/>
    </row>
    <row r="62" spans="3:3">
      <c r="C62" s="34"/>
    </row>
    <row r="63" spans="3:3">
      <c r="C63" s="34"/>
    </row>
    <row r="64" spans="3:3">
      <c r="C64" s="34"/>
    </row>
    <row r="65" spans="3:3">
      <c r="C65" s="34"/>
    </row>
    <row r="66" spans="3:3">
      <c r="C66" s="34"/>
    </row>
    <row r="67" spans="3:3">
      <c r="C67" s="34"/>
    </row>
    <row r="68" spans="3:3">
      <c r="C68" s="34"/>
    </row>
    <row r="69" spans="3:3">
      <c r="C69" s="34"/>
    </row>
    <row r="70" spans="3:3">
      <c r="C70" s="34"/>
    </row>
    <row r="71" spans="3:3">
      <c r="C71" s="34"/>
    </row>
    <row r="72" spans="3:3">
      <c r="C72" s="34"/>
    </row>
    <row r="73" spans="3:3">
      <c r="C73" s="34"/>
    </row>
    <row r="74" spans="3:3">
      <c r="C74" s="34"/>
    </row>
    <row r="75" spans="3:3">
      <c r="C75" s="34"/>
    </row>
    <row r="76" spans="3:3">
      <c r="C76" s="34"/>
    </row>
    <row r="77" spans="3:3">
      <c r="C77" s="34"/>
    </row>
    <row r="78" spans="3:3">
      <c r="C78" s="34"/>
    </row>
    <row r="79" spans="3:3">
      <c r="C79" s="34"/>
    </row>
    <row r="80" spans="3:3">
      <c r="C80" s="34"/>
    </row>
    <row r="81" spans="3:3">
      <c r="C81" s="34"/>
    </row>
    <row r="82" spans="3:3">
      <c r="C82" s="34"/>
    </row>
    <row r="83" spans="3:3">
      <c r="C83" s="34"/>
    </row>
    <row r="84" spans="3:3">
      <c r="C84" s="34"/>
    </row>
    <row r="85" spans="3:3">
      <c r="C85" s="34"/>
    </row>
    <row r="86" spans="3:3">
      <c r="C86" s="34"/>
    </row>
    <row r="87" spans="3:3">
      <c r="C87" s="34"/>
    </row>
    <row r="88" spans="3:3">
      <c r="C88" s="34"/>
    </row>
    <row r="89" spans="3:3">
      <c r="C89" s="34"/>
    </row>
    <row r="90" spans="3:3">
      <c r="C90" s="34"/>
    </row>
    <row r="91" spans="3:3">
      <c r="C91" s="34"/>
    </row>
    <row r="92" spans="3:3">
      <c r="C92" s="34"/>
    </row>
    <row r="93" spans="3:3">
      <c r="C93" s="34"/>
    </row>
    <row r="94" spans="3:3">
      <c r="C94" s="34"/>
    </row>
    <row r="95" spans="3:3">
      <c r="C95" s="34"/>
    </row>
    <row r="96" spans="3:3">
      <c r="C96" s="34"/>
    </row>
    <row r="97" spans="3:3">
      <c r="C97" s="34"/>
    </row>
    <row r="98" spans="3:3">
      <c r="C98" s="34"/>
    </row>
    <row r="99" spans="3:3">
      <c r="C99" s="34"/>
    </row>
    <row r="100" spans="3:3">
      <c r="C100" s="34"/>
    </row>
    <row r="101" spans="3:3">
      <c r="C101" s="34"/>
    </row>
    <row r="102" spans="3:3">
      <c r="C102" s="34"/>
    </row>
    <row r="103" spans="3:3">
      <c r="C103" s="34"/>
    </row>
    <row r="104" spans="3:3">
      <c r="C104" s="34"/>
    </row>
    <row r="105" spans="3:3">
      <c r="C105" s="34"/>
    </row>
    <row r="106" spans="3:3">
      <c r="C106" s="34"/>
    </row>
    <row r="107" spans="3:3">
      <c r="C107" s="34"/>
    </row>
    <row r="108" spans="3:3">
      <c r="C108" s="34"/>
    </row>
    <row r="109" spans="3:3">
      <c r="C109" s="34"/>
    </row>
    <row r="110" spans="3:3">
      <c r="C110" s="34"/>
    </row>
    <row r="111" spans="3:3">
      <c r="C111" s="34"/>
    </row>
    <row r="112" spans="3:3">
      <c r="C112" s="34"/>
    </row>
    <row r="113" spans="3:3">
      <c r="C113" s="34"/>
    </row>
    <row r="114" spans="3:3">
      <c r="C114" s="34"/>
    </row>
    <row r="115" spans="3:3">
      <c r="C115" s="34"/>
    </row>
    <row r="116" spans="3:3">
      <c r="C116" s="34"/>
    </row>
    <row r="117" spans="3:3">
      <c r="C117" s="34"/>
    </row>
    <row r="118" spans="3:3">
      <c r="C118" s="34"/>
    </row>
    <row r="119" spans="3:3">
      <c r="C119" s="34"/>
    </row>
    <row r="120" spans="3:3">
      <c r="C120" s="34"/>
    </row>
    <row r="121" spans="3:3">
      <c r="C121" s="34"/>
    </row>
    <row r="122" spans="3:3">
      <c r="C122" s="34"/>
    </row>
    <row r="123" spans="3:3">
      <c r="C123" s="34"/>
    </row>
    <row r="124" spans="3:3">
      <c r="C124" s="34"/>
    </row>
    <row r="125" spans="3:3">
      <c r="C125" s="34"/>
    </row>
    <row r="126" spans="3:3">
      <c r="C126" s="34"/>
    </row>
    <row r="127" spans="3:3">
      <c r="C127" s="34"/>
    </row>
    <row r="128" spans="3:3">
      <c r="C128" s="34"/>
    </row>
    <row r="129" spans="3:3">
      <c r="C129" s="34"/>
    </row>
    <row r="130" spans="3:3">
      <c r="C130" s="34"/>
    </row>
    <row r="131" spans="3:3">
      <c r="C131" s="34"/>
    </row>
    <row r="132" spans="3:3">
      <c r="C132" s="34"/>
    </row>
    <row r="133" spans="3:3">
      <c r="C133" s="34"/>
    </row>
    <row r="134" spans="3:3">
      <c r="C134" s="34"/>
    </row>
    <row r="135" spans="3:3">
      <c r="C135" s="34"/>
    </row>
    <row r="136" spans="3:3">
      <c r="C136" s="34"/>
    </row>
    <row r="137" spans="3:3">
      <c r="C137" s="34"/>
    </row>
    <row r="138" spans="3:3">
      <c r="C138" s="34"/>
    </row>
    <row r="139" spans="3:3">
      <c r="C139" s="34"/>
    </row>
    <row r="140" spans="3:3">
      <c r="C140" s="34"/>
    </row>
    <row r="141" spans="3:3">
      <c r="C141" s="34"/>
    </row>
    <row r="142" spans="3:3">
      <c r="C142" s="34"/>
    </row>
    <row r="143" spans="3:3">
      <c r="C143" s="34"/>
    </row>
    <row r="144" spans="3:3">
      <c r="C144" s="34"/>
    </row>
    <row r="145" spans="3:3">
      <c r="C145" s="34"/>
    </row>
    <row r="146" spans="3:3">
      <c r="C146" s="34"/>
    </row>
    <row r="147" spans="3:3">
      <c r="C147" s="34"/>
    </row>
    <row r="148" spans="3:3">
      <c r="C148" s="34"/>
    </row>
    <row r="149" spans="3:3">
      <c r="C149" s="34"/>
    </row>
    <row r="150" spans="3:3">
      <c r="C150" s="34"/>
    </row>
    <row r="151" spans="3:3">
      <c r="C151" s="34"/>
    </row>
    <row r="152" spans="3:3">
      <c r="C152" s="34"/>
    </row>
    <row r="153" spans="3:3">
      <c r="C153" s="34"/>
    </row>
    <row r="154" spans="3:3">
      <c r="C154" s="34"/>
    </row>
    <row r="155" spans="3:3">
      <c r="C155" s="34"/>
    </row>
    <row r="156" spans="3:3">
      <c r="C156" s="34"/>
    </row>
    <row r="157" spans="3:3">
      <c r="C157" s="34"/>
    </row>
    <row r="158" spans="3:3">
      <c r="C158" s="34"/>
    </row>
    <row r="159" spans="3:3">
      <c r="C159" s="34"/>
    </row>
    <row r="160" spans="3:3">
      <c r="C160" s="34"/>
    </row>
    <row r="161" spans="3:3">
      <c r="C161" s="34"/>
    </row>
    <row r="162" spans="3:3">
      <c r="C162" s="34"/>
    </row>
    <row r="163" spans="3:3">
      <c r="C163" s="34"/>
    </row>
    <row r="164" spans="3:3">
      <c r="C164" s="34"/>
    </row>
    <row r="165" spans="3:3">
      <c r="C165" s="34"/>
    </row>
    <row r="166" spans="3:3">
      <c r="C166" s="34"/>
    </row>
    <row r="167" spans="3:3">
      <c r="C167" s="34"/>
    </row>
    <row r="168" spans="3:3">
      <c r="C168" s="34"/>
    </row>
    <row r="169" spans="3:3">
      <c r="C169" s="34"/>
    </row>
    <row r="170" spans="3:3">
      <c r="C170" s="34"/>
    </row>
    <row r="171" spans="3:3">
      <c r="C171" s="34"/>
    </row>
    <row r="172" spans="3:3">
      <c r="C172" s="34"/>
    </row>
    <row r="173" spans="3:3">
      <c r="C173" s="34"/>
    </row>
    <row r="174" spans="3:3">
      <c r="C174" s="34"/>
    </row>
    <row r="175" spans="3:3">
      <c r="C175" s="34"/>
    </row>
    <row r="176" spans="3:3">
      <c r="C176" s="34"/>
    </row>
    <row r="177" spans="3:3">
      <c r="C177" s="34"/>
    </row>
    <row r="178" spans="3:3">
      <c r="C178" s="34"/>
    </row>
    <row r="179" spans="3:3">
      <c r="C179" s="34"/>
    </row>
    <row r="180" spans="3:3">
      <c r="C180" s="34"/>
    </row>
    <row r="181" spans="3:3">
      <c r="C181" s="34"/>
    </row>
    <row r="182" spans="3:3">
      <c r="C182" s="34"/>
    </row>
    <row r="183" spans="3:3">
      <c r="C183" s="34"/>
    </row>
    <row r="184" spans="3:3">
      <c r="C184" s="34"/>
    </row>
    <row r="185" spans="3:3">
      <c r="C185" s="34"/>
    </row>
    <row r="186" spans="3:3">
      <c r="C186" s="34"/>
    </row>
    <row r="187" spans="3:3">
      <c r="C187" s="34"/>
    </row>
    <row r="188" spans="3:3">
      <c r="C188" s="34"/>
    </row>
    <row r="189" spans="3:3">
      <c r="C189" s="34"/>
    </row>
    <row r="190" spans="3:3">
      <c r="C190" s="34"/>
    </row>
    <row r="191" spans="3:3">
      <c r="C191" s="34"/>
    </row>
    <row r="192" spans="3:3">
      <c r="C192" s="34"/>
    </row>
    <row r="193" spans="3:3">
      <c r="C193" s="34"/>
    </row>
    <row r="194" spans="3:3">
      <c r="C194" s="34"/>
    </row>
    <row r="195" spans="3:3">
      <c r="C195" s="34"/>
    </row>
    <row r="196" spans="3:3">
      <c r="C196" s="34"/>
    </row>
    <row r="197" spans="3:3">
      <c r="C197" s="34"/>
    </row>
    <row r="198" spans="3:3">
      <c r="C198" s="34"/>
    </row>
    <row r="199" spans="3:3">
      <c r="C199" s="34"/>
    </row>
    <row r="200" spans="3:3">
      <c r="C200" s="34"/>
    </row>
    <row r="201" spans="3:3">
      <c r="C201" s="34"/>
    </row>
    <row r="202" spans="3:3">
      <c r="C202" s="34"/>
    </row>
    <row r="203" spans="3:3">
      <c r="C203" s="34"/>
    </row>
    <row r="204" spans="3:3">
      <c r="C204" s="34"/>
    </row>
    <row r="205" spans="3:3">
      <c r="C205" s="34"/>
    </row>
    <row r="206" spans="3:3">
      <c r="C206" s="34"/>
    </row>
    <row r="207" spans="3:3">
      <c r="C207" s="34"/>
    </row>
    <row r="208" spans="3:3">
      <c r="C208" s="34"/>
    </row>
    <row r="209" spans="3:3">
      <c r="C209" s="34"/>
    </row>
    <row r="210" spans="3:3">
      <c r="C210" s="34"/>
    </row>
    <row r="211" spans="3:3">
      <c r="C211" s="34"/>
    </row>
    <row r="212" spans="3:3">
      <c r="C212" s="34"/>
    </row>
    <row r="213" spans="3:3">
      <c r="C213" s="34"/>
    </row>
    <row r="214" spans="3:3">
      <c r="C214" s="34"/>
    </row>
    <row r="215" spans="3:3">
      <c r="C215" s="34"/>
    </row>
    <row r="216" spans="3:3">
      <c r="C216" s="34"/>
    </row>
    <row r="217" spans="3:3">
      <c r="C217" s="34"/>
    </row>
    <row r="218" spans="3:3">
      <c r="C218" s="34"/>
    </row>
    <row r="219" spans="3:3">
      <c r="C219" s="34"/>
    </row>
    <row r="220" spans="3:3">
      <c r="C220" s="34"/>
    </row>
    <row r="221" spans="3:3">
      <c r="C221" s="34"/>
    </row>
    <row r="222" spans="3:3">
      <c r="C222" s="34"/>
    </row>
    <row r="223" spans="3:3">
      <c r="C223" s="34"/>
    </row>
    <row r="224" spans="3:3">
      <c r="C224" s="34"/>
    </row>
    <row r="225" spans="3:3">
      <c r="C225" s="34"/>
    </row>
    <row r="226" spans="3:3">
      <c r="C226" s="34"/>
    </row>
    <row r="227" spans="3:3">
      <c r="C227" s="34"/>
    </row>
    <row r="228" spans="3:3">
      <c r="C228" s="34"/>
    </row>
    <row r="229" spans="3:3">
      <c r="C229" s="34"/>
    </row>
    <row r="230" spans="3:3">
      <c r="C230" s="34"/>
    </row>
    <row r="231" spans="3:3">
      <c r="C231" s="34"/>
    </row>
    <row r="232" spans="3:3">
      <c r="C232" s="34"/>
    </row>
    <row r="233" spans="3:3">
      <c r="C233" s="34"/>
    </row>
    <row r="234" spans="3:3">
      <c r="C234" s="34"/>
    </row>
    <row r="235" spans="3:3">
      <c r="C235" s="34"/>
    </row>
    <row r="236" spans="3:3">
      <c r="C236" s="34"/>
    </row>
    <row r="237" spans="3:3">
      <c r="C237" s="34"/>
    </row>
    <row r="238" spans="3:3">
      <c r="C238" s="34"/>
    </row>
    <row r="239" spans="3:3">
      <c r="C239" s="34"/>
    </row>
    <row r="240" spans="3:3">
      <c r="C240" s="34"/>
    </row>
    <row r="241" spans="3:3">
      <c r="C241" s="34"/>
    </row>
    <row r="242" spans="3:3">
      <c r="C242" s="34"/>
    </row>
    <row r="243" spans="3:3">
      <c r="C243" s="34"/>
    </row>
    <row r="244" spans="3:3">
      <c r="C244" s="34"/>
    </row>
    <row r="245" spans="3:3">
      <c r="C245" s="34"/>
    </row>
    <row r="246" spans="3:3">
      <c r="C246" s="34"/>
    </row>
    <row r="247" spans="3:3">
      <c r="C247" s="34"/>
    </row>
    <row r="248" spans="3:3">
      <c r="C248" s="34"/>
    </row>
    <row r="249" spans="3:3">
      <c r="C249" s="34"/>
    </row>
    <row r="250" spans="3:3">
      <c r="C250" s="34"/>
    </row>
    <row r="251" spans="3:3">
      <c r="C251" s="34"/>
    </row>
    <row r="252" spans="3:3">
      <c r="C252" s="34"/>
    </row>
    <row r="253" spans="3:3">
      <c r="C253" s="34"/>
    </row>
    <row r="254" spans="3:3">
      <c r="C254" s="34"/>
    </row>
    <row r="255" spans="3:3">
      <c r="C255" s="34"/>
    </row>
    <row r="256" spans="3:3">
      <c r="C256" s="34"/>
    </row>
    <row r="257" spans="3:3">
      <c r="C257" s="34"/>
    </row>
    <row r="258" spans="3:3">
      <c r="C258" s="34"/>
    </row>
    <row r="259" spans="3:3">
      <c r="C259" s="34"/>
    </row>
    <row r="260" spans="3:3">
      <c r="C260" s="34"/>
    </row>
    <row r="261" spans="3:3">
      <c r="C261" s="34"/>
    </row>
    <row r="262" spans="3:3">
      <c r="C262" s="34"/>
    </row>
    <row r="263" spans="3:3">
      <c r="C263" s="34"/>
    </row>
    <row r="264" spans="3:3">
      <c r="C264" s="34"/>
    </row>
    <row r="265" spans="3:3">
      <c r="C265" s="34"/>
    </row>
    <row r="266" spans="3:3">
      <c r="C266" s="34"/>
    </row>
    <row r="267" spans="3:3">
      <c r="C267" s="34"/>
    </row>
    <row r="268" spans="3:3">
      <c r="C268" s="34"/>
    </row>
    <row r="269" spans="3:3">
      <c r="C269" s="34"/>
    </row>
    <row r="270" spans="3:3">
      <c r="C270" s="34"/>
    </row>
    <row r="271" spans="3:3">
      <c r="C271" s="34"/>
    </row>
    <row r="272" spans="3:3">
      <c r="C272" s="34"/>
    </row>
    <row r="273" spans="3:3">
      <c r="C273" s="34"/>
    </row>
    <row r="274" spans="3:3">
      <c r="C274" s="34"/>
    </row>
    <row r="275" spans="3:3">
      <c r="C275" s="34"/>
    </row>
    <row r="276" spans="3:3">
      <c r="C276" s="34"/>
    </row>
    <row r="277" spans="3:3">
      <c r="C277" s="34"/>
    </row>
    <row r="278" spans="3:3">
      <c r="C278" s="34"/>
    </row>
    <row r="279" spans="3:3">
      <c r="C279" s="34"/>
    </row>
    <row r="280" spans="3:3">
      <c r="C280" s="34"/>
    </row>
    <row r="281" spans="3:3">
      <c r="C281" s="34"/>
    </row>
    <row r="282" spans="3:3">
      <c r="C282" s="34"/>
    </row>
    <row r="283" spans="3:3">
      <c r="C283" s="34"/>
    </row>
    <row r="284" spans="3:3">
      <c r="C284" s="34"/>
    </row>
    <row r="285" spans="3:3">
      <c r="C285" s="34"/>
    </row>
    <row r="286" spans="3:3">
      <c r="C286" s="34"/>
    </row>
    <row r="287" spans="3:3">
      <c r="C287" s="34"/>
    </row>
    <row r="288" spans="3:3">
      <c r="C288" s="34"/>
    </row>
    <row r="289" spans="3:3">
      <c r="C289" s="34"/>
    </row>
    <row r="290" spans="3:3">
      <c r="C290" s="34"/>
    </row>
    <row r="291" spans="3:3">
      <c r="C291" s="34"/>
    </row>
    <row r="292" spans="3:3">
      <c r="C292" s="34"/>
    </row>
    <row r="293" spans="3:3">
      <c r="C293" s="34"/>
    </row>
    <row r="294" spans="3:3">
      <c r="C294" s="34"/>
    </row>
    <row r="295" spans="3:3">
      <c r="C295" s="34"/>
    </row>
    <row r="296" spans="3:3">
      <c r="C296" s="34"/>
    </row>
    <row r="297" spans="3:3">
      <c r="C297" s="34"/>
    </row>
    <row r="298" spans="3:3">
      <c r="C298" s="34"/>
    </row>
    <row r="299" spans="3:3">
      <c r="C299" s="34"/>
    </row>
    <row r="300" spans="3:3">
      <c r="C300" s="34"/>
    </row>
    <row r="301" spans="3:3">
      <c r="C301" s="34"/>
    </row>
    <row r="302" spans="3:3">
      <c r="C302" s="34"/>
    </row>
    <row r="303" spans="3:3">
      <c r="C303" s="34"/>
    </row>
    <row r="304" spans="3:3">
      <c r="C304" s="34"/>
    </row>
    <row r="305" spans="3:3">
      <c r="C305" s="34"/>
    </row>
    <row r="306" spans="3:3">
      <c r="C306" s="34"/>
    </row>
    <row r="307" spans="3:3">
      <c r="C307" s="34"/>
    </row>
    <row r="308" spans="3:3">
      <c r="C308" s="34"/>
    </row>
    <row r="309" spans="3:3">
      <c r="C309" s="34"/>
    </row>
    <row r="310" spans="3:3">
      <c r="C310" s="34"/>
    </row>
    <row r="311" spans="3:3">
      <c r="C311" s="34"/>
    </row>
    <row r="313" spans="3:3">
      <c r="C313" s="40" t="s">
        <v>223</v>
      </c>
    </row>
  </sheetData>
  <mergeCells count="5">
    <mergeCell ref="A4:A7"/>
    <mergeCell ref="A9:A12"/>
    <mergeCell ref="A14:A17"/>
    <mergeCell ref="A19:A22"/>
    <mergeCell ref="A24:A27"/>
  </mergeCells>
  <phoneticPr fontId="1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97BE6-646A-4D70-8574-64159DF601F0}">
  <dimension ref="A1:E38"/>
  <sheetViews>
    <sheetView workbookViewId="0">
      <selection activeCell="D8" sqref="D8"/>
    </sheetView>
  </sheetViews>
  <sheetFormatPr defaultRowHeight="15"/>
  <cols>
    <col min="1" max="1" width="18.42578125" customWidth="1"/>
    <col min="2" max="2" width="54" customWidth="1"/>
    <col min="3" max="3" width="16.2109375" customWidth="1"/>
    <col min="4" max="4" width="29.2109375" customWidth="1"/>
    <col min="5" max="5" width="38.7109375" customWidth="1"/>
  </cols>
  <sheetData>
    <row r="1" spans="1:4">
      <c r="A1" s="39" t="s">
        <v>287</v>
      </c>
      <c r="B1" s="39" t="s">
        <v>297</v>
      </c>
      <c r="C1" s="39" t="s">
        <v>293</v>
      </c>
      <c r="D1" s="39" t="s">
        <v>309</v>
      </c>
    </row>
    <row r="2" spans="1:4">
      <c r="A2" s="39"/>
      <c r="B2" s="39" t="s">
        <v>289</v>
      </c>
      <c r="C2" s="39" t="s">
        <v>294</v>
      </c>
      <c r="D2" s="39" t="s">
        <v>312</v>
      </c>
    </row>
    <row r="3" spans="1:4">
      <c r="A3" s="39"/>
      <c r="B3" s="39" t="s">
        <v>298</v>
      </c>
      <c r="D3" s="39" t="s">
        <v>311</v>
      </c>
    </row>
    <row r="4" spans="1:4">
      <c r="A4" s="39"/>
      <c r="B4" t="s">
        <v>284</v>
      </c>
      <c r="D4" s="39" t="s">
        <v>314</v>
      </c>
    </row>
    <row r="5" spans="1:4">
      <c r="A5" s="39" t="s">
        <v>291</v>
      </c>
      <c r="B5" s="39" t="s">
        <v>299</v>
      </c>
      <c r="D5" s="39" t="s">
        <v>316</v>
      </c>
    </row>
    <row r="6" spans="1:4">
      <c r="A6" s="39"/>
      <c r="B6" s="39" t="s">
        <v>292</v>
      </c>
      <c r="C6" s="39" t="s">
        <v>295</v>
      </c>
      <c r="D6" s="39" t="s">
        <v>319</v>
      </c>
    </row>
    <row r="7" spans="1:4">
      <c r="A7" s="39"/>
      <c r="B7" s="39" t="s">
        <v>300</v>
      </c>
      <c r="D7" s="39" t="s">
        <v>321</v>
      </c>
    </row>
    <row r="8" spans="1:4">
      <c r="A8" s="39"/>
      <c r="B8" t="s">
        <v>285</v>
      </c>
      <c r="D8" s="39" t="s">
        <v>324</v>
      </c>
    </row>
    <row r="9" spans="1:4">
      <c r="A9" s="39"/>
      <c r="B9" s="39" t="s">
        <v>290</v>
      </c>
      <c r="D9" s="39" t="s">
        <v>326</v>
      </c>
    </row>
    <row r="10" spans="1:4">
      <c r="B10" s="39" t="s">
        <v>301</v>
      </c>
      <c r="D10" s="39" t="s">
        <v>329</v>
      </c>
    </row>
    <row r="11" spans="1:4">
      <c r="A11" s="39" t="s">
        <v>288</v>
      </c>
      <c r="B11" s="39" t="s">
        <v>302</v>
      </c>
      <c r="D11" s="39" t="s">
        <v>331</v>
      </c>
    </row>
    <row r="12" spans="1:4">
      <c r="B12" s="39" t="s">
        <v>303</v>
      </c>
      <c r="D12" s="39" t="s">
        <v>333</v>
      </c>
    </row>
    <row r="13" spans="1:4">
      <c r="B13" s="39" t="s">
        <v>305</v>
      </c>
      <c r="D13" s="39" t="s">
        <v>286</v>
      </c>
    </row>
    <row r="14" spans="1:4">
      <c r="B14" s="39" t="s">
        <v>304</v>
      </c>
      <c r="C14" s="39" t="s">
        <v>296</v>
      </c>
      <c r="D14" s="39" t="s">
        <v>337</v>
      </c>
    </row>
    <row r="15" spans="1:4">
      <c r="B15" s="39" t="s">
        <v>307</v>
      </c>
    </row>
    <row r="16" spans="1:4">
      <c r="B16" s="39" t="s">
        <v>308</v>
      </c>
    </row>
    <row r="18" spans="1:5">
      <c r="A18" s="39" t="s">
        <v>415</v>
      </c>
      <c r="D18" s="39" t="s">
        <v>434</v>
      </c>
    </row>
    <row r="19" spans="1:5">
      <c r="B19" s="39" t="s">
        <v>416</v>
      </c>
      <c r="E19" s="39" t="s">
        <v>433</v>
      </c>
    </row>
    <row r="20" spans="1:5">
      <c r="B20" s="39" t="s">
        <v>419</v>
      </c>
    </row>
    <row r="21" spans="1:5">
      <c r="B21" s="39" t="s">
        <v>417</v>
      </c>
      <c r="D21" s="39" t="s">
        <v>310</v>
      </c>
    </row>
    <row r="22" spans="1:5">
      <c r="B22" s="39" t="s">
        <v>418</v>
      </c>
      <c r="E22" s="39" t="s">
        <v>435</v>
      </c>
    </row>
    <row r="23" spans="1:5">
      <c r="A23" s="39" t="s">
        <v>420</v>
      </c>
      <c r="E23" s="39" t="s">
        <v>313</v>
      </c>
    </row>
    <row r="24" spans="1:5">
      <c r="B24" s="39" t="s">
        <v>421</v>
      </c>
      <c r="E24" s="39" t="s">
        <v>315</v>
      </c>
    </row>
    <row r="25" spans="1:5">
      <c r="B25" s="39" t="s">
        <v>422</v>
      </c>
      <c r="E25" s="39" t="s">
        <v>317</v>
      </c>
    </row>
    <row r="26" spans="1:5">
      <c r="B26" s="39" t="s">
        <v>430</v>
      </c>
      <c r="D26" s="39" t="s">
        <v>318</v>
      </c>
    </row>
    <row r="27" spans="1:5">
      <c r="B27" s="39" t="s">
        <v>423</v>
      </c>
      <c r="E27" s="39" t="s">
        <v>320</v>
      </c>
    </row>
    <row r="28" spans="1:5">
      <c r="B28" s="39" t="s">
        <v>424</v>
      </c>
      <c r="E28" s="39" t="s">
        <v>322</v>
      </c>
    </row>
    <row r="29" spans="1:5">
      <c r="B29" s="39" t="s">
        <v>425</v>
      </c>
      <c r="E29" s="39" t="s">
        <v>323</v>
      </c>
    </row>
    <row r="30" spans="1:5">
      <c r="A30" s="39" t="s">
        <v>426</v>
      </c>
      <c r="E30" s="39" t="s">
        <v>325</v>
      </c>
    </row>
    <row r="31" spans="1:5">
      <c r="B31" s="39" t="s">
        <v>427</v>
      </c>
      <c r="E31" s="39" t="s">
        <v>327</v>
      </c>
    </row>
    <row r="32" spans="1:5">
      <c r="B32" s="39" t="s">
        <v>428</v>
      </c>
      <c r="E32" s="39" t="s">
        <v>328</v>
      </c>
    </row>
    <row r="33" spans="2:5">
      <c r="B33" s="39" t="s">
        <v>429</v>
      </c>
      <c r="E33" s="39" t="s">
        <v>330</v>
      </c>
    </row>
    <row r="34" spans="2:5">
      <c r="B34" s="39" t="s">
        <v>306</v>
      </c>
      <c r="E34" s="39" t="s">
        <v>332</v>
      </c>
    </row>
    <row r="35" spans="2:5">
      <c r="B35" s="39" t="s">
        <v>431</v>
      </c>
      <c r="E35" s="39" t="s">
        <v>334</v>
      </c>
    </row>
    <row r="36" spans="2:5">
      <c r="B36" s="39" t="s">
        <v>432</v>
      </c>
      <c r="E36" s="39" t="s">
        <v>335</v>
      </c>
    </row>
    <row r="37" spans="2:5">
      <c r="D37" s="39" t="s">
        <v>336</v>
      </c>
    </row>
    <row r="38" spans="2:5">
      <c r="E38" s="39" t="s">
        <v>436</v>
      </c>
    </row>
  </sheetData>
  <phoneticPr fontId="1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0"/>
  <sheetViews>
    <sheetView zoomScaleNormal="100" zoomScaleSheetLayoutView="100" workbookViewId="0">
      <selection activeCell="D17" sqref="D17"/>
    </sheetView>
  </sheetViews>
  <sheetFormatPr defaultColWidth="8.78515625" defaultRowHeight="15"/>
  <cols>
    <col min="1" max="5" width="8.78515625" customWidth="1"/>
    <col min="6" max="26" width="12.85546875" customWidth="1"/>
  </cols>
  <sheetData>
    <row r="1" spans="1:26">
      <c r="A1" s="1" t="s">
        <v>157</v>
      </c>
      <c r="B1" s="11"/>
      <c r="C1" s="11"/>
      <c r="D1" s="11"/>
      <c r="E1" s="11"/>
      <c r="F1" s="11"/>
      <c r="G1" s="11"/>
      <c r="H1" s="11"/>
      <c r="I1" s="11"/>
      <c r="J1" s="11"/>
      <c r="K1" s="11"/>
      <c r="L1" s="11"/>
      <c r="M1" s="11"/>
      <c r="N1" s="11"/>
      <c r="O1" s="11"/>
      <c r="P1" s="11"/>
      <c r="Q1" s="11"/>
      <c r="R1" s="11"/>
      <c r="S1" s="11"/>
      <c r="T1" s="11"/>
      <c r="U1" s="11"/>
      <c r="V1" s="11"/>
      <c r="W1" s="11"/>
      <c r="X1" s="11"/>
      <c r="Y1" s="11"/>
      <c r="Z1" s="11"/>
    </row>
    <row r="2" spans="1:26">
      <c r="A2" s="11"/>
      <c r="B2" s="11"/>
      <c r="C2" s="11"/>
      <c r="D2" s="11"/>
      <c r="E2" s="11"/>
      <c r="F2" s="11"/>
      <c r="G2" s="11"/>
      <c r="H2" s="11"/>
      <c r="I2" s="11"/>
      <c r="J2" s="11"/>
      <c r="K2" s="11"/>
      <c r="L2" s="11"/>
      <c r="M2" s="11"/>
      <c r="N2" s="11"/>
      <c r="O2" s="11"/>
      <c r="P2" s="11"/>
      <c r="Q2" s="11"/>
      <c r="R2" s="11"/>
      <c r="S2" s="11"/>
      <c r="T2" s="11"/>
      <c r="U2" s="11"/>
      <c r="V2" s="11"/>
      <c r="W2" s="11"/>
      <c r="X2" s="11"/>
      <c r="Y2" s="11"/>
      <c r="Z2" s="11"/>
    </row>
    <row r="3" spans="1:26">
      <c r="A3" s="11"/>
      <c r="B3" s="11"/>
      <c r="C3" s="28" t="s">
        <v>158</v>
      </c>
      <c r="D3" s="28" t="s">
        <v>159</v>
      </c>
      <c r="E3" s="28" t="s">
        <v>160</v>
      </c>
      <c r="F3" s="28" t="s">
        <v>161</v>
      </c>
      <c r="G3" s="28" t="s">
        <v>162</v>
      </c>
      <c r="H3" s="11"/>
      <c r="I3" s="11"/>
      <c r="J3" s="11"/>
      <c r="K3" s="11"/>
      <c r="L3" s="11"/>
      <c r="M3" s="11"/>
      <c r="N3" s="11"/>
      <c r="O3" s="11"/>
      <c r="P3" s="11"/>
      <c r="Q3" s="11"/>
      <c r="R3" s="11"/>
      <c r="S3" s="11"/>
      <c r="T3" s="11"/>
      <c r="U3" s="11"/>
      <c r="V3" s="11"/>
      <c r="W3" s="11"/>
      <c r="X3" s="11"/>
      <c r="Y3" s="11"/>
      <c r="Z3" s="11"/>
    </row>
    <row r="4" spans="1:26">
      <c r="A4" s="29"/>
      <c r="B4" s="30"/>
      <c r="C4" s="28" t="s">
        <v>163</v>
      </c>
      <c r="D4" s="28" t="s">
        <v>164</v>
      </c>
      <c r="E4" s="28" t="s">
        <v>164</v>
      </c>
      <c r="F4" s="28" t="s">
        <v>165</v>
      </c>
      <c r="G4" s="28" t="s">
        <v>164</v>
      </c>
      <c r="H4" s="30"/>
      <c r="I4" s="30"/>
      <c r="J4" s="1"/>
      <c r="K4" s="11"/>
      <c r="L4" s="11"/>
      <c r="M4" s="11"/>
      <c r="N4" s="11"/>
      <c r="O4" s="11"/>
      <c r="P4" s="11"/>
      <c r="Q4" s="11"/>
      <c r="R4" s="11"/>
      <c r="S4" s="11"/>
      <c r="T4" s="11"/>
      <c r="U4" s="11"/>
      <c r="V4" s="11"/>
      <c r="W4" s="11"/>
      <c r="X4" s="11"/>
      <c r="Y4" s="11"/>
      <c r="Z4" s="11"/>
    </row>
    <row r="5" spans="1:26">
      <c r="A5" s="30"/>
      <c r="B5" s="30"/>
      <c r="C5" s="28" t="s">
        <v>166</v>
      </c>
      <c r="D5" s="28" t="s">
        <v>167</v>
      </c>
      <c r="E5" s="28" t="s">
        <v>164</v>
      </c>
      <c r="F5" s="28" t="s">
        <v>164</v>
      </c>
      <c r="G5" s="28" t="s">
        <v>165</v>
      </c>
      <c r="H5" s="30"/>
      <c r="I5" s="30"/>
      <c r="J5" s="1"/>
      <c r="K5" s="11"/>
      <c r="L5" s="11"/>
      <c r="M5" s="11"/>
      <c r="N5" s="11"/>
      <c r="O5" s="11"/>
      <c r="P5" s="11"/>
      <c r="Q5" s="11"/>
      <c r="R5" s="11"/>
      <c r="S5" s="11"/>
      <c r="T5" s="11"/>
      <c r="U5" s="11"/>
      <c r="V5" s="11"/>
      <c r="W5" s="11"/>
      <c r="X5" s="11"/>
      <c r="Y5" s="11"/>
      <c r="Z5" s="11"/>
    </row>
    <row r="6" spans="1:26">
      <c r="A6" s="30"/>
      <c r="B6" s="30"/>
      <c r="C6" s="28" t="s">
        <v>168</v>
      </c>
      <c r="D6" s="28" t="s">
        <v>164</v>
      </c>
      <c r="E6" s="28" t="s">
        <v>165</v>
      </c>
      <c r="F6" s="28" t="s">
        <v>169</v>
      </c>
      <c r="G6" s="28" t="s">
        <v>164</v>
      </c>
      <c r="H6" s="30"/>
      <c r="I6" s="30"/>
      <c r="J6" s="1"/>
      <c r="K6" s="11"/>
      <c r="L6" s="11"/>
      <c r="M6" s="11"/>
      <c r="N6" s="11"/>
      <c r="O6" s="11"/>
      <c r="P6" s="11"/>
      <c r="Q6" s="11"/>
      <c r="R6" s="11"/>
      <c r="S6" s="11"/>
      <c r="T6" s="11"/>
      <c r="U6" s="11"/>
      <c r="V6" s="11"/>
      <c r="W6" s="11"/>
      <c r="X6" s="11"/>
      <c r="Y6" s="11"/>
      <c r="Z6" s="11"/>
    </row>
    <row r="7" spans="1:26">
      <c r="A7" s="30"/>
      <c r="B7" s="30"/>
      <c r="C7" s="28" t="s">
        <v>170</v>
      </c>
      <c r="D7" s="31" t="s">
        <v>171</v>
      </c>
      <c r="E7" s="28" t="s">
        <v>172</v>
      </c>
      <c r="F7" s="28" t="s">
        <v>164</v>
      </c>
      <c r="G7" s="28" t="s">
        <v>165</v>
      </c>
      <c r="H7" s="30"/>
      <c r="I7" s="30"/>
      <c r="J7" s="1"/>
      <c r="K7" s="11"/>
      <c r="L7" s="11"/>
      <c r="M7" s="11"/>
      <c r="N7" s="11"/>
      <c r="O7" s="11"/>
      <c r="P7" s="11"/>
      <c r="Q7" s="11"/>
      <c r="R7" s="11"/>
      <c r="S7" s="11"/>
      <c r="T7" s="11"/>
      <c r="U7" s="11"/>
      <c r="V7" s="11"/>
      <c r="W7" s="11"/>
      <c r="X7" s="11"/>
      <c r="Y7" s="11"/>
      <c r="Z7" s="11"/>
    </row>
    <row r="8" spans="1:26">
      <c r="A8" s="30"/>
      <c r="B8" s="30"/>
      <c r="C8" s="28" t="s">
        <v>173</v>
      </c>
      <c r="D8" s="28" t="s">
        <v>174</v>
      </c>
      <c r="E8" s="28" t="s">
        <v>175</v>
      </c>
      <c r="F8" s="28" t="s">
        <v>169</v>
      </c>
      <c r="G8" s="28" t="s">
        <v>169</v>
      </c>
      <c r="H8" s="30"/>
      <c r="I8" s="30"/>
      <c r="J8" s="1"/>
      <c r="K8" s="11"/>
      <c r="L8" s="11"/>
      <c r="M8" s="11"/>
      <c r="N8" s="11"/>
      <c r="O8" s="11"/>
      <c r="P8" s="11"/>
      <c r="Q8" s="11"/>
      <c r="R8" s="11"/>
      <c r="S8" s="11"/>
      <c r="T8" s="11"/>
      <c r="U8" s="11"/>
      <c r="V8" s="11"/>
      <c r="W8" s="11"/>
      <c r="X8" s="11"/>
      <c r="Y8" s="11"/>
      <c r="Z8" s="11"/>
    </row>
    <row r="9" spans="1:26">
      <c r="A9" s="11"/>
      <c r="B9" s="11"/>
      <c r="C9" s="28" t="s">
        <v>176</v>
      </c>
      <c r="D9" s="31" t="s">
        <v>171</v>
      </c>
      <c r="E9" s="28" t="s">
        <v>177</v>
      </c>
      <c r="F9" s="28" t="s">
        <v>165</v>
      </c>
      <c r="G9" s="28" t="s">
        <v>165</v>
      </c>
      <c r="H9" s="11"/>
      <c r="I9" s="11"/>
      <c r="J9" s="11"/>
      <c r="K9" s="11"/>
      <c r="L9" s="11"/>
      <c r="M9" s="11"/>
      <c r="N9" s="11"/>
      <c r="O9" s="11"/>
      <c r="P9" s="11"/>
      <c r="Q9" s="11"/>
      <c r="R9" s="11"/>
      <c r="S9" s="11"/>
      <c r="T9" s="11"/>
      <c r="U9" s="11"/>
      <c r="V9" s="11"/>
      <c r="W9" s="11"/>
      <c r="X9" s="11"/>
      <c r="Y9" s="11"/>
      <c r="Z9" s="11"/>
    </row>
    <row r="10" spans="1:26">
      <c r="A10" s="3"/>
      <c r="B10" s="3"/>
      <c r="C10" s="28" t="s">
        <v>178</v>
      </c>
      <c r="D10" s="31" t="s">
        <v>171</v>
      </c>
      <c r="E10" s="28" t="s">
        <v>179</v>
      </c>
      <c r="F10" s="28" t="s">
        <v>165</v>
      </c>
      <c r="G10" s="28" t="s">
        <v>164</v>
      </c>
      <c r="H10" s="11"/>
      <c r="I10" s="11"/>
      <c r="J10" s="11"/>
      <c r="K10" s="11"/>
      <c r="L10" s="11"/>
      <c r="M10" s="11"/>
      <c r="N10" s="11"/>
      <c r="O10" s="11"/>
      <c r="P10" s="11"/>
      <c r="Q10" s="11"/>
      <c r="R10" s="11"/>
      <c r="S10" s="11"/>
      <c r="T10" s="11"/>
      <c r="U10" s="11"/>
      <c r="V10" s="11"/>
      <c r="W10" s="11"/>
      <c r="X10" s="11"/>
      <c r="Y10" s="11"/>
      <c r="Z10" s="11"/>
    </row>
    <row r="11" spans="1:26">
      <c r="A11" s="3"/>
      <c r="B11" s="3"/>
      <c r="C11" s="28" t="s">
        <v>180</v>
      </c>
      <c r="D11" s="28" t="s">
        <v>165</v>
      </c>
      <c r="E11" s="28" t="s">
        <v>181</v>
      </c>
      <c r="F11" s="28" t="s">
        <v>169</v>
      </c>
      <c r="G11" s="28" t="s">
        <v>164</v>
      </c>
      <c r="H11" s="11"/>
      <c r="I11" s="11"/>
      <c r="J11" s="11"/>
      <c r="K11" s="11"/>
      <c r="L11" s="11"/>
      <c r="M11" s="11"/>
      <c r="N11" s="11"/>
      <c r="O11" s="11"/>
      <c r="P11" s="11"/>
      <c r="Q11" s="11"/>
      <c r="R11" s="11"/>
      <c r="S11" s="11"/>
      <c r="T11" s="11"/>
      <c r="U11" s="11"/>
      <c r="V11" s="11"/>
      <c r="W11" s="11"/>
      <c r="X11" s="11"/>
      <c r="Y11" s="11"/>
      <c r="Z11" s="11"/>
    </row>
    <row r="12" spans="1:26">
      <c r="A12" s="3"/>
      <c r="B12" s="3"/>
      <c r="C12" s="28" t="s">
        <v>182</v>
      </c>
      <c r="D12" s="28" t="s">
        <v>183</v>
      </c>
      <c r="E12" s="28" t="s">
        <v>184</v>
      </c>
      <c r="F12" s="28" t="s">
        <v>185</v>
      </c>
      <c r="G12" s="28" t="s">
        <v>186</v>
      </c>
      <c r="H12" s="11"/>
      <c r="I12" s="11"/>
      <c r="J12" s="11"/>
      <c r="K12" s="11"/>
      <c r="L12" s="11"/>
      <c r="M12" s="11"/>
      <c r="N12" s="11"/>
      <c r="O12" s="11"/>
      <c r="P12" s="11"/>
      <c r="Q12" s="11"/>
      <c r="R12" s="11"/>
      <c r="S12" s="11"/>
      <c r="T12" s="11"/>
      <c r="U12" s="11"/>
      <c r="V12" s="11"/>
      <c r="W12" s="11"/>
      <c r="X12" s="11"/>
      <c r="Y12" s="11"/>
      <c r="Z12" s="11"/>
    </row>
    <row r="13" spans="1:26">
      <c r="A13" s="3"/>
      <c r="B13" s="3"/>
      <c r="C13" s="3"/>
      <c r="D13" s="3"/>
      <c r="E13" s="3"/>
      <c r="F13" s="11"/>
      <c r="G13" s="11"/>
      <c r="H13" s="11"/>
      <c r="I13" s="11"/>
      <c r="J13" s="11"/>
      <c r="K13" s="11"/>
      <c r="L13" s="11"/>
      <c r="M13" s="11"/>
      <c r="N13" s="11"/>
      <c r="O13" s="11"/>
      <c r="P13" s="11"/>
      <c r="Q13" s="11"/>
      <c r="R13" s="11"/>
      <c r="S13" s="11"/>
      <c r="T13" s="11"/>
      <c r="U13" s="11"/>
      <c r="V13" s="11"/>
      <c r="W13" s="11"/>
      <c r="X13" s="11"/>
      <c r="Y13" s="11"/>
      <c r="Z13" s="11"/>
    </row>
    <row r="14" spans="1:26">
      <c r="A14" s="3"/>
      <c r="B14" s="3"/>
      <c r="C14" s="3"/>
      <c r="D14" s="3"/>
      <c r="E14" s="3"/>
      <c r="F14" s="11"/>
      <c r="G14" s="11"/>
      <c r="H14" s="11"/>
      <c r="I14" s="11"/>
      <c r="J14" s="11"/>
      <c r="K14" s="11"/>
      <c r="L14" s="11"/>
      <c r="M14" s="11"/>
      <c r="N14" s="11"/>
      <c r="O14" s="11"/>
      <c r="P14" s="11"/>
      <c r="Q14" s="11"/>
      <c r="R14" s="11"/>
      <c r="S14" s="11"/>
      <c r="T14" s="11"/>
      <c r="U14" s="11"/>
      <c r="V14" s="11"/>
      <c r="W14" s="11"/>
      <c r="X14" s="11"/>
      <c r="Y14" s="11"/>
      <c r="Z14" s="11"/>
    </row>
    <row r="15" spans="1:26">
      <c r="A15" s="3"/>
      <c r="B15" s="3"/>
      <c r="C15" s="3"/>
      <c r="D15" s="3"/>
      <c r="E15" s="3"/>
      <c r="F15" s="11"/>
      <c r="G15" s="11"/>
      <c r="H15" s="11"/>
      <c r="I15" s="11"/>
      <c r="J15" s="11"/>
      <c r="K15" s="11"/>
      <c r="L15" s="11"/>
      <c r="M15" s="11"/>
      <c r="N15" s="11"/>
      <c r="O15" s="11"/>
      <c r="P15" s="11"/>
      <c r="Q15" s="11"/>
      <c r="R15" s="11"/>
      <c r="S15" s="11"/>
      <c r="T15" s="11"/>
      <c r="U15" s="11"/>
      <c r="V15" s="11"/>
      <c r="W15" s="11"/>
      <c r="X15" s="11"/>
      <c r="Y15" s="11"/>
      <c r="Z15" s="11"/>
    </row>
    <row r="16" spans="1:26">
      <c r="A16" s="3"/>
      <c r="B16" s="3"/>
      <c r="C16" s="3"/>
      <c r="D16" s="3"/>
      <c r="E16" s="3"/>
      <c r="F16" s="11"/>
      <c r="G16" s="11"/>
      <c r="H16" s="11"/>
      <c r="I16" s="11"/>
      <c r="J16" s="11"/>
      <c r="K16" s="11"/>
      <c r="L16" s="11"/>
      <c r="M16" s="11"/>
      <c r="N16" s="11"/>
      <c r="O16" s="11"/>
      <c r="P16" s="11"/>
      <c r="Q16" s="11"/>
      <c r="R16" s="11"/>
      <c r="S16" s="11"/>
      <c r="T16" s="11"/>
      <c r="U16" s="11"/>
      <c r="V16" s="11"/>
      <c r="W16" s="11"/>
      <c r="X16" s="11"/>
      <c r="Y16" s="11"/>
      <c r="Z16" s="11"/>
    </row>
    <row r="17" spans="1:26">
      <c r="A17" s="3"/>
      <c r="B17" s="3"/>
      <c r="C17" s="3"/>
      <c r="D17" s="3"/>
      <c r="E17" s="3"/>
      <c r="F17" s="11"/>
      <c r="G17" s="11"/>
      <c r="H17" s="11"/>
      <c r="I17" s="11"/>
      <c r="J17" s="11"/>
      <c r="K17" s="11"/>
      <c r="L17" s="11"/>
      <c r="M17" s="11"/>
      <c r="N17" s="11"/>
      <c r="O17" s="11"/>
      <c r="P17" s="11"/>
      <c r="Q17" s="11"/>
      <c r="R17" s="11"/>
      <c r="S17" s="11"/>
      <c r="T17" s="11"/>
      <c r="U17" s="11"/>
      <c r="V17" s="11"/>
      <c r="W17" s="11"/>
      <c r="X17" s="11"/>
      <c r="Y17" s="11"/>
      <c r="Z17" s="11"/>
    </row>
    <row r="18" spans="1:26">
      <c r="A18" s="3"/>
      <c r="B18" s="3"/>
      <c r="C18" s="3"/>
      <c r="D18" s="3"/>
      <c r="E18" s="3"/>
      <c r="F18" s="11"/>
      <c r="G18" s="11"/>
      <c r="H18" s="11"/>
      <c r="I18" s="11"/>
      <c r="J18" s="11"/>
      <c r="K18" s="11"/>
      <c r="L18" s="11"/>
      <c r="M18" s="11"/>
      <c r="N18" s="11"/>
      <c r="O18" s="11"/>
      <c r="P18" s="11"/>
      <c r="Q18" s="11"/>
      <c r="R18" s="11"/>
      <c r="S18" s="11"/>
      <c r="T18" s="11"/>
      <c r="U18" s="11"/>
      <c r="V18" s="11"/>
      <c r="W18" s="11"/>
      <c r="X18" s="11"/>
      <c r="Y18" s="11"/>
      <c r="Z18" s="11"/>
    </row>
    <row r="19" spans="1:26">
      <c r="A19" s="3"/>
      <c r="B19" s="3"/>
      <c r="C19" s="3"/>
      <c r="D19" s="3"/>
      <c r="E19" s="3"/>
      <c r="F19" s="11"/>
      <c r="G19" s="11"/>
      <c r="H19" s="11"/>
      <c r="I19" s="11"/>
      <c r="J19" s="11"/>
      <c r="K19" s="11"/>
      <c r="L19" s="11"/>
      <c r="M19" s="11"/>
      <c r="N19" s="11"/>
      <c r="O19" s="11"/>
      <c r="P19" s="11"/>
      <c r="Q19" s="11"/>
      <c r="R19" s="11"/>
      <c r="S19" s="11"/>
      <c r="T19" s="11"/>
      <c r="U19" s="11"/>
      <c r="V19" s="11"/>
      <c r="W19" s="11"/>
      <c r="X19" s="11"/>
      <c r="Y19" s="11"/>
      <c r="Z19" s="11"/>
    </row>
    <row r="20" spans="1:26">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sheetData>
  <phoneticPr fontId="1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98"/>
  <sheetViews>
    <sheetView zoomScaleNormal="100" zoomScaleSheetLayoutView="100" workbookViewId="0">
      <selection activeCell="H19" sqref="H19"/>
    </sheetView>
  </sheetViews>
  <sheetFormatPr defaultColWidth="8.78515625" defaultRowHeight="15"/>
  <cols>
    <col min="1" max="2" width="12.85546875" customWidth="1"/>
    <col min="3" max="7" width="8.78515625" customWidth="1"/>
    <col min="8" max="9" width="12.85546875" customWidth="1"/>
    <col min="11" max="30" width="12.85546875" customWidth="1"/>
  </cols>
  <sheetData>
    <row r="1" spans="1:30">
      <c r="A1" s="39" t="s">
        <v>221</v>
      </c>
    </row>
    <row r="2" spans="1:30">
      <c r="A2" s="11" t="s">
        <v>201</v>
      </c>
      <c r="B2" s="28" t="s">
        <v>158</v>
      </c>
      <c r="C2" s="28" t="s">
        <v>187</v>
      </c>
      <c r="D2" s="28" t="s">
        <v>188</v>
      </c>
      <c r="E2" s="28" t="s">
        <v>189</v>
      </c>
      <c r="F2" s="28" t="s">
        <v>190</v>
      </c>
      <c r="G2" s="28" t="s">
        <v>191</v>
      </c>
      <c r="H2" s="11"/>
      <c r="I2" s="11"/>
      <c r="K2" s="11"/>
      <c r="L2" s="11"/>
      <c r="M2" s="11"/>
      <c r="N2" s="11"/>
      <c r="O2" s="11"/>
      <c r="P2" s="11"/>
      <c r="Q2" s="11"/>
      <c r="R2" s="11"/>
      <c r="S2" s="11"/>
      <c r="T2" s="11"/>
      <c r="U2" s="11"/>
      <c r="V2" s="11"/>
      <c r="W2" s="11"/>
      <c r="X2" s="11"/>
      <c r="Y2" s="11"/>
      <c r="Z2" s="11"/>
      <c r="AA2" s="11"/>
      <c r="AB2" s="11"/>
      <c r="AC2" s="11"/>
      <c r="AD2" s="11"/>
    </row>
    <row r="3" spans="1:30">
      <c r="A3" s="11"/>
      <c r="B3" s="28"/>
      <c r="C3" s="28"/>
      <c r="D3" s="28"/>
      <c r="E3" s="38" t="s">
        <v>212</v>
      </c>
      <c r="F3" s="38" t="s">
        <v>213</v>
      </c>
      <c r="G3" s="38" t="s">
        <v>212</v>
      </c>
      <c r="H3" s="11"/>
      <c r="I3" s="11"/>
      <c r="K3" s="11"/>
      <c r="L3" s="11"/>
      <c r="M3" s="11"/>
      <c r="N3" s="11"/>
      <c r="O3" s="11"/>
      <c r="P3" s="11"/>
      <c r="Q3" s="11"/>
      <c r="R3" s="11"/>
      <c r="S3" s="11"/>
      <c r="T3" s="11"/>
      <c r="U3" s="11"/>
      <c r="V3" s="11"/>
      <c r="W3" s="11"/>
      <c r="X3" s="11"/>
      <c r="Y3" s="11"/>
      <c r="Z3" s="11"/>
      <c r="AA3" s="11"/>
      <c r="AB3" s="11"/>
      <c r="AC3" s="11"/>
      <c r="AD3" s="11"/>
    </row>
    <row r="4" spans="1:30">
      <c r="A4" s="11">
        <v>1</v>
      </c>
      <c r="B4" s="28" t="s">
        <v>163</v>
      </c>
      <c r="C4" s="37" t="s">
        <v>164</v>
      </c>
      <c r="D4" s="28" t="s">
        <v>169</v>
      </c>
      <c r="E4" s="37" t="s">
        <v>164</v>
      </c>
      <c r="F4" s="31" t="s">
        <v>192</v>
      </c>
      <c r="G4" s="28" t="s">
        <v>169</v>
      </c>
      <c r="H4" s="11"/>
      <c r="I4" s="11"/>
      <c r="K4" s="11"/>
      <c r="L4" s="11"/>
      <c r="M4" s="11"/>
      <c r="N4" s="11"/>
      <c r="O4" s="11"/>
      <c r="P4" s="11"/>
      <c r="Q4" s="11"/>
      <c r="R4" s="11"/>
      <c r="S4" s="11"/>
      <c r="T4" s="11"/>
      <c r="U4" s="11"/>
      <c r="V4" s="11"/>
      <c r="W4" s="11"/>
      <c r="X4" s="11"/>
      <c r="Y4" s="11"/>
      <c r="Z4" s="11"/>
      <c r="AA4" s="11"/>
      <c r="AB4" s="11"/>
      <c r="AC4" s="11"/>
      <c r="AD4" s="11"/>
    </row>
    <row r="5" spans="1:30">
      <c r="A5" s="11"/>
      <c r="B5" s="28"/>
      <c r="C5" s="37"/>
      <c r="D5" s="28"/>
      <c r="E5" s="38" t="s">
        <v>212</v>
      </c>
      <c r="F5" s="38" t="s">
        <v>212</v>
      </c>
      <c r="G5" s="38" t="s">
        <v>215</v>
      </c>
      <c r="H5" s="11"/>
      <c r="I5" s="11"/>
      <c r="K5" s="11"/>
      <c r="L5" s="11"/>
      <c r="M5" s="11"/>
      <c r="N5" s="11"/>
      <c r="O5" s="11"/>
      <c r="P5" s="11"/>
      <c r="Q5" s="11"/>
      <c r="R5" s="11"/>
      <c r="S5" s="11"/>
      <c r="T5" s="11"/>
      <c r="U5" s="11"/>
      <c r="V5" s="11"/>
      <c r="W5" s="11"/>
      <c r="X5" s="11"/>
      <c r="Y5" s="11"/>
      <c r="Z5" s="11"/>
      <c r="AA5" s="11"/>
      <c r="AB5" s="11"/>
      <c r="AC5" s="11"/>
      <c r="AD5" s="11"/>
    </row>
    <row r="6" spans="1:30">
      <c r="A6" s="11">
        <v>2</v>
      </c>
      <c r="B6" s="28" t="s">
        <v>166</v>
      </c>
      <c r="C6" s="37" t="s">
        <v>167</v>
      </c>
      <c r="D6" s="31" t="s">
        <v>171</v>
      </c>
      <c r="E6" s="28" t="s">
        <v>193</v>
      </c>
      <c r="F6" s="37" t="s">
        <v>192</v>
      </c>
      <c r="G6" s="31" t="s">
        <v>171</v>
      </c>
      <c r="H6" s="11"/>
      <c r="I6" s="11"/>
      <c r="K6" s="11"/>
      <c r="L6" s="11"/>
      <c r="M6" s="11"/>
      <c r="N6" s="11"/>
      <c r="O6" s="11"/>
      <c r="P6" s="11"/>
      <c r="Q6" s="11"/>
      <c r="R6" s="11"/>
      <c r="S6" s="11"/>
      <c r="T6" s="11"/>
      <c r="U6" s="11"/>
      <c r="V6" s="11"/>
      <c r="W6" s="11"/>
      <c r="X6" s="11"/>
      <c r="Y6" s="11"/>
      <c r="Z6" s="11"/>
      <c r="AA6" s="11"/>
      <c r="AB6" s="11"/>
      <c r="AC6" s="11"/>
      <c r="AD6" s="11"/>
    </row>
    <row r="7" spans="1:30">
      <c r="A7" s="11"/>
      <c r="B7" s="28"/>
      <c r="C7" s="37"/>
      <c r="D7" s="31"/>
      <c r="E7" s="38" t="s">
        <v>213</v>
      </c>
      <c r="F7" s="38" t="s">
        <v>216</v>
      </c>
      <c r="G7" s="38" t="s">
        <v>212</v>
      </c>
      <c r="H7" s="11"/>
      <c r="I7" s="11"/>
      <c r="K7" s="11"/>
      <c r="L7" s="11"/>
      <c r="M7" s="11"/>
      <c r="N7" s="11"/>
      <c r="O7" s="11"/>
      <c r="P7" s="11"/>
      <c r="Q7" s="11"/>
      <c r="R7" s="11"/>
      <c r="S7" s="11"/>
      <c r="T7" s="11"/>
      <c r="U7" s="11"/>
      <c r="V7" s="11"/>
      <c r="W7" s="11"/>
      <c r="X7" s="11"/>
      <c r="Y7" s="11"/>
      <c r="Z7" s="11"/>
      <c r="AA7" s="11"/>
      <c r="AB7" s="11"/>
      <c r="AC7" s="11"/>
      <c r="AD7" s="11"/>
    </row>
    <row r="8" spans="1:30">
      <c r="A8" s="11">
        <v>3</v>
      </c>
      <c r="B8" s="28" t="s">
        <v>168</v>
      </c>
      <c r="C8" s="37" t="s">
        <v>164</v>
      </c>
      <c r="D8" s="28" t="s">
        <v>169</v>
      </c>
      <c r="E8" s="31" t="s">
        <v>192</v>
      </c>
      <c r="F8" s="28" t="s">
        <v>194</v>
      </c>
      <c r="G8" s="37" t="s">
        <v>164</v>
      </c>
      <c r="H8" s="11"/>
      <c r="I8" s="11"/>
      <c r="K8" s="11"/>
      <c r="L8" s="11"/>
      <c r="M8" s="11"/>
      <c r="N8" s="11"/>
      <c r="O8" s="11"/>
      <c r="P8" s="11"/>
      <c r="Q8" s="11"/>
      <c r="R8" s="11"/>
      <c r="S8" s="11"/>
      <c r="T8" s="11"/>
      <c r="U8" s="11"/>
      <c r="V8" s="11"/>
      <c r="W8" s="11"/>
      <c r="X8" s="11"/>
      <c r="Y8" s="11"/>
      <c r="Z8" s="11"/>
      <c r="AA8" s="11"/>
      <c r="AB8" s="11"/>
      <c r="AC8" s="11"/>
      <c r="AD8" s="11"/>
    </row>
    <row r="9" spans="1:30">
      <c r="A9" s="11"/>
      <c r="B9" s="28"/>
      <c r="C9" s="37"/>
      <c r="D9" s="28"/>
      <c r="E9" s="38" t="s">
        <v>216</v>
      </c>
      <c r="F9" s="38" t="s">
        <v>212</v>
      </c>
      <c r="G9" s="38" t="s">
        <v>213</v>
      </c>
      <c r="H9" s="11"/>
      <c r="I9" s="11"/>
      <c r="K9" s="11"/>
      <c r="L9" s="11"/>
      <c r="M9" s="11"/>
      <c r="N9" s="11"/>
      <c r="O9" s="11"/>
      <c r="P9" s="11"/>
      <c r="Q9" s="11"/>
      <c r="R9" s="11"/>
      <c r="S9" s="11"/>
      <c r="T9" s="11"/>
      <c r="U9" s="11"/>
      <c r="V9" s="11"/>
      <c r="W9" s="11"/>
      <c r="X9" s="11"/>
      <c r="Y9" s="11"/>
      <c r="Z9" s="11"/>
      <c r="AA9" s="11"/>
      <c r="AB9" s="11"/>
      <c r="AC9" s="11"/>
      <c r="AD9" s="11"/>
    </row>
    <row r="10" spans="1:30">
      <c r="A10" s="11">
        <v>4</v>
      </c>
      <c r="B10" s="28" t="s">
        <v>170</v>
      </c>
      <c r="C10" s="31" t="s">
        <v>171</v>
      </c>
      <c r="D10" s="28" t="s">
        <v>186</v>
      </c>
      <c r="E10" s="37" t="s">
        <v>186</v>
      </c>
      <c r="F10" s="37" t="s">
        <v>192</v>
      </c>
      <c r="G10" s="28" t="s">
        <v>193</v>
      </c>
      <c r="H10" s="11"/>
      <c r="I10" s="3"/>
      <c r="K10" s="11"/>
      <c r="L10" s="11"/>
      <c r="M10" s="11"/>
      <c r="N10" s="11"/>
      <c r="O10" s="11"/>
      <c r="P10" s="11"/>
      <c r="Q10" s="11"/>
      <c r="R10" s="11"/>
      <c r="S10" s="11"/>
      <c r="T10" s="11"/>
      <c r="U10" s="11"/>
      <c r="V10" s="11"/>
      <c r="W10" s="11"/>
      <c r="X10" s="11"/>
      <c r="Y10" s="11"/>
      <c r="Z10" s="11"/>
      <c r="AA10" s="11"/>
      <c r="AB10" s="11"/>
      <c r="AC10" s="11"/>
      <c r="AD10" s="11"/>
    </row>
    <row r="11" spans="1:30">
      <c r="A11" s="11"/>
      <c r="B11" s="28"/>
      <c r="C11" s="31"/>
      <c r="D11" s="28"/>
      <c r="E11" s="38" t="s">
        <v>216</v>
      </c>
      <c r="F11" s="38" t="s">
        <v>216</v>
      </c>
      <c r="G11" s="38" t="s">
        <v>216</v>
      </c>
      <c r="H11" s="11"/>
      <c r="I11" s="3"/>
      <c r="K11" s="11"/>
      <c r="L11" s="11"/>
      <c r="M11" s="11"/>
      <c r="N11" s="11"/>
      <c r="O11" s="11"/>
      <c r="P11" s="11"/>
      <c r="Q11" s="11"/>
      <c r="R11" s="11"/>
      <c r="S11" s="11"/>
      <c r="T11" s="11"/>
      <c r="U11" s="11"/>
      <c r="V11" s="11"/>
      <c r="W11" s="11"/>
      <c r="X11" s="11"/>
      <c r="Y11" s="11"/>
      <c r="Z11" s="11"/>
      <c r="AA11" s="11"/>
      <c r="AB11" s="11"/>
      <c r="AC11" s="11"/>
      <c r="AD11" s="11"/>
    </row>
    <row r="12" spans="1:30">
      <c r="A12" s="11">
        <v>5</v>
      </c>
      <c r="B12" s="28" t="s">
        <v>173</v>
      </c>
      <c r="C12" s="31" t="s">
        <v>192</v>
      </c>
      <c r="D12" s="37" t="s">
        <v>181</v>
      </c>
      <c r="E12" s="37" t="s">
        <v>177</v>
      </c>
      <c r="F12" s="37" t="s">
        <v>175</v>
      </c>
      <c r="G12" s="37" t="s">
        <v>194</v>
      </c>
      <c r="H12" s="11"/>
      <c r="I12" s="11"/>
      <c r="K12" s="11"/>
      <c r="L12" s="11"/>
      <c r="M12" s="11"/>
      <c r="N12" s="11"/>
      <c r="O12" s="11"/>
      <c r="P12" s="11"/>
      <c r="Q12" s="11"/>
      <c r="R12" s="11"/>
      <c r="S12" s="11"/>
      <c r="T12" s="11"/>
      <c r="U12" s="11"/>
      <c r="V12" s="11"/>
      <c r="W12" s="11"/>
      <c r="X12" s="11"/>
      <c r="Y12" s="11"/>
      <c r="Z12" s="11"/>
      <c r="AA12" s="11"/>
      <c r="AB12" s="11"/>
      <c r="AC12" s="11"/>
      <c r="AD12" s="11"/>
    </row>
    <row r="13" spans="1:30">
      <c r="A13" s="11"/>
      <c r="B13" s="28"/>
      <c r="C13" s="31"/>
      <c r="D13" s="37"/>
      <c r="E13" s="38" t="s">
        <v>213</v>
      </c>
      <c r="F13" s="38" t="s">
        <v>213</v>
      </c>
      <c r="G13" s="38" t="s">
        <v>213</v>
      </c>
      <c r="H13" s="11"/>
      <c r="I13" s="11"/>
      <c r="K13" s="11"/>
      <c r="L13" s="11"/>
      <c r="M13" s="11"/>
      <c r="N13" s="11"/>
      <c r="O13" s="11"/>
      <c r="P13" s="11"/>
      <c r="Q13" s="11"/>
      <c r="R13" s="11"/>
      <c r="S13" s="11"/>
      <c r="T13" s="11"/>
      <c r="U13" s="11"/>
      <c r="V13" s="11"/>
      <c r="W13" s="11"/>
      <c r="X13" s="11"/>
      <c r="Y13" s="11"/>
      <c r="Z13" s="11"/>
      <c r="AA13" s="11"/>
      <c r="AB13" s="11"/>
      <c r="AC13" s="11"/>
      <c r="AD13" s="11"/>
    </row>
    <row r="14" spans="1:30">
      <c r="A14" s="11">
        <v>6</v>
      </c>
      <c r="B14" s="28" t="s">
        <v>176</v>
      </c>
      <c r="C14" s="31" t="s">
        <v>171</v>
      </c>
      <c r="D14" s="28" t="s">
        <v>171</v>
      </c>
      <c r="E14" s="37" t="s">
        <v>167</v>
      </c>
      <c r="F14" s="31" t="s">
        <v>171</v>
      </c>
      <c r="G14" s="31" t="s">
        <v>171</v>
      </c>
      <c r="H14" s="11"/>
      <c r="I14" s="11"/>
      <c r="K14" s="11"/>
      <c r="L14" s="11"/>
      <c r="M14" s="11"/>
      <c r="N14" s="11"/>
      <c r="O14" s="11"/>
      <c r="P14" s="11"/>
      <c r="Q14" s="11"/>
      <c r="R14" s="11"/>
      <c r="S14" s="11"/>
      <c r="T14" s="11"/>
      <c r="U14" s="11"/>
      <c r="V14" s="11"/>
      <c r="W14" s="11"/>
      <c r="X14" s="11"/>
      <c r="Y14" s="11"/>
      <c r="Z14" s="11"/>
      <c r="AA14" s="11"/>
      <c r="AB14" s="11"/>
      <c r="AC14" s="11"/>
      <c r="AD14" s="11"/>
    </row>
    <row r="15" spans="1:30">
      <c r="A15" s="11"/>
      <c r="B15" s="28"/>
      <c r="C15" s="31"/>
      <c r="D15" s="28"/>
      <c r="E15" s="37" t="s">
        <v>216</v>
      </c>
      <c r="F15" s="31" t="s">
        <v>213</v>
      </c>
      <c r="G15" s="31" t="s">
        <v>212</v>
      </c>
      <c r="H15" s="11"/>
      <c r="I15" s="11"/>
      <c r="K15" s="11"/>
      <c r="L15" s="11"/>
      <c r="M15" s="11"/>
      <c r="N15" s="11"/>
      <c r="O15" s="11"/>
      <c r="P15" s="11"/>
      <c r="Q15" s="11"/>
      <c r="R15" s="11"/>
      <c r="S15" s="11"/>
      <c r="T15" s="11"/>
      <c r="U15" s="11"/>
      <c r="V15" s="11"/>
      <c r="W15" s="11"/>
      <c r="X15" s="11"/>
      <c r="Y15" s="11"/>
      <c r="Z15" s="11"/>
      <c r="AA15" s="11"/>
      <c r="AB15" s="11"/>
      <c r="AC15" s="11"/>
      <c r="AD15" s="11"/>
    </row>
    <row r="16" spans="1:30">
      <c r="A16" s="11">
        <v>7</v>
      </c>
      <c r="B16" s="28" t="s">
        <v>178</v>
      </c>
      <c r="C16" s="31" t="s">
        <v>171</v>
      </c>
      <c r="D16" s="28" t="s">
        <v>186</v>
      </c>
      <c r="E16" s="37" t="s">
        <v>195</v>
      </c>
      <c r="F16" s="31" t="s">
        <v>171</v>
      </c>
      <c r="G16" s="31" t="s">
        <v>171</v>
      </c>
      <c r="H16" s="11"/>
      <c r="I16" s="11"/>
      <c r="K16" s="11"/>
      <c r="L16" s="11"/>
      <c r="M16" s="11"/>
      <c r="N16" s="11"/>
      <c r="O16" s="11"/>
      <c r="P16" s="11"/>
      <c r="Q16" s="11"/>
      <c r="R16" s="11"/>
      <c r="S16" s="11"/>
      <c r="T16" s="11"/>
      <c r="U16" s="11"/>
      <c r="V16" s="11"/>
      <c r="W16" s="11"/>
      <c r="X16" s="11"/>
      <c r="Y16" s="11"/>
      <c r="Z16" s="11"/>
      <c r="AA16" s="11"/>
      <c r="AB16" s="11"/>
      <c r="AC16" s="11"/>
      <c r="AD16" s="11"/>
    </row>
    <row r="17" spans="1:30">
      <c r="A17" s="11"/>
      <c r="B17" s="28"/>
      <c r="C17" s="31"/>
      <c r="D17" s="28"/>
      <c r="E17" s="38" t="s">
        <v>216</v>
      </c>
      <c r="F17" s="38" t="s">
        <v>213</v>
      </c>
      <c r="G17" s="38" t="s">
        <v>212</v>
      </c>
      <c r="H17" s="11"/>
      <c r="I17" s="11"/>
      <c r="K17" s="11"/>
      <c r="L17" s="11"/>
      <c r="M17" s="11"/>
      <c r="N17" s="11"/>
      <c r="O17" s="11"/>
      <c r="P17" s="11"/>
      <c r="Q17" s="11"/>
      <c r="R17" s="11"/>
      <c r="S17" s="11"/>
      <c r="T17" s="11"/>
      <c r="U17" s="11"/>
      <c r="V17" s="11"/>
      <c r="W17" s="11"/>
      <c r="X17" s="11"/>
      <c r="Y17" s="11"/>
      <c r="Z17" s="11"/>
      <c r="AA17" s="11"/>
      <c r="AB17" s="11"/>
      <c r="AC17" s="11"/>
      <c r="AD17" s="11"/>
    </row>
    <row r="18" spans="1:30">
      <c r="A18" s="11">
        <v>8</v>
      </c>
      <c r="B18" s="28" t="s">
        <v>180</v>
      </c>
      <c r="C18" s="37" t="s">
        <v>165</v>
      </c>
      <c r="D18" s="37" t="s">
        <v>165</v>
      </c>
      <c r="E18" s="31" t="s">
        <v>186</v>
      </c>
      <c r="F18" s="37" t="s">
        <v>195</v>
      </c>
      <c r="G18" s="37" t="s">
        <v>165</v>
      </c>
      <c r="H18" s="11"/>
      <c r="I18" s="11"/>
      <c r="K18" s="11"/>
      <c r="L18" s="11"/>
      <c r="M18" s="11"/>
      <c r="N18" s="11"/>
      <c r="O18" s="11"/>
      <c r="P18" s="11"/>
      <c r="Q18" s="11"/>
      <c r="R18" s="11"/>
      <c r="S18" s="11"/>
      <c r="T18" s="11"/>
      <c r="U18" s="11"/>
      <c r="V18" s="11"/>
      <c r="W18" s="11"/>
      <c r="X18" s="11"/>
      <c r="Y18" s="11"/>
      <c r="Z18" s="11"/>
      <c r="AA18" s="11"/>
      <c r="AB18" s="11"/>
      <c r="AC18" s="11"/>
      <c r="AD18" s="11"/>
    </row>
    <row r="19" spans="1:30">
      <c r="A19" s="11"/>
      <c r="B19" s="28"/>
      <c r="C19" s="37"/>
      <c r="D19" s="37"/>
      <c r="E19" s="38" t="s">
        <v>213</v>
      </c>
      <c r="F19" s="38" t="s">
        <v>216</v>
      </c>
      <c r="G19" s="38" t="s">
        <v>212</v>
      </c>
      <c r="H19" s="11"/>
      <c r="I19" s="11"/>
      <c r="K19" s="11"/>
      <c r="L19" s="11"/>
      <c r="M19" s="11"/>
      <c r="N19" s="11"/>
      <c r="O19" s="11"/>
      <c r="P19" s="11"/>
      <c r="Q19" s="11"/>
      <c r="R19" s="11"/>
      <c r="S19" s="11"/>
      <c r="T19" s="11"/>
      <c r="U19" s="11"/>
      <c r="V19" s="11"/>
      <c r="W19" s="11"/>
      <c r="X19" s="11"/>
      <c r="Y19" s="11"/>
      <c r="Z19" s="11"/>
      <c r="AA19" s="11"/>
      <c r="AB19" s="11"/>
      <c r="AC19" s="11"/>
      <c r="AD19" s="11"/>
    </row>
    <row r="20" spans="1:30">
      <c r="A20" s="11"/>
      <c r="B20" s="28" t="s">
        <v>182</v>
      </c>
      <c r="C20" s="28" t="s">
        <v>196</v>
      </c>
      <c r="D20" s="28" t="s">
        <v>197</v>
      </c>
      <c r="E20" s="28" t="s">
        <v>198</v>
      </c>
      <c r="F20" s="28" t="s">
        <v>199</v>
      </c>
      <c r="G20" s="28" t="s">
        <v>200</v>
      </c>
      <c r="H20" s="11"/>
      <c r="I20" s="11"/>
      <c r="K20" s="11"/>
      <c r="L20" s="11"/>
      <c r="M20" s="11"/>
      <c r="N20" s="11"/>
      <c r="O20" s="11"/>
      <c r="P20" s="11"/>
      <c r="Q20" s="11"/>
      <c r="R20" s="11"/>
      <c r="S20" s="11"/>
      <c r="T20" s="11"/>
      <c r="U20" s="11"/>
      <c r="V20" s="11"/>
      <c r="W20" s="11"/>
      <c r="X20" s="11"/>
      <c r="Y20" s="11"/>
      <c r="Z20" s="11"/>
      <c r="AA20" s="11"/>
      <c r="AB20" s="11"/>
      <c r="AC20" s="11"/>
      <c r="AD20" s="11"/>
    </row>
    <row r="21" spans="1:30">
      <c r="A21" s="11"/>
      <c r="B21" s="11"/>
      <c r="C21" s="11">
        <f>17/18</f>
        <v>0.94444444444444442</v>
      </c>
      <c r="D21" s="11">
        <f>16/21</f>
        <v>0.76190476190476186</v>
      </c>
      <c r="E21" s="11">
        <f>14/22</f>
        <v>0.63636363636363635</v>
      </c>
      <c r="F21" s="11">
        <f>15/28</f>
        <v>0.5357142857142857</v>
      </c>
      <c r="G21" s="11">
        <f>16/20</f>
        <v>0.8</v>
      </c>
      <c r="H21" s="11"/>
      <c r="I21" s="11"/>
      <c r="K21" s="11"/>
      <c r="L21" s="11"/>
      <c r="M21" s="11"/>
      <c r="N21" s="11"/>
      <c r="O21" s="11"/>
      <c r="P21" s="11"/>
      <c r="Q21" s="11"/>
      <c r="R21" s="11"/>
      <c r="S21" s="11"/>
      <c r="T21" s="11"/>
      <c r="U21" s="11"/>
      <c r="V21" s="11"/>
      <c r="W21" s="11"/>
      <c r="X21" s="11"/>
      <c r="Y21" s="11"/>
      <c r="Z21" s="11"/>
      <c r="AA21" s="11"/>
      <c r="AB21" s="11"/>
      <c r="AC21" s="11"/>
      <c r="AD21" s="11"/>
    </row>
    <row r="22" spans="1:30">
      <c r="A22" s="11"/>
      <c r="B22" s="11"/>
      <c r="C22" s="11"/>
      <c r="D22" s="11"/>
      <c r="E22" s="11"/>
      <c r="F22" s="11"/>
      <c r="G22" s="11"/>
      <c r="H22" s="11"/>
      <c r="I22" s="11"/>
      <c r="K22" s="11"/>
      <c r="L22" s="11"/>
      <c r="M22" s="11"/>
      <c r="N22" s="11"/>
      <c r="O22" s="11"/>
      <c r="P22" s="11"/>
      <c r="Q22" s="11"/>
      <c r="R22" s="11"/>
      <c r="S22" s="11"/>
      <c r="T22" s="11"/>
      <c r="U22" s="11"/>
      <c r="V22" s="11"/>
      <c r="W22" s="11"/>
      <c r="X22" s="11"/>
      <c r="Y22" s="11"/>
      <c r="Z22" s="11"/>
      <c r="AA22" s="11"/>
      <c r="AB22" s="11"/>
      <c r="AC22" s="11"/>
      <c r="AD22" s="11"/>
    </row>
    <row r="23" spans="1:30">
      <c r="A23" s="11" t="s">
        <v>338</v>
      </c>
      <c r="C23" s="61">
        <f>0/4</f>
        <v>0</v>
      </c>
      <c r="D23" s="61">
        <f>0/4</f>
        <v>0</v>
      </c>
      <c r="E23" s="61">
        <f>0/4</f>
        <v>0</v>
      </c>
      <c r="F23" s="62">
        <f>2/4</f>
        <v>0.5</v>
      </c>
      <c r="G23" s="61">
        <f>0/4</f>
        <v>0</v>
      </c>
      <c r="H23" s="11"/>
      <c r="I23" s="11"/>
      <c r="K23" s="11"/>
      <c r="L23" s="11"/>
      <c r="M23" s="11"/>
      <c r="N23" s="11"/>
      <c r="O23" s="11"/>
      <c r="P23" s="11"/>
      <c r="Q23" s="11"/>
      <c r="R23" s="11"/>
      <c r="S23" s="11"/>
      <c r="T23" s="11"/>
      <c r="U23" s="11"/>
      <c r="V23" s="11"/>
      <c r="W23" s="11"/>
      <c r="X23" s="11"/>
      <c r="Y23" s="11"/>
      <c r="Z23" s="11"/>
      <c r="AA23" s="11"/>
      <c r="AB23" s="11"/>
      <c r="AC23" s="11"/>
      <c r="AD23" s="11"/>
    </row>
    <row r="24" spans="1:30">
      <c r="A24" s="11"/>
      <c r="C24" s="60">
        <f>2/4</f>
        <v>0.5</v>
      </c>
      <c r="D24" s="63">
        <f>4/4</f>
        <v>1</v>
      </c>
      <c r="E24" s="60">
        <f>3/4</f>
        <v>0.75</v>
      </c>
      <c r="F24" s="60">
        <f>2/4</f>
        <v>0.5</v>
      </c>
      <c r="G24" s="63">
        <f>4/4</f>
        <v>1</v>
      </c>
      <c r="H24" s="11"/>
      <c r="I24" s="11"/>
      <c r="K24" s="11"/>
      <c r="L24" s="11"/>
      <c r="M24" s="11"/>
      <c r="N24" s="11"/>
      <c r="O24" s="11"/>
      <c r="P24" s="11"/>
      <c r="Q24" s="11"/>
      <c r="R24" s="11"/>
      <c r="S24" s="11"/>
      <c r="T24" s="11"/>
      <c r="U24" s="11"/>
      <c r="V24" s="11"/>
      <c r="W24" s="11"/>
      <c r="X24" s="11"/>
      <c r="Y24" s="11"/>
      <c r="Z24" s="11"/>
      <c r="AA24" s="11"/>
      <c r="AB24" s="11"/>
      <c r="AC24" s="11"/>
      <c r="AD24" s="11"/>
    </row>
    <row r="25" spans="1:30">
      <c r="A25" s="11"/>
      <c r="C25" s="60">
        <f>0/4</f>
        <v>0</v>
      </c>
      <c r="D25" s="60">
        <f>0/4</f>
        <v>0</v>
      </c>
      <c r="E25" s="63">
        <f>2/4</f>
        <v>0.5</v>
      </c>
      <c r="F25" s="60">
        <f>0/4</f>
        <v>0</v>
      </c>
      <c r="G25" s="60">
        <f>0/4</f>
        <v>0</v>
      </c>
      <c r="H25" s="11"/>
      <c r="I25" s="11"/>
      <c r="K25" s="11"/>
      <c r="L25" s="11"/>
      <c r="M25" s="11"/>
      <c r="N25" s="11"/>
      <c r="O25" s="11"/>
      <c r="P25" s="11"/>
      <c r="Q25" s="11"/>
      <c r="R25" s="11"/>
      <c r="S25" s="11"/>
      <c r="T25" s="11"/>
      <c r="U25" s="11"/>
      <c r="V25" s="11"/>
      <c r="W25" s="11"/>
      <c r="X25" s="11"/>
      <c r="Y25" s="11"/>
      <c r="Z25" s="11"/>
      <c r="AA25" s="11"/>
      <c r="AB25" s="11"/>
      <c r="AC25" s="11"/>
      <c r="AD25" s="11"/>
    </row>
    <row r="26" spans="1:30">
      <c r="A26" s="11"/>
      <c r="C26" s="63">
        <f>4/4</f>
        <v>1</v>
      </c>
      <c r="D26" s="60">
        <f>3/4</f>
        <v>0.75</v>
      </c>
      <c r="E26" s="60">
        <f>3/4</f>
        <v>0.75</v>
      </c>
      <c r="F26" s="60">
        <f>2/4</f>
        <v>0.5</v>
      </c>
      <c r="G26" s="60">
        <f>3/4</f>
        <v>0.75</v>
      </c>
      <c r="H26" s="11"/>
      <c r="I26" s="11"/>
      <c r="K26" s="11"/>
      <c r="L26" s="11"/>
      <c r="M26" s="11"/>
      <c r="N26" s="11"/>
      <c r="O26" s="11"/>
      <c r="P26" s="11"/>
      <c r="Q26" s="11"/>
      <c r="R26" s="11"/>
      <c r="S26" s="11"/>
      <c r="T26" s="11"/>
      <c r="U26" s="11"/>
      <c r="V26" s="11"/>
      <c r="W26" s="11"/>
      <c r="X26" s="11"/>
      <c r="Y26" s="11"/>
      <c r="Z26" s="11"/>
      <c r="AA26" s="11"/>
      <c r="AB26" s="11"/>
      <c r="AC26" s="11"/>
      <c r="AD26" s="11"/>
    </row>
    <row r="27" spans="1:30">
      <c r="A27" s="11"/>
      <c r="C27" s="63">
        <f>2/4</f>
        <v>0.5</v>
      </c>
      <c r="D27" s="60">
        <f>1/4</f>
        <v>0.25</v>
      </c>
      <c r="E27" s="60">
        <f>1/4</f>
        <v>0.25</v>
      </c>
      <c r="F27" s="60">
        <f>0/4</f>
        <v>0</v>
      </c>
      <c r="G27" s="60">
        <f>0/4</f>
        <v>0</v>
      </c>
      <c r="H27" s="11"/>
      <c r="I27" s="11"/>
      <c r="K27" s="11"/>
      <c r="L27" s="11"/>
      <c r="M27" s="11"/>
      <c r="N27" s="11"/>
      <c r="O27" s="11"/>
      <c r="P27" s="11"/>
      <c r="Q27" s="11"/>
      <c r="R27" s="11"/>
      <c r="S27" s="11"/>
      <c r="T27" s="11"/>
      <c r="U27" s="11"/>
      <c r="V27" s="11"/>
      <c r="W27" s="11"/>
      <c r="X27" s="11"/>
      <c r="Y27" s="11"/>
      <c r="Z27" s="11"/>
      <c r="AA27" s="11"/>
      <c r="AB27" s="11"/>
      <c r="AC27" s="11"/>
      <c r="AD27" s="11"/>
    </row>
    <row r="28" spans="1:30">
      <c r="A28" s="11"/>
      <c r="C28" s="63">
        <f>4/4</f>
        <v>1</v>
      </c>
      <c r="D28" s="63">
        <f>4/4</f>
        <v>1</v>
      </c>
      <c r="E28" s="60">
        <f>2/4</f>
        <v>0.5</v>
      </c>
      <c r="F28" s="63">
        <f>4/4</f>
        <v>1</v>
      </c>
      <c r="G28" s="63">
        <f>4/4</f>
        <v>1</v>
      </c>
      <c r="H28" s="11"/>
      <c r="I28" s="11"/>
      <c r="K28" s="11"/>
      <c r="L28" s="11"/>
      <c r="M28" s="11"/>
      <c r="N28" s="11"/>
      <c r="O28" s="11"/>
      <c r="P28" s="11"/>
      <c r="Q28" s="11"/>
      <c r="R28" s="11"/>
      <c r="S28" s="11"/>
      <c r="T28" s="11"/>
      <c r="U28" s="11"/>
      <c r="V28" s="11"/>
      <c r="W28" s="11"/>
      <c r="X28" s="11"/>
      <c r="Y28" s="11"/>
      <c r="Z28" s="11"/>
      <c r="AA28" s="11"/>
      <c r="AB28" s="11"/>
      <c r="AC28" s="11"/>
      <c r="AD28" s="11"/>
    </row>
    <row r="29" spans="1:30">
      <c r="A29" s="11"/>
      <c r="C29" s="63">
        <f>4/4</f>
        <v>1</v>
      </c>
      <c r="D29" s="60">
        <f>3/4</f>
        <v>0.75</v>
      </c>
      <c r="E29" s="60">
        <f>1/4</f>
        <v>0.25</v>
      </c>
      <c r="F29" s="63">
        <f>4/4</f>
        <v>1</v>
      </c>
      <c r="G29" s="63">
        <f>4/4</f>
        <v>1</v>
      </c>
      <c r="H29" s="11"/>
      <c r="I29" s="11"/>
      <c r="K29" s="11"/>
      <c r="L29" s="11"/>
      <c r="M29" s="11"/>
      <c r="N29" s="11"/>
      <c r="O29" s="11"/>
      <c r="P29" s="11"/>
      <c r="Q29" s="11"/>
      <c r="R29" s="11"/>
      <c r="S29" s="11"/>
      <c r="T29" s="11"/>
      <c r="U29" s="11"/>
      <c r="V29" s="11"/>
      <c r="W29" s="11"/>
      <c r="X29" s="11"/>
      <c r="Y29" s="11"/>
      <c r="Z29" s="11"/>
      <c r="AA29" s="11"/>
      <c r="AB29" s="11"/>
      <c r="AC29" s="11"/>
      <c r="AD29" s="11"/>
    </row>
    <row r="30" spans="1:30">
      <c r="A30" s="11"/>
      <c r="C30" s="60">
        <f>1/4</f>
        <v>0.25</v>
      </c>
      <c r="D30" s="60">
        <f>1/4</f>
        <v>0.25</v>
      </c>
      <c r="E30" s="63">
        <f>3/4</f>
        <v>0.75</v>
      </c>
      <c r="F30" s="60">
        <f>1/4</f>
        <v>0.25</v>
      </c>
      <c r="G30" s="60">
        <f>1/4</f>
        <v>0.25</v>
      </c>
      <c r="H30" s="11"/>
      <c r="I30" s="11"/>
      <c r="K30" s="11"/>
      <c r="L30" s="11"/>
      <c r="M30" s="11"/>
      <c r="N30" s="11"/>
      <c r="O30" s="11"/>
      <c r="P30" s="11"/>
      <c r="Q30" s="11"/>
      <c r="R30" s="11"/>
      <c r="S30" s="11"/>
      <c r="T30" s="11"/>
      <c r="U30" s="11"/>
      <c r="V30" s="11"/>
      <c r="W30" s="11"/>
      <c r="X30" s="11"/>
      <c r="Y30" s="11"/>
      <c r="Z30" s="11"/>
      <c r="AA30" s="11"/>
      <c r="AB30" s="11"/>
      <c r="AC30" s="11"/>
      <c r="AD30" s="11"/>
    </row>
    <row r="31" spans="1:30">
      <c r="A31" s="11"/>
      <c r="H31" s="11"/>
      <c r="I31" s="11"/>
      <c r="K31" s="11"/>
      <c r="L31" s="11"/>
      <c r="M31" s="11"/>
      <c r="N31" s="11"/>
      <c r="O31" s="11"/>
      <c r="P31" s="11"/>
      <c r="Q31" s="11"/>
      <c r="R31" s="11"/>
      <c r="S31" s="11"/>
      <c r="T31" s="11"/>
      <c r="U31" s="11"/>
      <c r="V31" s="11"/>
      <c r="W31" s="11"/>
      <c r="X31" s="11"/>
      <c r="Y31" s="11"/>
      <c r="Z31" s="11"/>
      <c r="AA31" s="11"/>
      <c r="AB31" s="11"/>
      <c r="AC31" s="11"/>
      <c r="AD31" s="11"/>
    </row>
    <row r="32" spans="1:30">
      <c r="A32" s="11"/>
      <c r="H32" s="11"/>
      <c r="I32" s="11"/>
      <c r="K32" s="11"/>
      <c r="L32" s="11"/>
      <c r="M32" s="11"/>
      <c r="N32" s="11"/>
      <c r="O32" s="11"/>
      <c r="P32" s="11"/>
      <c r="Q32" s="11"/>
      <c r="R32" s="11"/>
      <c r="S32" s="11"/>
      <c r="T32" s="11"/>
      <c r="U32" s="11"/>
      <c r="V32" s="11"/>
      <c r="W32" s="11"/>
      <c r="X32" s="11"/>
      <c r="Y32" s="11"/>
      <c r="Z32" s="11"/>
      <c r="AA32" s="11"/>
      <c r="AB32" s="11"/>
      <c r="AC32" s="11"/>
      <c r="AD32" s="11"/>
    </row>
    <row r="33" spans="1:30">
      <c r="A33" s="11" t="s">
        <v>339</v>
      </c>
      <c r="B33">
        <v>1</v>
      </c>
      <c r="C33" s="60">
        <v>0</v>
      </c>
      <c r="D33" s="60">
        <f>0/1</f>
        <v>0</v>
      </c>
      <c r="E33" s="60">
        <v>0</v>
      </c>
      <c r="F33" s="63">
        <f>2/3</f>
        <v>0.66666666666666663</v>
      </c>
      <c r="G33" s="60">
        <f>0/1</f>
        <v>0</v>
      </c>
      <c r="H33" s="11"/>
      <c r="I33" s="11"/>
      <c r="K33" s="11"/>
      <c r="L33" s="11"/>
      <c r="M33" s="11"/>
      <c r="N33" s="11"/>
      <c r="O33" s="11"/>
      <c r="P33" s="11"/>
      <c r="Q33" s="11"/>
      <c r="R33" s="11"/>
      <c r="S33" s="11"/>
      <c r="T33" s="11"/>
      <c r="U33" s="11"/>
      <c r="V33" s="11"/>
      <c r="W33" s="11"/>
      <c r="X33" s="11"/>
      <c r="Y33" s="11"/>
      <c r="Z33" s="11"/>
      <c r="AA33" s="11"/>
      <c r="AB33" s="11"/>
      <c r="AC33" s="11"/>
      <c r="AD33" s="11"/>
    </row>
    <row r="34" spans="1:30">
      <c r="A34" s="11"/>
      <c r="B34">
        <v>2</v>
      </c>
      <c r="C34" s="62">
        <f>2/2</f>
        <v>1</v>
      </c>
      <c r="D34" s="62">
        <f>4/4</f>
        <v>1</v>
      </c>
      <c r="E34" s="62">
        <f>3/3</f>
        <v>1</v>
      </c>
      <c r="F34" s="61">
        <f>2/3</f>
        <v>0.66666666666666663</v>
      </c>
      <c r="G34" s="62">
        <f>4/4</f>
        <v>1</v>
      </c>
      <c r="H34" s="11"/>
      <c r="I34" s="11"/>
      <c r="K34" s="11"/>
      <c r="L34" s="11"/>
      <c r="M34" s="11"/>
      <c r="N34" s="11"/>
      <c r="O34" s="11"/>
      <c r="P34" s="11"/>
      <c r="Q34" s="11"/>
      <c r="R34" s="11"/>
      <c r="S34" s="11"/>
      <c r="T34" s="11"/>
      <c r="U34" s="11"/>
      <c r="V34" s="11"/>
      <c r="W34" s="11"/>
      <c r="X34" s="11"/>
      <c r="Y34" s="11"/>
      <c r="Z34" s="11"/>
      <c r="AA34" s="11"/>
      <c r="AB34" s="11"/>
      <c r="AC34" s="11"/>
      <c r="AD34" s="11"/>
    </row>
    <row r="35" spans="1:30">
      <c r="A35" s="11"/>
      <c r="B35">
        <v>3</v>
      </c>
      <c r="C35" s="61">
        <v>0</v>
      </c>
      <c r="D35" s="61">
        <f>0/1</f>
        <v>0</v>
      </c>
      <c r="E35" s="62">
        <f>2/3</f>
        <v>0.66666666666666663</v>
      </c>
      <c r="F35" s="61">
        <f>0/3</f>
        <v>0</v>
      </c>
      <c r="G35" s="61">
        <v>0</v>
      </c>
      <c r="H35" s="11"/>
      <c r="I35" s="11"/>
      <c r="K35" s="11"/>
      <c r="L35" s="11"/>
      <c r="M35" s="11"/>
      <c r="N35" s="11"/>
      <c r="O35" s="11"/>
      <c r="P35" s="11"/>
      <c r="Q35" s="11"/>
      <c r="R35" s="11"/>
      <c r="S35" s="11"/>
      <c r="T35" s="11"/>
      <c r="U35" s="11"/>
      <c r="V35" s="11"/>
      <c r="W35" s="11"/>
      <c r="X35" s="11"/>
      <c r="Y35" s="11"/>
      <c r="Z35" s="11"/>
      <c r="AA35" s="11"/>
      <c r="AB35" s="11"/>
      <c r="AC35" s="11"/>
      <c r="AD35" s="11"/>
    </row>
    <row r="36" spans="1:30">
      <c r="A36" s="11"/>
      <c r="B36">
        <v>4</v>
      </c>
      <c r="C36" s="62">
        <f>4/4</f>
        <v>1</v>
      </c>
      <c r="D36" s="61">
        <f>3/4</f>
        <v>0.75</v>
      </c>
      <c r="E36" s="61">
        <f>3/4</f>
        <v>0.75</v>
      </c>
      <c r="F36" s="61">
        <f>2/3</f>
        <v>0.66666666666666663</v>
      </c>
      <c r="G36" s="62">
        <f>3/3</f>
        <v>1</v>
      </c>
      <c r="H36" s="11"/>
      <c r="I36" s="11"/>
      <c r="K36" s="11"/>
      <c r="L36" s="11"/>
      <c r="M36" s="11"/>
      <c r="N36" s="11"/>
      <c r="O36" s="11"/>
      <c r="P36" s="11"/>
      <c r="Q36" s="11"/>
      <c r="R36" s="11"/>
      <c r="S36" s="11"/>
      <c r="T36" s="11"/>
      <c r="U36" s="11"/>
      <c r="V36" s="11"/>
      <c r="W36" s="11"/>
      <c r="X36" s="11"/>
      <c r="Y36" s="11"/>
      <c r="Z36" s="11"/>
      <c r="AA36" s="11"/>
      <c r="AB36" s="11"/>
      <c r="AC36" s="11"/>
      <c r="AD36" s="11"/>
    </row>
    <row r="37" spans="1:30">
      <c r="A37" s="11"/>
      <c r="B37">
        <v>5</v>
      </c>
      <c r="C37" s="62">
        <f>2/3</f>
        <v>0.66666666666666663</v>
      </c>
      <c r="D37" s="61">
        <f>1/2</f>
        <v>0.5</v>
      </c>
      <c r="E37" s="61">
        <f>1/3</f>
        <v>0.33333333333333331</v>
      </c>
      <c r="F37" s="61">
        <f>0/4</f>
        <v>0</v>
      </c>
      <c r="G37" s="61">
        <f>0/3</f>
        <v>0</v>
      </c>
      <c r="H37" s="11"/>
      <c r="I37" s="11"/>
      <c r="K37" s="11"/>
      <c r="L37" s="11"/>
      <c r="M37" s="11"/>
      <c r="N37" s="11"/>
      <c r="O37" s="11"/>
      <c r="P37" s="11"/>
      <c r="Q37" s="11"/>
      <c r="R37" s="11"/>
      <c r="S37" s="11"/>
      <c r="T37" s="11"/>
      <c r="U37" s="11"/>
      <c r="V37" s="11"/>
      <c r="W37" s="11"/>
      <c r="X37" s="11"/>
      <c r="Y37" s="11"/>
      <c r="Z37" s="11"/>
      <c r="AA37" s="11"/>
      <c r="AB37" s="11"/>
      <c r="AC37" s="11"/>
      <c r="AD37" s="11"/>
    </row>
    <row r="38" spans="1:30">
      <c r="A38" s="11"/>
      <c r="B38">
        <v>6</v>
      </c>
      <c r="C38" s="62">
        <f>4/4</f>
        <v>1</v>
      </c>
      <c r="D38" s="62">
        <f>4/4</f>
        <v>1</v>
      </c>
      <c r="E38" s="62">
        <f>2/2</f>
        <v>1</v>
      </c>
      <c r="F38" s="62">
        <f>4/4</f>
        <v>1</v>
      </c>
      <c r="G38" s="62">
        <f>4/4</f>
        <v>1</v>
      </c>
      <c r="H38" s="11"/>
      <c r="I38" s="11"/>
      <c r="K38" s="11"/>
      <c r="L38" s="11"/>
      <c r="M38" s="11"/>
      <c r="N38" s="11"/>
      <c r="O38" s="11"/>
      <c r="P38" s="11"/>
      <c r="Q38" s="11"/>
      <c r="R38" s="11"/>
      <c r="S38" s="11"/>
      <c r="T38" s="11"/>
      <c r="U38" s="11"/>
      <c r="V38" s="11"/>
      <c r="W38" s="11"/>
      <c r="X38" s="11"/>
      <c r="Y38" s="11"/>
      <c r="Z38" s="11"/>
      <c r="AA38" s="11"/>
      <c r="AB38" s="11"/>
      <c r="AC38" s="11"/>
      <c r="AD38" s="11"/>
    </row>
    <row r="39" spans="1:30">
      <c r="A39" s="11"/>
      <c r="B39">
        <v>7</v>
      </c>
      <c r="C39" s="62">
        <f>4/4</f>
        <v>1</v>
      </c>
      <c r="D39" s="61">
        <f>3/4</f>
        <v>0.75</v>
      </c>
      <c r="E39" s="61">
        <f>1/4</f>
        <v>0.25</v>
      </c>
      <c r="F39" s="62">
        <f>4/4</f>
        <v>1</v>
      </c>
      <c r="G39" s="62">
        <f>4/4</f>
        <v>1</v>
      </c>
      <c r="H39" s="11"/>
      <c r="I39" s="11"/>
      <c r="K39" s="11"/>
      <c r="L39" s="11"/>
      <c r="M39" s="11"/>
      <c r="N39" s="11"/>
      <c r="O39" s="11"/>
      <c r="P39" s="11"/>
      <c r="Q39" s="11"/>
      <c r="R39" s="11"/>
      <c r="S39" s="11"/>
      <c r="T39" s="11"/>
      <c r="U39" s="11"/>
      <c r="V39" s="11"/>
      <c r="W39" s="11"/>
      <c r="X39" s="11"/>
      <c r="Y39" s="11"/>
      <c r="Z39" s="11"/>
      <c r="AA39" s="11"/>
      <c r="AB39" s="11"/>
      <c r="AC39" s="11"/>
      <c r="AD39" s="11"/>
    </row>
    <row r="40" spans="1:30">
      <c r="A40" s="11"/>
      <c r="B40">
        <v>8</v>
      </c>
      <c r="C40" s="62">
        <f>1/1</f>
        <v>1</v>
      </c>
      <c r="D40" s="62">
        <f>1/1</f>
        <v>1</v>
      </c>
      <c r="E40" s="61">
        <f>3/4</f>
        <v>0.75</v>
      </c>
      <c r="F40" s="61">
        <f>1/4</f>
        <v>0.25</v>
      </c>
      <c r="G40" s="62">
        <f>1/1</f>
        <v>1</v>
      </c>
      <c r="H40" s="11"/>
      <c r="I40" s="11"/>
      <c r="K40" s="11"/>
      <c r="L40" s="11"/>
      <c r="M40" s="11"/>
      <c r="N40" s="11"/>
      <c r="O40" s="11"/>
      <c r="P40" s="11"/>
      <c r="Q40" s="11"/>
      <c r="R40" s="11"/>
      <c r="S40" s="11"/>
      <c r="T40" s="11"/>
      <c r="U40" s="11"/>
      <c r="V40" s="11"/>
      <c r="W40" s="11"/>
      <c r="X40" s="11"/>
      <c r="Y40" s="11"/>
      <c r="Z40" s="11"/>
      <c r="AA40" s="11"/>
      <c r="AB40" s="11"/>
      <c r="AC40" s="11"/>
      <c r="AD40" s="11"/>
    </row>
    <row r="41" spans="1:30">
      <c r="A41" s="11"/>
      <c r="B41" s="11"/>
      <c r="C41" s="11"/>
      <c r="D41" s="11"/>
      <c r="E41" s="11"/>
      <c r="F41" s="11"/>
      <c r="G41" s="11"/>
      <c r="H41" s="11"/>
      <c r="I41" s="11"/>
      <c r="K41" s="11"/>
      <c r="L41" s="11"/>
      <c r="M41" s="11"/>
      <c r="N41" s="11"/>
      <c r="O41" s="11"/>
      <c r="P41" s="11"/>
      <c r="Q41" s="11"/>
      <c r="R41" s="11"/>
      <c r="S41" s="11"/>
      <c r="T41" s="11"/>
      <c r="U41" s="11"/>
      <c r="V41" s="11"/>
      <c r="W41" s="11"/>
      <c r="X41" s="11"/>
      <c r="Y41" s="11"/>
      <c r="Z41" s="11"/>
      <c r="AA41" s="11"/>
      <c r="AB41" s="11"/>
      <c r="AC41" s="11"/>
      <c r="AD41" s="11"/>
    </row>
    <row r="42" spans="1:30">
      <c r="A42" s="11"/>
      <c r="B42" s="11"/>
      <c r="C42" s="11"/>
      <c r="D42" s="11"/>
      <c r="E42" s="11"/>
      <c r="F42" s="11"/>
      <c r="G42" s="11"/>
      <c r="H42" s="11"/>
      <c r="I42" s="11"/>
      <c r="K42" s="11"/>
      <c r="L42" s="11"/>
      <c r="M42" s="11"/>
      <c r="N42" s="11"/>
      <c r="O42" s="11"/>
      <c r="P42" s="11"/>
      <c r="Q42" s="11"/>
      <c r="R42" s="11"/>
      <c r="S42" s="11"/>
      <c r="T42" s="11"/>
      <c r="U42" s="11"/>
      <c r="V42" s="11"/>
      <c r="W42" s="11"/>
      <c r="X42" s="11"/>
      <c r="Y42" s="11"/>
      <c r="Z42" s="11"/>
      <c r="AA42" s="11"/>
      <c r="AB42" s="11"/>
      <c r="AC42" s="11"/>
      <c r="AD42" s="11"/>
    </row>
    <row r="43" spans="1:30">
      <c r="A43" s="11"/>
      <c r="B43" s="11"/>
      <c r="C43" s="11"/>
      <c r="D43" s="11"/>
      <c r="E43" s="11"/>
      <c r="F43" s="11"/>
      <c r="G43" s="11"/>
      <c r="H43" s="11"/>
      <c r="I43" s="11"/>
      <c r="K43" s="11"/>
      <c r="L43" s="11"/>
      <c r="M43" s="11"/>
      <c r="N43" s="11"/>
      <c r="O43" s="11"/>
      <c r="P43" s="11"/>
      <c r="Q43" s="11"/>
      <c r="R43" s="11"/>
      <c r="S43" s="11"/>
      <c r="T43" s="11"/>
      <c r="U43" s="11"/>
      <c r="V43" s="11"/>
      <c r="W43" s="11"/>
      <c r="X43" s="11"/>
      <c r="Y43" s="11"/>
      <c r="Z43" s="11"/>
      <c r="AA43" s="11"/>
      <c r="AB43" s="11"/>
      <c r="AC43" s="11"/>
      <c r="AD43" s="11"/>
    </row>
    <row r="44" spans="1:30">
      <c r="A44" s="11"/>
      <c r="B44" s="11"/>
      <c r="C44" s="11"/>
      <c r="D44" s="11"/>
      <c r="E44" s="11"/>
      <c r="F44" s="11"/>
      <c r="G44" s="11"/>
      <c r="H44" s="11"/>
      <c r="I44" s="11"/>
      <c r="K44" s="11"/>
      <c r="L44" s="11"/>
      <c r="M44" s="11"/>
      <c r="N44" s="11"/>
      <c r="O44" s="11"/>
      <c r="P44" s="11"/>
      <c r="Q44" s="11"/>
      <c r="R44" s="11"/>
      <c r="S44" s="11"/>
      <c r="T44" s="11"/>
      <c r="U44" s="11"/>
      <c r="V44" s="11"/>
      <c r="W44" s="11"/>
      <c r="X44" s="11"/>
      <c r="Y44" s="11"/>
      <c r="Z44" s="11"/>
      <c r="AA44" s="11"/>
      <c r="AB44" s="11"/>
      <c r="AC44" s="11"/>
      <c r="AD44" s="11"/>
    </row>
    <row r="45" spans="1:30">
      <c r="A45" s="11"/>
      <c r="B45" s="11"/>
      <c r="C45" s="11"/>
      <c r="D45" s="11"/>
      <c r="E45" s="11"/>
      <c r="F45" s="11"/>
      <c r="G45" s="11"/>
      <c r="H45" s="11"/>
      <c r="I45" s="11"/>
      <c r="K45" s="11"/>
      <c r="L45" s="11"/>
      <c r="M45" s="11"/>
      <c r="N45" s="11"/>
      <c r="O45" s="11"/>
      <c r="P45" s="11"/>
      <c r="Q45" s="11"/>
      <c r="R45" s="11"/>
      <c r="S45" s="11"/>
      <c r="T45" s="11"/>
      <c r="U45" s="11"/>
      <c r="V45" s="11"/>
      <c r="W45" s="11"/>
      <c r="X45" s="11"/>
      <c r="Y45" s="11"/>
      <c r="Z45" s="11"/>
      <c r="AA45" s="11"/>
      <c r="AB45" s="11"/>
      <c r="AC45" s="11"/>
      <c r="AD45" s="11"/>
    </row>
    <row r="46" spans="1:30">
      <c r="A46" s="11"/>
      <c r="B46" s="11"/>
      <c r="C46" s="11"/>
      <c r="D46" s="11"/>
      <c r="E46" s="11"/>
      <c r="F46" s="11"/>
      <c r="G46" s="11"/>
      <c r="H46" s="11"/>
      <c r="I46" s="11"/>
      <c r="K46" s="11"/>
      <c r="L46" s="11"/>
      <c r="M46" s="11"/>
      <c r="N46" s="11"/>
      <c r="O46" s="11"/>
      <c r="P46" s="11"/>
      <c r="Q46" s="11"/>
      <c r="R46" s="11"/>
      <c r="S46" s="11"/>
      <c r="T46" s="11"/>
      <c r="U46" s="11"/>
      <c r="V46" s="11"/>
      <c r="W46" s="11"/>
      <c r="X46" s="11"/>
      <c r="Y46" s="11"/>
      <c r="Z46" s="11"/>
      <c r="AA46" s="11"/>
      <c r="AB46" s="11"/>
      <c r="AC46" s="11"/>
      <c r="AD46" s="11"/>
    </row>
    <row r="47" spans="1:30">
      <c r="A47" s="11"/>
      <c r="B47" s="11"/>
      <c r="C47" s="11"/>
      <c r="D47" s="11"/>
      <c r="E47" s="11"/>
      <c r="F47" s="11"/>
      <c r="G47" s="11"/>
      <c r="H47" s="11"/>
      <c r="I47" s="11"/>
      <c r="K47" s="11"/>
      <c r="L47" s="11"/>
      <c r="M47" s="11"/>
      <c r="N47" s="11"/>
      <c r="O47" s="11"/>
      <c r="P47" s="11"/>
      <c r="Q47" s="11"/>
      <c r="R47" s="11"/>
      <c r="S47" s="11"/>
      <c r="T47" s="11"/>
      <c r="U47" s="11"/>
      <c r="V47" s="11"/>
      <c r="W47" s="11"/>
      <c r="X47" s="11"/>
      <c r="Y47" s="11"/>
      <c r="Z47" s="11"/>
      <c r="AA47" s="11"/>
      <c r="AB47" s="11"/>
      <c r="AC47" s="11"/>
      <c r="AD47" s="11"/>
    </row>
    <row r="48" spans="1:30">
      <c r="A48" s="11"/>
      <c r="B48" s="11"/>
      <c r="C48" s="11"/>
      <c r="D48" s="11"/>
      <c r="E48" s="11"/>
      <c r="F48" s="11"/>
      <c r="G48" s="11"/>
      <c r="H48" s="11"/>
      <c r="I48" s="11"/>
      <c r="K48" s="11"/>
      <c r="L48" s="11"/>
      <c r="M48" s="11"/>
      <c r="N48" s="11"/>
      <c r="O48" s="11"/>
      <c r="P48" s="11"/>
      <c r="Q48" s="11"/>
      <c r="R48" s="11"/>
      <c r="S48" s="11"/>
      <c r="T48" s="11"/>
      <c r="U48" s="11"/>
      <c r="V48" s="11"/>
      <c r="W48" s="11"/>
      <c r="X48" s="11"/>
      <c r="Y48" s="11"/>
      <c r="Z48" s="11"/>
      <c r="AA48" s="11"/>
      <c r="AB48" s="11"/>
      <c r="AC48" s="11"/>
      <c r="AD48" s="11"/>
    </row>
    <row r="49" spans="1:30">
      <c r="A49" s="11"/>
      <c r="B49" s="11"/>
      <c r="C49" s="11"/>
      <c r="D49" s="11"/>
      <c r="E49" s="11"/>
      <c r="F49" s="11"/>
      <c r="G49" s="11"/>
      <c r="H49" s="11"/>
      <c r="I49" s="11"/>
      <c r="K49" s="11"/>
      <c r="L49" s="11"/>
      <c r="M49" s="11"/>
      <c r="N49" s="11"/>
      <c r="O49" s="11"/>
      <c r="P49" s="11"/>
      <c r="Q49" s="11"/>
      <c r="R49" s="11"/>
      <c r="S49" s="11"/>
      <c r="T49" s="11"/>
      <c r="U49" s="11"/>
      <c r="V49" s="11"/>
      <c r="W49" s="11"/>
      <c r="X49" s="11"/>
      <c r="Y49" s="11"/>
      <c r="Z49" s="11"/>
      <c r="AA49" s="11"/>
      <c r="AB49" s="11"/>
      <c r="AC49" s="11"/>
      <c r="AD49" s="11"/>
    </row>
    <row r="50" spans="1:30">
      <c r="A50" s="11"/>
      <c r="B50" s="11"/>
      <c r="C50" s="11"/>
      <c r="D50" s="11"/>
      <c r="E50" s="11"/>
      <c r="F50" s="11"/>
      <c r="G50" s="11"/>
      <c r="H50" s="11"/>
      <c r="I50" s="11"/>
      <c r="K50" s="11"/>
      <c r="L50" s="11"/>
      <c r="M50" s="11"/>
      <c r="N50" s="11"/>
      <c r="O50" s="11"/>
      <c r="P50" s="11"/>
      <c r="Q50" s="11"/>
      <c r="R50" s="11"/>
      <c r="S50" s="11"/>
      <c r="T50" s="11"/>
      <c r="U50" s="11"/>
      <c r="V50" s="11"/>
      <c r="W50" s="11"/>
      <c r="X50" s="11"/>
      <c r="Y50" s="11"/>
      <c r="Z50" s="11"/>
      <c r="AA50" s="11"/>
      <c r="AB50" s="11"/>
      <c r="AC50" s="11"/>
      <c r="AD50" s="11"/>
    </row>
    <row r="51" spans="1:30">
      <c r="A51" s="11"/>
      <c r="B51" s="11"/>
      <c r="C51" s="11"/>
      <c r="D51" s="11"/>
      <c r="E51" s="11"/>
      <c r="F51" s="11"/>
      <c r="G51" s="11"/>
      <c r="H51" s="11"/>
      <c r="I51" s="11"/>
      <c r="K51" s="11"/>
      <c r="L51" s="11"/>
      <c r="M51" s="11"/>
      <c r="N51" s="11"/>
      <c r="O51" s="11"/>
      <c r="P51" s="11"/>
      <c r="Q51" s="11"/>
      <c r="R51" s="11"/>
      <c r="S51" s="11"/>
      <c r="T51" s="11"/>
      <c r="U51" s="11"/>
      <c r="V51" s="11"/>
      <c r="W51" s="11"/>
      <c r="X51" s="11"/>
      <c r="Y51" s="11"/>
      <c r="Z51" s="11"/>
      <c r="AA51" s="11"/>
      <c r="AB51" s="11"/>
      <c r="AC51" s="11"/>
      <c r="AD51" s="11"/>
    </row>
    <row r="52" spans="1:30">
      <c r="A52" s="11"/>
      <c r="B52" s="11"/>
      <c r="C52" s="11"/>
      <c r="D52" s="11"/>
      <c r="E52" s="11"/>
      <c r="F52" s="11"/>
      <c r="G52" s="11"/>
      <c r="H52" s="11"/>
      <c r="I52" s="11"/>
      <c r="K52" s="11"/>
      <c r="L52" s="11"/>
      <c r="M52" s="11"/>
      <c r="N52" s="11"/>
      <c r="O52" s="11"/>
      <c r="P52" s="11"/>
      <c r="Q52" s="11"/>
      <c r="R52" s="11"/>
      <c r="S52" s="11"/>
      <c r="T52" s="11"/>
      <c r="U52" s="11"/>
      <c r="V52" s="11"/>
      <c r="W52" s="11"/>
      <c r="X52" s="11"/>
      <c r="Y52" s="11"/>
      <c r="Z52" s="11"/>
      <c r="AA52" s="11"/>
      <c r="AB52" s="11"/>
      <c r="AC52" s="11"/>
      <c r="AD52" s="11"/>
    </row>
    <row r="53" spans="1:30">
      <c r="A53" s="11"/>
      <c r="B53" s="11"/>
      <c r="C53" s="11"/>
      <c r="D53" s="11"/>
      <c r="E53" s="11"/>
      <c r="F53" s="11"/>
      <c r="G53" s="11"/>
      <c r="H53" s="11"/>
      <c r="I53" s="11"/>
      <c r="K53" s="11"/>
      <c r="L53" s="11"/>
      <c r="M53" s="11"/>
      <c r="N53" s="11"/>
      <c r="O53" s="11"/>
      <c r="P53" s="11"/>
      <c r="Q53" s="11"/>
      <c r="R53" s="11"/>
      <c r="S53" s="11"/>
      <c r="T53" s="11"/>
      <c r="U53" s="11"/>
      <c r="V53" s="11"/>
      <c r="W53" s="11"/>
      <c r="X53" s="11"/>
      <c r="Y53" s="11"/>
      <c r="Z53" s="11"/>
      <c r="AA53" s="11"/>
      <c r="AB53" s="11"/>
      <c r="AC53" s="11"/>
      <c r="AD53" s="11"/>
    </row>
    <row r="54" spans="1:30">
      <c r="A54" s="11"/>
      <c r="B54" s="11"/>
      <c r="C54" s="11"/>
      <c r="D54" s="11"/>
      <c r="E54" s="11"/>
      <c r="F54" s="11"/>
      <c r="G54" s="11"/>
      <c r="H54" s="11"/>
      <c r="I54" s="11"/>
      <c r="K54" s="11"/>
      <c r="L54" s="11"/>
      <c r="M54" s="11"/>
      <c r="N54" s="11"/>
      <c r="O54" s="11"/>
      <c r="P54" s="11"/>
      <c r="Q54" s="11"/>
      <c r="R54" s="11"/>
      <c r="S54" s="11"/>
      <c r="T54" s="11"/>
      <c r="U54" s="11"/>
      <c r="V54" s="11"/>
      <c r="W54" s="11"/>
      <c r="X54" s="11"/>
      <c r="Y54" s="11"/>
      <c r="Z54" s="11"/>
      <c r="AA54" s="11"/>
      <c r="AB54" s="11"/>
      <c r="AC54" s="11"/>
      <c r="AD54" s="11"/>
    </row>
    <row r="55" spans="1:30">
      <c r="A55" s="11"/>
      <c r="B55" s="11"/>
      <c r="C55" s="11"/>
      <c r="D55" s="11"/>
      <c r="E55" s="11"/>
      <c r="F55" s="11"/>
      <c r="G55" s="11"/>
      <c r="H55" s="11"/>
      <c r="I55" s="11"/>
      <c r="K55" s="11"/>
      <c r="L55" s="11"/>
      <c r="M55" s="11"/>
      <c r="N55" s="11"/>
      <c r="O55" s="11"/>
      <c r="P55" s="11"/>
      <c r="Q55" s="11"/>
      <c r="R55" s="11"/>
      <c r="S55" s="11"/>
      <c r="T55" s="11"/>
      <c r="U55" s="11"/>
      <c r="V55" s="11"/>
      <c r="W55" s="11"/>
      <c r="X55" s="11"/>
      <c r="Y55" s="11"/>
      <c r="Z55" s="11"/>
      <c r="AA55" s="11"/>
      <c r="AB55" s="11"/>
      <c r="AC55" s="11"/>
      <c r="AD55" s="11"/>
    </row>
    <row r="56" spans="1:30">
      <c r="A56" s="11"/>
      <c r="B56" s="11"/>
      <c r="C56" s="11"/>
      <c r="D56" s="11"/>
      <c r="E56" s="11"/>
      <c r="F56" s="11"/>
      <c r="G56" s="11"/>
      <c r="H56" s="11"/>
      <c r="I56" s="11"/>
      <c r="K56" s="11"/>
      <c r="L56" s="11"/>
      <c r="M56" s="11"/>
      <c r="N56" s="11"/>
      <c r="O56" s="11"/>
      <c r="P56" s="11"/>
      <c r="Q56" s="11"/>
      <c r="R56" s="11"/>
      <c r="S56" s="11"/>
      <c r="T56" s="11"/>
      <c r="U56" s="11"/>
      <c r="V56" s="11"/>
      <c r="W56" s="11"/>
      <c r="X56" s="11"/>
      <c r="Y56" s="11"/>
      <c r="Z56" s="11"/>
      <c r="AA56" s="11"/>
      <c r="AB56" s="11"/>
      <c r="AC56" s="11"/>
      <c r="AD56" s="11"/>
    </row>
    <row r="57" spans="1:30">
      <c r="A57" s="11"/>
      <c r="B57" s="11"/>
      <c r="C57" s="11"/>
      <c r="D57" s="11"/>
      <c r="E57" s="11"/>
      <c r="F57" s="11"/>
      <c r="G57" s="11"/>
      <c r="H57" s="11"/>
      <c r="I57" s="11"/>
      <c r="K57" s="11"/>
      <c r="L57" s="11"/>
      <c r="M57" s="11"/>
      <c r="N57" s="11"/>
      <c r="O57" s="11"/>
      <c r="P57" s="11"/>
      <c r="Q57" s="11"/>
      <c r="R57" s="11"/>
      <c r="S57" s="11"/>
      <c r="T57" s="11"/>
      <c r="U57" s="11"/>
      <c r="V57" s="11"/>
      <c r="W57" s="11"/>
      <c r="X57" s="11"/>
      <c r="Y57" s="11"/>
      <c r="Z57" s="11"/>
      <c r="AA57" s="11"/>
      <c r="AB57" s="11"/>
      <c r="AC57" s="11"/>
      <c r="AD57" s="11"/>
    </row>
    <row r="58" spans="1:30">
      <c r="A58" s="11"/>
      <c r="B58" s="11"/>
      <c r="C58" s="11"/>
      <c r="D58" s="11"/>
      <c r="E58" s="11"/>
      <c r="F58" s="11"/>
      <c r="G58" s="11"/>
      <c r="H58" s="11"/>
      <c r="I58" s="11"/>
      <c r="K58" s="11"/>
      <c r="L58" s="11"/>
      <c r="M58" s="11"/>
      <c r="N58" s="11"/>
      <c r="O58" s="11"/>
      <c r="P58" s="11"/>
      <c r="Q58" s="11"/>
      <c r="R58" s="11"/>
      <c r="S58" s="11"/>
      <c r="T58" s="11"/>
      <c r="U58" s="11"/>
      <c r="V58" s="11"/>
      <c r="W58" s="11"/>
      <c r="X58" s="11"/>
      <c r="Y58" s="11"/>
      <c r="Z58" s="11"/>
      <c r="AA58" s="11"/>
      <c r="AB58" s="11"/>
      <c r="AC58" s="11"/>
      <c r="AD58" s="11"/>
    </row>
    <row r="59" spans="1:30">
      <c r="A59" s="11"/>
      <c r="B59" s="11"/>
      <c r="C59" s="11"/>
      <c r="D59" s="11"/>
      <c r="E59" s="11"/>
      <c r="F59" s="11"/>
      <c r="G59" s="11"/>
      <c r="H59" s="11"/>
      <c r="I59" s="11"/>
      <c r="K59" s="11"/>
      <c r="L59" s="11"/>
      <c r="M59" s="11"/>
      <c r="N59" s="11"/>
      <c r="O59" s="11"/>
      <c r="P59" s="11"/>
      <c r="Q59" s="11"/>
      <c r="R59" s="11"/>
      <c r="S59" s="11"/>
      <c r="T59" s="11"/>
      <c r="U59" s="11"/>
      <c r="V59" s="11"/>
      <c r="W59" s="11"/>
      <c r="X59" s="11"/>
      <c r="Y59" s="11"/>
      <c r="Z59" s="11"/>
      <c r="AA59" s="11"/>
      <c r="AB59" s="11"/>
      <c r="AC59" s="11"/>
      <c r="AD59" s="11"/>
    </row>
    <row r="60" spans="1:30">
      <c r="A60" s="11"/>
      <c r="B60" s="11"/>
      <c r="C60" s="11"/>
      <c r="D60" s="11"/>
      <c r="E60" s="11"/>
      <c r="F60" s="11"/>
      <c r="G60" s="11"/>
      <c r="H60" s="11"/>
      <c r="I60" s="11"/>
      <c r="K60" s="11"/>
      <c r="L60" s="11"/>
      <c r="M60" s="11"/>
      <c r="N60" s="11"/>
      <c r="O60" s="11"/>
      <c r="P60" s="11"/>
      <c r="Q60" s="11"/>
      <c r="R60" s="11"/>
      <c r="S60" s="11"/>
      <c r="T60" s="11"/>
      <c r="U60" s="11"/>
      <c r="V60" s="11"/>
      <c r="W60" s="11"/>
      <c r="X60" s="11"/>
      <c r="Y60" s="11"/>
      <c r="Z60" s="11"/>
      <c r="AA60" s="11"/>
      <c r="AB60" s="11"/>
      <c r="AC60" s="11"/>
      <c r="AD60" s="11"/>
    </row>
    <row r="61" spans="1:30">
      <c r="A61" s="11"/>
      <c r="B61" s="11"/>
      <c r="C61" s="11"/>
      <c r="D61" s="11"/>
      <c r="E61" s="11"/>
      <c r="F61" s="11"/>
      <c r="G61" s="11"/>
      <c r="H61" s="11"/>
      <c r="I61" s="11"/>
      <c r="K61" s="11"/>
      <c r="L61" s="11"/>
      <c r="M61" s="11"/>
      <c r="N61" s="11"/>
      <c r="O61" s="11"/>
      <c r="P61" s="11"/>
      <c r="Q61" s="11"/>
      <c r="R61" s="11"/>
      <c r="S61" s="11"/>
      <c r="T61" s="11"/>
      <c r="U61" s="11"/>
      <c r="V61" s="11"/>
      <c r="W61" s="11"/>
      <c r="X61" s="11"/>
      <c r="Y61" s="11"/>
      <c r="Z61" s="11"/>
      <c r="AA61" s="11"/>
      <c r="AB61" s="11"/>
      <c r="AC61" s="11"/>
      <c r="AD61" s="11"/>
    </row>
    <row r="62" spans="1:30">
      <c r="A62" s="11"/>
      <c r="B62" s="11"/>
      <c r="C62" s="11"/>
      <c r="D62" s="11"/>
      <c r="E62" s="11"/>
      <c r="F62" s="11"/>
      <c r="G62" s="11"/>
      <c r="H62" s="11"/>
      <c r="I62" s="11"/>
      <c r="K62" s="11"/>
      <c r="L62" s="11"/>
      <c r="M62" s="11"/>
      <c r="N62" s="11"/>
      <c r="O62" s="11"/>
      <c r="P62" s="11"/>
      <c r="Q62" s="11"/>
      <c r="R62" s="11"/>
      <c r="S62" s="11"/>
      <c r="T62" s="11"/>
      <c r="U62" s="11"/>
      <c r="V62" s="11"/>
      <c r="W62" s="11"/>
      <c r="X62" s="11"/>
      <c r="Y62" s="11"/>
      <c r="Z62" s="11"/>
      <c r="AA62" s="11"/>
      <c r="AB62" s="11"/>
      <c r="AC62" s="11"/>
      <c r="AD62" s="11"/>
    </row>
    <row r="63" spans="1:30">
      <c r="A63" s="11"/>
      <c r="B63" s="11"/>
      <c r="C63" s="11"/>
      <c r="D63" s="11"/>
      <c r="E63" s="11"/>
      <c r="F63" s="11"/>
      <c r="G63" s="11"/>
      <c r="H63" s="11"/>
      <c r="I63" s="11"/>
      <c r="K63" s="11"/>
      <c r="L63" s="11"/>
      <c r="M63" s="11"/>
      <c r="N63" s="11"/>
      <c r="O63" s="11"/>
      <c r="P63" s="11"/>
      <c r="Q63" s="11"/>
      <c r="R63" s="11"/>
      <c r="S63" s="11"/>
      <c r="T63" s="11"/>
      <c r="U63" s="11"/>
      <c r="V63" s="11"/>
      <c r="W63" s="11"/>
      <c r="X63" s="11"/>
      <c r="Y63" s="11"/>
      <c r="Z63" s="11"/>
      <c r="AA63" s="11"/>
      <c r="AB63" s="11"/>
      <c r="AC63" s="11"/>
      <c r="AD63" s="11"/>
    </row>
    <row r="64" spans="1:30">
      <c r="A64" s="11"/>
      <c r="B64" s="11"/>
      <c r="C64" s="11"/>
      <c r="D64" s="11"/>
      <c r="E64" s="11"/>
      <c r="F64" s="11"/>
      <c r="G64" s="11"/>
      <c r="H64" s="11"/>
      <c r="I64" s="11"/>
      <c r="K64" s="11"/>
      <c r="L64" s="11"/>
      <c r="M64" s="11"/>
      <c r="N64" s="11"/>
      <c r="O64" s="11"/>
      <c r="P64" s="11"/>
      <c r="Q64" s="11"/>
      <c r="R64" s="11"/>
      <c r="S64" s="11"/>
      <c r="T64" s="11"/>
      <c r="U64" s="11"/>
      <c r="V64" s="11"/>
      <c r="W64" s="11"/>
      <c r="X64" s="11"/>
      <c r="Y64" s="11"/>
      <c r="Z64" s="11"/>
      <c r="AA64" s="11"/>
      <c r="AB64" s="11"/>
      <c r="AC64" s="11"/>
      <c r="AD64" s="11"/>
    </row>
    <row r="65" spans="1:30">
      <c r="A65" s="11"/>
      <c r="B65" s="11"/>
      <c r="C65" s="11"/>
      <c r="D65" s="11"/>
      <c r="E65" s="11"/>
      <c r="F65" s="11"/>
      <c r="G65" s="11"/>
      <c r="H65" s="11"/>
      <c r="I65" s="11"/>
      <c r="K65" s="11"/>
      <c r="L65" s="11"/>
      <c r="M65" s="11"/>
      <c r="N65" s="11"/>
      <c r="O65" s="11"/>
      <c r="P65" s="11"/>
      <c r="Q65" s="11"/>
      <c r="R65" s="11"/>
      <c r="S65" s="11"/>
      <c r="T65" s="11"/>
      <c r="U65" s="11"/>
      <c r="V65" s="11"/>
      <c r="W65" s="11"/>
      <c r="X65" s="11"/>
      <c r="Y65" s="11"/>
      <c r="Z65" s="11"/>
      <c r="AA65" s="11"/>
      <c r="AB65" s="11"/>
      <c r="AC65" s="11"/>
      <c r="AD65" s="11"/>
    </row>
    <row r="66" spans="1:30">
      <c r="A66" s="11"/>
      <c r="B66" s="11"/>
      <c r="C66" s="11"/>
      <c r="D66" s="11"/>
      <c r="E66" s="11"/>
      <c r="F66" s="11"/>
      <c r="G66" s="11"/>
      <c r="H66" s="11"/>
      <c r="I66" s="11"/>
      <c r="K66" s="11"/>
      <c r="L66" s="11"/>
      <c r="M66" s="11"/>
      <c r="N66" s="11"/>
      <c r="O66" s="11"/>
      <c r="P66" s="11"/>
      <c r="Q66" s="11"/>
      <c r="R66" s="11"/>
      <c r="S66" s="11"/>
      <c r="T66" s="11"/>
      <c r="U66" s="11"/>
      <c r="V66" s="11"/>
      <c r="W66" s="11"/>
      <c r="X66" s="11"/>
      <c r="Y66" s="11"/>
      <c r="Z66" s="11"/>
      <c r="AA66" s="11"/>
      <c r="AB66" s="11"/>
      <c r="AC66" s="11"/>
      <c r="AD66" s="11"/>
    </row>
    <row r="67" spans="1:30">
      <c r="A67" s="11"/>
      <c r="B67" s="11"/>
      <c r="C67" s="11"/>
      <c r="D67" s="11"/>
      <c r="E67" s="11"/>
      <c r="F67" s="11"/>
      <c r="G67" s="11"/>
      <c r="H67" s="11"/>
      <c r="I67" s="11"/>
      <c r="K67" s="11"/>
      <c r="L67" s="11"/>
      <c r="M67" s="11"/>
      <c r="N67" s="11"/>
      <c r="O67" s="11"/>
      <c r="P67" s="11"/>
      <c r="Q67" s="11"/>
      <c r="R67" s="11"/>
      <c r="S67" s="11"/>
      <c r="T67" s="11"/>
      <c r="U67" s="11"/>
      <c r="V67" s="11"/>
      <c r="W67" s="11"/>
      <c r="X67" s="11"/>
      <c r="Y67" s="11"/>
      <c r="Z67" s="11"/>
      <c r="AA67" s="11"/>
      <c r="AB67" s="11"/>
      <c r="AC67" s="11"/>
      <c r="AD67" s="11"/>
    </row>
    <row r="68" spans="1:30">
      <c r="A68" s="11"/>
      <c r="B68" s="11"/>
      <c r="C68" s="11"/>
      <c r="D68" s="11"/>
      <c r="E68" s="11"/>
      <c r="F68" s="11"/>
      <c r="G68" s="11"/>
      <c r="H68" s="11"/>
      <c r="I68" s="11"/>
      <c r="K68" s="11"/>
      <c r="L68" s="11"/>
      <c r="M68" s="11"/>
      <c r="N68" s="11"/>
      <c r="O68" s="11"/>
      <c r="P68" s="11"/>
      <c r="Q68" s="11"/>
      <c r="R68" s="11"/>
      <c r="S68" s="11"/>
      <c r="T68" s="11"/>
      <c r="U68" s="11"/>
      <c r="V68" s="11"/>
      <c r="W68" s="11"/>
      <c r="X68" s="11"/>
      <c r="Y68" s="11"/>
      <c r="Z68" s="11"/>
      <c r="AA68" s="11"/>
      <c r="AB68" s="11"/>
      <c r="AC68" s="11"/>
      <c r="AD68" s="11"/>
    </row>
    <row r="69" spans="1:30">
      <c r="A69" s="11"/>
      <c r="B69" s="11"/>
      <c r="C69" s="11"/>
      <c r="D69" s="11"/>
      <c r="E69" s="11"/>
      <c r="F69" s="11"/>
      <c r="G69" s="11"/>
      <c r="H69" s="11"/>
      <c r="I69" s="11"/>
      <c r="K69" s="11"/>
      <c r="L69" s="11"/>
      <c r="M69" s="11"/>
      <c r="N69" s="11"/>
      <c r="O69" s="11"/>
      <c r="P69" s="11"/>
      <c r="Q69" s="11"/>
      <c r="R69" s="11"/>
      <c r="S69" s="11"/>
      <c r="T69" s="11"/>
      <c r="U69" s="11"/>
      <c r="V69" s="11"/>
      <c r="W69" s="11"/>
      <c r="X69" s="11"/>
      <c r="Y69" s="11"/>
      <c r="Z69" s="11"/>
      <c r="AA69" s="11"/>
      <c r="AB69" s="11"/>
      <c r="AC69" s="11"/>
      <c r="AD69" s="11"/>
    </row>
    <row r="70" spans="1:30">
      <c r="A70" s="11"/>
      <c r="B70" s="11"/>
      <c r="C70" s="11"/>
      <c r="D70" s="11"/>
      <c r="E70" s="11"/>
      <c r="F70" s="11"/>
      <c r="G70" s="11"/>
      <c r="H70" s="11"/>
      <c r="I70" s="11"/>
      <c r="K70" s="11"/>
      <c r="L70" s="11"/>
      <c r="M70" s="11"/>
      <c r="N70" s="11"/>
      <c r="O70" s="11"/>
      <c r="P70" s="11"/>
      <c r="Q70" s="11"/>
      <c r="R70" s="11"/>
      <c r="S70" s="11"/>
      <c r="T70" s="11"/>
      <c r="U70" s="11"/>
      <c r="V70" s="11"/>
      <c r="W70" s="11"/>
      <c r="X70" s="11"/>
      <c r="Y70" s="11"/>
      <c r="Z70" s="11"/>
      <c r="AA70" s="11"/>
      <c r="AB70" s="11"/>
      <c r="AC70" s="11"/>
      <c r="AD70" s="11"/>
    </row>
    <row r="71" spans="1:30">
      <c r="A71" s="11"/>
      <c r="B71" s="11"/>
      <c r="C71" s="11"/>
      <c r="D71" s="11"/>
      <c r="E71" s="11"/>
      <c r="F71" s="11"/>
      <c r="G71" s="11"/>
      <c r="H71" s="11"/>
      <c r="I71" s="11"/>
      <c r="K71" s="11"/>
      <c r="L71" s="11"/>
      <c r="M71" s="11"/>
      <c r="N71" s="11"/>
      <c r="O71" s="11"/>
      <c r="P71" s="11"/>
      <c r="Q71" s="11"/>
      <c r="R71" s="11"/>
      <c r="S71" s="11"/>
      <c r="T71" s="11"/>
      <c r="U71" s="11"/>
      <c r="V71" s="11"/>
      <c r="W71" s="11"/>
      <c r="X71" s="11"/>
      <c r="Y71" s="11"/>
      <c r="Z71" s="11"/>
      <c r="AA71" s="11"/>
      <c r="AB71" s="11"/>
      <c r="AC71" s="11"/>
      <c r="AD71" s="11"/>
    </row>
    <row r="72" spans="1:30">
      <c r="A72" s="11"/>
      <c r="B72" s="11"/>
      <c r="C72" s="11"/>
      <c r="D72" s="11"/>
      <c r="E72" s="11"/>
      <c r="F72" s="11"/>
      <c r="G72" s="11"/>
      <c r="H72" s="11"/>
      <c r="I72" s="11"/>
      <c r="K72" s="11"/>
      <c r="L72" s="11"/>
      <c r="M72" s="11"/>
      <c r="N72" s="11"/>
      <c r="O72" s="11"/>
      <c r="P72" s="11"/>
      <c r="Q72" s="11"/>
      <c r="R72" s="11"/>
      <c r="S72" s="11"/>
      <c r="T72" s="11"/>
      <c r="U72" s="11"/>
      <c r="V72" s="11"/>
      <c r="W72" s="11"/>
      <c r="X72" s="11"/>
      <c r="Y72" s="11"/>
      <c r="Z72" s="11"/>
      <c r="AA72" s="11"/>
      <c r="AB72" s="11"/>
      <c r="AC72" s="11"/>
      <c r="AD72" s="11"/>
    </row>
    <row r="73" spans="1:30">
      <c r="A73" s="11"/>
      <c r="B73" s="11"/>
      <c r="C73" s="11"/>
      <c r="D73" s="11"/>
      <c r="E73" s="11"/>
      <c r="F73" s="11"/>
      <c r="G73" s="11"/>
      <c r="H73" s="11"/>
      <c r="I73" s="11"/>
      <c r="K73" s="11"/>
      <c r="L73" s="11"/>
      <c r="M73" s="11"/>
      <c r="N73" s="11"/>
      <c r="O73" s="11"/>
      <c r="P73" s="11"/>
      <c r="Q73" s="11"/>
      <c r="R73" s="11"/>
      <c r="S73" s="11"/>
      <c r="T73" s="11"/>
      <c r="U73" s="11"/>
      <c r="V73" s="11"/>
      <c r="W73" s="11"/>
      <c r="X73" s="11"/>
      <c r="Y73" s="11"/>
      <c r="Z73" s="11"/>
      <c r="AA73" s="11"/>
      <c r="AB73" s="11"/>
      <c r="AC73" s="11"/>
      <c r="AD73" s="11"/>
    </row>
    <row r="74" spans="1:30">
      <c r="A74" s="11"/>
      <c r="B74" s="11"/>
      <c r="C74" s="11"/>
      <c r="D74" s="11"/>
      <c r="E74" s="11"/>
      <c r="F74" s="11"/>
      <c r="G74" s="11"/>
      <c r="H74" s="11"/>
      <c r="I74" s="11"/>
      <c r="K74" s="11"/>
      <c r="L74" s="11"/>
      <c r="M74" s="11"/>
      <c r="N74" s="11"/>
      <c r="O74" s="11"/>
      <c r="P74" s="11"/>
      <c r="Q74" s="11"/>
      <c r="R74" s="11"/>
      <c r="S74" s="11"/>
      <c r="T74" s="11"/>
      <c r="U74" s="11"/>
      <c r="V74" s="11"/>
      <c r="W74" s="11"/>
      <c r="X74" s="11"/>
      <c r="Y74" s="11"/>
      <c r="Z74" s="11"/>
      <c r="AA74" s="11"/>
      <c r="AB74" s="11"/>
      <c r="AC74" s="11"/>
      <c r="AD74" s="11"/>
    </row>
    <row r="75" spans="1:30">
      <c r="A75" s="11"/>
      <c r="B75" s="11"/>
      <c r="C75" s="11"/>
      <c r="D75" s="11"/>
      <c r="E75" s="11"/>
      <c r="F75" s="11"/>
      <c r="G75" s="11"/>
      <c r="H75" s="11"/>
      <c r="I75" s="11"/>
      <c r="K75" s="11"/>
      <c r="L75" s="11"/>
      <c r="M75" s="11"/>
      <c r="N75" s="11"/>
      <c r="O75" s="11"/>
      <c r="P75" s="11"/>
      <c r="Q75" s="11"/>
      <c r="R75" s="11"/>
      <c r="S75" s="11"/>
      <c r="T75" s="11"/>
      <c r="U75" s="11"/>
      <c r="V75" s="11"/>
      <c r="W75" s="11"/>
      <c r="X75" s="11"/>
      <c r="Y75" s="11"/>
      <c r="Z75" s="11"/>
      <c r="AA75" s="11"/>
      <c r="AB75" s="11"/>
      <c r="AC75" s="11"/>
      <c r="AD75" s="11"/>
    </row>
    <row r="76" spans="1:30">
      <c r="A76" s="11"/>
      <c r="B76" s="11"/>
      <c r="C76" s="11"/>
      <c r="D76" s="11"/>
      <c r="E76" s="11"/>
      <c r="F76" s="11"/>
      <c r="G76" s="11"/>
      <c r="H76" s="11"/>
      <c r="I76" s="11"/>
      <c r="K76" s="11"/>
      <c r="L76" s="11"/>
      <c r="M76" s="11"/>
      <c r="N76" s="11"/>
      <c r="O76" s="11"/>
      <c r="P76" s="11"/>
      <c r="Q76" s="11"/>
      <c r="R76" s="11"/>
      <c r="S76" s="11"/>
      <c r="T76" s="11"/>
      <c r="U76" s="11"/>
      <c r="V76" s="11"/>
      <c r="W76" s="11"/>
      <c r="X76" s="11"/>
      <c r="Y76" s="11"/>
      <c r="Z76" s="11"/>
      <c r="AA76" s="11"/>
      <c r="AB76" s="11"/>
      <c r="AC76" s="11"/>
      <c r="AD76" s="11"/>
    </row>
    <row r="77" spans="1:30">
      <c r="A77" s="11"/>
      <c r="B77" s="11"/>
      <c r="C77" s="11"/>
      <c r="D77" s="11"/>
      <c r="E77" s="11"/>
      <c r="F77" s="11"/>
      <c r="G77" s="11"/>
      <c r="H77" s="11"/>
      <c r="I77" s="11"/>
      <c r="K77" s="11"/>
      <c r="L77" s="11"/>
      <c r="M77" s="11"/>
      <c r="N77" s="11"/>
      <c r="O77" s="11"/>
      <c r="P77" s="11"/>
      <c r="Q77" s="11"/>
      <c r="R77" s="11"/>
      <c r="S77" s="11"/>
      <c r="T77" s="11"/>
      <c r="U77" s="11"/>
      <c r="V77" s="11"/>
      <c r="W77" s="11"/>
      <c r="X77" s="11"/>
      <c r="Y77" s="11"/>
      <c r="Z77" s="11"/>
      <c r="AA77" s="11"/>
      <c r="AB77" s="11"/>
      <c r="AC77" s="11"/>
      <c r="AD77" s="11"/>
    </row>
    <row r="78" spans="1:30">
      <c r="A78" s="11"/>
      <c r="B78" s="11"/>
      <c r="C78" s="11"/>
      <c r="D78" s="11"/>
      <c r="E78" s="11"/>
      <c r="F78" s="11"/>
      <c r="G78" s="11"/>
      <c r="H78" s="11"/>
      <c r="I78" s="11"/>
      <c r="K78" s="11"/>
      <c r="L78" s="11"/>
      <c r="M78" s="11"/>
      <c r="N78" s="11"/>
      <c r="O78" s="11"/>
      <c r="P78" s="11"/>
      <c r="Q78" s="11"/>
      <c r="R78" s="11"/>
      <c r="S78" s="11"/>
      <c r="T78" s="11"/>
      <c r="U78" s="11"/>
      <c r="V78" s="11"/>
      <c r="W78" s="11"/>
      <c r="X78" s="11"/>
      <c r="Y78" s="11"/>
      <c r="Z78" s="11"/>
      <c r="AA78" s="11"/>
      <c r="AB78" s="11"/>
      <c r="AC78" s="11"/>
      <c r="AD78" s="11"/>
    </row>
    <row r="79" spans="1:30">
      <c r="A79" s="11"/>
      <c r="B79" s="11"/>
      <c r="C79" s="11"/>
      <c r="D79" s="11"/>
      <c r="E79" s="11"/>
      <c r="F79" s="11"/>
      <c r="G79" s="11"/>
      <c r="H79" s="11"/>
      <c r="I79" s="11"/>
      <c r="K79" s="11"/>
      <c r="L79" s="11"/>
      <c r="M79" s="11"/>
      <c r="N79" s="11"/>
      <c r="O79" s="11"/>
      <c r="P79" s="11"/>
      <c r="Q79" s="11"/>
      <c r="R79" s="11"/>
      <c r="S79" s="11"/>
      <c r="T79" s="11"/>
      <c r="U79" s="11"/>
      <c r="V79" s="11"/>
      <c r="W79" s="11"/>
      <c r="X79" s="11"/>
      <c r="Y79" s="11"/>
      <c r="Z79" s="11"/>
      <c r="AA79" s="11"/>
      <c r="AB79" s="11"/>
      <c r="AC79" s="11"/>
      <c r="AD79" s="11"/>
    </row>
    <row r="80" spans="1:30">
      <c r="A80" s="11"/>
      <c r="B80" s="11"/>
      <c r="C80" s="11"/>
      <c r="D80" s="11"/>
      <c r="E80" s="11"/>
      <c r="F80" s="11"/>
      <c r="G80" s="11"/>
      <c r="H80" s="11"/>
      <c r="I80" s="11"/>
      <c r="K80" s="11"/>
      <c r="L80" s="11"/>
      <c r="M80" s="11"/>
      <c r="N80" s="11"/>
      <c r="O80" s="11"/>
      <c r="P80" s="11"/>
      <c r="Q80" s="11"/>
      <c r="R80" s="11"/>
      <c r="S80" s="11"/>
      <c r="T80" s="11"/>
      <c r="U80" s="11"/>
      <c r="V80" s="11"/>
      <c r="W80" s="11"/>
      <c r="X80" s="11"/>
      <c r="Y80" s="11"/>
      <c r="Z80" s="11"/>
      <c r="AA80" s="11"/>
      <c r="AB80" s="11"/>
      <c r="AC80" s="11"/>
      <c r="AD80" s="11"/>
    </row>
    <row r="81" spans="1:30">
      <c r="A81" s="11"/>
      <c r="B81" s="11"/>
      <c r="C81" s="11"/>
      <c r="D81" s="11"/>
      <c r="E81" s="11"/>
      <c r="F81" s="11"/>
      <c r="G81" s="11"/>
      <c r="H81" s="11"/>
      <c r="I81" s="11"/>
      <c r="K81" s="11"/>
      <c r="L81" s="11"/>
      <c r="M81" s="11"/>
      <c r="N81" s="11"/>
      <c r="O81" s="11"/>
      <c r="P81" s="11"/>
      <c r="Q81" s="11"/>
      <c r="R81" s="11"/>
      <c r="S81" s="11"/>
      <c r="T81" s="11"/>
      <c r="U81" s="11"/>
      <c r="V81" s="11"/>
      <c r="W81" s="11"/>
      <c r="X81" s="11"/>
      <c r="Y81" s="11"/>
      <c r="Z81" s="11"/>
      <c r="AA81" s="11"/>
      <c r="AB81" s="11"/>
      <c r="AC81" s="11"/>
      <c r="AD81" s="11"/>
    </row>
    <row r="82" spans="1:30">
      <c r="A82" s="11"/>
      <c r="B82" s="11"/>
      <c r="C82" s="11"/>
      <c r="D82" s="11"/>
      <c r="E82" s="11"/>
      <c r="F82" s="11"/>
      <c r="G82" s="11"/>
      <c r="H82" s="11"/>
      <c r="I82" s="11"/>
      <c r="K82" s="11"/>
      <c r="L82" s="11"/>
      <c r="M82" s="11"/>
      <c r="N82" s="11"/>
      <c r="O82" s="11"/>
      <c r="P82" s="11"/>
      <c r="Q82" s="11"/>
      <c r="R82" s="11"/>
      <c r="S82" s="11"/>
      <c r="T82" s="11"/>
      <c r="U82" s="11"/>
      <c r="V82" s="11"/>
      <c r="W82" s="11"/>
      <c r="X82" s="11"/>
      <c r="Y82" s="11"/>
      <c r="Z82" s="11"/>
      <c r="AA82" s="11"/>
      <c r="AB82" s="11"/>
      <c r="AC82" s="11"/>
      <c r="AD82" s="11"/>
    </row>
    <row r="83" spans="1:30">
      <c r="A83" s="11"/>
      <c r="B83" s="11"/>
      <c r="C83" s="11"/>
      <c r="D83" s="11"/>
      <c r="E83" s="11"/>
      <c r="F83" s="11"/>
      <c r="G83" s="11"/>
      <c r="H83" s="11"/>
      <c r="I83" s="11"/>
      <c r="K83" s="11"/>
      <c r="L83" s="11"/>
      <c r="M83" s="11"/>
      <c r="N83" s="11"/>
      <c r="O83" s="11"/>
      <c r="P83" s="11"/>
      <c r="Q83" s="11"/>
      <c r="R83" s="11"/>
      <c r="S83" s="11"/>
      <c r="T83" s="11"/>
      <c r="U83" s="11"/>
      <c r="V83" s="11"/>
      <c r="W83" s="11"/>
      <c r="X83" s="11"/>
      <c r="Y83" s="11"/>
      <c r="Z83" s="11"/>
      <c r="AA83" s="11"/>
      <c r="AB83" s="11"/>
      <c r="AC83" s="11"/>
      <c r="AD83" s="11"/>
    </row>
    <row r="84" spans="1:30">
      <c r="A84" s="11"/>
      <c r="B84" s="11"/>
      <c r="C84" s="11"/>
      <c r="D84" s="11"/>
      <c r="E84" s="11"/>
      <c r="F84" s="11"/>
      <c r="G84" s="11"/>
      <c r="H84" s="11"/>
      <c r="I84" s="11"/>
      <c r="K84" s="11"/>
      <c r="L84" s="11"/>
      <c r="M84" s="11"/>
      <c r="N84" s="11"/>
      <c r="O84" s="11"/>
      <c r="P84" s="11"/>
      <c r="Q84" s="11"/>
      <c r="R84" s="11"/>
      <c r="S84" s="11"/>
      <c r="T84" s="11"/>
      <c r="U84" s="11"/>
      <c r="V84" s="11"/>
      <c r="W84" s="11"/>
      <c r="X84" s="11"/>
      <c r="Y84" s="11"/>
      <c r="Z84" s="11"/>
      <c r="AA84" s="11"/>
      <c r="AB84" s="11"/>
      <c r="AC84" s="11"/>
      <c r="AD84" s="11"/>
    </row>
    <row r="85" spans="1:30">
      <c r="A85" s="11"/>
      <c r="B85" s="11"/>
      <c r="C85" s="11"/>
      <c r="D85" s="11"/>
      <c r="E85" s="11"/>
      <c r="F85" s="11"/>
      <c r="G85" s="11"/>
      <c r="H85" s="11"/>
      <c r="I85" s="11"/>
      <c r="K85" s="11"/>
      <c r="L85" s="11"/>
      <c r="M85" s="11"/>
      <c r="N85" s="11"/>
      <c r="O85" s="11"/>
      <c r="P85" s="11"/>
      <c r="Q85" s="11"/>
      <c r="R85" s="11"/>
      <c r="S85" s="11"/>
      <c r="T85" s="11"/>
      <c r="U85" s="11"/>
      <c r="V85" s="11"/>
      <c r="W85" s="11"/>
      <c r="X85" s="11"/>
      <c r="Y85" s="11"/>
      <c r="Z85" s="11"/>
      <c r="AA85" s="11"/>
      <c r="AB85" s="11"/>
      <c r="AC85" s="11"/>
      <c r="AD85" s="11"/>
    </row>
    <row r="86" spans="1:30">
      <c r="A86" s="11"/>
      <c r="B86" s="11"/>
      <c r="C86" s="11"/>
      <c r="D86" s="11"/>
      <c r="E86" s="11"/>
      <c r="F86" s="11"/>
      <c r="G86" s="11"/>
      <c r="H86" s="11"/>
      <c r="I86" s="11"/>
      <c r="K86" s="11"/>
      <c r="L86" s="11"/>
      <c r="M86" s="11"/>
      <c r="N86" s="11"/>
      <c r="O86" s="11"/>
      <c r="P86" s="11"/>
      <c r="Q86" s="11"/>
      <c r="R86" s="11"/>
      <c r="S86" s="11"/>
      <c r="T86" s="11"/>
      <c r="U86" s="11"/>
      <c r="V86" s="11"/>
      <c r="W86" s="11"/>
      <c r="X86" s="11"/>
      <c r="Y86" s="11"/>
      <c r="Z86" s="11"/>
      <c r="AA86" s="11"/>
      <c r="AB86" s="11"/>
      <c r="AC86" s="11"/>
      <c r="AD86" s="11"/>
    </row>
    <row r="87" spans="1:30">
      <c r="A87" s="11"/>
      <c r="B87" s="11"/>
      <c r="C87" s="11"/>
      <c r="D87" s="11"/>
      <c r="E87" s="11"/>
      <c r="F87" s="11"/>
      <c r="G87" s="11"/>
      <c r="H87" s="11"/>
      <c r="I87" s="11"/>
      <c r="K87" s="11"/>
      <c r="L87" s="11"/>
      <c r="M87" s="11"/>
      <c r="N87" s="11"/>
      <c r="O87" s="11"/>
      <c r="P87" s="11"/>
      <c r="Q87" s="11"/>
      <c r="R87" s="11"/>
      <c r="S87" s="11"/>
      <c r="T87" s="11"/>
      <c r="U87" s="11"/>
      <c r="V87" s="11"/>
      <c r="W87" s="11"/>
      <c r="X87" s="11"/>
      <c r="Y87" s="11"/>
      <c r="Z87" s="11"/>
      <c r="AA87" s="11"/>
      <c r="AB87" s="11"/>
      <c r="AC87" s="11"/>
      <c r="AD87" s="11"/>
    </row>
    <row r="88" spans="1:30">
      <c r="A88" s="11"/>
      <c r="B88" s="11"/>
      <c r="C88" s="11"/>
      <c r="D88" s="11"/>
      <c r="E88" s="11"/>
      <c r="F88" s="11"/>
      <c r="G88" s="11"/>
      <c r="H88" s="11"/>
      <c r="I88" s="11"/>
      <c r="K88" s="11"/>
      <c r="L88" s="11"/>
      <c r="M88" s="11"/>
      <c r="N88" s="11"/>
      <c r="O88" s="11"/>
      <c r="P88" s="11"/>
      <c r="Q88" s="11"/>
      <c r="R88" s="11"/>
      <c r="S88" s="11"/>
      <c r="T88" s="11"/>
      <c r="U88" s="11"/>
      <c r="V88" s="11"/>
      <c r="W88" s="11"/>
      <c r="X88" s="11"/>
      <c r="Y88" s="11"/>
      <c r="Z88" s="11"/>
      <c r="AA88" s="11"/>
      <c r="AB88" s="11"/>
      <c r="AC88" s="11"/>
      <c r="AD88" s="11"/>
    </row>
    <row r="89" spans="1:30">
      <c r="A89" s="11"/>
      <c r="B89" s="11"/>
      <c r="C89" s="11"/>
      <c r="D89" s="11"/>
      <c r="E89" s="11"/>
      <c r="F89" s="11"/>
      <c r="G89" s="11"/>
      <c r="H89" s="11"/>
      <c r="I89" s="11"/>
      <c r="K89" s="11"/>
      <c r="L89" s="11"/>
      <c r="M89" s="11"/>
      <c r="N89" s="11"/>
      <c r="O89" s="11"/>
      <c r="P89" s="11"/>
      <c r="Q89" s="11"/>
      <c r="R89" s="11"/>
      <c r="S89" s="11"/>
      <c r="T89" s="11"/>
      <c r="U89" s="11"/>
      <c r="V89" s="11"/>
      <c r="W89" s="11"/>
      <c r="X89" s="11"/>
      <c r="Y89" s="11"/>
      <c r="Z89" s="11"/>
      <c r="AA89" s="11"/>
      <c r="AB89" s="11"/>
      <c r="AC89" s="11"/>
      <c r="AD89" s="11"/>
    </row>
    <row r="90" spans="1:30">
      <c r="A90" s="11"/>
      <c r="B90" s="11"/>
      <c r="C90" s="11"/>
      <c r="D90" s="11"/>
      <c r="E90" s="11"/>
      <c r="F90" s="11"/>
      <c r="G90" s="11"/>
      <c r="H90" s="11"/>
      <c r="I90" s="11"/>
      <c r="K90" s="11"/>
      <c r="L90" s="11"/>
      <c r="M90" s="11"/>
      <c r="N90" s="11"/>
      <c r="O90" s="11"/>
      <c r="P90" s="11"/>
      <c r="Q90" s="11"/>
      <c r="R90" s="11"/>
      <c r="S90" s="11"/>
      <c r="T90" s="11"/>
      <c r="U90" s="11"/>
      <c r="V90" s="11"/>
      <c r="W90" s="11"/>
      <c r="X90" s="11"/>
      <c r="Y90" s="11"/>
      <c r="Z90" s="11"/>
      <c r="AA90" s="11"/>
      <c r="AB90" s="11"/>
      <c r="AC90" s="11"/>
      <c r="AD90" s="11"/>
    </row>
    <row r="91" spans="1:30">
      <c r="A91" s="11"/>
      <c r="B91" s="11"/>
      <c r="C91" s="11"/>
      <c r="D91" s="11"/>
      <c r="E91" s="11"/>
      <c r="F91" s="11"/>
      <c r="G91" s="11"/>
      <c r="H91" s="11"/>
      <c r="I91" s="11"/>
      <c r="K91" s="11"/>
      <c r="L91" s="11"/>
      <c r="M91" s="11"/>
      <c r="N91" s="11"/>
      <c r="O91" s="11"/>
      <c r="P91" s="11"/>
      <c r="Q91" s="11"/>
      <c r="R91" s="11"/>
      <c r="S91" s="11"/>
      <c r="T91" s="11"/>
      <c r="U91" s="11"/>
      <c r="V91" s="11"/>
      <c r="W91" s="11"/>
      <c r="X91" s="11"/>
      <c r="Y91" s="11"/>
      <c r="Z91" s="11"/>
      <c r="AA91" s="11"/>
      <c r="AB91" s="11"/>
      <c r="AC91" s="11"/>
      <c r="AD91" s="11"/>
    </row>
    <row r="92" spans="1:30">
      <c r="A92" s="11"/>
      <c r="B92" s="11"/>
      <c r="C92" s="11"/>
      <c r="D92" s="11"/>
      <c r="E92" s="11"/>
      <c r="F92" s="11"/>
      <c r="G92" s="11"/>
      <c r="H92" s="11"/>
      <c r="I92" s="11"/>
      <c r="K92" s="11"/>
      <c r="L92" s="11"/>
      <c r="M92" s="11"/>
      <c r="N92" s="11"/>
      <c r="O92" s="11"/>
      <c r="P92" s="11"/>
      <c r="Q92" s="11"/>
      <c r="R92" s="11"/>
      <c r="S92" s="11"/>
      <c r="T92" s="11"/>
      <c r="U92" s="11"/>
      <c r="V92" s="11"/>
      <c r="W92" s="11"/>
      <c r="X92" s="11"/>
      <c r="Y92" s="11"/>
      <c r="Z92" s="11"/>
      <c r="AA92" s="11"/>
      <c r="AB92" s="11"/>
      <c r="AC92" s="11"/>
      <c r="AD92" s="11"/>
    </row>
    <row r="93" spans="1:30">
      <c r="A93" s="11"/>
      <c r="B93" s="11"/>
      <c r="C93" s="11"/>
      <c r="D93" s="11"/>
      <c r="E93" s="11"/>
      <c r="F93" s="11"/>
      <c r="G93" s="11"/>
      <c r="H93" s="11"/>
      <c r="I93" s="11"/>
      <c r="K93" s="11"/>
      <c r="L93" s="11"/>
      <c r="M93" s="11"/>
      <c r="N93" s="11"/>
      <c r="O93" s="11"/>
      <c r="P93" s="11"/>
      <c r="Q93" s="11"/>
      <c r="R93" s="11"/>
      <c r="S93" s="11"/>
      <c r="T93" s="11"/>
      <c r="U93" s="11"/>
      <c r="V93" s="11"/>
      <c r="W93" s="11"/>
      <c r="X93" s="11"/>
      <c r="Y93" s="11"/>
      <c r="Z93" s="11"/>
      <c r="AA93" s="11"/>
      <c r="AB93" s="11"/>
      <c r="AC93" s="11"/>
      <c r="AD93" s="11"/>
    </row>
    <row r="94" spans="1:30">
      <c r="A94" s="11"/>
      <c r="B94" s="11"/>
      <c r="C94" s="11"/>
      <c r="D94" s="11"/>
      <c r="E94" s="11"/>
      <c r="F94" s="11"/>
      <c r="G94" s="11"/>
      <c r="H94" s="11"/>
      <c r="I94" s="11"/>
      <c r="K94" s="11"/>
      <c r="L94" s="11"/>
      <c r="M94" s="11"/>
      <c r="N94" s="11"/>
      <c r="O94" s="11"/>
      <c r="P94" s="11"/>
      <c r="Q94" s="11"/>
      <c r="R94" s="11"/>
      <c r="S94" s="11"/>
      <c r="T94" s="11"/>
      <c r="U94" s="11"/>
      <c r="V94" s="11"/>
      <c r="W94" s="11"/>
      <c r="X94" s="11"/>
      <c r="Y94" s="11"/>
      <c r="Z94" s="11"/>
      <c r="AA94" s="11"/>
      <c r="AB94" s="11"/>
      <c r="AC94" s="11"/>
      <c r="AD94" s="11"/>
    </row>
    <row r="95" spans="1:30">
      <c r="A95" s="11"/>
      <c r="B95" s="11"/>
      <c r="C95" s="11"/>
      <c r="D95" s="11"/>
      <c r="E95" s="11"/>
      <c r="F95" s="11"/>
      <c r="G95" s="11"/>
      <c r="H95" s="11"/>
      <c r="I95" s="11"/>
      <c r="K95" s="11"/>
      <c r="L95" s="11"/>
      <c r="M95" s="11"/>
      <c r="N95" s="11"/>
      <c r="O95" s="11"/>
      <c r="P95" s="11"/>
      <c r="Q95" s="11"/>
      <c r="R95" s="11"/>
      <c r="S95" s="11"/>
      <c r="T95" s="11"/>
      <c r="U95" s="11"/>
      <c r="V95" s="11"/>
      <c r="W95" s="11"/>
      <c r="X95" s="11"/>
      <c r="Y95" s="11"/>
      <c r="Z95" s="11"/>
      <c r="AA95" s="11"/>
      <c r="AB95" s="11"/>
      <c r="AC95" s="11"/>
      <c r="AD95" s="11"/>
    </row>
    <row r="96" spans="1:30">
      <c r="A96" s="11"/>
      <c r="B96" s="11"/>
      <c r="C96" s="11"/>
      <c r="D96" s="11"/>
      <c r="E96" s="11"/>
      <c r="F96" s="11"/>
      <c r="G96" s="11"/>
      <c r="H96" s="11"/>
      <c r="I96" s="11"/>
      <c r="K96" s="11"/>
      <c r="L96" s="11"/>
      <c r="M96" s="11"/>
      <c r="N96" s="11"/>
      <c r="O96" s="11"/>
      <c r="P96" s="11"/>
      <c r="Q96" s="11"/>
      <c r="R96" s="11"/>
      <c r="S96" s="11"/>
      <c r="T96" s="11"/>
      <c r="U96" s="11"/>
      <c r="V96" s="11"/>
      <c r="W96" s="11"/>
      <c r="X96" s="11"/>
      <c r="Y96" s="11"/>
      <c r="Z96" s="11"/>
      <c r="AA96" s="11"/>
      <c r="AB96" s="11"/>
      <c r="AC96" s="11"/>
      <c r="AD96" s="11"/>
    </row>
    <row r="97" spans="1:30">
      <c r="A97" s="11"/>
      <c r="B97" s="11"/>
      <c r="C97" s="11"/>
      <c r="D97" s="11"/>
      <c r="E97" s="11"/>
      <c r="F97" s="11"/>
      <c r="G97" s="11"/>
      <c r="H97" s="11"/>
      <c r="I97" s="11"/>
      <c r="K97" s="11"/>
      <c r="L97" s="11"/>
      <c r="M97" s="11"/>
      <c r="N97" s="11"/>
      <c r="O97" s="11"/>
      <c r="P97" s="11"/>
      <c r="Q97" s="11"/>
      <c r="R97" s="11"/>
      <c r="S97" s="11"/>
      <c r="T97" s="11"/>
      <c r="U97" s="11"/>
      <c r="V97" s="11"/>
      <c r="W97" s="11"/>
      <c r="X97" s="11"/>
      <c r="Y97" s="11"/>
      <c r="Z97" s="11"/>
      <c r="AA97" s="11"/>
      <c r="AB97" s="11"/>
      <c r="AC97" s="11"/>
      <c r="AD97" s="11"/>
    </row>
    <row r="98" spans="1:30">
      <c r="A98" s="11"/>
      <c r="B98" s="11"/>
      <c r="C98" s="11"/>
      <c r="D98" s="11"/>
      <c r="E98" s="11"/>
      <c r="F98" s="11"/>
      <c r="G98" s="11"/>
      <c r="H98" s="11"/>
      <c r="I98" s="11"/>
      <c r="K98" s="11"/>
      <c r="L98" s="11"/>
      <c r="M98" s="11"/>
      <c r="N98" s="11"/>
      <c r="O98" s="11"/>
      <c r="P98" s="11"/>
      <c r="Q98" s="11"/>
      <c r="R98" s="11"/>
      <c r="S98" s="11"/>
      <c r="T98" s="11"/>
      <c r="U98" s="11"/>
      <c r="V98" s="11"/>
      <c r="W98" s="11"/>
      <c r="X98" s="11"/>
      <c r="Y98" s="11"/>
      <c r="Z98" s="11"/>
      <c r="AA98" s="11"/>
      <c r="AB98" s="11"/>
      <c r="AC98" s="11"/>
      <c r="AD98" s="11"/>
    </row>
    <row r="99" spans="1:30">
      <c r="A99" s="11"/>
      <c r="B99" s="11"/>
      <c r="C99" s="11"/>
      <c r="D99" s="11"/>
      <c r="E99" s="11"/>
      <c r="F99" s="11"/>
      <c r="G99" s="11"/>
      <c r="H99" s="11"/>
      <c r="I99" s="11"/>
      <c r="K99" s="11"/>
      <c r="L99" s="11"/>
      <c r="M99" s="11"/>
      <c r="N99" s="11"/>
      <c r="O99" s="11"/>
      <c r="P99" s="11"/>
      <c r="Q99" s="11"/>
      <c r="R99" s="11"/>
      <c r="S99" s="11"/>
      <c r="T99" s="11"/>
      <c r="U99" s="11"/>
      <c r="V99" s="11"/>
      <c r="W99" s="11"/>
      <c r="X99" s="11"/>
      <c r="Y99" s="11"/>
      <c r="Z99" s="11"/>
      <c r="AA99" s="11"/>
      <c r="AB99" s="11"/>
      <c r="AC99" s="11"/>
      <c r="AD99" s="11"/>
    </row>
    <row r="100" spans="1:30">
      <c r="A100" s="11"/>
      <c r="B100" s="11"/>
      <c r="C100" s="11"/>
      <c r="D100" s="11"/>
      <c r="E100" s="11"/>
      <c r="F100" s="11"/>
      <c r="G100" s="11"/>
      <c r="H100" s="11"/>
      <c r="I100" s="11"/>
      <c r="K100" s="11"/>
      <c r="L100" s="11"/>
      <c r="M100" s="11"/>
      <c r="N100" s="11"/>
      <c r="O100" s="11"/>
      <c r="P100" s="11"/>
      <c r="Q100" s="11"/>
      <c r="R100" s="11"/>
      <c r="S100" s="11"/>
      <c r="T100" s="11"/>
      <c r="U100" s="11"/>
      <c r="V100" s="11"/>
      <c r="W100" s="11"/>
      <c r="X100" s="11"/>
      <c r="Y100" s="11"/>
      <c r="Z100" s="11"/>
      <c r="AA100" s="11"/>
      <c r="AB100" s="11"/>
      <c r="AC100" s="11"/>
      <c r="AD100" s="11"/>
    </row>
    <row r="101" spans="1:30">
      <c r="A101" s="11"/>
      <c r="B101" s="11"/>
      <c r="C101" s="11"/>
      <c r="D101" s="11"/>
      <c r="E101" s="11"/>
      <c r="F101" s="11"/>
      <c r="G101" s="11"/>
      <c r="H101" s="11"/>
      <c r="I101" s="11"/>
      <c r="K101" s="11"/>
      <c r="L101" s="11"/>
      <c r="M101" s="11"/>
      <c r="N101" s="11"/>
      <c r="O101" s="11"/>
      <c r="P101" s="11"/>
      <c r="Q101" s="11"/>
      <c r="R101" s="11"/>
      <c r="S101" s="11"/>
      <c r="T101" s="11"/>
      <c r="U101" s="11"/>
      <c r="V101" s="11"/>
      <c r="W101" s="11"/>
      <c r="X101" s="11"/>
      <c r="Y101" s="11"/>
      <c r="Z101" s="11"/>
      <c r="AA101" s="11"/>
      <c r="AB101" s="11"/>
      <c r="AC101" s="11"/>
      <c r="AD101" s="11"/>
    </row>
    <row r="102" spans="1:30">
      <c r="A102" s="11"/>
      <c r="B102" s="11"/>
      <c r="C102" s="11"/>
      <c r="D102" s="11"/>
      <c r="E102" s="11"/>
      <c r="F102" s="11"/>
      <c r="G102" s="11"/>
      <c r="H102" s="11"/>
      <c r="I102" s="11"/>
      <c r="K102" s="11"/>
      <c r="L102" s="11"/>
      <c r="M102" s="11"/>
      <c r="N102" s="11"/>
      <c r="O102" s="11"/>
      <c r="P102" s="11"/>
      <c r="Q102" s="11"/>
      <c r="R102" s="11"/>
      <c r="S102" s="11"/>
      <c r="T102" s="11"/>
      <c r="U102" s="11"/>
      <c r="V102" s="11"/>
      <c r="W102" s="11"/>
      <c r="X102" s="11"/>
      <c r="Y102" s="11"/>
      <c r="Z102" s="11"/>
      <c r="AA102" s="11"/>
      <c r="AB102" s="11"/>
      <c r="AC102" s="11"/>
      <c r="AD102" s="11"/>
    </row>
    <row r="103" spans="1:30">
      <c r="A103" s="11"/>
      <c r="B103" s="11"/>
      <c r="C103" s="11"/>
      <c r="D103" s="11"/>
      <c r="E103" s="11"/>
      <c r="F103" s="11"/>
      <c r="G103" s="11"/>
      <c r="H103" s="11"/>
      <c r="I103" s="11"/>
      <c r="K103" s="11"/>
      <c r="L103" s="11"/>
      <c r="M103" s="11"/>
      <c r="N103" s="11"/>
      <c r="O103" s="11"/>
      <c r="P103" s="11"/>
      <c r="Q103" s="11"/>
      <c r="R103" s="11"/>
      <c r="S103" s="11"/>
      <c r="T103" s="11"/>
      <c r="U103" s="11"/>
      <c r="V103" s="11"/>
      <c r="W103" s="11"/>
      <c r="X103" s="11"/>
      <c r="Y103" s="11"/>
      <c r="Z103" s="11"/>
      <c r="AA103" s="11"/>
      <c r="AB103" s="11"/>
      <c r="AC103" s="11"/>
      <c r="AD103" s="11"/>
    </row>
    <row r="104" spans="1:30">
      <c r="A104" s="11"/>
      <c r="B104" s="11"/>
      <c r="C104" s="11"/>
      <c r="D104" s="11"/>
      <c r="E104" s="11"/>
      <c r="F104" s="11"/>
      <c r="G104" s="11"/>
      <c r="H104" s="11"/>
      <c r="I104" s="11"/>
      <c r="K104" s="11"/>
      <c r="L104" s="11"/>
      <c r="M104" s="11"/>
      <c r="N104" s="11"/>
      <c r="O104" s="11"/>
      <c r="P104" s="11"/>
      <c r="Q104" s="11"/>
      <c r="R104" s="11"/>
      <c r="S104" s="11"/>
      <c r="T104" s="11"/>
      <c r="U104" s="11"/>
      <c r="V104" s="11"/>
      <c r="W104" s="11"/>
      <c r="X104" s="11"/>
      <c r="Y104" s="11"/>
      <c r="Z104" s="11"/>
      <c r="AA104" s="11"/>
      <c r="AB104" s="11"/>
      <c r="AC104" s="11"/>
      <c r="AD104" s="11"/>
    </row>
    <row r="105" spans="1:30">
      <c r="A105" s="11"/>
      <c r="B105" s="11"/>
      <c r="C105" s="11"/>
      <c r="D105" s="11"/>
      <c r="E105" s="11"/>
      <c r="F105" s="11"/>
      <c r="G105" s="11"/>
      <c r="H105" s="11"/>
      <c r="I105" s="11"/>
      <c r="K105" s="11"/>
      <c r="L105" s="11"/>
      <c r="M105" s="11"/>
      <c r="N105" s="11"/>
      <c r="O105" s="11"/>
      <c r="P105" s="11"/>
      <c r="Q105" s="11"/>
      <c r="R105" s="11"/>
      <c r="S105" s="11"/>
      <c r="T105" s="11"/>
      <c r="U105" s="11"/>
      <c r="V105" s="11"/>
      <c r="W105" s="11"/>
      <c r="X105" s="11"/>
      <c r="Y105" s="11"/>
      <c r="Z105" s="11"/>
      <c r="AA105" s="11"/>
      <c r="AB105" s="11"/>
      <c r="AC105" s="11"/>
      <c r="AD105" s="11"/>
    </row>
    <row r="106" spans="1:30">
      <c r="A106" s="11"/>
      <c r="B106" s="11"/>
      <c r="C106" s="11"/>
      <c r="D106" s="11"/>
      <c r="E106" s="11"/>
      <c r="F106" s="11"/>
      <c r="G106" s="11"/>
      <c r="H106" s="11"/>
      <c r="I106" s="11"/>
      <c r="K106" s="11"/>
      <c r="L106" s="11"/>
      <c r="M106" s="11"/>
      <c r="N106" s="11"/>
      <c r="O106" s="11"/>
      <c r="P106" s="11"/>
      <c r="Q106" s="11"/>
      <c r="R106" s="11"/>
      <c r="S106" s="11"/>
      <c r="T106" s="11"/>
      <c r="U106" s="11"/>
      <c r="V106" s="11"/>
      <c r="W106" s="11"/>
      <c r="X106" s="11"/>
      <c r="Y106" s="11"/>
      <c r="Z106" s="11"/>
      <c r="AA106" s="11"/>
      <c r="AB106" s="11"/>
      <c r="AC106" s="11"/>
      <c r="AD106" s="11"/>
    </row>
    <row r="107" spans="1:30">
      <c r="A107" s="11"/>
      <c r="B107" s="11"/>
      <c r="C107" s="11"/>
      <c r="D107" s="11"/>
      <c r="E107" s="11"/>
      <c r="F107" s="11"/>
      <c r="G107" s="11"/>
      <c r="H107" s="11"/>
      <c r="I107" s="11"/>
      <c r="K107" s="11"/>
      <c r="L107" s="11"/>
      <c r="M107" s="11"/>
      <c r="N107" s="11"/>
      <c r="O107" s="11"/>
      <c r="P107" s="11"/>
      <c r="Q107" s="11"/>
      <c r="R107" s="11"/>
      <c r="S107" s="11"/>
      <c r="T107" s="11"/>
      <c r="U107" s="11"/>
      <c r="V107" s="11"/>
      <c r="W107" s="11"/>
      <c r="X107" s="11"/>
      <c r="Y107" s="11"/>
      <c r="Z107" s="11"/>
      <c r="AA107" s="11"/>
      <c r="AB107" s="11"/>
      <c r="AC107" s="11"/>
      <c r="AD107" s="11"/>
    </row>
    <row r="108" spans="1:30">
      <c r="A108" s="11"/>
      <c r="B108" s="11"/>
      <c r="C108" s="11"/>
      <c r="D108" s="11"/>
      <c r="E108" s="11"/>
      <c r="F108" s="11"/>
      <c r="G108" s="11"/>
      <c r="H108" s="11"/>
      <c r="I108" s="11"/>
      <c r="K108" s="11"/>
      <c r="L108" s="11"/>
      <c r="M108" s="11"/>
      <c r="N108" s="11"/>
      <c r="O108" s="11"/>
      <c r="P108" s="11"/>
      <c r="Q108" s="11"/>
      <c r="R108" s="11"/>
      <c r="S108" s="11"/>
      <c r="T108" s="11"/>
      <c r="U108" s="11"/>
      <c r="V108" s="11"/>
      <c r="W108" s="11"/>
      <c r="X108" s="11"/>
      <c r="Y108" s="11"/>
      <c r="Z108" s="11"/>
      <c r="AA108" s="11"/>
      <c r="AB108" s="11"/>
      <c r="AC108" s="11"/>
      <c r="AD108" s="11"/>
    </row>
    <row r="109" spans="1:30">
      <c r="A109" s="11"/>
      <c r="B109" s="11"/>
      <c r="C109" s="11"/>
      <c r="D109" s="11"/>
      <c r="E109" s="11"/>
      <c r="F109" s="11"/>
      <c r="G109" s="11"/>
      <c r="H109" s="11"/>
      <c r="I109" s="11"/>
      <c r="K109" s="11"/>
      <c r="L109" s="11"/>
      <c r="M109" s="11"/>
      <c r="N109" s="11"/>
      <c r="O109" s="11"/>
      <c r="P109" s="11"/>
      <c r="Q109" s="11"/>
      <c r="R109" s="11"/>
      <c r="S109" s="11"/>
      <c r="T109" s="11"/>
      <c r="U109" s="11"/>
      <c r="V109" s="11"/>
      <c r="W109" s="11"/>
      <c r="X109" s="11"/>
      <c r="Y109" s="11"/>
      <c r="Z109" s="11"/>
      <c r="AA109" s="11"/>
      <c r="AB109" s="11"/>
      <c r="AC109" s="11"/>
      <c r="AD109" s="11"/>
    </row>
    <row r="110" spans="1:30">
      <c r="A110" s="11"/>
      <c r="B110" s="11"/>
      <c r="C110" s="11"/>
      <c r="D110" s="11"/>
      <c r="E110" s="11"/>
      <c r="F110" s="11"/>
      <c r="G110" s="11"/>
      <c r="H110" s="11"/>
      <c r="I110" s="11"/>
      <c r="K110" s="11"/>
      <c r="L110" s="11"/>
      <c r="M110" s="11"/>
      <c r="N110" s="11"/>
      <c r="O110" s="11"/>
      <c r="P110" s="11"/>
      <c r="Q110" s="11"/>
      <c r="R110" s="11"/>
      <c r="S110" s="11"/>
      <c r="T110" s="11"/>
      <c r="U110" s="11"/>
      <c r="V110" s="11"/>
      <c r="W110" s="11"/>
      <c r="X110" s="11"/>
      <c r="Y110" s="11"/>
      <c r="Z110" s="11"/>
      <c r="AA110" s="11"/>
      <c r="AB110" s="11"/>
      <c r="AC110" s="11"/>
      <c r="AD110" s="11"/>
    </row>
    <row r="111" spans="1:30">
      <c r="A111" s="11"/>
      <c r="B111" s="11"/>
      <c r="C111" s="11"/>
      <c r="D111" s="11"/>
      <c r="E111" s="11"/>
      <c r="F111" s="11"/>
      <c r="G111" s="11"/>
      <c r="H111" s="11"/>
      <c r="I111" s="11"/>
      <c r="K111" s="11"/>
      <c r="L111" s="11"/>
      <c r="M111" s="11"/>
      <c r="N111" s="11"/>
      <c r="O111" s="11"/>
      <c r="P111" s="11"/>
      <c r="Q111" s="11"/>
      <c r="R111" s="11"/>
      <c r="S111" s="11"/>
      <c r="T111" s="11"/>
      <c r="U111" s="11"/>
      <c r="V111" s="11"/>
      <c r="W111" s="11"/>
      <c r="X111" s="11"/>
      <c r="Y111" s="11"/>
      <c r="Z111" s="11"/>
      <c r="AA111" s="11"/>
      <c r="AB111" s="11"/>
      <c r="AC111" s="11"/>
      <c r="AD111" s="11"/>
    </row>
    <row r="112" spans="1:30">
      <c r="A112" s="11"/>
      <c r="B112" s="11"/>
      <c r="C112" s="11"/>
      <c r="D112" s="11"/>
      <c r="E112" s="11"/>
      <c r="F112" s="11"/>
      <c r="G112" s="11"/>
      <c r="H112" s="11"/>
      <c r="I112" s="11"/>
      <c r="K112" s="11"/>
      <c r="L112" s="11"/>
      <c r="M112" s="11"/>
      <c r="N112" s="11"/>
      <c r="O112" s="11"/>
      <c r="P112" s="11"/>
      <c r="Q112" s="11"/>
      <c r="R112" s="11"/>
      <c r="S112" s="11"/>
      <c r="T112" s="11"/>
      <c r="U112" s="11"/>
      <c r="V112" s="11"/>
      <c r="W112" s="11"/>
      <c r="X112" s="11"/>
      <c r="Y112" s="11"/>
      <c r="Z112" s="11"/>
      <c r="AA112" s="11"/>
      <c r="AB112" s="11"/>
      <c r="AC112" s="11"/>
      <c r="AD112" s="11"/>
    </row>
    <row r="113" spans="1:30">
      <c r="A113" s="11"/>
      <c r="B113" s="11"/>
      <c r="C113" s="11"/>
      <c r="D113" s="11"/>
      <c r="E113" s="11"/>
      <c r="F113" s="11"/>
      <c r="G113" s="11"/>
      <c r="H113" s="11"/>
      <c r="I113" s="11"/>
      <c r="K113" s="11"/>
      <c r="L113" s="11"/>
      <c r="M113" s="11"/>
      <c r="N113" s="11"/>
      <c r="O113" s="11"/>
      <c r="P113" s="11"/>
      <c r="Q113" s="11"/>
      <c r="R113" s="11"/>
      <c r="S113" s="11"/>
      <c r="T113" s="11"/>
      <c r="U113" s="11"/>
      <c r="V113" s="11"/>
      <c r="W113" s="11"/>
      <c r="X113" s="11"/>
      <c r="Y113" s="11"/>
      <c r="Z113" s="11"/>
      <c r="AA113" s="11"/>
      <c r="AB113" s="11"/>
      <c r="AC113" s="11"/>
      <c r="AD113" s="11"/>
    </row>
    <row r="114" spans="1:30">
      <c r="A114" s="11"/>
      <c r="B114" s="11"/>
      <c r="C114" s="11"/>
      <c r="D114" s="11"/>
      <c r="E114" s="11"/>
      <c r="F114" s="11"/>
      <c r="G114" s="11"/>
      <c r="H114" s="11"/>
      <c r="I114" s="11"/>
      <c r="K114" s="11"/>
      <c r="L114" s="11"/>
      <c r="M114" s="11"/>
      <c r="N114" s="11"/>
      <c r="O114" s="11"/>
      <c r="P114" s="11"/>
      <c r="Q114" s="11"/>
      <c r="R114" s="11"/>
      <c r="S114" s="11"/>
      <c r="T114" s="11"/>
      <c r="U114" s="11"/>
      <c r="V114" s="11"/>
      <c r="W114" s="11"/>
      <c r="X114" s="11"/>
      <c r="Y114" s="11"/>
      <c r="Z114" s="11"/>
      <c r="AA114" s="11"/>
      <c r="AB114" s="11"/>
      <c r="AC114" s="11"/>
      <c r="AD114" s="11"/>
    </row>
    <row r="115" spans="1:30">
      <c r="A115" s="11"/>
      <c r="B115" s="11"/>
      <c r="C115" s="11"/>
      <c r="D115" s="11"/>
      <c r="E115" s="11"/>
      <c r="F115" s="11"/>
      <c r="G115" s="11"/>
      <c r="H115" s="11"/>
      <c r="I115" s="11"/>
      <c r="K115" s="11"/>
      <c r="L115" s="11"/>
      <c r="M115" s="11"/>
      <c r="N115" s="11"/>
      <c r="O115" s="11"/>
      <c r="P115" s="11"/>
      <c r="Q115" s="11"/>
      <c r="R115" s="11"/>
      <c r="S115" s="11"/>
      <c r="T115" s="11"/>
      <c r="U115" s="11"/>
      <c r="V115" s="11"/>
      <c r="W115" s="11"/>
      <c r="X115" s="11"/>
      <c r="Y115" s="11"/>
      <c r="Z115" s="11"/>
      <c r="AA115" s="11"/>
      <c r="AB115" s="11"/>
      <c r="AC115" s="11"/>
      <c r="AD115" s="11"/>
    </row>
    <row r="116" spans="1:30">
      <c r="A116" s="11"/>
      <c r="B116" s="11"/>
      <c r="C116" s="11"/>
      <c r="D116" s="11"/>
      <c r="E116" s="11"/>
      <c r="F116" s="11"/>
      <c r="G116" s="11"/>
      <c r="H116" s="11"/>
      <c r="I116" s="11"/>
      <c r="K116" s="11"/>
      <c r="L116" s="11"/>
      <c r="M116" s="11"/>
      <c r="N116" s="11"/>
      <c r="O116" s="11"/>
      <c r="P116" s="11"/>
      <c r="Q116" s="11"/>
      <c r="R116" s="11"/>
      <c r="S116" s="11"/>
      <c r="T116" s="11"/>
      <c r="U116" s="11"/>
      <c r="V116" s="11"/>
      <c r="W116" s="11"/>
      <c r="X116" s="11"/>
      <c r="Y116" s="11"/>
      <c r="Z116" s="11"/>
      <c r="AA116" s="11"/>
      <c r="AB116" s="11"/>
      <c r="AC116" s="11"/>
      <c r="AD116" s="11"/>
    </row>
    <row r="117" spans="1:30">
      <c r="A117" s="11"/>
      <c r="B117" s="11"/>
      <c r="C117" s="11"/>
      <c r="D117" s="11"/>
      <c r="E117" s="11"/>
      <c r="F117" s="11"/>
      <c r="G117" s="11"/>
      <c r="H117" s="11"/>
      <c r="I117" s="11"/>
      <c r="K117" s="11"/>
      <c r="L117" s="11"/>
      <c r="M117" s="11"/>
      <c r="N117" s="11"/>
      <c r="O117" s="11"/>
      <c r="P117" s="11"/>
      <c r="Q117" s="11"/>
      <c r="R117" s="11"/>
      <c r="S117" s="11"/>
      <c r="T117" s="11"/>
      <c r="U117" s="11"/>
      <c r="V117" s="11"/>
      <c r="W117" s="11"/>
      <c r="X117" s="11"/>
      <c r="Y117" s="11"/>
      <c r="Z117" s="11"/>
      <c r="AA117" s="11"/>
      <c r="AB117" s="11"/>
      <c r="AC117" s="11"/>
      <c r="AD117" s="11"/>
    </row>
    <row r="118" spans="1:30">
      <c r="A118" s="11"/>
      <c r="B118" s="11"/>
      <c r="C118" s="11"/>
      <c r="D118" s="11"/>
      <c r="E118" s="11"/>
      <c r="F118" s="11"/>
      <c r="G118" s="11"/>
      <c r="H118" s="11"/>
      <c r="I118" s="11"/>
      <c r="K118" s="11"/>
      <c r="L118" s="11"/>
      <c r="M118" s="11"/>
      <c r="N118" s="11"/>
      <c r="O118" s="11"/>
      <c r="P118" s="11"/>
      <c r="Q118" s="11"/>
      <c r="R118" s="11"/>
      <c r="S118" s="11"/>
      <c r="T118" s="11"/>
      <c r="U118" s="11"/>
      <c r="V118" s="11"/>
      <c r="W118" s="11"/>
      <c r="X118" s="11"/>
      <c r="Y118" s="11"/>
      <c r="Z118" s="11"/>
      <c r="AA118" s="11"/>
      <c r="AB118" s="11"/>
      <c r="AC118" s="11"/>
      <c r="AD118" s="11"/>
    </row>
    <row r="119" spans="1:30">
      <c r="A119" s="11"/>
      <c r="B119" s="11"/>
      <c r="C119" s="11"/>
      <c r="D119" s="11"/>
      <c r="E119" s="11"/>
      <c r="F119" s="11"/>
      <c r="G119" s="11"/>
      <c r="H119" s="11"/>
      <c r="I119" s="11"/>
      <c r="K119" s="11"/>
      <c r="L119" s="11"/>
      <c r="M119" s="11"/>
      <c r="N119" s="11"/>
      <c r="O119" s="11"/>
      <c r="P119" s="11"/>
      <c r="Q119" s="11"/>
      <c r="R119" s="11"/>
      <c r="S119" s="11"/>
      <c r="T119" s="11"/>
      <c r="U119" s="11"/>
      <c r="V119" s="11"/>
      <c r="W119" s="11"/>
      <c r="X119" s="11"/>
      <c r="Y119" s="11"/>
      <c r="Z119" s="11"/>
      <c r="AA119" s="11"/>
      <c r="AB119" s="11"/>
      <c r="AC119" s="11"/>
      <c r="AD119" s="11"/>
    </row>
    <row r="120" spans="1:30">
      <c r="A120" s="11"/>
      <c r="B120" s="11"/>
      <c r="C120" s="11"/>
      <c r="D120" s="11"/>
      <c r="E120" s="11"/>
      <c r="F120" s="11"/>
      <c r="G120" s="11"/>
      <c r="H120" s="11"/>
      <c r="I120" s="11"/>
      <c r="K120" s="11"/>
      <c r="L120" s="11"/>
      <c r="M120" s="11"/>
      <c r="N120" s="11"/>
      <c r="O120" s="11"/>
      <c r="P120" s="11"/>
      <c r="Q120" s="11"/>
      <c r="R120" s="11"/>
      <c r="S120" s="11"/>
      <c r="T120" s="11"/>
      <c r="U120" s="11"/>
      <c r="V120" s="11"/>
      <c r="W120" s="11"/>
      <c r="X120" s="11"/>
      <c r="Y120" s="11"/>
      <c r="Z120" s="11"/>
      <c r="AA120" s="11"/>
      <c r="AB120" s="11"/>
      <c r="AC120" s="11"/>
      <c r="AD120" s="11"/>
    </row>
    <row r="121" spans="1:30">
      <c r="A121" s="11"/>
      <c r="B121" s="11"/>
      <c r="C121" s="11"/>
      <c r="D121" s="11"/>
      <c r="E121" s="11"/>
      <c r="F121" s="11"/>
      <c r="G121" s="11"/>
      <c r="H121" s="11"/>
      <c r="I121" s="11"/>
      <c r="K121" s="11"/>
      <c r="L121" s="11"/>
      <c r="M121" s="11"/>
      <c r="N121" s="11"/>
      <c r="O121" s="11"/>
      <c r="P121" s="11"/>
      <c r="Q121" s="11"/>
      <c r="R121" s="11"/>
      <c r="S121" s="11"/>
      <c r="T121" s="11"/>
      <c r="U121" s="11"/>
      <c r="V121" s="11"/>
      <c r="W121" s="11"/>
      <c r="X121" s="11"/>
      <c r="Y121" s="11"/>
      <c r="Z121" s="11"/>
      <c r="AA121" s="11"/>
      <c r="AB121" s="11"/>
      <c r="AC121" s="11"/>
      <c r="AD121" s="11"/>
    </row>
    <row r="122" spans="1:30">
      <c r="A122" s="11"/>
      <c r="B122" s="11"/>
      <c r="C122" s="11"/>
      <c r="D122" s="11"/>
      <c r="E122" s="11"/>
      <c r="F122" s="11"/>
      <c r="G122" s="11"/>
      <c r="H122" s="11"/>
      <c r="I122" s="11"/>
      <c r="K122" s="11"/>
      <c r="L122" s="11"/>
      <c r="M122" s="11"/>
      <c r="N122" s="11"/>
      <c r="O122" s="11"/>
      <c r="P122" s="11"/>
      <c r="Q122" s="11"/>
      <c r="R122" s="11"/>
      <c r="S122" s="11"/>
      <c r="T122" s="11"/>
      <c r="U122" s="11"/>
      <c r="V122" s="11"/>
      <c r="W122" s="11"/>
      <c r="X122" s="11"/>
      <c r="Y122" s="11"/>
      <c r="Z122" s="11"/>
      <c r="AA122" s="11"/>
      <c r="AB122" s="11"/>
      <c r="AC122" s="11"/>
      <c r="AD122" s="11"/>
    </row>
    <row r="123" spans="1:30">
      <c r="A123" s="11"/>
      <c r="B123" s="11"/>
      <c r="C123" s="11"/>
      <c r="D123" s="11"/>
      <c r="E123" s="11"/>
      <c r="F123" s="11"/>
      <c r="G123" s="11"/>
      <c r="H123" s="11"/>
      <c r="I123" s="11"/>
      <c r="K123" s="11"/>
      <c r="L123" s="11"/>
      <c r="M123" s="11"/>
      <c r="N123" s="11"/>
      <c r="O123" s="11"/>
      <c r="P123" s="11"/>
      <c r="Q123" s="11"/>
      <c r="R123" s="11"/>
      <c r="S123" s="11"/>
      <c r="T123" s="11"/>
      <c r="U123" s="11"/>
      <c r="V123" s="11"/>
      <c r="W123" s="11"/>
      <c r="X123" s="11"/>
      <c r="Y123" s="11"/>
      <c r="Z123" s="11"/>
      <c r="AA123" s="11"/>
      <c r="AB123" s="11"/>
      <c r="AC123" s="11"/>
      <c r="AD123" s="11"/>
    </row>
    <row r="124" spans="1:30">
      <c r="A124" s="11"/>
      <c r="B124" s="11"/>
      <c r="C124" s="11"/>
      <c r="D124" s="11"/>
      <c r="E124" s="11"/>
      <c r="F124" s="11"/>
      <c r="G124" s="11"/>
      <c r="H124" s="11"/>
      <c r="I124" s="11"/>
      <c r="K124" s="11"/>
      <c r="L124" s="11"/>
      <c r="M124" s="11"/>
      <c r="N124" s="11"/>
      <c r="O124" s="11"/>
      <c r="P124" s="11"/>
      <c r="Q124" s="11"/>
      <c r="R124" s="11"/>
      <c r="S124" s="11"/>
      <c r="T124" s="11"/>
      <c r="U124" s="11"/>
      <c r="V124" s="11"/>
      <c r="W124" s="11"/>
      <c r="X124" s="11"/>
      <c r="Y124" s="11"/>
      <c r="Z124" s="11"/>
      <c r="AA124" s="11"/>
      <c r="AB124" s="11"/>
      <c r="AC124" s="11"/>
      <c r="AD124" s="11"/>
    </row>
    <row r="125" spans="1:30">
      <c r="A125" s="11"/>
      <c r="B125" s="11"/>
      <c r="C125" s="11"/>
      <c r="D125" s="11"/>
      <c r="E125" s="11"/>
      <c r="F125" s="11"/>
      <c r="G125" s="11"/>
      <c r="H125" s="11"/>
      <c r="I125" s="11"/>
      <c r="K125" s="11"/>
      <c r="L125" s="11"/>
      <c r="M125" s="11"/>
      <c r="N125" s="11"/>
      <c r="O125" s="11"/>
      <c r="P125" s="11"/>
      <c r="Q125" s="11"/>
      <c r="R125" s="11"/>
      <c r="S125" s="11"/>
      <c r="T125" s="11"/>
      <c r="U125" s="11"/>
      <c r="V125" s="11"/>
      <c r="W125" s="11"/>
      <c r="X125" s="11"/>
      <c r="Y125" s="11"/>
      <c r="Z125" s="11"/>
      <c r="AA125" s="11"/>
      <c r="AB125" s="11"/>
      <c r="AC125" s="11"/>
      <c r="AD125" s="11"/>
    </row>
    <row r="126" spans="1:30">
      <c r="A126" s="11"/>
      <c r="B126" s="11"/>
      <c r="C126" s="11"/>
      <c r="D126" s="11"/>
      <c r="E126" s="11"/>
      <c r="F126" s="11"/>
      <c r="G126" s="11"/>
      <c r="H126" s="11"/>
      <c r="I126" s="11"/>
      <c r="K126" s="11"/>
      <c r="L126" s="11"/>
      <c r="M126" s="11"/>
      <c r="N126" s="11"/>
      <c r="O126" s="11"/>
      <c r="P126" s="11"/>
      <c r="Q126" s="11"/>
      <c r="R126" s="11"/>
      <c r="S126" s="11"/>
      <c r="T126" s="11"/>
      <c r="U126" s="11"/>
      <c r="V126" s="11"/>
      <c r="W126" s="11"/>
      <c r="X126" s="11"/>
      <c r="Y126" s="11"/>
      <c r="Z126" s="11"/>
      <c r="AA126" s="11"/>
      <c r="AB126" s="11"/>
      <c r="AC126" s="11"/>
      <c r="AD126" s="11"/>
    </row>
    <row r="127" spans="1:30">
      <c r="A127" s="11"/>
      <c r="B127" s="11"/>
      <c r="C127" s="11"/>
      <c r="D127" s="11"/>
      <c r="E127" s="11"/>
      <c r="F127" s="11"/>
      <c r="G127" s="11"/>
      <c r="H127" s="11"/>
      <c r="I127" s="11"/>
      <c r="K127" s="11"/>
      <c r="L127" s="11"/>
      <c r="M127" s="11"/>
      <c r="N127" s="11"/>
      <c r="O127" s="11"/>
      <c r="P127" s="11"/>
      <c r="Q127" s="11"/>
      <c r="R127" s="11"/>
      <c r="S127" s="11"/>
      <c r="T127" s="11"/>
      <c r="U127" s="11"/>
      <c r="V127" s="11"/>
      <c r="W127" s="11"/>
      <c r="X127" s="11"/>
      <c r="Y127" s="11"/>
      <c r="Z127" s="11"/>
      <c r="AA127" s="11"/>
      <c r="AB127" s="11"/>
      <c r="AC127" s="11"/>
      <c r="AD127" s="11"/>
    </row>
    <row r="128" spans="1:30">
      <c r="A128" s="11"/>
      <c r="B128" s="11"/>
      <c r="C128" s="11"/>
      <c r="D128" s="11"/>
      <c r="E128" s="11"/>
      <c r="F128" s="11"/>
      <c r="G128" s="11"/>
      <c r="H128" s="11"/>
      <c r="I128" s="11"/>
      <c r="K128" s="11"/>
      <c r="L128" s="11"/>
      <c r="M128" s="11"/>
      <c r="N128" s="11"/>
      <c r="O128" s="11"/>
      <c r="P128" s="11"/>
      <c r="Q128" s="11"/>
      <c r="R128" s="11"/>
      <c r="S128" s="11"/>
      <c r="T128" s="11"/>
      <c r="U128" s="11"/>
      <c r="V128" s="11"/>
      <c r="W128" s="11"/>
      <c r="X128" s="11"/>
      <c r="Y128" s="11"/>
      <c r="Z128" s="11"/>
      <c r="AA128" s="11"/>
      <c r="AB128" s="11"/>
      <c r="AC128" s="11"/>
      <c r="AD128" s="11"/>
    </row>
    <row r="129" spans="1:30">
      <c r="A129" s="11"/>
      <c r="B129" s="11"/>
      <c r="C129" s="11"/>
      <c r="D129" s="11"/>
      <c r="E129" s="11"/>
      <c r="F129" s="11"/>
      <c r="G129" s="11"/>
      <c r="H129" s="11"/>
      <c r="I129" s="11"/>
      <c r="K129" s="11"/>
      <c r="L129" s="11"/>
      <c r="M129" s="11"/>
      <c r="N129" s="11"/>
      <c r="O129" s="11"/>
      <c r="P129" s="11"/>
      <c r="Q129" s="11"/>
      <c r="R129" s="11"/>
      <c r="S129" s="11"/>
      <c r="T129" s="11"/>
      <c r="U129" s="11"/>
      <c r="V129" s="11"/>
      <c r="W129" s="11"/>
      <c r="X129" s="11"/>
      <c r="Y129" s="11"/>
      <c r="Z129" s="11"/>
      <c r="AA129" s="11"/>
      <c r="AB129" s="11"/>
      <c r="AC129" s="11"/>
      <c r="AD129" s="11"/>
    </row>
    <row r="130" spans="1:30">
      <c r="A130" s="11"/>
      <c r="B130" s="11"/>
      <c r="C130" s="11"/>
      <c r="D130" s="11"/>
      <c r="E130" s="11"/>
      <c r="F130" s="11"/>
      <c r="G130" s="11"/>
      <c r="H130" s="11"/>
      <c r="I130" s="11"/>
      <c r="K130" s="11"/>
      <c r="L130" s="11"/>
      <c r="M130" s="11"/>
      <c r="N130" s="11"/>
      <c r="O130" s="11"/>
      <c r="P130" s="11"/>
      <c r="Q130" s="11"/>
      <c r="R130" s="11"/>
      <c r="S130" s="11"/>
      <c r="T130" s="11"/>
      <c r="U130" s="11"/>
      <c r="V130" s="11"/>
      <c r="W130" s="11"/>
      <c r="X130" s="11"/>
      <c r="Y130" s="11"/>
      <c r="Z130" s="11"/>
      <c r="AA130" s="11"/>
      <c r="AB130" s="11"/>
      <c r="AC130" s="11"/>
      <c r="AD130" s="11"/>
    </row>
    <row r="131" spans="1:30">
      <c r="A131" s="11"/>
      <c r="B131" s="11"/>
      <c r="C131" s="11"/>
      <c r="D131" s="11"/>
      <c r="E131" s="11"/>
      <c r="F131" s="11"/>
      <c r="G131" s="11"/>
      <c r="H131" s="11"/>
      <c r="I131" s="11"/>
      <c r="K131" s="11"/>
      <c r="L131" s="11"/>
      <c r="M131" s="11"/>
      <c r="N131" s="11"/>
      <c r="O131" s="11"/>
      <c r="P131" s="11"/>
      <c r="Q131" s="11"/>
      <c r="R131" s="11"/>
      <c r="S131" s="11"/>
      <c r="T131" s="11"/>
      <c r="U131" s="11"/>
      <c r="V131" s="11"/>
      <c r="W131" s="11"/>
      <c r="X131" s="11"/>
      <c r="Y131" s="11"/>
      <c r="Z131" s="11"/>
      <c r="AA131" s="11"/>
      <c r="AB131" s="11"/>
      <c r="AC131" s="11"/>
      <c r="AD131" s="11"/>
    </row>
    <row r="132" spans="1:30">
      <c r="A132" s="11"/>
      <c r="B132" s="11"/>
      <c r="C132" s="11"/>
      <c r="D132" s="11"/>
      <c r="E132" s="11"/>
      <c r="F132" s="11"/>
      <c r="G132" s="11"/>
      <c r="H132" s="11"/>
      <c r="I132" s="11"/>
      <c r="K132" s="11"/>
      <c r="L132" s="11"/>
      <c r="M132" s="11"/>
      <c r="N132" s="11"/>
      <c r="O132" s="11"/>
      <c r="P132" s="11"/>
      <c r="Q132" s="11"/>
      <c r="R132" s="11"/>
      <c r="S132" s="11"/>
      <c r="T132" s="11"/>
      <c r="U132" s="11"/>
      <c r="V132" s="11"/>
      <c r="W132" s="11"/>
      <c r="X132" s="11"/>
      <c r="Y132" s="11"/>
      <c r="Z132" s="11"/>
      <c r="AA132" s="11"/>
      <c r="AB132" s="11"/>
      <c r="AC132" s="11"/>
      <c r="AD132" s="11"/>
    </row>
    <row r="133" spans="1:30">
      <c r="A133" s="11"/>
      <c r="B133" s="11"/>
      <c r="C133" s="11"/>
      <c r="D133" s="11"/>
      <c r="E133" s="11"/>
      <c r="F133" s="11"/>
      <c r="G133" s="11"/>
      <c r="H133" s="11"/>
      <c r="I133" s="11"/>
      <c r="K133" s="11"/>
      <c r="L133" s="11"/>
      <c r="M133" s="11"/>
      <c r="N133" s="11"/>
      <c r="O133" s="11"/>
      <c r="P133" s="11"/>
      <c r="Q133" s="11"/>
      <c r="R133" s="11"/>
      <c r="S133" s="11"/>
      <c r="T133" s="11"/>
      <c r="U133" s="11"/>
      <c r="V133" s="11"/>
      <c r="W133" s="11"/>
      <c r="X133" s="11"/>
      <c r="Y133" s="11"/>
      <c r="Z133" s="11"/>
      <c r="AA133" s="11"/>
      <c r="AB133" s="11"/>
      <c r="AC133" s="11"/>
      <c r="AD133" s="11"/>
    </row>
    <row r="134" spans="1:30">
      <c r="A134" s="11"/>
      <c r="B134" s="11"/>
      <c r="C134" s="11"/>
      <c r="D134" s="11"/>
      <c r="E134" s="11"/>
      <c r="F134" s="11"/>
      <c r="G134" s="11"/>
      <c r="H134" s="11"/>
      <c r="I134" s="11"/>
      <c r="K134" s="11"/>
      <c r="L134" s="11"/>
      <c r="M134" s="11"/>
      <c r="N134" s="11"/>
      <c r="O134" s="11"/>
      <c r="P134" s="11"/>
      <c r="Q134" s="11"/>
      <c r="R134" s="11"/>
      <c r="S134" s="11"/>
      <c r="T134" s="11"/>
      <c r="U134" s="11"/>
      <c r="V134" s="11"/>
      <c r="W134" s="11"/>
      <c r="X134" s="11"/>
      <c r="Y134" s="11"/>
      <c r="Z134" s="11"/>
      <c r="AA134" s="11"/>
      <c r="AB134" s="11"/>
      <c r="AC134" s="11"/>
      <c r="AD134" s="11"/>
    </row>
    <row r="135" spans="1:30">
      <c r="A135" s="11"/>
      <c r="B135" s="11"/>
      <c r="C135" s="11"/>
      <c r="D135" s="11"/>
      <c r="E135" s="11"/>
      <c r="F135" s="11"/>
      <c r="G135" s="11"/>
      <c r="H135" s="11"/>
      <c r="I135" s="11"/>
      <c r="K135" s="11"/>
      <c r="L135" s="11"/>
      <c r="M135" s="11"/>
      <c r="N135" s="11"/>
      <c r="O135" s="11"/>
      <c r="P135" s="11"/>
      <c r="Q135" s="11"/>
      <c r="R135" s="11"/>
      <c r="S135" s="11"/>
      <c r="T135" s="11"/>
      <c r="U135" s="11"/>
      <c r="V135" s="11"/>
      <c r="W135" s="11"/>
      <c r="X135" s="11"/>
      <c r="Y135" s="11"/>
      <c r="Z135" s="11"/>
      <c r="AA135" s="11"/>
      <c r="AB135" s="11"/>
      <c r="AC135" s="11"/>
      <c r="AD135" s="11"/>
    </row>
    <row r="136" spans="1:30">
      <c r="A136" s="11"/>
      <c r="B136" s="11"/>
      <c r="C136" s="11"/>
      <c r="D136" s="11"/>
      <c r="E136" s="11"/>
      <c r="F136" s="11"/>
      <c r="G136" s="11"/>
      <c r="H136" s="11"/>
      <c r="I136" s="11"/>
      <c r="K136" s="11"/>
      <c r="L136" s="11"/>
      <c r="M136" s="11"/>
      <c r="N136" s="11"/>
      <c r="O136" s="11"/>
      <c r="P136" s="11"/>
      <c r="Q136" s="11"/>
      <c r="R136" s="11"/>
      <c r="S136" s="11"/>
      <c r="T136" s="11"/>
      <c r="U136" s="11"/>
      <c r="V136" s="11"/>
      <c r="W136" s="11"/>
      <c r="X136" s="11"/>
      <c r="Y136" s="11"/>
      <c r="Z136" s="11"/>
      <c r="AA136" s="11"/>
      <c r="AB136" s="11"/>
      <c r="AC136" s="11"/>
      <c r="AD136" s="11"/>
    </row>
    <row r="137" spans="1:30">
      <c r="A137" s="11"/>
      <c r="B137" s="11"/>
      <c r="C137" s="11"/>
      <c r="D137" s="11"/>
      <c r="E137" s="11"/>
      <c r="F137" s="11"/>
      <c r="G137" s="11"/>
      <c r="H137" s="11"/>
      <c r="I137" s="11"/>
      <c r="K137" s="11"/>
      <c r="L137" s="11"/>
      <c r="M137" s="11"/>
      <c r="N137" s="11"/>
      <c r="O137" s="11"/>
      <c r="P137" s="11"/>
      <c r="Q137" s="11"/>
      <c r="R137" s="11"/>
      <c r="S137" s="11"/>
      <c r="T137" s="11"/>
      <c r="U137" s="11"/>
      <c r="V137" s="11"/>
      <c r="W137" s="11"/>
      <c r="X137" s="11"/>
      <c r="Y137" s="11"/>
      <c r="Z137" s="11"/>
      <c r="AA137" s="11"/>
      <c r="AB137" s="11"/>
      <c r="AC137" s="11"/>
      <c r="AD137" s="11"/>
    </row>
    <row r="138" spans="1:30">
      <c r="A138" s="11"/>
      <c r="B138" s="11"/>
      <c r="C138" s="11"/>
      <c r="D138" s="11"/>
      <c r="E138" s="11"/>
      <c r="F138" s="11"/>
      <c r="G138" s="11"/>
      <c r="H138" s="11"/>
      <c r="I138" s="11"/>
      <c r="K138" s="11"/>
      <c r="L138" s="11"/>
      <c r="M138" s="11"/>
      <c r="N138" s="11"/>
      <c r="O138" s="11"/>
      <c r="P138" s="11"/>
      <c r="Q138" s="11"/>
      <c r="R138" s="11"/>
      <c r="S138" s="11"/>
      <c r="T138" s="11"/>
      <c r="U138" s="11"/>
      <c r="V138" s="11"/>
      <c r="W138" s="11"/>
      <c r="X138" s="11"/>
      <c r="Y138" s="11"/>
      <c r="Z138" s="11"/>
      <c r="AA138" s="11"/>
      <c r="AB138" s="11"/>
      <c r="AC138" s="11"/>
      <c r="AD138" s="11"/>
    </row>
    <row r="139" spans="1:30">
      <c r="A139" s="11"/>
      <c r="B139" s="11"/>
      <c r="C139" s="11"/>
      <c r="D139" s="11"/>
      <c r="E139" s="11"/>
      <c r="F139" s="11"/>
      <c r="G139" s="11"/>
      <c r="H139" s="11"/>
      <c r="I139" s="11"/>
      <c r="K139" s="11"/>
      <c r="L139" s="11"/>
      <c r="M139" s="11"/>
      <c r="N139" s="11"/>
      <c r="O139" s="11"/>
      <c r="P139" s="11"/>
      <c r="Q139" s="11"/>
      <c r="R139" s="11"/>
      <c r="S139" s="11"/>
      <c r="T139" s="11"/>
      <c r="U139" s="11"/>
      <c r="V139" s="11"/>
      <c r="W139" s="11"/>
      <c r="X139" s="11"/>
      <c r="Y139" s="11"/>
      <c r="Z139" s="11"/>
      <c r="AA139" s="11"/>
      <c r="AB139" s="11"/>
      <c r="AC139" s="11"/>
      <c r="AD139" s="11"/>
    </row>
    <row r="140" spans="1:30">
      <c r="A140" s="11"/>
      <c r="B140" s="11"/>
      <c r="C140" s="11"/>
      <c r="D140" s="11"/>
      <c r="E140" s="11"/>
      <c r="F140" s="11"/>
      <c r="G140" s="11"/>
      <c r="H140" s="11"/>
      <c r="I140" s="11"/>
      <c r="K140" s="11"/>
      <c r="L140" s="11"/>
      <c r="M140" s="11"/>
      <c r="N140" s="11"/>
      <c r="O140" s="11"/>
      <c r="P140" s="11"/>
      <c r="Q140" s="11"/>
      <c r="R140" s="11"/>
      <c r="S140" s="11"/>
      <c r="T140" s="11"/>
      <c r="U140" s="11"/>
      <c r="V140" s="11"/>
      <c r="W140" s="11"/>
      <c r="X140" s="11"/>
      <c r="Y140" s="11"/>
      <c r="Z140" s="11"/>
      <c r="AA140" s="11"/>
      <c r="AB140" s="11"/>
      <c r="AC140" s="11"/>
      <c r="AD140" s="11"/>
    </row>
    <row r="141" spans="1:30">
      <c r="A141" s="11"/>
      <c r="B141" s="11"/>
      <c r="C141" s="11"/>
      <c r="D141" s="11"/>
      <c r="E141" s="11"/>
      <c r="F141" s="11"/>
      <c r="G141" s="11"/>
      <c r="H141" s="11"/>
      <c r="I141" s="11"/>
      <c r="K141" s="11"/>
      <c r="L141" s="11"/>
      <c r="M141" s="11"/>
      <c r="N141" s="11"/>
      <c r="O141" s="11"/>
      <c r="P141" s="11"/>
      <c r="Q141" s="11"/>
      <c r="R141" s="11"/>
      <c r="S141" s="11"/>
      <c r="T141" s="11"/>
      <c r="U141" s="11"/>
      <c r="V141" s="11"/>
      <c r="W141" s="11"/>
      <c r="X141" s="11"/>
      <c r="Y141" s="11"/>
      <c r="Z141" s="11"/>
      <c r="AA141" s="11"/>
      <c r="AB141" s="11"/>
      <c r="AC141" s="11"/>
      <c r="AD141" s="11"/>
    </row>
    <row r="142" spans="1:30">
      <c r="A142" s="11"/>
      <c r="B142" s="11"/>
      <c r="C142" s="11"/>
      <c r="D142" s="11"/>
      <c r="E142" s="11"/>
      <c r="F142" s="11"/>
      <c r="G142" s="11"/>
      <c r="H142" s="11"/>
      <c r="I142" s="11"/>
      <c r="K142" s="11"/>
      <c r="L142" s="11"/>
      <c r="M142" s="11"/>
      <c r="N142" s="11"/>
      <c r="O142" s="11"/>
      <c r="P142" s="11"/>
      <c r="Q142" s="11"/>
      <c r="R142" s="11"/>
      <c r="S142" s="11"/>
      <c r="T142" s="11"/>
      <c r="U142" s="11"/>
      <c r="V142" s="11"/>
      <c r="W142" s="11"/>
      <c r="X142" s="11"/>
      <c r="Y142" s="11"/>
      <c r="Z142" s="11"/>
      <c r="AA142" s="11"/>
      <c r="AB142" s="11"/>
      <c r="AC142" s="11"/>
      <c r="AD142" s="11"/>
    </row>
    <row r="143" spans="1:30">
      <c r="A143" s="11"/>
      <c r="B143" s="11"/>
      <c r="C143" s="11"/>
      <c r="D143" s="11"/>
      <c r="E143" s="11"/>
      <c r="F143" s="11"/>
      <c r="G143" s="11"/>
      <c r="H143" s="11"/>
      <c r="I143" s="11"/>
      <c r="K143" s="11"/>
      <c r="L143" s="11"/>
      <c r="M143" s="11"/>
      <c r="N143" s="11"/>
      <c r="O143" s="11"/>
      <c r="P143" s="11"/>
      <c r="Q143" s="11"/>
      <c r="R143" s="11"/>
      <c r="S143" s="11"/>
      <c r="T143" s="11"/>
      <c r="U143" s="11"/>
      <c r="V143" s="11"/>
      <c r="W143" s="11"/>
      <c r="X143" s="11"/>
      <c r="Y143" s="11"/>
      <c r="Z143" s="11"/>
      <c r="AA143" s="11"/>
      <c r="AB143" s="11"/>
      <c r="AC143" s="11"/>
      <c r="AD143" s="11"/>
    </row>
    <row r="144" spans="1:30">
      <c r="A144" s="11"/>
      <c r="B144" s="11"/>
      <c r="C144" s="11"/>
      <c r="D144" s="11"/>
      <c r="E144" s="11"/>
      <c r="F144" s="11"/>
      <c r="G144" s="11"/>
      <c r="H144" s="11"/>
      <c r="I144" s="11"/>
      <c r="K144" s="11"/>
      <c r="L144" s="11"/>
      <c r="M144" s="11"/>
      <c r="N144" s="11"/>
      <c r="O144" s="11"/>
      <c r="P144" s="11"/>
      <c r="Q144" s="11"/>
      <c r="R144" s="11"/>
      <c r="S144" s="11"/>
      <c r="T144" s="11"/>
      <c r="U144" s="11"/>
      <c r="V144" s="11"/>
      <c r="W144" s="11"/>
      <c r="X144" s="11"/>
      <c r="Y144" s="11"/>
      <c r="Z144" s="11"/>
      <c r="AA144" s="11"/>
      <c r="AB144" s="11"/>
      <c r="AC144" s="11"/>
      <c r="AD144" s="11"/>
    </row>
    <row r="145" spans="1:30">
      <c r="A145" s="11"/>
      <c r="B145" s="11"/>
      <c r="C145" s="11"/>
      <c r="D145" s="11"/>
      <c r="E145" s="11"/>
      <c r="F145" s="11"/>
      <c r="G145" s="11"/>
      <c r="H145" s="11"/>
      <c r="I145" s="11"/>
      <c r="K145" s="11"/>
      <c r="L145" s="11"/>
      <c r="M145" s="11"/>
      <c r="N145" s="11"/>
      <c r="O145" s="11"/>
      <c r="P145" s="11"/>
      <c r="Q145" s="11"/>
      <c r="R145" s="11"/>
      <c r="S145" s="11"/>
      <c r="T145" s="11"/>
      <c r="U145" s="11"/>
      <c r="V145" s="11"/>
      <c r="W145" s="11"/>
      <c r="X145" s="11"/>
      <c r="Y145" s="11"/>
      <c r="Z145" s="11"/>
      <c r="AA145" s="11"/>
      <c r="AB145" s="11"/>
      <c r="AC145" s="11"/>
      <c r="AD145" s="11"/>
    </row>
    <row r="146" spans="1:30">
      <c r="A146" s="11"/>
      <c r="B146" s="11"/>
      <c r="C146" s="11"/>
      <c r="D146" s="11"/>
      <c r="E146" s="11"/>
      <c r="F146" s="11"/>
      <c r="G146" s="11"/>
      <c r="H146" s="11"/>
      <c r="I146" s="11"/>
      <c r="K146" s="11"/>
      <c r="L146" s="11"/>
      <c r="M146" s="11"/>
      <c r="N146" s="11"/>
      <c r="O146" s="11"/>
      <c r="P146" s="11"/>
      <c r="Q146" s="11"/>
      <c r="R146" s="11"/>
      <c r="S146" s="11"/>
      <c r="T146" s="11"/>
      <c r="U146" s="11"/>
      <c r="V146" s="11"/>
      <c r="W146" s="11"/>
      <c r="X146" s="11"/>
      <c r="Y146" s="11"/>
      <c r="Z146" s="11"/>
      <c r="AA146" s="11"/>
      <c r="AB146" s="11"/>
      <c r="AC146" s="11"/>
      <c r="AD146" s="11"/>
    </row>
    <row r="147" spans="1:30">
      <c r="A147" s="11"/>
      <c r="B147" s="11"/>
      <c r="C147" s="11"/>
      <c r="D147" s="11"/>
      <c r="E147" s="11"/>
      <c r="F147" s="11"/>
      <c r="G147" s="11"/>
      <c r="H147" s="11"/>
      <c r="I147" s="11"/>
      <c r="K147" s="11"/>
      <c r="L147" s="11"/>
      <c r="M147" s="11"/>
      <c r="N147" s="11"/>
      <c r="O147" s="11"/>
      <c r="P147" s="11"/>
      <c r="Q147" s="11"/>
      <c r="R147" s="11"/>
      <c r="S147" s="11"/>
      <c r="T147" s="11"/>
      <c r="U147" s="11"/>
      <c r="V147" s="11"/>
      <c r="W147" s="11"/>
      <c r="X147" s="11"/>
      <c r="Y147" s="11"/>
      <c r="Z147" s="11"/>
      <c r="AA147" s="11"/>
      <c r="AB147" s="11"/>
      <c r="AC147" s="11"/>
      <c r="AD147" s="11"/>
    </row>
    <row r="148" spans="1:30">
      <c r="A148" s="11"/>
      <c r="B148" s="11"/>
      <c r="C148" s="11"/>
      <c r="D148" s="11"/>
      <c r="E148" s="11"/>
      <c r="F148" s="11"/>
      <c r="G148" s="11"/>
      <c r="H148" s="11"/>
      <c r="I148" s="11"/>
      <c r="K148" s="11"/>
      <c r="L148" s="11"/>
      <c r="M148" s="11"/>
      <c r="N148" s="11"/>
      <c r="O148" s="11"/>
      <c r="P148" s="11"/>
      <c r="Q148" s="11"/>
      <c r="R148" s="11"/>
      <c r="S148" s="11"/>
      <c r="T148" s="11"/>
      <c r="U148" s="11"/>
      <c r="V148" s="11"/>
      <c r="W148" s="11"/>
      <c r="X148" s="11"/>
      <c r="Y148" s="11"/>
      <c r="Z148" s="11"/>
      <c r="AA148" s="11"/>
      <c r="AB148" s="11"/>
      <c r="AC148" s="11"/>
      <c r="AD148" s="11"/>
    </row>
    <row r="149" spans="1:30">
      <c r="A149" s="11"/>
      <c r="B149" s="11"/>
      <c r="C149" s="11"/>
      <c r="D149" s="11"/>
      <c r="E149" s="11"/>
      <c r="F149" s="11"/>
      <c r="G149" s="11"/>
      <c r="H149" s="11"/>
      <c r="I149" s="11"/>
      <c r="K149" s="11"/>
      <c r="L149" s="11"/>
      <c r="M149" s="11"/>
      <c r="N149" s="11"/>
      <c r="O149" s="11"/>
      <c r="P149" s="11"/>
      <c r="Q149" s="11"/>
      <c r="R149" s="11"/>
      <c r="S149" s="11"/>
      <c r="T149" s="11"/>
      <c r="U149" s="11"/>
      <c r="V149" s="11"/>
      <c r="W149" s="11"/>
      <c r="X149" s="11"/>
      <c r="Y149" s="11"/>
      <c r="Z149" s="11"/>
      <c r="AA149" s="11"/>
      <c r="AB149" s="11"/>
      <c r="AC149" s="11"/>
      <c r="AD149" s="11"/>
    </row>
    <row r="150" spans="1:30">
      <c r="A150" s="11"/>
      <c r="B150" s="11"/>
      <c r="C150" s="11"/>
      <c r="D150" s="11"/>
      <c r="E150" s="11"/>
      <c r="F150" s="11"/>
      <c r="G150" s="11"/>
      <c r="H150" s="11"/>
      <c r="I150" s="11"/>
      <c r="K150" s="11"/>
      <c r="L150" s="11"/>
      <c r="M150" s="11"/>
      <c r="N150" s="11"/>
      <c r="O150" s="11"/>
      <c r="P150" s="11"/>
      <c r="Q150" s="11"/>
      <c r="R150" s="11"/>
      <c r="S150" s="11"/>
      <c r="T150" s="11"/>
      <c r="U150" s="11"/>
      <c r="V150" s="11"/>
      <c r="W150" s="11"/>
      <c r="X150" s="11"/>
      <c r="Y150" s="11"/>
      <c r="Z150" s="11"/>
      <c r="AA150" s="11"/>
      <c r="AB150" s="11"/>
      <c r="AC150" s="11"/>
      <c r="AD150" s="11"/>
    </row>
    <row r="151" spans="1:30">
      <c r="A151" s="11"/>
      <c r="B151" s="11"/>
      <c r="C151" s="11"/>
      <c r="D151" s="11"/>
      <c r="E151" s="11"/>
      <c r="F151" s="11"/>
      <c r="G151" s="11"/>
      <c r="H151" s="11"/>
      <c r="I151" s="11"/>
      <c r="K151" s="11"/>
      <c r="L151" s="11"/>
      <c r="M151" s="11"/>
      <c r="N151" s="11"/>
      <c r="O151" s="11"/>
      <c r="P151" s="11"/>
      <c r="Q151" s="11"/>
      <c r="R151" s="11"/>
      <c r="S151" s="11"/>
      <c r="T151" s="11"/>
      <c r="U151" s="11"/>
      <c r="V151" s="11"/>
      <c r="W151" s="11"/>
      <c r="X151" s="11"/>
      <c r="Y151" s="11"/>
      <c r="Z151" s="11"/>
      <c r="AA151" s="11"/>
      <c r="AB151" s="11"/>
      <c r="AC151" s="11"/>
      <c r="AD151" s="11"/>
    </row>
    <row r="152" spans="1:30">
      <c r="A152" s="11"/>
      <c r="B152" s="11"/>
      <c r="C152" s="11"/>
      <c r="D152" s="11"/>
      <c r="E152" s="11"/>
      <c r="F152" s="11"/>
      <c r="G152" s="11"/>
      <c r="H152" s="11"/>
      <c r="I152" s="11"/>
      <c r="K152" s="11"/>
      <c r="L152" s="11"/>
      <c r="M152" s="11"/>
      <c r="N152" s="11"/>
      <c r="O152" s="11"/>
      <c r="P152" s="11"/>
      <c r="Q152" s="11"/>
      <c r="R152" s="11"/>
      <c r="S152" s="11"/>
      <c r="T152" s="11"/>
      <c r="U152" s="11"/>
      <c r="V152" s="11"/>
      <c r="W152" s="11"/>
      <c r="X152" s="11"/>
      <c r="Y152" s="11"/>
      <c r="Z152" s="11"/>
      <c r="AA152" s="11"/>
      <c r="AB152" s="11"/>
      <c r="AC152" s="11"/>
      <c r="AD152" s="11"/>
    </row>
    <row r="153" spans="1:30">
      <c r="A153" s="11"/>
      <c r="B153" s="11"/>
      <c r="C153" s="11"/>
      <c r="D153" s="11"/>
      <c r="E153" s="11"/>
      <c r="F153" s="11"/>
      <c r="G153" s="11"/>
      <c r="H153" s="11"/>
      <c r="I153" s="11"/>
      <c r="K153" s="11"/>
      <c r="L153" s="11"/>
      <c r="M153" s="11"/>
      <c r="N153" s="11"/>
      <c r="O153" s="11"/>
      <c r="P153" s="11"/>
      <c r="Q153" s="11"/>
      <c r="R153" s="11"/>
      <c r="S153" s="11"/>
      <c r="T153" s="11"/>
      <c r="U153" s="11"/>
      <c r="V153" s="11"/>
      <c r="W153" s="11"/>
      <c r="X153" s="11"/>
      <c r="Y153" s="11"/>
      <c r="Z153" s="11"/>
      <c r="AA153" s="11"/>
      <c r="AB153" s="11"/>
      <c r="AC153" s="11"/>
      <c r="AD153" s="11"/>
    </row>
    <row r="154" spans="1:30">
      <c r="A154" s="11"/>
      <c r="B154" s="11"/>
      <c r="C154" s="11"/>
      <c r="D154" s="11"/>
      <c r="E154" s="11"/>
      <c r="F154" s="11"/>
      <c r="G154" s="11"/>
      <c r="H154" s="11"/>
      <c r="I154" s="11"/>
      <c r="K154" s="11"/>
      <c r="L154" s="11"/>
      <c r="M154" s="11"/>
      <c r="N154" s="11"/>
      <c r="O154" s="11"/>
      <c r="P154" s="11"/>
      <c r="Q154" s="11"/>
      <c r="R154" s="11"/>
      <c r="S154" s="11"/>
      <c r="T154" s="11"/>
      <c r="U154" s="11"/>
      <c r="V154" s="11"/>
      <c r="W154" s="11"/>
      <c r="X154" s="11"/>
      <c r="Y154" s="11"/>
      <c r="Z154" s="11"/>
      <c r="AA154" s="11"/>
      <c r="AB154" s="11"/>
      <c r="AC154" s="11"/>
      <c r="AD154" s="11"/>
    </row>
    <row r="155" spans="1:30">
      <c r="A155" s="11"/>
      <c r="B155" s="11"/>
      <c r="C155" s="11"/>
      <c r="D155" s="11"/>
      <c r="E155" s="11"/>
      <c r="F155" s="11"/>
      <c r="G155" s="11"/>
      <c r="H155" s="11"/>
      <c r="I155" s="11"/>
      <c r="K155" s="11"/>
      <c r="L155" s="11"/>
      <c r="M155" s="11"/>
      <c r="N155" s="11"/>
      <c r="O155" s="11"/>
      <c r="P155" s="11"/>
      <c r="Q155" s="11"/>
      <c r="R155" s="11"/>
      <c r="S155" s="11"/>
      <c r="T155" s="11"/>
      <c r="U155" s="11"/>
      <c r="V155" s="11"/>
      <c r="W155" s="11"/>
      <c r="X155" s="11"/>
      <c r="Y155" s="11"/>
      <c r="Z155" s="11"/>
      <c r="AA155" s="11"/>
      <c r="AB155" s="11"/>
      <c r="AC155" s="11"/>
      <c r="AD155" s="11"/>
    </row>
    <row r="156" spans="1:30">
      <c r="A156" s="11"/>
      <c r="B156" s="11"/>
      <c r="C156" s="11"/>
      <c r="D156" s="11"/>
      <c r="E156" s="11"/>
      <c r="F156" s="11"/>
      <c r="G156" s="11"/>
      <c r="H156" s="11"/>
      <c r="I156" s="11"/>
      <c r="K156" s="11"/>
      <c r="L156" s="11"/>
      <c r="M156" s="11"/>
      <c r="N156" s="11"/>
      <c r="O156" s="11"/>
      <c r="P156" s="11"/>
      <c r="Q156" s="11"/>
      <c r="R156" s="11"/>
      <c r="S156" s="11"/>
      <c r="T156" s="11"/>
      <c r="U156" s="11"/>
      <c r="V156" s="11"/>
      <c r="W156" s="11"/>
      <c r="X156" s="11"/>
      <c r="Y156" s="11"/>
      <c r="Z156" s="11"/>
      <c r="AA156" s="11"/>
      <c r="AB156" s="11"/>
      <c r="AC156" s="11"/>
      <c r="AD156" s="11"/>
    </row>
    <row r="157" spans="1:30">
      <c r="A157" s="11"/>
      <c r="B157" s="11"/>
      <c r="C157" s="11"/>
      <c r="D157" s="11"/>
      <c r="E157" s="11"/>
      <c r="F157" s="11"/>
      <c r="G157" s="11"/>
      <c r="H157" s="11"/>
      <c r="I157" s="11"/>
      <c r="K157" s="11"/>
      <c r="L157" s="11"/>
      <c r="M157" s="11"/>
      <c r="N157" s="11"/>
      <c r="O157" s="11"/>
      <c r="P157" s="11"/>
      <c r="Q157" s="11"/>
      <c r="R157" s="11"/>
      <c r="S157" s="11"/>
      <c r="T157" s="11"/>
      <c r="U157" s="11"/>
      <c r="V157" s="11"/>
      <c r="W157" s="11"/>
      <c r="X157" s="11"/>
      <c r="Y157" s="11"/>
      <c r="Z157" s="11"/>
      <c r="AA157" s="11"/>
      <c r="AB157" s="11"/>
      <c r="AC157" s="11"/>
      <c r="AD157" s="11"/>
    </row>
    <row r="158" spans="1:30">
      <c r="A158" s="11"/>
      <c r="B158" s="11"/>
      <c r="C158" s="11"/>
      <c r="D158" s="11"/>
      <c r="E158" s="11"/>
      <c r="F158" s="11"/>
      <c r="G158" s="11"/>
      <c r="H158" s="11"/>
      <c r="I158" s="11"/>
      <c r="K158" s="11"/>
      <c r="L158" s="11"/>
      <c r="M158" s="11"/>
      <c r="N158" s="11"/>
      <c r="O158" s="11"/>
      <c r="P158" s="11"/>
      <c r="Q158" s="11"/>
      <c r="R158" s="11"/>
      <c r="S158" s="11"/>
      <c r="T158" s="11"/>
      <c r="U158" s="11"/>
      <c r="V158" s="11"/>
      <c r="W158" s="11"/>
      <c r="X158" s="11"/>
      <c r="Y158" s="11"/>
      <c r="Z158" s="11"/>
      <c r="AA158" s="11"/>
      <c r="AB158" s="11"/>
      <c r="AC158" s="11"/>
      <c r="AD158" s="11"/>
    </row>
    <row r="159" spans="1:30">
      <c r="A159" s="11"/>
      <c r="B159" s="11"/>
      <c r="C159" s="11"/>
      <c r="D159" s="11"/>
      <c r="E159" s="11"/>
      <c r="F159" s="11"/>
      <c r="G159" s="11"/>
      <c r="H159" s="11"/>
      <c r="I159" s="11"/>
      <c r="K159" s="11"/>
      <c r="L159" s="11"/>
      <c r="M159" s="11"/>
      <c r="N159" s="11"/>
      <c r="O159" s="11"/>
      <c r="P159" s="11"/>
      <c r="Q159" s="11"/>
      <c r="R159" s="11"/>
      <c r="S159" s="11"/>
      <c r="T159" s="11"/>
      <c r="U159" s="11"/>
      <c r="V159" s="11"/>
      <c r="W159" s="11"/>
      <c r="X159" s="11"/>
      <c r="Y159" s="11"/>
      <c r="Z159" s="11"/>
      <c r="AA159" s="11"/>
      <c r="AB159" s="11"/>
      <c r="AC159" s="11"/>
      <c r="AD159" s="11"/>
    </row>
    <row r="160" spans="1:30">
      <c r="A160" s="11"/>
      <c r="B160" s="11"/>
      <c r="C160" s="11"/>
      <c r="D160" s="11"/>
      <c r="E160" s="11"/>
      <c r="F160" s="11"/>
      <c r="G160" s="11"/>
      <c r="H160" s="11"/>
      <c r="I160" s="11"/>
      <c r="K160" s="11"/>
      <c r="L160" s="11"/>
      <c r="M160" s="11"/>
      <c r="N160" s="11"/>
      <c r="O160" s="11"/>
      <c r="P160" s="11"/>
      <c r="Q160" s="11"/>
      <c r="R160" s="11"/>
      <c r="S160" s="11"/>
      <c r="T160" s="11"/>
      <c r="U160" s="11"/>
      <c r="V160" s="11"/>
      <c r="W160" s="11"/>
      <c r="X160" s="11"/>
      <c r="Y160" s="11"/>
      <c r="Z160" s="11"/>
      <c r="AA160" s="11"/>
      <c r="AB160" s="11"/>
      <c r="AC160" s="11"/>
      <c r="AD160" s="11"/>
    </row>
    <row r="161" spans="1:30">
      <c r="A161" s="11"/>
      <c r="B161" s="11"/>
      <c r="C161" s="11"/>
      <c r="D161" s="11"/>
      <c r="E161" s="11"/>
      <c r="F161" s="11"/>
      <c r="G161" s="11"/>
      <c r="H161" s="11"/>
      <c r="I161" s="11"/>
      <c r="K161" s="11"/>
      <c r="L161" s="11"/>
      <c r="M161" s="11"/>
      <c r="N161" s="11"/>
      <c r="O161" s="11"/>
      <c r="P161" s="11"/>
      <c r="Q161" s="11"/>
      <c r="R161" s="11"/>
      <c r="S161" s="11"/>
      <c r="T161" s="11"/>
      <c r="U161" s="11"/>
      <c r="V161" s="11"/>
      <c r="W161" s="11"/>
      <c r="X161" s="11"/>
      <c r="Y161" s="11"/>
      <c r="Z161" s="11"/>
      <c r="AA161" s="11"/>
      <c r="AB161" s="11"/>
      <c r="AC161" s="11"/>
      <c r="AD161" s="11"/>
    </row>
    <row r="162" spans="1:30">
      <c r="A162" s="11"/>
      <c r="B162" s="11"/>
      <c r="C162" s="11"/>
      <c r="D162" s="11"/>
      <c r="E162" s="11"/>
      <c r="F162" s="11"/>
      <c r="G162" s="11"/>
      <c r="H162" s="11"/>
      <c r="I162" s="11"/>
      <c r="K162" s="11"/>
      <c r="L162" s="11"/>
      <c r="M162" s="11"/>
      <c r="N162" s="11"/>
      <c r="O162" s="11"/>
      <c r="P162" s="11"/>
      <c r="Q162" s="11"/>
      <c r="R162" s="11"/>
      <c r="S162" s="11"/>
      <c r="T162" s="11"/>
      <c r="U162" s="11"/>
      <c r="V162" s="11"/>
      <c r="W162" s="11"/>
      <c r="X162" s="11"/>
      <c r="Y162" s="11"/>
      <c r="Z162" s="11"/>
      <c r="AA162" s="11"/>
      <c r="AB162" s="11"/>
      <c r="AC162" s="11"/>
      <c r="AD162" s="11"/>
    </row>
    <row r="163" spans="1:30">
      <c r="A163" s="11"/>
      <c r="B163" s="11"/>
      <c r="C163" s="11"/>
      <c r="D163" s="11"/>
      <c r="E163" s="11"/>
      <c r="F163" s="11"/>
      <c r="G163" s="11"/>
      <c r="H163" s="11"/>
      <c r="I163" s="11"/>
      <c r="K163" s="11"/>
      <c r="L163" s="11"/>
      <c r="M163" s="11"/>
      <c r="N163" s="11"/>
      <c r="O163" s="11"/>
      <c r="P163" s="11"/>
      <c r="Q163" s="11"/>
      <c r="R163" s="11"/>
      <c r="S163" s="11"/>
      <c r="T163" s="11"/>
      <c r="U163" s="11"/>
      <c r="V163" s="11"/>
      <c r="W163" s="11"/>
      <c r="X163" s="11"/>
      <c r="Y163" s="11"/>
      <c r="Z163" s="11"/>
      <c r="AA163" s="11"/>
      <c r="AB163" s="11"/>
      <c r="AC163" s="11"/>
      <c r="AD163" s="11"/>
    </row>
    <row r="164" spans="1:30">
      <c r="A164" s="11"/>
      <c r="B164" s="11"/>
      <c r="C164" s="11"/>
      <c r="D164" s="11"/>
      <c r="E164" s="11"/>
      <c r="F164" s="11"/>
      <c r="G164" s="11"/>
      <c r="H164" s="11"/>
      <c r="I164" s="11"/>
      <c r="K164" s="11"/>
      <c r="L164" s="11"/>
      <c r="M164" s="11"/>
      <c r="N164" s="11"/>
      <c r="O164" s="11"/>
      <c r="P164" s="11"/>
      <c r="Q164" s="11"/>
      <c r="R164" s="11"/>
      <c r="S164" s="11"/>
      <c r="T164" s="11"/>
      <c r="U164" s="11"/>
      <c r="V164" s="11"/>
      <c r="W164" s="11"/>
      <c r="X164" s="11"/>
      <c r="Y164" s="11"/>
      <c r="Z164" s="11"/>
      <c r="AA164" s="11"/>
      <c r="AB164" s="11"/>
      <c r="AC164" s="11"/>
      <c r="AD164" s="11"/>
    </row>
    <row r="165" spans="1:30">
      <c r="A165" s="11"/>
      <c r="B165" s="11"/>
      <c r="C165" s="11"/>
      <c r="D165" s="11"/>
      <c r="E165" s="11"/>
      <c r="F165" s="11"/>
      <c r="G165" s="11"/>
      <c r="H165" s="11"/>
      <c r="I165" s="11"/>
      <c r="K165" s="11"/>
      <c r="L165" s="11"/>
      <c r="M165" s="11"/>
      <c r="N165" s="11"/>
      <c r="O165" s="11"/>
      <c r="P165" s="11"/>
      <c r="Q165" s="11"/>
      <c r="R165" s="11"/>
      <c r="S165" s="11"/>
      <c r="T165" s="11"/>
      <c r="U165" s="11"/>
      <c r="V165" s="11"/>
      <c r="W165" s="11"/>
      <c r="X165" s="11"/>
      <c r="Y165" s="11"/>
      <c r="Z165" s="11"/>
      <c r="AA165" s="11"/>
      <c r="AB165" s="11"/>
      <c r="AC165" s="11"/>
      <c r="AD165" s="11"/>
    </row>
    <row r="166" spans="1:30">
      <c r="A166" s="11"/>
      <c r="B166" s="11"/>
      <c r="C166" s="11"/>
      <c r="D166" s="11"/>
      <c r="E166" s="11"/>
      <c r="F166" s="11"/>
      <c r="G166" s="11"/>
      <c r="H166" s="11"/>
      <c r="I166" s="11"/>
      <c r="K166" s="11"/>
      <c r="L166" s="11"/>
      <c r="M166" s="11"/>
      <c r="N166" s="11"/>
      <c r="O166" s="11"/>
      <c r="P166" s="11"/>
      <c r="Q166" s="11"/>
      <c r="R166" s="11"/>
      <c r="S166" s="11"/>
      <c r="T166" s="11"/>
      <c r="U166" s="11"/>
      <c r="V166" s="11"/>
      <c r="W166" s="11"/>
      <c r="X166" s="11"/>
      <c r="Y166" s="11"/>
      <c r="Z166" s="11"/>
      <c r="AA166" s="11"/>
      <c r="AB166" s="11"/>
      <c r="AC166" s="11"/>
      <c r="AD166" s="11"/>
    </row>
    <row r="167" spans="1:30">
      <c r="A167" s="11"/>
      <c r="B167" s="11"/>
      <c r="C167" s="11"/>
      <c r="D167" s="11"/>
      <c r="E167" s="11"/>
      <c r="F167" s="11"/>
      <c r="G167" s="11"/>
      <c r="H167" s="11"/>
      <c r="I167" s="11"/>
      <c r="K167" s="11"/>
      <c r="L167" s="11"/>
      <c r="M167" s="11"/>
      <c r="N167" s="11"/>
      <c r="O167" s="11"/>
      <c r="P167" s="11"/>
      <c r="Q167" s="11"/>
      <c r="R167" s="11"/>
      <c r="S167" s="11"/>
      <c r="T167" s="11"/>
      <c r="U167" s="11"/>
      <c r="V167" s="11"/>
      <c r="W167" s="11"/>
      <c r="X167" s="11"/>
      <c r="Y167" s="11"/>
      <c r="Z167" s="11"/>
      <c r="AA167" s="11"/>
      <c r="AB167" s="11"/>
      <c r="AC167" s="11"/>
      <c r="AD167" s="11"/>
    </row>
    <row r="168" spans="1:30">
      <c r="A168" s="11"/>
      <c r="B168" s="11"/>
      <c r="C168" s="11"/>
      <c r="D168" s="11"/>
      <c r="E168" s="11"/>
      <c r="F168" s="11"/>
      <c r="G168" s="11"/>
      <c r="H168" s="11"/>
      <c r="I168" s="11"/>
      <c r="K168" s="11"/>
      <c r="L168" s="11"/>
      <c r="M168" s="11"/>
      <c r="N168" s="11"/>
      <c r="O168" s="11"/>
      <c r="P168" s="11"/>
      <c r="Q168" s="11"/>
      <c r="R168" s="11"/>
      <c r="S168" s="11"/>
      <c r="T168" s="11"/>
      <c r="U168" s="11"/>
      <c r="V168" s="11"/>
      <c r="W168" s="11"/>
      <c r="X168" s="11"/>
      <c r="Y168" s="11"/>
      <c r="Z168" s="11"/>
      <c r="AA168" s="11"/>
      <c r="AB168" s="11"/>
      <c r="AC168" s="11"/>
      <c r="AD168" s="11"/>
    </row>
    <row r="169" spans="1:30">
      <c r="A169" s="11"/>
      <c r="B169" s="11"/>
      <c r="C169" s="11"/>
      <c r="D169" s="11"/>
      <c r="E169" s="11"/>
      <c r="F169" s="11"/>
      <c r="G169" s="11"/>
      <c r="H169" s="11"/>
      <c r="I169" s="11"/>
      <c r="K169" s="11"/>
      <c r="L169" s="11"/>
      <c r="M169" s="11"/>
      <c r="N169" s="11"/>
      <c r="O169" s="11"/>
      <c r="P169" s="11"/>
      <c r="Q169" s="11"/>
      <c r="R169" s="11"/>
      <c r="S169" s="11"/>
      <c r="T169" s="11"/>
      <c r="U169" s="11"/>
      <c r="V169" s="11"/>
      <c r="W169" s="11"/>
      <c r="X169" s="11"/>
      <c r="Y169" s="11"/>
      <c r="Z169" s="11"/>
      <c r="AA169" s="11"/>
      <c r="AB169" s="11"/>
      <c r="AC169" s="11"/>
      <c r="AD169" s="11"/>
    </row>
    <row r="170" spans="1:30">
      <c r="A170" s="11"/>
      <c r="B170" s="11"/>
      <c r="C170" s="11"/>
      <c r="D170" s="11"/>
      <c r="E170" s="11"/>
      <c r="F170" s="11"/>
      <c r="G170" s="11"/>
      <c r="H170" s="11"/>
      <c r="I170" s="11"/>
      <c r="K170" s="11"/>
      <c r="L170" s="11"/>
      <c r="M170" s="11"/>
      <c r="N170" s="11"/>
      <c r="O170" s="11"/>
      <c r="P170" s="11"/>
      <c r="Q170" s="11"/>
      <c r="R170" s="11"/>
      <c r="S170" s="11"/>
      <c r="T170" s="11"/>
      <c r="U170" s="11"/>
      <c r="V170" s="11"/>
      <c r="W170" s="11"/>
      <c r="X170" s="11"/>
      <c r="Y170" s="11"/>
      <c r="Z170" s="11"/>
      <c r="AA170" s="11"/>
      <c r="AB170" s="11"/>
      <c r="AC170" s="11"/>
      <c r="AD170" s="11"/>
    </row>
    <row r="171" spans="1:30">
      <c r="A171" s="11"/>
      <c r="B171" s="11"/>
      <c r="C171" s="11"/>
      <c r="D171" s="11"/>
      <c r="E171" s="11"/>
      <c r="F171" s="11"/>
      <c r="G171" s="11"/>
      <c r="H171" s="11"/>
      <c r="I171" s="11"/>
      <c r="K171" s="11"/>
      <c r="L171" s="11"/>
      <c r="M171" s="11"/>
      <c r="N171" s="11"/>
      <c r="O171" s="11"/>
      <c r="P171" s="11"/>
      <c r="Q171" s="11"/>
      <c r="R171" s="11"/>
      <c r="S171" s="11"/>
      <c r="T171" s="11"/>
      <c r="U171" s="11"/>
      <c r="V171" s="11"/>
      <c r="W171" s="11"/>
      <c r="X171" s="11"/>
      <c r="Y171" s="11"/>
      <c r="Z171" s="11"/>
      <c r="AA171" s="11"/>
      <c r="AB171" s="11"/>
      <c r="AC171" s="11"/>
      <c r="AD171" s="11"/>
    </row>
    <row r="172" spans="1:30">
      <c r="A172" s="11"/>
      <c r="B172" s="11"/>
      <c r="C172" s="11"/>
      <c r="D172" s="11"/>
      <c r="E172" s="11"/>
      <c r="F172" s="11"/>
      <c r="G172" s="11"/>
      <c r="H172" s="11"/>
      <c r="I172" s="11"/>
      <c r="K172" s="11"/>
      <c r="L172" s="11"/>
      <c r="M172" s="11"/>
      <c r="N172" s="11"/>
      <c r="O172" s="11"/>
      <c r="P172" s="11"/>
      <c r="Q172" s="11"/>
      <c r="R172" s="11"/>
      <c r="S172" s="11"/>
      <c r="T172" s="11"/>
      <c r="U172" s="11"/>
      <c r="V172" s="11"/>
      <c r="W172" s="11"/>
      <c r="X172" s="11"/>
      <c r="Y172" s="11"/>
      <c r="Z172" s="11"/>
      <c r="AA172" s="11"/>
      <c r="AB172" s="11"/>
      <c r="AC172" s="11"/>
      <c r="AD172" s="11"/>
    </row>
    <row r="173" spans="1:30">
      <c r="A173" s="11"/>
      <c r="B173" s="11"/>
      <c r="C173" s="11"/>
      <c r="D173" s="11"/>
      <c r="E173" s="11"/>
      <c r="F173" s="11"/>
      <c r="G173" s="11"/>
      <c r="H173" s="11"/>
      <c r="I173" s="11"/>
      <c r="K173" s="11"/>
      <c r="L173" s="11"/>
      <c r="M173" s="11"/>
      <c r="N173" s="11"/>
      <c r="O173" s="11"/>
      <c r="P173" s="11"/>
      <c r="Q173" s="11"/>
      <c r="R173" s="11"/>
      <c r="S173" s="11"/>
      <c r="T173" s="11"/>
      <c r="U173" s="11"/>
      <c r="V173" s="11"/>
      <c r="W173" s="11"/>
      <c r="X173" s="11"/>
      <c r="Y173" s="11"/>
      <c r="Z173" s="11"/>
      <c r="AA173" s="11"/>
      <c r="AB173" s="11"/>
      <c r="AC173" s="11"/>
      <c r="AD173" s="11"/>
    </row>
    <row r="174" spans="1:30">
      <c r="A174" s="11"/>
      <c r="B174" s="11"/>
      <c r="C174" s="11"/>
      <c r="D174" s="11"/>
      <c r="E174" s="11"/>
      <c r="F174" s="11"/>
      <c r="G174" s="11"/>
      <c r="H174" s="11"/>
      <c r="I174" s="11"/>
      <c r="K174" s="11"/>
      <c r="L174" s="11"/>
      <c r="M174" s="11"/>
      <c r="N174" s="11"/>
      <c r="O174" s="11"/>
      <c r="P174" s="11"/>
      <c r="Q174" s="11"/>
      <c r="R174" s="11"/>
      <c r="S174" s="11"/>
      <c r="T174" s="11"/>
      <c r="U174" s="11"/>
      <c r="V174" s="11"/>
      <c r="W174" s="11"/>
      <c r="X174" s="11"/>
      <c r="Y174" s="11"/>
      <c r="Z174" s="11"/>
      <c r="AA174" s="11"/>
      <c r="AB174" s="11"/>
      <c r="AC174" s="11"/>
      <c r="AD174" s="11"/>
    </row>
    <row r="175" spans="1:30">
      <c r="A175" s="11"/>
      <c r="B175" s="11"/>
      <c r="C175" s="11"/>
      <c r="D175" s="11"/>
      <c r="E175" s="11"/>
      <c r="F175" s="11"/>
      <c r="G175" s="11"/>
      <c r="H175" s="11"/>
      <c r="I175" s="11"/>
      <c r="K175" s="11"/>
      <c r="L175" s="11"/>
      <c r="M175" s="11"/>
      <c r="N175" s="11"/>
      <c r="O175" s="11"/>
      <c r="P175" s="11"/>
      <c r="Q175" s="11"/>
      <c r="R175" s="11"/>
      <c r="S175" s="11"/>
      <c r="T175" s="11"/>
      <c r="U175" s="11"/>
      <c r="V175" s="11"/>
      <c r="W175" s="11"/>
      <c r="X175" s="11"/>
      <c r="Y175" s="11"/>
      <c r="Z175" s="11"/>
      <c r="AA175" s="11"/>
      <c r="AB175" s="11"/>
      <c r="AC175" s="11"/>
      <c r="AD175" s="11"/>
    </row>
    <row r="176" spans="1:30">
      <c r="A176" s="11"/>
      <c r="B176" s="11"/>
      <c r="C176" s="11"/>
      <c r="D176" s="11"/>
      <c r="E176" s="11"/>
      <c r="F176" s="11"/>
      <c r="G176" s="11"/>
      <c r="H176" s="11"/>
      <c r="I176" s="11"/>
      <c r="K176" s="11"/>
      <c r="L176" s="11"/>
      <c r="M176" s="11"/>
      <c r="N176" s="11"/>
      <c r="O176" s="11"/>
      <c r="P176" s="11"/>
      <c r="Q176" s="11"/>
      <c r="R176" s="11"/>
      <c r="S176" s="11"/>
      <c r="T176" s="11"/>
      <c r="U176" s="11"/>
      <c r="V176" s="11"/>
      <c r="W176" s="11"/>
      <c r="X176" s="11"/>
      <c r="Y176" s="11"/>
      <c r="Z176" s="11"/>
      <c r="AA176" s="11"/>
      <c r="AB176" s="11"/>
      <c r="AC176" s="11"/>
      <c r="AD176" s="11"/>
    </row>
    <row r="177" spans="1:30">
      <c r="A177" s="11"/>
      <c r="B177" s="11"/>
      <c r="C177" s="11"/>
      <c r="D177" s="11"/>
      <c r="E177" s="11"/>
      <c r="F177" s="11"/>
      <c r="G177" s="11"/>
      <c r="H177" s="11"/>
      <c r="I177" s="11"/>
      <c r="K177" s="11"/>
      <c r="L177" s="11"/>
      <c r="M177" s="11"/>
      <c r="N177" s="11"/>
      <c r="O177" s="11"/>
      <c r="P177" s="11"/>
      <c r="Q177" s="11"/>
      <c r="R177" s="11"/>
      <c r="S177" s="11"/>
      <c r="T177" s="11"/>
      <c r="U177" s="11"/>
      <c r="V177" s="11"/>
      <c r="W177" s="11"/>
      <c r="X177" s="11"/>
      <c r="Y177" s="11"/>
      <c r="Z177" s="11"/>
      <c r="AA177" s="11"/>
      <c r="AB177" s="11"/>
      <c r="AC177" s="11"/>
      <c r="AD177" s="11"/>
    </row>
    <row r="178" spans="1:30">
      <c r="A178" s="11"/>
      <c r="B178" s="11"/>
      <c r="C178" s="11"/>
      <c r="D178" s="11"/>
      <c r="E178" s="11"/>
      <c r="F178" s="11"/>
      <c r="G178" s="11"/>
      <c r="H178" s="11"/>
      <c r="I178" s="11"/>
      <c r="K178" s="11"/>
      <c r="L178" s="11"/>
      <c r="M178" s="11"/>
      <c r="N178" s="11"/>
      <c r="O178" s="11"/>
      <c r="P178" s="11"/>
      <c r="Q178" s="11"/>
      <c r="R178" s="11"/>
      <c r="S178" s="11"/>
      <c r="T178" s="11"/>
      <c r="U178" s="11"/>
      <c r="V178" s="11"/>
      <c r="W178" s="11"/>
      <c r="X178" s="11"/>
      <c r="Y178" s="11"/>
      <c r="Z178" s="11"/>
      <c r="AA178" s="11"/>
      <c r="AB178" s="11"/>
      <c r="AC178" s="11"/>
      <c r="AD178" s="11"/>
    </row>
    <row r="179" spans="1:30">
      <c r="A179" s="11"/>
      <c r="B179" s="11"/>
      <c r="C179" s="11"/>
      <c r="D179" s="11"/>
      <c r="E179" s="11"/>
      <c r="F179" s="11"/>
      <c r="G179" s="11"/>
      <c r="H179" s="11"/>
      <c r="I179" s="11"/>
      <c r="K179" s="11"/>
      <c r="L179" s="11"/>
      <c r="M179" s="11"/>
      <c r="N179" s="11"/>
      <c r="O179" s="11"/>
      <c r="P179" s="11"/>
      <c r="Q179" s="11"/>
      <c r="R179" s="11"/>
      <c r="S179" s="11"/>
      <c r="T179" s="11"/>
      <c r="U179" s="11"/>
      <c r="V179" s="11"/>
      <c r="W179" s="11"/>
      <c r="X179" s="11"/>
      <c r="Y179" s="11"/>
      <c r="Z179" s="11"/>
      <c r="AA179" s="11"/>
      <c r="AB179" s="11"/>
      <c r="AC179" s="11"/>
      <c r="AD179" s="11"/>
    </row>
    <row r="180" spans="1:30">
      <c r="A180" s="11"/>
      <c r="B180" s="11"/>
      <c r="C180" s="11"/>
      <c r="D180" s="11"/>
      <c r="E180" s="11"/>
      <c r="F180" s="11"/>
      <c r="G180" s="11"/>
      <c r="H180" s="11"/>
      <c r="I180" s="11"/>
      <c r="K180" s="11"/>
      <c r="L180" s="11"/>
      <c r="M180" s="11"/>
      <c r="N180" s="11"/>
      <c r="O180" s="11"/>
      <c r="P180" s="11"/>
      <c r="Q180" s="11"/>
      <c r="R180" s="11"/>
      <c r="S180" s="11"/>
      <c r="T180" s="11"/>
      <c r="U180" s="11"/>
      <c r="V180" s="11"/>
      <c r="W180" s="11"/>
      <c r="X180" s="11"/>
      <c r="Y180" s="11"/>
      <c r="Z180" s="11"/>
      <c r="AA180" s="11"/>
      <c r="AB180" s="11"/>
      <c r="AC180" s="11"/>
      <c r="AD180" s="11"/>
    </row>
    <row r="181" spans="1:30">
      <c r="A181" s="11"/>
      <c r="B181" s="11"/>
      <c r="C181" s="11"/>
      <c r="D181" s="11"/>
      <c r="E181" s="11"/>
      <c r="F181" s="11"/>
      <c r="G181" s="11"/>
      <c r="H181" s="11"/>
      <c r="I181" s="11"/>
      <c r="K181" s="11"/>
      <c r="L181" s="11"/>
      <c r="M181" s="11"/>
      <c r="N181" s="11"/>
      <c r="O181" s="11"/>
      <c r="P181" s="11"/>
      <c r="Q181" s="11"/>
      <c r="R181" s="11"/>
      <c r="S181" s="11"/>
      <c r="T181" s="11"/>
      <c r="U181" s="11"/>
      <c r="V181" s="11"/>
      <c r="W181" s="11"/>
      <c r="X181" s="11"/>
      <c r="Y181" s="11"/>
      <c r="Z181" s="11"/>
      <c r="AA181" s="11"/>
      <c r="AB181" s="11"/>
      <c r="AC181" s="11"/>
      <c r="AD181" s="11"/>
    </row>
    <row r="182" spans="1:30">
      <c r="A182" s="11"/>
      <c r="B182" s="11"/>
      <c r="C182" s="11"/>
      <c r="D182" s="11"/>
      <c r="E182" s="11"/>
      <c r="F182" s="11"/>
      <c r="G182" s="11"/>
      <c r="H182" s="11"/>
      <c r="I182" s="11"/>
      <c r="K182" s="11"/>
      <c r="L182" s="11"/>
      <c r="M182" s="11"/>
      <c r="N182" s="11"/>
      <c r="O182" s="11"/>
      <c r="P182" s="11"/>
      <c r="Q182" s="11"/>
      <c r="R182" s="11"/>
      <c r="S182" s="11"/>
      <c r="T182" s="11"/>
      <c r="U182" s="11"/>
      <c r="V182" s="11"/>
      <c r="W182" s="11"/>
      <c r="X182" s="11"/>
      <c r="Y182" s="11"/>
      <c r="Z182" s="11"/>
      <c r="AA182" s="11"/>
      <c r="AB182" s="11"/>
      <c r="AC182" s="11"/>
      <c r="AD182" s="11"/>
    </row>
    <row r="183" spans="1:30">
      <c r="A183" s="11"/>
      <c r="B183" s="11"/>
      <c r="C183" s="11"/>
      <c r="D183" s="11"/>
      <c r="E183" s="11"/>
      <c r="F183" s="11"/>
      <c r="G183" s="11"/>
      <c r="H183" s="11"/>
      <c r="I183" s="11"/>
      <c r="K183" s="11"/>
      <c r="L183" s="11"/>
      <c r="M183" s="11"/>
      <c r="N183" s="11"/>
      <c r="O183" s="11"/>
      <c r="P183" s="11"/>
      <c r="Q183" s="11"/>
      <c r="R183" s="11"/>
      <c r="S183" s="11"/>
      <c r="T183" s="11"/>
      <c r="U183" s="11"/>
      <c r="V183" s="11"/>
      <c r="W183" s="11"/>
      <c r="X183" s="11"/>
      <c r="Y183" s="11"/>
      <c r="Z183" s="11"/>
      <c r="AA183" s="11"/>
      <c r="AB183" s="11"/>
      <c r="AC183" s="11"/>
      <c r="AD183" s="11"/>
    </row>
    <row r="184" spans="1:30">
      <c r="A184" s="11"/>
      <c r="B184" s="11"/>
      <c r="C184" s="11"/>
      <c r="D184" s="11"/>
      <c r="E184" s="11"/>
      <c r="F184" s="11"/>
      <c r="G184" s="11"/>
      <c r="H184" s="11"/>
      <c r="I184" s="11"/>
      <c r="K184" s="11"/>
      <c r="L184" s="11"/>
      <c r="M184" s="11"/>
      <c r="N184" s="11"/>
      <c r="O184" s="11"/>
      <c r="P184" s="11"/>
      <c r="Q184" s="11"/>
      <c r="R184" s="11"/>
      <c r="S184" s="11"/>
      <c r="T184" s="11"/>
      <c r="U184" s="11"/>
      <c r="V184" s="11"/>
      <c r="W184" s="11"/>
      <c r="X184" s="11"/>
      <c r="Y184" s="11"/>
      <c r="Z184" s="11"/>
      <c r="AA184" s="11"/>
      <c r="AB184" s="11"/>
      <c r="AC184" s="11"/>
      <c r="AD184" s="11"/>
    </row>
    <row r="185" spans="1:30">
      <c r="A185" s="11"/>
      <c r="B185" s="11"/>
      <c r="C185" s="11"/>
      <c r="D185" s="11"/>
      <c r="E185" s="11"/>
      <c r="F185" s="11"/>
      <c r="G185" s="11"/>
      <c r="H185" s="11"/>
      <c r="I185" s="11"/>
      <c r="K185" s="11"/>
      <c r="L185" s="11"/>
      <c r="M185" s="11"/>
      <c r="N185" s="11"/>
      <c r="O185" s="11"/>
      <c r="P185" s="11"/>
      <c r="Q185" s="11"/>
      <c r="R185" s="11"/>
      <c r="S185" s="11"/>
      <c r="T185" s="11"/>
      <c r="U185" s="11"/>
      <c r="V185" s="11"/>
      <c r="W185" s="11"/>
      <c r="X185" s="11"/>
      <c r="Y185" s="11"/>
      <c r="Z185" s="11"/>
      <c r="AA185" s="11"/>
      <c r="AB185" s="11"/>
      <c r="AC185" s="11"/>
      <c r="AD185" s="11"/>
    </row>
    <row r="186" spans="1:30">
      <c r="A186" s="11"/>
      <c r="B186" s="11"/>
      <c r="C186" s="11"/>
      <c r="D186" s="11"/>
      <c r="E186" s="11"/>
      <c r="F186" s="11"/>
      <c r="G186" s="11"/>
      <c r="H186" s="11"/>
      <c r="I186" s="11"/>
      <c r="K186" s="11"/>
      <c r="L186" s="11"/>
      <c r="M186" s="11"/>
      <c r="N186" s="11"/>
      <c r="O186" s="11"/>
      <c r="P186" s="11"/>
      <c r="Q186" s="11"/>
      <c r="R186" s="11"/>
      <c r="S186" s="11"/>
      <c r="T186" s="11"/>
      <c r="U186" s="11"/>
      <c r="V186" s="11"/>
      <c r="W186" s="11"/>
      <c r="X186" s="11"/>
      <c r="Y186" s="11"/>
      <c r="Z186" s="11"/>
      <c r="AA186" s="11"/>
      <c r="AB186" s="11"/>
      <c r="AC186" s="11"/>
      <c r="AD186" s="11"/>
    </row>
    <row r="187" spans="1:30">
      <c r="A187" s="11"/>
      <c r="B187" s="11"/>
      <c r="C187" s="11"/>
      <c r="D187" s="11"/>
      <c r="E187" s="11"/>
      <c r="F187" s="11"/>
      <c r="G187" s="11"/>
      <c r="H187" s="11"/>
      <c r="I187" s="11"/>
      <c r="K187" s="11"/>
      <c r="L187" s="11"/>
      <c r="M187" s="11"/>
      <c r="N187" s="11"/>
      <c r="O187" s="11"/>
      <c r="P187" s="11"/>
      <c r="Q187" s="11"/>
      <c r="R187" s="11"/>
      <c r="S187" s="11"/>
      <c r="T187" s="11"/>
      <c r="U187" s="11"/>
      <c r="V187" s="11"/>
      <c r="W187" s="11"/>
      <c r="X187" s="11"/>
      <c r="Y187" s="11"/>
      <c r="Z187" s="11"/>
      <c r="AA187" s="11"/>
      <c r="AB187" s="11"/>
      <c r="AC187" s="11"/>
      <c r="AD187" s="11"/>
    </row>
    <row r="188" spans="1:30">
      <c r="A188" s="11"/>
      <c r="B188" s="11"/>
      <c r="C188" s="11"/>
      <c r="D188" s="11"/>
      <c r="E188" s="11"/>
      <c r="F188" s="11"/>
      <c r="G188" s="11"/>
      <c r="H188" s="11"/>
      <c r="I188" s="11"/>
      <c r="K188" s="11"/>
      <c r="L188" s="11"/>
      <c r="M188" s="11"/>
      <c r="N188" s="11"/>
      <c r="O188" s="11"/>
      <c r="P188" s="11"/>
      <c r="Q188" s="11"/>
      <c r="R188" s="11"/>
      <c r="S188" s="11"/>
      <c r="T188" s="11"/>
      <c r="U188" s="11"/>
      <c r="V188" s="11"/>
      <c r="W188" s="11"/>
      <c r="X188" s="11"/>
      <c r="Y188" s="11"/>
      <c r="Z188" s="11"/>
      <c r="AA188" s="11"/>
      <c r="AB188" s="11"/>
      <c r="AC188" s="11"/>
      <c r="AD188" s="11"/>
    </row>
    <row r="189" spans="1:30">
      <c r="A189" s="11"/>
      <c r="B189" s="11"/>
      <c r="C189" s="11"/>
      <c r="D189" s="11"/>
      <c r="E189" s="11"/>
      <c r="F189" s="11"/>
      <c r="G189" s="11"/>
      <c r="H189" s="11"/>
      <c r="I189" s="11"/>
      <c r="K189" s="11"/>
      <c r="L189" s="11"/>
      <c r="M189" s="11"/>
      <c r="N189" s="11"/>
      <c r="O189" s="11"/>
      <c r="P189" s="11"/>
      <c r="Q189" s="11"/>
      <c r="R189" s="11"/>
      <c r="S189" s="11"/>
      <c r="T189" s="11"/>
      <c r="U189" s="11"/>
      <c r="V189" s="11"/>
      <c r="W189" s="11"/>
      <c r="X189" s="11"/>
      <c r="Y189" s="11"/>
      <c r="Z189" s="11"/>
      <c r="AA189" s="11"/>
      <c r="AB189" s="11"/>
      <c r="AC189" s="11"/>
      <c r="AD189" s="11"/>
    </row>
    <row r="190" spans="1:30">
      <c r="A190" s="11"/>
      <c r="B190" s="11"/>
      <c r="C190" s="11"/>
      <c r="D190" s="11"/>
      <c r="E190" s="11"/>
      <c r="F190" s="11"/>
      <c r="G190" s="11"/>
      <c r="H190" s="11"/>
      <c r="I190" s="11"/>
      <c r="K190" s="11"/>
      <c r="L190" s="11"/>
      <c r="M190" s="11"/>
      <c r="N190" s="11"/>
      <c r="O190" s="11"/>
      <c r="P190" s="11"/>
      <c r="Q190" s="11"/>
      <c r="R190" s="11"/>
      <c r="S190" s="11"/>
      <c r="T190" s="11"/>
      <c r="U190" s="11"/>
      <c r="V190" s="11"/>
      <c r="W190" s="11"/>
      <c r="X190" s="11"/>
      <c r="Y190" s="11"/>
      <c r="Z190" s="11"/>
      <c r="AA190" s="11"/>
      <c r="AB190" s="11"/>
      <c r="AC190" s="11"/>
      <c r="AD190" s="11"/>
    </row>
    <row r="191" spans="1:30">
      <c r="A191" s="11"/>
      <c r="B191" s="11"/>
      <c r="C191" s="11"/>
      <c r="D191" s="11"/>
      <c r="E191" s="11"/>
      <c r="F191" s="11"/>
      <c r="G191" s="11"/>
      <c r="H191" s="11"/>
      <c r="I191" s="11"/>
      <c r="K191" s="11"/>
      <c r="L191" s="11"/>
      <c r="M191" s="11"/>
      <c r="N191" s="11"/>
      <c r="O191" s="11"/>
      <c r="P191" s="11"/>
      <c r="Q191" s="11"/>
      <c r="R191" s="11"/>
      <c r="S191" s="11"/>
      <c r="T191" s="11"/>
      <c r="U191" s="11"/>
      <c r="V191" s="11"/>
      <c r="W191" s="11"/>
      <c r="X191" s="11"/>
      <c r="Y191" s="11"/>
      <c r="Z191" s="11"/>
      <c r="AA191" s="11"/>
      <c r="AB191" s="11"/>
      <c r="AC191" s="11"/>
      <c r="AD191" s="11"/>
    </row>
    <row r="192" spans="1:30">
      <c r="A192" s="11"/>
      <c r="B192" s="11"/>
      <c r="C192" s="11"/>
      <c r="D192" s="11"/>
      <c r="E192" s="11"/>
      <c r="F192" s="11"/>
      <c r="G192" s="11"/>
      <c r="H192" s="11"/>
      <c r="I192" s="11"/>
      <c r="K192" s="11"/>
      <c r="L192" s="11"/>
      <c r="M192" s="11"/>
      <c r="N192" s="11"/>
      <c r="O192" s="11"/>
      <c r="P192" s="11"/>
      <c r="Q192" s="11"/>
      <c r="R192" s="11"/>
      <c r="S192" s="11"/>
      <c r="T192" s="11"/>
      <c r="U192" s="11"/>
      <c r="V192" s="11"/>
      <c r="W192" s="11"/>
      <c r="X192" s="11"/>
      <c r="Y192" s="11"/>
      <c r="Z192" s="11"/>
      <c r="AA192" s="11"/>
      <c r="AB192" s="11"/>
      <c r="AC192" s="11"/>
      <c r="AD192" s="11"/>
    </row>
    <row r="193" spans="1:30">
      <c r="A193" s="11"/>
      <c r="B193" s="11"/>
      <c r="C193" s="11"/>
      <c r="D193" s="11"/>
      <c r="E193" s="11"/>
      <c r="F193" s="11"/>
      <c r="G193" s="11"/>
      <c r="H193" s="11"/>
      <c r="I193" s="11"/>
      <c r="K193" s="11"/>
      <c r="L193" s="11"/>
      <c r="M193" s="11"/>
      <c r="N193" s="11"/>
      <c r="O193" s="11"/>
      <c r="P193" s="11"/>
      <c r="Q193" s="11"/>
      <c r="R193" s="11"/>
      <c r="S193" s="11"/>
      <c r="T193" s="11"/>
      <c r="U193" s="11"/>
      <c r="V193" s="11"/>
      <c r="W193" s="11"/>
      <c r="X193" s="11"/>
      <c r="Y193" s="11"/>
      <c r="Z193" s="11"/>
      <c r="AA193" s="11"/>
      <c r="AB193" s="11"/>
      <c r="AC193" s="11"/>
      <c r="AD193" s="11"/>
    </row>
    <row r="194" spans="1:30">
      <c r="A194" s="11"/>
      <c r="B194" s="11"/>
      <c r="C194" s="11"/>
      <c r="D194" s="11"/>
      <c r="E194" s="11"/>
      <c r="F194" s="11"/>
      <c r="G194" s="11"/>
      <c r="H194" s="11"/>
      <c r="I194" s="11"/>
      <c r="K194" s="11"/>
      <c r="L194" s="11"/>
      <c r="M194" s="11"/>
      <c r="N194" s="11"/>
      <c r="O194" s="11"/>
      <c r="P194" s="11"/>
      <c r="Q194" s="11"/>
      <c r="R194" s="11"/>
      <c r="S194" s="11"/>
      <c r="T194" s="11"/>
      <c r="U194" s="11"/>
      <c r="V194" s="11"/>
      <c r="W194" s="11"/>
      <c r="X194" s="11"/>
      <c r="Y194" s="11"/>
      <c r="Z194" s="11"/>
      <c r="AA194" s="11"/>
      <c r="AB194" s="11"/>
      <c r="AC194" s="11"/>
      <c r="AD194" s="11"/>
    </row>
    <row r="195" spans="1:30">
      <c r="A195" s="11"/>
      <c r="B195" s="11"/>
      <c r="C195" s="11"/>
      <c r="D195" s="11"/>
      <c r="E195" s="11"/>
      <c r="F195" s="11"/>
      <c r="G195" s="11"/>
      <c r="H195" s="11"/>
      <c r="I195" s="11"/>
      <c r="K195" s="11"/>
      <c r="L195" s="11"/>
      <c r="M195" s="11"/>
      <c r="N195" s="11"/>
      <c r="O195" s="11"/>
      <c r="P195" s="11"/>
      <c r="Q195" s="11"/>
      <c r="R195" s="11"/>
      <c r="S195" s="11"/>
      <c r="T195" s="11"/>
      <c r="U195" s="11"/>
      <c r="V195" s="11"/>
      <c r="W195" s="11"/>
      <c r="X195" s="11"/>
      <c r="Y195" s="11"/>
      <c r="Z195" s="11"/>
      <c r="AA195" s="11"/>
      <c r="AB195" s="11"/>
      <c r="AC195" s="11"/>
      <c r="AD195" s="11"/>
    </row>
    <row r="196" spans="1:30">
      <c r="A196" s="11"/>
      <c r="B196" s="11"/>
      <c r="C196" s="11"/>
      <c r="D196" s="11"/>
      <c r="E196" s="11"/>
      <c r="F196" s="11"/>
      <c r="G196" s="11"/>
      <c r="H196" s="11"/>
      <c r="I196" s="11"/>
      <c r="K196" s="11"/>
      <c r="L196" s="11"/>
      <c r="M196" s="11"/>
      <c r="N196" s="11"/>
      <c r="O196" s="11"/>
      <c r="P196" s="11"/>
      <c r="Q196" s="11"/>
      <c r="R196" s="11"/>
      <c r="S196" s="11"/>
      <c r="T196" s="11"/>
      <c r="U196" s="11"/>
      <c r="V196" s="11"/>
      <c r="W196" s="11"/>
      <c r="X196" s="11"/>
      <c r="Y196" s="11"/>
      <c r="Z196" s="11"/>
      <c r="AA196" s="11"/>
      <c r="AB196" s="11"/>
      <c r="AC196" s="11"/>
      <c r="AD196" s="11"/>
    </row>
    <row r="197" spans="1:30">
      <c r="A197" s="11"/>
      <c r="B197" s="11"/>
      <c r="C197" s="11"/>
      <c r="D197" s="11"/>
      <c r="E197" s="11"/>
      <c r="F197" s="11"/>
      <c r="G197" s="11"/>
      <c r="H197" s="11"/>
      <c r="I197" s="11"/>
      <c r="K197" s="11"/>
      <c r="L197" s="11"/>
      <c r="M197" s="11"/>
      <c r="N197" s="11"/>
      <c r="O197" s="11"/>
      <c r="P197" s="11"/>
      <c r="Q197" s="11"/>
      <c r="R197" s="11"/>
      <c r="S197" s="11"/>
      <c r="T197" s="11"/>
      <c r="U197" s="11"/>
      <c r="V197" s="11"/>
      <c r="W197" s="11"/>
      <c r="X197" s="11"/>
      <c r="Y197" s="11"/>
      <c r="Z197" s="11"/>
      <c r="AA197" s="11"/>
      <c r="AB197" s="11"/>
      <c r="AC197" s="11"/>
      <c r="AD197" s="11"/>
    </row>
    <row r="198" spans="1:30">
      <c r="A198" s="11"/>
      <c r="B198" s="11"/>
      <c r="C198" s="11"/>
      <c r="D198" s="11"/>
      <c r="E198" s="11"/>
      <c r="F198" s="11"/>
      <c r="G198" s="11"/>
      <c r="H198" s="11"/>
      <c r="I198" s="11"/>
      <c r="K198" s="11"/>
      <c r="L198" s="11"/>
      <c r="M198" s="11"/>
      <c r="N198" s="11"/>
      <c r="O198" s="11"/>
      <c r="P198" s="11"/>
      <c r="Q198" s="11"/>
      <c r="R198" s="11"/>
      <c r="S198" s="11"/>
      <c r="T198" s="11"/>
      <c r="U198" s="11"/>
      <c r="V198" s="11"/>
      <c r="W198" s="11"/>
      <c r="X198" s="11"/>
      <c r="Y198" s="11"/>
      <c r="Z198" s="11"/>
      <c r="AA198" s="11"/>
      <c r="AB198" s="11"/>
      <c r="AC198" s="11"/>
      <c r="AD198" s="11"/>
    </row>
  </sheetData>
  <phoneticPr fontId="16"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3FFD8-FC8A-41D1-834E-8B78EB80D263}">
  <dimension ref="A1:Q49"/>
  <sheetViews>
    <sheetView workbookViewId="0">
      <selection activeCell="K22" sqref="K22"/>
    </sheetView>
  </sheetViews>
  <sheetFormatPr defaultRowHeight="15"/>
  <cols>
    <col min="1" max="16384" width="9.140625" style="34"/>
  </cols>
  <sheetData>
    <row r="1" spans="1:16">
      <c r="A1" s="28" t="s">
        <v>158</v>
      </c>
      <c r="B1" s="93" t="s">
        <v>187</v>
      </c>
      <c r="C1" s="93"/>
      <c r="D1" s="93"/>
      <c r="E1" s="93" t="s">
        <v>188</v>
      </c>
      <c r="F1" s="93"/>
      <c r="G1" s="93"/>
      <c r="H1" s="93" t="s">
        <v>189</v>
      </c>
      <c r="I1" s="93"/>
      <c r="J1" s="93"/>
      <c r="K1" s="93" t="s">
        <v>190</v>
      </c>
      <c r="L1" s="93"/>
      <c r="M1" s="93"/>
      <c r="N1" s="93" t="s">
        <v>191</v>
      </c>
      <c r="O1" s="93"/>
      <c r="P1" s="93"/>
    </row>
    <row r="2" spans="1:16">
      <c r="A2" s="28"/>
      <c r="B2" s="33"/>
      <c r="C2" s="33"/>
      <c r="D2" s="33"/>
      <c r="E2" s="33"/>
      <c r="F2" s="33"/>
      <c r="G2" s="33"/>
      <c r="H2" s="33"/>
      <c r="I2" s="33"/>
      <c r="J2" s="33"/>
      <c r="K2" s="33"/>
      <c r="L2" s="33"/>
      <c r="M2" s="33"/>
      <c r="N2" s="33"/>
      <c r="O2" s="33"/>
      <c r="P2" s="33"/>
    </row>
    <row r="3" spans="1:16">
      <c r="A3" s="28" t="s">
        <v>163</v>
      </c>
      <c r="B3" s="28">
        <v>0</v>
      </c>
      <c r="C3" s="28">
        <v>0</v>
      </c>
      <c r="D3" s="28">
        <v>0</v>
      </c>
      <c r="E3" s="28">
        <v>0</v>
      </c>
      <c r="F3" s="28">
        <v>1</v>
      </c>
      <c r="G3" s="34">
        <f>E3/F3</f>
        <v>0</v>
      </c>
      <c r="H3" s="28">
        <v>0</v>
      </c>
      <c r="I3" s="28">
        <v>0</v>
      </c>
      <c r="J3" s="34">
        <v>0</v>
      </c>
      <c r="K3" s="28">
        <v>2</v>
      </c>
      <c r="L3" s="28">
        <v>3</v>
      </c>
      <c r="M3" s="34">
        <f>K3/L3</f>
        <v>0.66666666666666663</v>
      </c>
      <c r="N3" s="28">
        <v>0</v>
      </c>
      <c r="O3" s="34">
        <v>1</v>
      </c>
      <c r="P3" s="34">
        <f>N3/O3</f>
        <v>0</v>
      </c>
    </row>
    <row r="4" spans="1:16">
      <c r="A4" s="28" t="s">
        <v>166</v>
      </c>
      <c r="B4" s="28">
        <v>2</v>
      </c>
      <c r="C4" s="28">
        <v>2</v>
      </c>
      <c r="D4" s="28">
        <f t="shared" ref="D4:D11" si="0">B4/C4</f>
        <v>1</v>
      </c>
      <c r="E4" s="28">
        <v>4</v>
      </c>
      <c r="F4" s="28">
        <v>4</v>
      </c>
      <c r="G4" s="34">
        <f t="shared" ref="G4:G11" si="1">E4/F4</f>
        <v>1</v>
      </c>
      <c r="H4" s="28">
        <v>3</v>
      </c>
      <c r="I4" s="28">
        <v>3</v>
      </c>
      <c r="J4" s="34">
        <f t="shared" ref="J4:J10" si="2">H4/I4</f>
        <v>1</v>
      </c>
      <c r="K4" s="28">
        <v>2</v>
      </c>
      <c r="L4" s="28">
        <v>3</v>
      </c>
      <c r="M4" s="34">
        <f t="shared" ref="M4:M10" si="3">K4/L4</f>
        <v>0.66666666666666663</v>
      </c>
      <c r="N4" s="28">
        <v>4</v>
      </c>
      <c r="O4" s="34">
        <v>4</v>
      </c>
      <c r="P4" s="34">
        <f t="shared" ref="P4:P11" si="4">N4/O4</f>
        <v>1</v>
      </c>
    </row>
    <row r="5" spans="1:16">
      <c r="A5" s="28" t="s">
        <v>168</v>
      </c>
      <c r="B5" s="28">
        <v>0</v>
      </c>
      <c r="C5" s="28">
        <v>0</v>
      </c>
      <c r="D5" s="28">
        <v>0</v>
      </c>
      <c r="E5" s="28">
        <v>0</v>
      </c>
      <c r="F5" s="28">
        <v>1</v>
      </c>
      <c r="G5" s="34">
        <f t="shared" si="1"/>
        <v>0</v>
      </c>
      <c r="H5" s="28">
        <v>2</v>
      </c>
      <c r="I5" s="28">
        <v>3</v>
      </c>
      <c r="J5" s="34">
        <f t="shared" si="2"/>
        <v>0.66666666666666663</v>
      </c>
      <c r="K5" s="28">
        <v>0</v>
      </c>
      <c r="L5" s="28">
        <v>3</v>
      </c>
      <c r="M5" s="34">
        <f t="shared" si="3"/>
        <v>0</v>
      </c>
      <c r="N5" s="28">
        <v>0</v>
      </c>
      <c r="O5" s="34">
        <v>0</v>
      </c>
      <c r="P5" s="34">
        <v>0</v>
      </c>
    </row>
    <row r="6" spans="1:16">
      <c r="A6" s="28" t="s">
        <v>170</v>
      </c>
      <c r="B6" s="28">
        <v>4</v>
      </c>
      <c r="C6" s="28">
        <v>4</v>
      </c>
      <c r="D6" s="28">
        <f t="shared" si="0"/>
        <v>1</v>
      </c>
      <c r="E6" s="28">
        <v>3</v>
      </c>
      <c r="F6" s="28">
        <v>4</v>
      </c>
      <c r="G6" s="34">
        <f t="shared" si="1"/>
        <v>0.75</v>
      </c>
      <c r="H6" s="28">
        <v>2</v>
      </c>
      <c r="I6" s="28">
        <v>3</v>
      </c>
      <c r="J6" s="34">
        <f t="shared" si="2"/>
        <v>0.66666666666666663</v>
      </c>
      <c r="K6" s="28">
        <v>2</v>
      </c>
      <c r="L6" s="28">
        <v>3</v>
      </c>
      <c r="M6" s="34">
        <f t="shared" si="3"/>
        <v>0.66666666666666663</v>
      </c>
      <c r="N6" s="28">
        <v>3</v>
      </c>
      <c r="O6" s="34">
        <v>3</v>
      </c>
      <c r="P6" s="34">
        <f t="shared" si="4"/>
        <v>1</v>
      </c>
    </row>
    <row r="7" spans="1:16">
      <c r="A7" s="28" t="s">
        <v>173</v>
      </c>
      <c r="B7" s="28">
        <v>2</v>
      </c>
      <c r="C7" s="28">
        <v>3</v>
      </c>
      <c r="D7" s="28">
        <f t="shared" si="0"/>
        <v>0.66666666666666663</v>
      </c>
      <c r="E7" s="28">
        <v>1</v>
      </c>
      <c r="F7" s="28">
        <v>2</v>
      </c>
      <c r="G7" s="34">
        <f t="shared" si="1"/>
        <v>0.5</v>
      </c>
      <c r="H7" s="28">
        <v>1</v>
      </c>
      <c r="I7" s="28">
        <v>3</v>
      </c>
      <c r="J7" s="34">
        <f t="shared" si="2"/>
        <v>0.33333333333333331</v>
      </c>
      <c r="K7" s="28">
        <v>0</v>
      </c>
      <c r="L7" s="28">
        <v>4</v>
      </c>
      <c r="M7" s="34">
        <f t="shared" si="3"/>
        <v>0</v>
      </c>
      <c r="N7" s="28">
        <v>0</v>
      </c>
      <c r="O7" s="34">
        <v>3</v>
      </c>
      <c r="P7" s="34">
        <f t="shared" si="4"/>
        <v>0</v>
      </c>
    </row>
    <row r="8" spans="1:16">
      <c r="A8" s="28" t="s">
        <v>176</v>
      </c>
      <c r="B8" s="28">
        <v>4</v>
      </c>
      <c r="C8" s="28">
        <v>4</v>
      </c>
      <c r="D8" s="28">
        <f t="shared" si="0"/>
        <v>1</v>
      </c>
      <c r="E8" s="28">
        <v>4</v>
      </c>
      <c r="F8" s="28">
        <v>4</v>
      </c>
      <c r="G8" s="34">
        <f t="shared" si="1"/>
        <v>1</v>
      </c>
      <c r="H8" s="28">
        <v>2</v>
      </c>
      <c r="I8" s="28">
        <v>2</v>
      </c>
      <c r="J8" s="34">
        <f t="shared" si="2"/>
        <v>1</v>
      </c>
      <c r="K8" s="28">
        <v>4</v>
      </c>
      <c r="L8" s="28">
        <v>4</v>
      </c>
      <c r="M8" s="34">
        <f t="shared" si="3"/>
        <v>1</v>
      </c>
      <c r="N8" s="28">
        <v>4</v>
      </c>
      <c r="O8" s="34">
        <v>4</v>
      </c>
      <c r="P8" s="34">
        <f t="shared" si="4"/>
        <v>1</v>
      </c>
    </row>
    <row r="9" spans="1:16">
      <c r="A9" s="28" t="s">
        <v>178</v>
      </c>
      <c r="B9" s="28">
        <v>4</v>
      </c>
      <c r="C9" s="28">
        <v>4</v>
      </c>
      <c r="D9" s="28">
        <f t="shared" si="0"/>
        <v>1</v>
      </c>
      <c r="E9" s="28">
        <v>3</v>
      </c>
      <c r="F9" s="28">
        <v>4</v>
      </c>
      <c r="G9" s="34">
        <f t="shared" si="1"/>
        <v>0.75</v>
      </c>
      <c r="H9" s="28">
        <v>1</v>
      </c>
      <c r="I9" s="28">
        <v>4</v>
      </c>
      <c r="J9" s="34">
        <f t="shared" si="2"/>
        <v>0.25</v>
      </c>
      <c r="K9" s="28">
        <v>4</v>
      </c>
      <c r="L9" s="28">
        <v>4</v>
      </c>
      <c r="M9" s="34">
        <f t="shared" si="3"/>
        <v>1</v>
      </c>
      <c r="N9" s="28">
        <v>4</v>
      </c>
      <c r="O9" s="34">
        <v>4</v>
      </c>
      <c r="P9" s="34">
        <f t="shared" si="4"/>
        <v>1</v>
      </c>
    </row>
    <row r="10" spans="1:16">
      <c r="A10" s="28" t="s">
        <v>180</v>
      </c>
      <c r="B10" s="28">
        <v>1</v>
      </c>
      <c r="C10" s="28">
        <v>1</v>
      </c>
      <c r="D10" s="28">
        <f t="shared" si="0"/>
        <v>1</v>
      </c>
      <c r="E10" s="28">
        <v>1</v>
      </c>
      <c r="F10" s="28">
        <v>1</v>
      </c>
      <c r="G10" s="34">
        <f t="shared" si="1"/>
        <v>1</v>
      </c>
      <c r="H10" s="28">
        <v>3</v>
      </c>
      <c r="I10" s="28">
        <v>4</v>
      </c>
      <c r="J10" s="34">
        <f t="shared" si="2"/>
        <v>0.75</v>
      </c>
      <c r="K10" s="28">
        <v>1</v>
      </c>
      <c r="L10" s="28">
        <v>4</v>
      </c>
      <c r="M10" s="34">
        <f t="shared" si="3"/>
        <v>0.25</v>
      </c>
      <c r="N10" s="28">
        <v>1</v>
      </c>
      <c r="O10" s="34">
        <v>1</v>
      </c>
      <c r="P10" s="34">
        <f t="shared" si="4"/>
        <v>1</v>
      </c>
    </row>
    <row r="11" spans="1:16">
      <c r="A11" s="28" t="s">
        <v>203</v>
      </c>
      <c r="B11" s="28">
        <f>SUM(B3:B10)</f>
        <v>17</v>
      </c>
      <c r="C11" s="28">
        <f t="shared" ref="C11:O11" si="5">SUM(C3:C10)</f>
        <v>18</v>
      </c>
      <c r="D11" s="28">
        <f t="shared" si="0"/>
        <v>0.94444444444444442</v>
      </c>
      <c r="E11" s="28">
        <f t="shared" si="5"/>
        <v>16</v>
      </c>
      <c r="F11" s="28">
        <f t="shared" si="5"/>
        <v>21</v>
      </c>
      <c r="G11" s="34">
        <f t="shared" si="1"/>
        <v>0.76190476190476186</v>
      </c>
      <c r="H11" s="28">
        <f t="shared" si="5"/>
        <v>14</v>
      </c>
      <c r="I11" s="28">
        <v>4</v>
      </c>
      <c r="J11" s="28">
        <f t="shared" si="5"/>
        <v>4.6666666666666661</v>
      </c>
      <c r="K11" s="28">
        <f t="shared" si="5"/>
        <v>15</v>
      </c>
      <c r="L11" s="28">
        <v>4</v>
      </c>
      <c r="M11" s="28">
        <f t="shared" si="5"/>
        <v>4.25</v>
      </c>
      <c r="N11" s="28">
        <f t="shared" si="5"/>
        <v>16</v>
      </c>
      <c r="O11" s="28">
        <f t="shared" si="5"/>
        <v>20</v>
      </c>
      <c r="P11" s="34">
        <f t="shared" si="4"/>
        <v>0.8</v>
      </c>
    </row>
    <row r="12" spans="1:16">
      <c r="A12" s="28"/>
      <c r="B12" s="28"/>
      <c r="C12" s="28"/>
      <c r="D12" s="28"/>
      <c r="E12" s="28"/>
      <c r="F12" s="28"/>
      <c r="H12" s="28"/>
      <c r="I12" s="28"/>
      <c r="K12" s="28"/>
      <c r="L12" s="28"/>
      <c r="N12" s="28"/>
    </row>
    <row r="13" spans="1:16">
      <c r="B13" s="28" t="s">
        <v>187</v>
      </c>
      <c r="C13" s="28"/>
      <c r="D13" s="28" t="s">
        <v>187</v>
      </c>
      <c r="E13" s="28" t="s">
        <v>188</v>
      </c>
      <c r="F13" s="28"/>
      <c r="G13" s="28" t="s">
        <v>188</v>
      </c>
      <c r="H13" s="28" t="s">
        <v>189</v>
      </c>
      <c r="I13" s="28"/>
      <c r="J13" s="28" t="s">
        <v>189</v>
      </c>
      <c r="K13" s="28" t="s">
        <v>190</v>
      </c>
      <c r="L13" s="28"/>
      <c r="M13" s="28" t="s">
        <v>190</v>
      </c>
      <c r="N13" s="28" t="s">
        <v>191</v>
      </c>
      <c r="O13" s="28"/>
      <c r="P13" s="28" t="s">
        <v>191</v>
      </c>
    </row>
    <row r="14" spans="1:16">
      <c r="A14" s="28" t="s">
        <v>163</v>
      </c>
      <c r="B14" s="34">
        <f t="shared" ref="B14:B21" si="6">B3/4</f>
        <v>0</v>
      </c>
      <c r="D14" s="34">
        <f t="shared" ref="D14:E21" si="7">D3/4</f>
        <v>0</v>
      </c>
      <c r="E14" s="34">
        <f t="shared" si="7"/>
        <v>0</v>
      </c>
      <c r="G14" s="34">
        <f t="shared" ref="G14:H21" si="8">G3/4</f>
        <v>0</v>
      </c>
      <c r="H14" s="34">
        <f t="shared" si="8"/>
        <v>0</v>
      </c>
      <c r="J14" s="34">
        <f t="shared" ref="J14:K21" si="9">J3/4</f>
        <v>0</v>
      </c>
      <c r="K14" s="34">
        <f t="shared" si="9"/>
        <v>0.5</v>
      </c>
      <c r="M14" s="34">
        <f t="shared" ref="M14:N21" si="10">M3/4</f>
        <v>0.16666666666666666</v>
      </c>
      <c r="N14" s="34">
        <f t="shared" si="10"/>
        <v>0</v>
      </c>
      <c r="P14" s="34">
        <f t="shared" ref="P14:P21" si="11">P3/4</f>
        <v>0</v>
      </c>
    </row>
    <row r="15" spans="1:16">
      <c r="A15" s="28" t="s">
        <v>166</v>
      </c>
      <c r="B15" s="34">
        <f t="shared" si="6"/>
        <v>0.5</v>
      </c>
      <c r="D15" s="34">
        <f t="shared" si="7"/>
        <v>0.25</v>
      </c>
      <c r="E15" s="34">
        <f t="shared" si="7"/>
        <v>1</v>
      </c>
      <c r="G15" s="34">
        <f t="shared" si="8"/>
        <v>0.25</v>
      </c>
      <c r="H15" s="34">
        <f t="shared" si="8"/>
        <v>0.75</v>
      </c>
      <c r="J15" s="34">
        <f t="shared" si="9"/>
        <v>0.25</v>
      </c>
      <c r="K15" s="34">
        <f t="shared" si="9"/>
        <v>0.5</v>
      </c>
      <c r="M15" s="34">
        <f t="shared" si="10"/>
        <v>0.16666666666666666</v>
      </c>
      <c r="N15" s="34">
        <f t="shared" si="10"/>
        <v>1</v>
      </c>
      <c r="P15" s="34">
        <f t="shared" si="11"/>
        <v>0.25</v>
      </c>
    </row>
    <row r="16" spans="1:16">
      <c r="A16" s="28" t="s">
        <v>168</v>
      </c>
      <c r="B16" s="34">
        <f t="shared" si="6"/>
        <v>0</v>
      </c>
      <c r="D16" s="34">
        <f t="shared" si="7"/>
        <v>0</v>
      </c>
      <c r="E16" s="34">
        <f t="shared" si="7"/>
        <v>0</v>
      </c>
      <c r="G16" s="34">
        <f t="shared" si="8"/>
        <v>0</v>
      </c>
      <c r="H16" s="34">
        <f t="shared" si="8"/>
        <v>0.5</v>
      </c>
      <c r="J16" s="34">
        <f t="shared" si="9"/>
        <v>0.16666666666666666</v>
      </c>
      <c r="K16" s="34">
        <f t="shared" si="9"/>
        <v>0</v>
      </c>
      <c r="M16" s="34">
        <f t="shared" si="10"/>
        <v>0</v>
      </c>
      <c r="N16" s="34">
        <f t="shared" si="10"/>
        <v>0</v>
      </c>
      <c r="P16" s="34">
        <f t="shared" si="11"/>
        <v>0</v>
      </c>
    </row>
    <row r="17" spans="1:17">
      <c r="A17" s="28" t="s">
        <v>170</v>
      </c>
      <c r="B17" s="34">
        <f t="shared" si="6"/>
        <v>1</v>
      </c>
      <c r="D17" s="34">
        <f t="shared" si="7"/>
        <v>0.25</v>
      </c>
      <c r="E17" s="34">
        <f t="shared" si="7"/>
        <v>0.75</v>
      </c>
      <c r="G17" s="34">
        <f t="shared" si="8"/>
        <v>0.1875</v>
      </c>
      <c r="H17" s="34">
        <f t="shared" si="8"/>
        <v>0.5</v>
      </c>
      <c r="J17" s="34">
        <f t="shared" si="9"/>
        <v>0.16666666666666666</v>
      </c>
      <c r="K17" s="34">
        <f t="shared" si="9"/>
        <v>0.5</v>
      </c>
      <c r="M17" s="34">
        <f t="shared" si="10"/>
        <v>0.16666666666666666</v>
      </c>
      <c r="N17" s="34">
        <f t="shared" si="10"/>
        <v>0.75</v>
      </c>
      <c r="P17" s="34">
        <f t="shared" si="11"/>
        <v>0.25</v>
      </c>
    </row>
    <row r="18" spans="1:17">
      <c r="A18" s="28" t="s">
        <v>173</v>
      </c>
      <c r="B18" s="34">
        <f t="shared" si="6"/>
        <v>0.5</v>
      </c>
      <c r="D18" s="34">
        <f t="shared" si="7"/>
        <v>0.16666666666666666</v>
      </c>
      <c r="E18" s="34">
        <f t="shared" si="7"/>
        <v>0.25</v>
      </c>
      <c r="G18" s="34">
        <f t="shared" si="8"/>
        <v>0.125</v>
      </c>
      <c r="H18" s="34">
        <f t="shared" si="8"/>
        <v>0.25</v>
      </c>
      <c r="J18" s="34">
        <f t="shared" si="9"/>
        <v>8.3333333333333329E-2</v>
      </c>
      <c r="K18" s="34">
        <f t="shared" si="9"/>
        <v>0</v>
      </c>
      <c r="M18" s="34">
        <f t="shared" si="10"/>
        <v>0</v>
      </c>
      <c r="N18" s="34">
        <f t="shared" si="10"/>
        <v>0</v>
      </c>
      <c r="P18" s="34">
        <f t="shared" si="11"/>
        <v>0</v>
      </c>
    </row>
    <row r="19" spans="1:17">
      <c r="A19" s="28" t="s">
        <v>176</v>
      </c>
      <c r="B19" s="34">
        <f t="shared" si="6"/>
        <v>1</v>
      </c>
      <c r="D19" s="34">
        <f t="shared" si="7"/>
        <v>0.25</v>
      </c>
      <c r="E19" s="34">
        <f t="shared" si="7"/>
        <v>1</v>
      </c>
      <c r="G19" s="34">
        <f t="shared" si="8"/>
        <v>0.25</v>
      </c>
      <c r="H19" s="34">
        <f t="shared" si="8"/>
        <v>0.5</v>
      </c>
      <c r="J19" s="34">
        <f t="shared" si="9"/>
        <v>0.25</v>
      </c>
      <c r="K19" s="34">
        <f t="shared" si="9"/>
        <v>1</v>
      </c>
      <c r="M19" s="34">
        <f t="shared" si="10"/>
        <v>0.25</v>
      </c>
      <c r="N19" s="34">
        <f t="shared" si="10"/>
        <v>1</v>
      </c>
      <c r="P19" s="34">
        <f t="shared" si="11"/>
        <v>0.25</v>
      </c>
    </row>
    <row r="20" spans="1:17">
      <c r="A20" s="28" t="s">
        <v>178</v>
      </c>
      <c r="B20" s="34">
        <f t="shared" si="6"/>
        <v>1</v>
      </c>
      <c r="D20" s="34">
        <f t="shared" si="7"/>
        <v>0.25</v>
      </c>
      <c r="E20" s="34">
        <f t="shared" si="7"/>
        <v>0.75</v>
      </c>
      <c r="G20" s="34">
        <f t="shared" si="8"/>
        <v>0.1875</v>
      </c>
      <c r="H20" s="34">
        <f t="shared" si="8"/>
        <v>0.25</v>
      </c>
      <c r="J20" s="34">
        <f t="shared" si="9"/>
        <v>6.25E-2</v>
      </c>
      <c r="K20" s="34">
        <f t="shared" si="9"/>
        <v>1</v>
      </c>
      <c r="M20" s="34">
        <f t="shared" si="10"/>
        <v>0.25</v>
      </c>
      <c r="N20" s="34">
        <f t="shared" si="10"/>
        <v>1</v>
      </c>
      <c r="P20" s="34">
        <f t="shared" si="11"/>
        <v>0.25</v>
      </c>
    </row>
    <row r="21" spans="1:17">
      <c r="A21" s="28" t="s">
        <v>180</v>
      </c>
      <c r="B21" s="34">
        <f t="shared" si="6"/>
        <v>0.25</v>
      </c>
      <c r="D21" s="34">
        <f t="shared" si="7"/>
        <v>0.25</v>
      </c>
      <c r="E21" s="34">
        <f t="shared" si="7"/>
        <v>0.25</v>
      </c>
      <c r="G21" s="34">
        <f t="shared" si="8"/>
        <v>0.25</v>
      </c>
      <c r="H21" s="34">
        <f t="shared" si="8"/>
        <v>0.75</v>
      </c>
      <c r="J21" s="34">
        <f t="shared" si="9"/>
        <v>0.1875</v>
      </c>
      <c r="K21" s="34">
        <f t="shared" si="9"/>
        <v>0.25</v>
      </c>
      <c r="M21" s="34">
        <f t="shared" si="10"/>
        <v>6.25E-2</v>
      </c>
      <c r="N21" s="34">
        <f t="shared" si="10"/>
        <v>0.25</v>
      </c>
      <c r="P21" s="34">
        <f t="shared" si="11"/>
        <v>0.25</v>
      </c>
    </row>
    <row r="22" spans="1:17">
      <c r="A22" s="35" t="s">
        <v>203</v>
      </c>
      <c r="B22" s="36">
        <f>B11/32</f>
        <v>0.53125</v>
      </c>
      <c r="C22" s="36"/>
      <c r="D22" s="36">
        <f t="shared" ref="D22:P22" si="12">D11/32</f>
        <v>2.9513888888888888E-2</v>
      </c>
      <c r="E22" s="36">
        <f t="shared" si="12"/>
        <v>0.5</v>
      </c>
      <c r="F22" s="36"/>
      <c r="G22" s="36">
        <f t="shared" si="12"/>
        <v>2.3809523809523808E-2</v>
      </c>
      <c r="H22" s="36">
        <f t="shared" si="12"/>
        <v>0.4375</v>
      </c>
      <c r="I22" s="36"/>
      <c r="J22" s="36">
        <f t="shared" si="12"/>
        <v>0.14583333333333331</v>
      </c>
      <c r="K22" s="36">
        <f t="shared" si="12"/>
        <v>0.46875</v>
      </c>
      <c r="L22" s="36"/>
      <c r="M22" s="36">
        <f t="shared" si="12"/>
        <v>0.1328125</v>
      </c>
      <c r="N22" s="36">
        <f t="shared" si="12"/>
        <v>0.5</v>
      </c>
      <c r="O22" s="36"/>
      <c r="P22" s="36">
        <f t="shared" si="12"/>
        <v>2.5000000000000001E-2</v>
      </c>
    </row>
    <row r="23" spans="1:17">
      <c r="A23" s="35"/>
    </row>
    <row r="24" spans="1:17">
      <c r="B24" s="28"/>
      <c r="C24" s="28"/>
      <c r="D24" s="28"/>
      <c r="E24" s="28"/>
      <c r="F24" s="28"/>
      <c r="G24" s="28"/>
      <c r="H24" s="28"/>
      <c r="I24" s="28"/>
    </row>
    <row r="25" spans="1:17">
      <c r="C25" s="34">
        <v>0</v>
      </c>
      <c r="D25" s="34">
        <v>0</v>
      </c>
      <c r="E25" s="34">
        <v>0</v>
      </c>
      <c r="F25" s="34">
        <v>0.5</v>
      </c>
      <c r="G25" s="34">
        <v>0</v>
      </c>
    </row>
    <row r="26" spans="1:17">
      <c r="C26" s="34">
        <v>0.5</v>
      </c>
      <c r="D26" s="34">
        <v>1</v>
      </c>
      <c r="E26" s="34">
        <v>0.75</v>
      </c>
      <c r="F26" s="34">
        <v>0.5</v>
      </c>
      <c r="G26" s="34">
        <v>1</v>
      </c>
    </row>
    <row r="27" spans="1:17">
      <c r="C27" s="34">
        <v>0</v>
      </c>
      <c r="D27" s="34">
        <v>0</v>
      </c>
      <c r="E27" s="34">
        <v>0.5</v>
      </c>
      <c r="F27" s="34">
        <v>0</v>
      </c>
      <c r="G27" s="34">
        <v>0</v>
      </c>
      <c r="I27" s="34">
        <v>0</v>
      </c>
      <c r="J27" s="34">
        <v>0.5</v>
      </c>
      <c r="K27" s="34">
        <v>0</v>
      </c>
      <c r="L27" s="34">
        <v>1</v>
      </c>
      <c r="M27" s="34">
        <v>0.5</v>
      </c>
      <c r="N27" s="34">
        <v>1</v>
      </c>
      <c r="O27" s="34">
        <v>1</v>
      </c>
      <c r="P27" s="34">
        <v>0.25</v>
      </c>
      <c r="Q27" s="34">
        <v>0.53125</v>
      </c>
    </row>
    <row r="28" spans="1:17">
      <c r="C28" s="34">
        <v>1</v>
      </c>
      <c r="D28" s="34">
        <v>0.75</v>
      </c>
      <c r="E28" s="34">
        <v>0.5</v>
      </c>
      <c r="F28" s="34">
        <v>0.5</v>
      </c>
      <c r="G28" s="34">
        <v>0.75</v>
      </c>
      <c r="I28" s="34">
        <v>0</v>
      </c>
      <c r="J28" s="34">
        <v>1</v>
      </c>
      <c r="K28" s="34">
        <v>0</v>
      </c>
      <c r="L28" s="34">
        <v>0.75</v>
      </c>
      <c r="M28" s="34">
        <v>0.25</v>
      </c>
      <c r="N28" s="34">
        <v>1</v>
      </c>
      <c r="O28" s="34">
        <v>0.75</v>
      </c>
      <c r="P28" s="34">
        <v>0.25</v>
      </c>
      <c r="Q28" s="34">
        <v>0.5</v>
      </c>
    </row>
    <row r="29" spans="1:17">
      <c r="C29" s="34">
        <v>0.5</v>
      </c>
      <c r="D29" s="34">
        <v>0.25</v>
      </c>
      <c r="E29" s="34">
        <v>0.25</v>
      </c>
      <c r="F29" s="34">
        <v>0</v>
      </c>
      <c r="G29" s="34">
        <v>0</v>
      </c>
      <c r="I29" s="34">
        <v>0</v>
      </c>
      <c r="J29" s="34">
        <v>0.75</v>
      </c>
      <c r="K29" s="34">
        <v>0.5</v>
      </c>
      <c r="L29" s="34">
        <v>0.5</v>
      </c>
      <c r="M29" s="34">
        <v>0.25</v>
      </c>
      <c r="N29" s="34">
        <v>0.5</v>
      </c>
      <c r="O29" s="34">
        <v>0.25</v>
      </c>
      <c r="P29" s="34">
        <v>0.75</v>
      </c>
      <c r="Q29" s="34">
        <v>0.4375</v>
      </c>
    </row>
    <row r="30" spans="1:17">
      <c r="C30" s="34">
        <v>1</v>
      </c>
      <c r="D30" s="34">
        <v>1</v>
      </c>
      <c r="E30" s="34">
        <v>0.5</v>
      </c>
      <c r="F30" s="34">
        <v>1</v>
      </c>
      <c r="G30" s="34">
        <v>1</v>
      </c>
      <c r="I30" s="34">
        <v>0.5</v>
      </c>
      <c r="J30" s="34">
        <v>0.5</v>
      </c>
      <c r="K30" s="34">
        <v>0</v>
      </c>
      <c r="L30" s="34">
        <v>0.5</v>
      </c>
      <c r="M30" s="34">
        <v>0</v>
      </c>
      <c r="N30" s="34">
        <v>1</v>
      </c>
      <c r="O30" s="34">
        <v>1</v>
      </c>
      <c r="P30" s="34">
        <v>0.25</v>
      </c>
      <c r="Q30" s="34">
        <v>0.46875</v>
      </c>
    </row>
    <row r="31" spans="1:17">
      <c r="C31" s="34">
        <v>1</v>
      </c>
      <c r="D31" s="34">
        <v>0.75</v>
      </c>
      <c r="E31" s="34">
        <v>0.25</v>
      </c>
      <c r="F31" s="34">
        <v>1</v>
      </c>
      <c r="G31" s="34">
        <v>1</v>
      </c>
      <c r="I31" s="34">
        <v>0</v>
      </c>
      <c r="J31" s="34">
        <v>1</v>
      </c>
      <c r="K31" s="34">
        <v>0</v>
      </c>
      <c r="L31" s="34">
        <v>0.75</v>
      </c>
      <c r="M31" s="34">
        <v>0</v>
      </c>
      <c r="N31" s="34">
        <v>1</v>
      </c>
      <c r="O31" s="34">
        <v>1</v>
      </c>
      <c r="P31" s="34">
        <v>0.25</v>
      </c>
      <c r="Q31" s="34">
        <v>0.5</v>
      </c>
    </row>
    <row r="32" spans="1:17">
      <c r="C32" s="34">
        <v>0.25</v>
      </c>
      <c r="D32" s="34">
        <v>0.25</v>
      </c>
      <c r="E32" s="34">
        <v>0.75</v>
      </c>
      <c r="F32" s="34">
        <v>0.25</v>
      </c>
      <c r="G32" s="34">
        <v>0.25</v>
      </c>
    </row>
    <row r="33" spans="1:11">
      <c r="C33" s="34">
        <v>0.53125</v>
      </c>
      <c r="D33" s="34">
        <v>0.5</v>
      </c>
      <c r="E33" s="34">
        <v>0.4375</v>
      </c>
      <c r="F33" s="34">
        <v>0.46875</v>
      </c>
      <c r="G33" s="34">
        <v>0.5</v>
      </c>
    </row>
    <row r="34" spans="1:11">
      <c r="B34" s="28"/>
    </row>
    <row r="35" spans="1:11">
      <c r="A35" s="28"/>
      <c r="B35" s="28"/>
    </row>
    <row r="36" spans="1:11">
      <c r="A36" s="28"/>
      <c r="B36" s="28"/>
    </row>
    <row r="37" spans="1:11">
      <c r="A37" s="28"/>
      <c r="B37" s="28"/>
    </row>
    <row r="38" spans="1:11">
      <c r="A38" s="28"/>
      <c r="B38" s="28"/>
      <c r="C38" s="34" t="s">
        <v>204</v>
      </c>
      <c r="D38" s="34" t="s">
        <v>205</v>
      </c>
      <c r="E38" s="34" t="s">
        <v>206</v>
      </c>
      <c r="F38" s="34" t="s">
        <v>207</v>
      </c>
      <c r="G38" s="34" t="s">
        <v>208</v>
      </c>
      <c r="H38" s="34" t="s">
        <v>209</v>
      </c>
      <c r="I38" s="34" t="s">
        <v>210</v>
      </c>
      <c r="J38" s="34" t="s">
        <v>211</v>
      </c>
      <c r="K38" s="34" t="s">
        <v>202</v>
      </c>
    </row>
    <row r="39" spans="1:11">
      <c r="A39" s="28"/>
      <c r="B39" s="28"/>
    </row>
    <row r="40" spans="1:11">
      <c r="A40" s="28"/>
      <c r="B40" s="28"/>
      <c r="C40" s="34" t="s">
        <v>204</v>
      </c>
    </row>
    <row r="41" spans="1:11">
      <c r="A41" s="28"/>
      <c r="B41" s="28"/>
      <c r="C41" s="34" t="s">
        <v>205</v>
      </c>
    </row>
    <row r="42" spans="1:11">
      <c r="A42" s="28"/>
      <c r="C42" s="34" t="s">
        <v>206</v>
      </c>
    </row>
    <row r="43" spans="1:11">
      <c r="A43" s="28"/>
      <c r="C43" s="34" t="s">
        <v>207</v>
      </c>
    </row>
    <row r="44" spans="1:11">
      <c r="A44" s="28"/>
      <c r="C44" s="34" t="s">
        <v>208</v>
      </c>
    </row>
    <row r="45" spans="1:11">
      <c r="A45" s="28"/>
      <c r="C45" s="34" t="s">
        <v>209</v>
      </c>
    </row>
    <row r="46" spans="1:11">
      <c r="A46" s="28"/>
      <c r="C46" s="34" t="s">
        <v>210</v>
      </c>
    </row>
    <row r="47" spans="1:11">
      <c r="A47" s="28"/>
      <c r="C47" s="34" t="s">
        <v>211</v>
      </c>
    </row>
    <row r="48" spans="1:11">
      <c r="A48" s="28"/>
      <c r="C48" s="34" t="s">
        <v>202</v>
      </c>
    </row>
    <row r="49" spans="1:1">
      <c r="A49" s="28"/>
    </row>
  </sheetData>
  <mergeCells count="5">
    <mergeCell ref="E1:G1"/>
    <mergeCell ref="H1:J1"/>
    <mergeCell ref="K1:M1"/>
    <mergeCell ref="B1:D1"/>
    <mergeCell ref="N1:P1"/>
  </mergeCells>
  <phoneticPr fontId="16"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5C312-B99D-45FD-B259-F036FB4D41B2}">
  <dimension ref="A1:AA137"/>
  <sheetViews>
    <sheetView workbookViewId="0">
      <selection activeCell="F95" sqref="F95"/>
    </sheetView>
  </sheetViews>
  <sheetFormatPr defaultRowHeight="15"/>
  <cols>
    <col min="1" max="1" width="9.140625" style="70"/>
    <col min="2" max="2" width="8.85546875" style="70" customWidth="1"/>
    <col min="3" max="3" width="13.5703125" style="70" customWidth="1"/>
    <col min="4" max="4" width="9.140625" style="70" customWidth="1"/>
    <col min="5" max="5" width="9" style="70" customWidth="1"/>
    <col min="6" max="6" width="9.140625" style="70" customWidth="1"/>
    <col min="7" max="7" width="9.2109375" style="70" customWidth="1"/>
    <col min="8" max="16384" width="9.140625" style="70"/>
  </cols>
  <sheetData>
    <row r="1" spans="1:19">
      <c r="A1" s="69"/>
      <c r="B1" s="69" t="s">
        <v>365</v>
      </c>
      <c r="C1" s="69"/>
      <c r="D1" s="69" t="s">
        <v>366</v>
      </c>
      <c r="E1" s="69"/>
      <c r="F1" s="69" t="s">
        <v>367</v>
      </c>
      <c r="G1" s="69"/>
      <c r="H1" s="69" t="s">
        <v>368</v>
      </c>
      <c r="I1" s="69"/>
      <c r="J1" s="69" t="s">
        <v>369</v>
      </c>
      <c r="K1" s="69"/>
      <c r="L1" s="69" t="s">
        <v>370</v>
      </c>
      <c r="M1" s="69"/>
      <c r="N1" s="69" t="s">
        <v>371</v>
      </c>
      <c r="O1" s="69"/>
      <c r="P1" s="69" t="s">
        <v>372</v>
      </c>
      <c r="Q1" s="69"/>
    </row>
    <row r="2" spans="1:19">
      <c r="A2" s="69"/>
      <c r="B2" s="12" t="s">
        <v>379</v>
      </c>
      <c r="C2" s="12"/>
      <c r="D2" s="12" t="s">
        <v>87</v>
      </c>
      <c r="E2" s="12"/>
      <c r="F2" s="24" t="s">
        <v>87</v>
      </c>
      <c r="G2" s="71"/>
      <c r="H2" s="13" t="s">
        <v>87</v>
      </c>
      <c r="I2" s="13"/>
      <c r="J2" s="13" t="s">
        <v>87</v>
      </c>
      <c r="K2" s="13"/>
      <c r="L2" s="13" t="s">
        <v>87</v>
      </c>
      <c r="M2" s="12"/>
      <c r="N2" s="12" t="s">
        <v>87</v>
      </c>
      <c r="O2" s="12"/>
      <c r="P2" s="25" t="s">
        <v>87</v>
      </c>
      <c r="Q2" s="41"/>
    </row>
    <row r="3" spans="1:19">
      <c r="A3" s="69"/>
      <c r="B3" s="12" t="s">
        <v>392</v>
      </c>
      <c r="C3" s="12"/>
      <c r="D3" s="72" t="s">
        <v>393</v>
      </c>
      <c r="E3" s="12"/>
      <c r="F3" s="41" t="s">
        <v>394</v>
      </c>
      <c r="G3" s="41"/>
      <c r="H3" s="12" t="s">
        <v>395</v>
      </c>
      <c r="I3" s="12"/>
      <c r="J3" s="12" t="s">
        <v>396</v>
      </c>
      <c r="K3" s="12"/>
      <c r="L3" s="12" t="s">
        <v>395</v>
      </c>
      <c r="M3" s="12"/>
      <c r="N3" s="12" t="s">
        <v>395</v>
      </c>
      <c r="O3" s="12"/>
      <c r="P3" s="41" t="s">
        <v>397</v>
      </c>
      <c r="Q3" s="41"/>
    </row>
    <row r="4" spans="1:19">
      <c r="A4" s="90" t="s">
        <v>237</v>
      </c>
      <c r="B4" s="69" t="s">
        <v>361</v>
      </c>
      <c r="C4" s="44">
        <v>10964.86</v>
      </c>
      <c r="D4" s="69" t="s">
        <v>215</v>
      </c>
      <c r="E4" s="44">
        <v>701.50699999999995</v>
      </c>
      <c r="F4" s="69" t="s">
        <v>361</v>
      </c>
      <c r="G4" s="44">
        <v>1479.1479999999999</v>
      </c>
      <c r="H4" s="69" t="s">
        <v>215</v>
      </c>
      <c r="I4" s="44">
        <v>1800</v>
      </c>
      <c r="J4" s="69" t="s">
        <v>215</v>
      </c>
      <c r="K4" s="44">
        <v>1366.9590000000001</v>
      </c>
      <c r="L4" s="69" t="s">
        <v>215</v>
      </c>
      <c r="M4" s="44">
        <v>1458.107</v>
      </c>
      <c r="N4" s="69" t="s">
        <v>215</v>
      </c>
      <c r="O4" s="44">
        <v>571.48299999999995</v>
      </c>
      <c r="P4" s="69" t="s">
        <v>361</v>
      </c>
      <c r="Q4" s="44">
        <v>368.950999999999</v>
      </c>
      <c r="R4" s="70" t="s">
        <v>377</v>
      </c>
      <c r="S4" s="70">
        <v>13</v>
      </c>
    </row>
    <row r="5" spans="1:19">
      <c r="A5" s="90"/>
      <c r="B5" s="69" t="s">
        <v>363</v>
      </c>
      <c r="C5" s="44">
        <v>1750.54</v>
      </c>
      <c r="D5" s="69" t="s">
        <v>215</v>
      </c>
      <c r="E5" s="44">
        <v>797.42600000000596</v>
      </c>
      <c r="F5" s="69" t="s">
        <v>361</v>
      </c>
      <c r="G5" s="44">
        <v>1800</v>
      </c>
      <c r="H5" s="69" t="s">
        <v>215</v>
      </c>
      <c r="I5" s="44">
        <v>478.19799999999998</v>
      </c>
      <c r="J5" s="69" t="s">
        <v>361</v>
      </c>
      <c r="K5" s="46"/>
      <c r="L5" s="69" t="s">
        <v>215</v>
      </c>
      <c r="M5" s="44">
        <v>737.72400000000005</v>
      </c>
      <c r="N5" s="69" t="s">
        <v>215</v>
      </c>
      <c r="O5" s="44">
        <v>1712.84399999999</v>
      </c>
      <c r="P5" s="69" t="s">
        <v>215</v>
      </c>
      <c r="Q5" s="44">
        <v>1800</v>
      </c>
      <c r="R5" s="70" t="s">
        <v>362</v>
      </c>
      <c r="S5" s="70">
        <v>1</v>
      </c>
    </row>
    <row r="6" spans="1:19">
      <c r="A6" s="90"/>
      <c r="B6" s="69" t="s">
        <v>361</v>
      </c>
      <c r="C6" s="44">
        <v>1673.46</v>
      </c>
      <c r="D6" s="69" t="s">
        <v>361</v>
      </c>
      <c r="E6" s="44">
        <v>1665.252</v>
      </c>
      <c r="F6" s="69" t="s">
        <v>361</v>
      </c>
      <c r="G6" s="44">
        <v>1669.3889999999899</v>
      </c>
      <c r="H6" s="69" t="s">
        <v>215</v>
      </c>
      <c r="I6" s="44">
        <v>739.34199999999896</v>
      </c>
      <c r="J6" s="69" t="s">
        <v>359</v>
      </c>
      <c r="K6" s="46">
        <v>1353.20299999999</v>
      </c>
      <c r="L6" s="69" t="s">
        <v>215</v>
      </c>
      <c r="M6" s="44">
        <v>1347.0249999999901</v>
      </c>
      <c r="N6" s="69" t="s">
        <v>215</v>
      </c>
      <c r="O6" s="44">
        <v>490.79599999999999</v>
      </c>
      <c r="P6" s="69" t="s">
        <v>361</v>
      </c>
      <c r="Q6" s="44">
        <v>1549.576</v>
      </c>
      <c r="R6" s="70" t="s">
        <v>222</v>
      </c>
      <c r="S6" s="70">
        <v>1</v>
      </c>
    </row>
    <row r="7" spans="1:19">
      <c r="A7" s="90"/>
      <c r="B7" s="69" t="s">
        <v>361</v>
      </c>
      <c r="C7" s="46">
        <v>1363.876</v>
      </c>
      <c r="D7" s="69" t="s">
        <v>361</v>
      </c>
      <c r="E7" s="46">
        <v>793</v>
      </c>
      <c r="F7" s="69" t="s">
        <v>361</v>
      </c>
      <c r="G7" s="44"/>
      <c r="H7" s="69" t="s">
        <v>215</v>
      </c>
      <c r="I7" s="44">
        <v>315.263000000006</v>
      </c>
      <c r="J7" s="69" t="s">
        <v>215</v>
      </c>
      <c r="K7" s="44">
        <v>1800</v>
      </c>
      <c r="L7" s="69" t="s">
        <v>215</v>
      </c>
      <c r="M7" s="46">
        <v>786.61</v>
      </c>
      <c r="N7" s="69" t="s">
        <v>215</v>
      </c>
      <c r="O7" s="46">
        <v>835.63099999999895</v>
      </c>
      <c r="P7" s="69" t="s">
        <v>361</v>
      </c>
      <c r="Q7" s="44">
        <v>1783.46199999999</v>
      </c>
      <c r="R7" s="70" t="s">
        <v>215</v>
      </c>
      <c r="S7" s="70">
        <v>17</v>
      </c>
    </row>
    <row r="8" spans="1:19">
      <c r="A8" s="58"/>
      <c r="B8" s="12" t="s">
        <v>91</v>
      </c>
      <c r="C8" s="43"/>
      <c r="D8" s="23" t="s">
        <v>91</v>
      </c>
      <c r="E8" s="46"/>
      <c r="F8" s="13" t="s">
        <v>91</v>
      </c>
      <c r="G8" s="46"/>
      <c r="H8" s="13" t="s">
        <v>91</v>
      </c>
      <c r="I8" s="46"/>
      <c r="J8" s="13" t="s">
        <v>91</v>
      </c>
      <c r="K8" s="43"/>
      <c r="L8" s="12" t="s">
        <v>91</v>
      </c>
      <c r="M8" s="43"/>
      <c r="N8" s="23" t="s">
        <v>91</v>
      </c>
      <c r="O8" s="46"/>
      <c r="P8" s="13" t="s">
        <v>91</v>
      </c>
      <c r="Q8" s="46"/>
      <c r="R8" s="70" t="s">
        <v>378</v>
      </c>
      <c r="S8" s="70">
        <f>SUM(S4:S7)</f>
        <v>32</v>
      </c>
    </row>
    <row r="9" spans="1:19">
      <c r="A9" s="58"/>
      <c r="B9" s="12" t="s">
        <v>394</v>
      </c>
      <c r="C9" s="43"/>
      <c r="D9" s="12" t="s">
        <v>398</v>
      </c>
      <c r="E9" s="46"/>
      <c r="F9" s="12" t="s">
        <v>394</v>
      </c>
      <c r="G9" s="46"/>
      <c r="H9" s="12" t="s">
        <v>393</v>
      </c>
      <c r="I9" s="46"/>
      <c r="J9" s="12" t="s">
        <v>399</v>
      </c>
      <c r="K9" s="43"/>
      <c r="L9" s="12" t="s">
        <v>395</v>
      </c>
      <c r="M9" s="43"/>
      <c r="N9" s="12" t="s">
        <v>393</v>
      </c>
      <c r="O9" s="46"/>
      <c r="P9" s="12" t="s">
        <v>399</v>
      </c>
      <c r="Q9" s="46"/>
    </row>
    <row r="10" spans="1:19">
      <c r="A10" s="90" t="s">
        <v>238</v>
      </c>
      <c r="B10" s="69" t="s">
        <v>361</v>
      </c>
      <c r="C10" s="44">
        <v>1170.595</v>
      </c>
      <c r="D10" s="69" t="s">
        <v>215</v>
      </c>
      <c r="E10" s="44">
        <v>669.35199999999895</v>
      </c>
      <c r="F10" s="69" t="s">
        <v>363</v>
      </c>
      <c r="G10" s="44">
        <v>1635.02099999999</v>
      </c>
      <c r="H10" s="69" t="s">
        <v>215</v>
      </c>
      <c r="I10" s="44">
        <v>340.96899999999999</v>
      </c>
      <c r="J10" s="69" t="s">
        <v>363</v>
      </c>
      <c r="K10" s="44">
        <v>1800</v>
      </c>
      <c r="L10" s="69" t="s">
        <v>215</v>
      </c>
      <c r="M10" s="44">
        <v>1580.76</v>
      </c>
      <c r="N10" s="69" t="s">
        <v>363</v>
      </c>
      <c r="O10" s="44">
        <v>304.59100000000001</v>
      </c>
      <c r="P10" s="69" t="s">
        <v>359</v>
      </c>
      <c r="Q10" s="44">
        <v>1439.2549999999901</v>
      </c>
      <c r="R10" s="70" t="s">
        <v>377</v>
      </c>
      <c r="S10" s="70">
        <v>12</v>
      </c>
    </row>
    <row r="11" spans="1:19">
      <c r="A11" s="90"/>
      <c r="B11" s="69" t="s">
        <v>363</v>
      </c>
      <c r="C11" s="44">
        <v>1978.2829999999899</v>
      </c>
      <c r="D11" s="69" t="s">
        <v>215</v>
      </c>
      <c r="E11" s="44">
        <v>1800</v>
      </c>
      <c r="F11" s="69" t="s">
        <v>361</v>
      </c>
      <c r="G11" s="44">
        <v>1533.9089999999901</v>
      </c>
      <c r="H11" s="69" t="s">
        <v>361</v>
      </c>
      <c r="I11" s="46">
        <v>1277.02099999999</v>
      </c>
      <c r="J11" s="69" t="s">
        <v>361</v>
      </c>
      <c r="K11" s="44">
        <v>1542.0730000000001</v>
      </c>
      <c r="L11" s="69" t="s">
        <v>215</v>
      </c>
      <c r="M11" s="44">
        <v>1534.3029999999901</v>
      </c>
      <c r="N11" s="69" t="s">
        <v>215</v>
      </c>
      <c r="O11" s="46">
        <v>1526.4749999999999</v>
      </c>
      <c r="P11" s="69" t="s">
        <v>361</v>
      </c>
      <c r="Q11" s="44">
        <v>1670.59699999999</v>
      </c>
      <c r="R11" s="70" t="s">
        <v>362</v>
      </c>
      <c r="S11" s="70">
        <v>5</v>
      </c>
    </row>
    <row r="12" spans="1:19">
      <c r="A12" s="90"/>
      <c r="B12" s="69" t="s">
        <v>361</v>
      </c>
      <c r="C12" s="44">
        <v>1763.2249999999999</v>
      </c>
      <c r="D12" s="69" t="s">
        <v>361</v>
      </c>
      <c r="E12" s="44">
        <v>1503.7670000000001</v>
      </c>
      <c r="F12" s="69" t="s">
        <v>361</v>
      </c>
      <c r="G12" s="44">
        <v>1719.6579999999999</v>
      </c>
      <c r="H12" s="69" t="s">
        <v>215</v>
      </c>
      <c r="I12" s="46">
        <v>1337.296</v>
      </c>
      <c r="J12" s="69" t="s">
        <v>215</v>
      </c>
      <c r="K12" s="44">
        <v>1575.5989999999999</v>
      </c>
      <c r="L12" s="69" t="s">
        <v>215</v>
      </c>
      <c r="M12" s="44">
        <v>785.60599999999897</v>
      </c>
      <c r="N12" s="69" t="s">
        <v>361</v>
      </c>
      <c r="O12" s="44">
        <v>630.86199999999303</v>
      </c>
      <c r="P12" s="69" t="s">
        <v>361</v>
      </c>
      <c r="Q12" s="44">
        <v>874.80099999999902</v>
      </c>
      <c r="R12" s="70" t="s">
        <v>222</v>
      </c>
      <c r="S12" s="70">
        <v>2</v>
      </c>
    </row>
    <row r="13" spans="1:19">
      <c r="A13" s="90"/>
      <c r="B13" s="69" t="s">
        <v>361</v>
      </c>
      <c r="C13" s="46">
        <v>1524</v>
      </c>
      <c r="D13" s="69" t="s">
        <v>215</v>
      </c>
      <c r="E13" s="44">
        <v>1800</v>
      </c>
      <c r="F13" s="69" t="s">
        <v>361</v>
      </c>
      <c r="G13" s="44">
        <v>1821.2809999999999</v>
      </c>
      <c r="H13" s="69" t="s">
        <v>363</v>
      </c>
      <c r="I13" s="44">
        <v>1800</v>
      </c>
      <c r="J13" s="69" t="s">
        <v>359</v>
      </c>
      <c r="K13" s="46">
        <v>1683.0019999999899</v>
      </c>
      <c r="L13" s="69" t="s">
        <v>215</v>
      </c>
      <c r="M13" s="46">
        <v>1800</v>
      </c>
      <c r="N13" s="69" t="s">
        <v>215</v>
      </c>
      <c r="O13" s="44">
        <v>1462.174</v>
      </c>
      <c r="P13" s="69" t="s">
        <v>215</v>
      </c>
      <c r="Q13" s="44">
        <v>512.29899999999895</v>
      </c>
      <c r="R13" s="70" t="s">
        <v>215</v>
      </c>
      <c r="S13" s="70">
        <v>13</v>
      </c>
    </row>
    <row r="14" spans="1:19">
      <c r="A14" s="59"/>
      <c r="B14" s="69" t="s">
        <v>394</v>
      </c>
      <c r="C14" s="46"/>
      <c r="D14" s="69" t="s">
        <v>398</v>
      </c>
      <c r="E14" s="44"/>
      <c r="F14" s="69" t="s">
        <v>396</v>
      </c>
      <c r="G14" s="44"/>
      <c r="H14" s="69" t="s">
        <v>401</v>
      </c>
      <c r="I14" s="44"/>
      <c r="J14" s="69" t="s">
        <v>402</v>
      </c>
      <c r="K14" s="46"/>
      <c r="L14" s="69" t="s">
        <v>393</v>
      </c>
      <c r="M14" s="46"/>
      <c r="N14" s="69" t="s">
        <v>401</v>
      </c>
      <c r="O14" s="44"/>
      <c r="P14" s="69" t="s">
        <v>401</v>
      </c>
      <c r="Q14" s="44"/>
    </row>
    <row r="15" spans="1:19">
      <c r="A15" s="58"/>
      <c r="B15" s="23" t="s">
        <v>113</v>
      </c>
      <c r="C15" s="46"/>
      <c r="D15" s="13" t="s">
        <v>113</v>
      </c>
      <c r="E15" s="46"/>
      <c r="F15" s="13" t="s">
        <v>127</v>
      </c>
      <c r="G15" s="46"/>
      <c r="H15" s="13" t="s">
        <v>90</v>
      </c>
      <c r="I15" s="43"/>
      <c r="J15" s="12" t="s">
        <v>107</v>
      </c>
      <c r="K15" s="43"/>
      <c r="L15" s="23" t="s">
        <v>115</v>
      </c>
      <c r="M15" s="46"/>
      <c r="N15" s="13" t="s">
        <v>122</v>
      </c>
      <c r="O15" s="46"/>
      <c r="P15" s="13" t="s">
        <v>128</v>
      </c>
      <c r="Q15" s="46"/>
      <c r="R15" s="70" t="s">
        <v>378</v>
      </c>
      <c r="S15" s="70">
        <f>SUM(S10:S13)</f>
        <v>32</v>
      </c>
    </row>
    <row r="16" spans="1:19">
      <c r="A16" s="90" t="s">
        <v>160</v>
      </c>
      <c r="B16" s="69" t="s">
        <v>361</v>
      </c>
      <c r="C16" s="44">
        <v>1212.1369999999999</v>
      </c>
      <c r="D16" s="69" t="s">
        <v>361</v>
      </c>
      <c r="E16" s="44">
        <v>478.51299999999901</v>
      </c>
      <c r="F16" s="69" t="s">
        <v>215</v>
      </c>
      <c r="G16" s="44">
        <v>1665.8209999999999</v>
      </c>
      <c r="H16" s="69" t="s">
        <v>215</v>
      </c>
      <c r="I16" s="44">
        <v>666.55799999999999</v>
      </c>
      <c r="J16" s="69" t="s">
        <v>361</v>
      </c>
      <c r="K16" s="44">
        <v>1468.1079999999999</v>
      </c>
      <c r="L16" s="69" t="s">
        <v>361</v>
      </c>
      <c r="M16" s="44"/>
      <c r="N16" s="69" t="s">
        <v>359</v>
      </c>
      <c r="O16" s="44">
        <v>1183.81699999999</v>
      </c>
      <c r="P16" s="69" t="s">
        <v>215</v>
      </c>
      <c r="Q16" s="44">
        <v>323.51100000000002</v>
      </c>
      <c r="R16" s="70" t="s">
        <v>377</v>
      </c>
      <c r="S16" s="70">
        <v>9</v>
      </c>
    </row>
    <row r="17" spans="1:19">
      <c r="A17" s="90"/>
      <c r="B17" s="69" t="s">
        <v>361</v>
      </c>
      <c r="C17" s="46"/>
      <c r="D17" s="69" t="s">
        <v>215</v>
      </c>
      <c r="E17" s="44">
        <v>1800</v>
      </c>
      <c r="F17" s="69" t="s">
        <v>361</v>
      </c>
      <c r="G17" s="46">
        <v>1962.71099999999</v>
      </c>
      <c r="H17" s="69" t="s">
        <v>359</v>
      </c>
      <c r="I17" s="44">
        <v>483.50900000000001</v>
      </c>
      <c r="J17" s="69" t="s">
        <v>359</v>
      </c>
      <c r="K17" s="44">
        <v>753.70699999999397</v>
      </c>
      <c r="L17" s="69" t="s">
        <v>215</v>
      </c>
      <c r="M17" s="46">
        <v>1459.09399999999</v>
      </c>
      <c r="N17" s="69" t="s">
        <v>359</v>
      </c>
      <c r="O17" s="44">
        <v>1214.47999999999</v>
      </c>
      <c r="P17" s="69" t="s">
        <v>215</v>
      </c>
      <c r="Q17" s="46">
        <v>1549.68099999999</v>
      </c>
      <c r="R17" s="70" t="s">
        <v>362</v>
      </c>
      <c r="S17" s="70">
        <v>0</v>
      </c>
    </row>
    <row r="18" spans="1:19">
      <c r="A18" s="90"/>
      <c r="B18" s="69" t="s">
        <v>361</v>
      </c>
      <c r="C18" s="44">
        <v>1494.7369999999901</v>
      </c>
      <c r="D18" s="69" t="s">
        <v>215</v>
      </c>
      <c r="E18" s="44">
        <v>1674.856</v>
      </c>
      <c r="F18" s="69" t="s">
        <v>359</v>
      </c>
      <c r="G18" s="46">
        <v>1800</v>
      </c>
      <c r="H18" s="69" t="s">
        <v>215</v>
      </c>
      <c r="I18" s="44">
        <v>847.98499999999899</v>
      </c>
      <c r="J18" s="69" t="s">
        <v>359</v>
      </c>
      <c r="K18" s="44">
        <v>1728.501</v>
      </c>
      <c r="L18" s="69" t="s">
        <v>215</v>
      </c>
      <c r="M18" s="44">
        <v>1501.82</v>
      </c>
      <c r="N18" s="69" t="s">
        <v>359</v>
      </c>
      <c r="O18" s="44">
        <v>1003.09399999999</v>
      </c>
      <c r="P18" s="69" t="s">
        <v>215</v>
      </c>
      <c r="Q18" s="46">
        <v>455.48899999999901</v>
      </c>
      <c r="R18" s="70" t="s">
        <v>222</v>
      </c>
      <c r="S18" s="70">
        <v>8</v>
      </c>
    </row>
    <row r="19" spans="1:19">
      <c r="A19" s="90"/>
      <c r="B19" s="69" t="s">
        <v>361</v>
      </c>
      <c r="C19" s="44">
        <v>1800</v>
      </c>
      <c r="D19" s="69" t="s">
        <v>215</v>
      </c>
      <c r="E19" s="44">
        <v>1301.6559999999999</v>
      </c>
      <c r="F19" s="69" t="s">
        <v>215</v>
      </c>
      <c r="G19" s="44">
        <v>1686.0249999999901</v>
      </c>
      <c r="H19" s="69" t="s">
        <v>215</v>
      </c>
      <c r="I19" s="46">
        <v>685.64400000000001</v>
      </c>
      <c r="J19" s="69" t="s">
        <v>215</v>
      </c>
      <c r="K19" s="46">
        <v>1800</v>
      </c>
      <c r="L19" s="69" t="s">
        <v>361</v>
      </c>
      <c r="M19" s="44">
        <v>1800</v>
      </c>
      <c r="N19" s="69" t="s">
        <v>215</v>
      </c>
      <c r="O19" s="44">
        <v>1373.26099999999</v>
      </c>
      <c r="P19" s="69" t="s">
        <v>359</v>
      </c>
      <c r="Q19" s="44">
        <v>1800</v>
      </c>
      <c r="R19" s="70" t="s">
        <v>215</v>
      </c>
      <c r="S19" s="70">
        <v>15</v>
      </c>
    </row>
    <row r="20" spans="1:19">
      <c r="A20" s="59"/>
      <c r="B20" s="69" t="s">
        <v>393</v>
      </c>
      <c r="C20" s="44"/>
      <c r="D20" s="69" t="s">
        <v>393</v>
      </c>
      <c r="E20" s="44"/>
      <c r="F20" s="69" t="s">
        <v>403</v>
      </c>
      <c r="G20" s="44"/>
      <c r="H20" s="69" t="s">
        <v>396</v>
      </c>
      <c r="I20" s="46"/>
      <c r="J20" s="69" t="s">
        <v>404</v>
      </c>
      <c r="K20" s="46"/>
      <c r="L20" s="69" t="s">
        <v>395</v>
      </c>
      <c r="M20" s="44"/>
      <c r="N20" s="69" t="s">
        <v>395</v>
      </c>
      <c r="O20" s="44"/>
      <c r="P20" s="69" t="s">
        <v>405</v>
      </c>
      <c r="Q20" s="44"/>
    </row>
    <row r="21" spans="1:19">
      <c r="A21" s="58"/>
      <c r="B21" s="13" t="s">
        <v>120</v>
      </c>
      <c r="C21" s="46"/>
      <c r="D21" s="13" t="s">
        <v>106</v>
      </c>
      <c r="E21" s="46"/>
      <c r="F21" s="13" t="s">
        <v>89</v>
      </c>
      <c r="G21" s="43"/>
      <c r="H21" s="12" t="s">
        <v>106</v>
      </c>
      <c r="I21" s="43"/>
      <c r="J21" s="23" t="s">
        <v>93</v>
      </c>
      <c r="K21" s="46"/>
      <c r="L21" s="13" t="s">
        <v>120</v>
      </c>
      <c r="M21" s="46"/>
      <c r="N21" s="13" t="s">
        <v>120</v>
      </c>
      <c r="O21" s="46"/>
      <c r="P21" s="13" t="s">
        <v>93</v>
      </c>
      <c r="Q21" s="43"/>
      <c r="R21" s="70" t="s">
        <v>378</v>
      </c>
      <c r="S21" s="70">
        <f>SUM(S16:S19)</f>
        <v>32</v>
      </c>
    </row>
    <row r="22" spans="1:19">
      <c r="A22" s="90" t="s">
        <v>161</v>
      </c>
      <c r="B22" s="69" t="s">
        <v>361</v>
      </c>
      <c r="C22" s="44">
        <v>1759.1669999999999</v>
      </c>
      <c r="D22" s="69" t="s">
        <v>215</v>
      </c>
      <c r="E22" s="44">
        <v>796.29499999999996</v>
      </c>
      <c r="F22" s="69" t="s">
        <v>363</v>
      </c>
      <c r="G22" s="44">
        <v>1800</v>
      </c>
      <c r="H22" s="69" t="s">
        <v>215</v>
      </c>
      <c r="I22" s="44">
        <v>516.84299999999905</v>
      </c>
      <c r="J22" s="69" t="s">
        <v>359</v>
      </c>
      <c r="K22" s="44">
        <v>480.44899999999899</v>
      </c>
      <c r="L22" s="69" t="s">
        <v>215</v>
      </c>
      <c r="M22" s="44">
        <v>1800</v>
      </c>
      <c r="N22" s="69" t="s">
        <v>215</v>
      </c>
      <c r="O22" s="44">
        <v>551.96500000000003</v>
      </c>
      <c r="P22" s="69" t="s">
        <v>359</v>
      </c>
      <c r="Q22" s="44">
        <v>416.93599999999901</v>
      </c>
      <c r="R22" s="70" t="s">
        <v>377</v>
      </c>
      <c r="S22" s="70">
        <v>3</v>
      </c>
    </row>
    <row r="23" spans="1:19">
      <c r="A23" s="90"/>
      <c r="B23" s="69" t="s">
        <v>215</v>
      </c>
      <c r="C23" s="44">
        <v>1800</v>
      </c>
      <c r="D23" s="69" t="s">
        <v>361</v>
      </c>
      <c r="E23" s="46"/>
      <c r="F23" s="69" t="s">
        <v>363</v>
      </c>
      <c r="G23" s="44">
        <v>1713.85</v>
      </c>
      <c r="H23" s="69" t="s">
        <v>215</v>
      </c>
      <c r="I23" s="44">
        <v>648.369999999995</v>
      </c>
      <c r="J23" s="69" t="s">
        <v>359</v>
      </c>
      <c r="K23" s="46">
        <v>1274.9680000000001</v>
      </c>
      <c r="L23" s="69" t="s">
        <v>215</v>
      </c>
      <c r="M23" s="44">
        <v>1344.46999999999</v>
      </c>
      <c r="N23" s="69" t="s">
        <v>215</v>
      </c>
      <c r="O23" s="46">
        <v>621.63700000000199</v>
      </c>
      <c r="P23" s="69" t="s">
        <v>359</v>
      </c>
      <c r="Q23" s="44">
        <v>371.32499999999999</v>
      </c>
      <c r="R23" s="70" t="s">
        <v>362</v>
      </c>
      <c r="S23" s="70">
        <v>4</v>
      </c>
    </row>
    <row r="24" spans="1:19">
      <c r="A24" s="90"/>
      <c r="B24" s="69" t="s">
        <v>215</v>
      </c>
      <c r="C24" s="44">
        <v>657.46699999999998</v>
      </c>
      <c r="D24" s="69" t="s">
        <v>215</v>
      </c>
      <c r="E24" s="46">
        <v>1416.3679999999999</v>
      </c>
      <c r="F24" s="69" t="s">
        <v>359</v>
      </c>
      <c r="G24" s="44">
        <v>1678.91</v>
      </c>
      <c r="H24" s="69" t="s">
        <v>359</v>
      </c>
      <c r="I24" s="44">
        <v>972.91399999999896</v>
      </c>
      <c r="J24" s="69" t="s">
        <v>359</v>
      </c>
      <c r="K24" s="44">
        <v>1645.72199999999</v>
      </c>
      <c r="L24" s="69" t="s">
        <v>215</v>
      </c>
      <c r="M24" s="44">
        <v>820.176999999999</v>
      </c>
      <c r="N24" s="69" t="s">
        <v>215</v>
      </c>
      <c r="O24" s="46">
        <v>402.90799999999899</v>
      </c>
      <c r="P24" s="69" t="s">
        <v>215</v>
      </c>
      <c r="Q24" s="44">
        <v>709.90099999999904</v>
      </c>
      <c r="R24" s="70" t="s">
        <v>222</v>
      </c>
      <c r="S24" s="70">
        <v>10</v>
      </c>
    </row>
    <row r="25" spans="1:19">
      <c r="A25" s="90"/>
      <c r="B25" s="69" t="s">
        <v>363</v>
      </c>
      <c r="C25" s="44">
        <v>1792.47999999999</v>
      </c>
      <c r="D25" s="69" t="s">
        <v>363</v>
      </c>
      <c r="E25" s="44">
        <v>1780.4870000000001</v>
      </c>
      <c r="F25" s="69" t="s">
        <v>359</v>
      </c>
      <c r="G25" s="46">
        <v>532.48299999999995</v>
      </c>
      <c r="H25" s="69" t="s">
        <v>361</v>
      </c>
      <c r="I25" s="46">
        <v>756</v>
      </c>
      <c r="J25" s="69" t="s">
        <v>359</v>
      </c>
      <c r="K25" s="44">
        <v>1040.759</v>
      </c>
      <c r="L25" s="69" t="s">
        <v>215</v>
      </c>
      <c r="M25" s="44">
        <v>1330.9769999999901</v>
      </c>
      <c r="N25" s="69" t="s">
        <v>215</v>
      </c>
      <c r="O25" s="44">
        <v>1742.9089999999901</v>
      </c>
      <c r="P25" s="69" t="s">
        <v>359</v>
      </c>
      <c r="Q25" s="46">
        <v>294.39999999999401</v>
      </c>
      <c r="R25" s="70" t="s">
        <v>215</v>
      </c>
      <c r="S25" s="70">
        <v>15</v>
      </c>
    </row>
    <row r="26" spans="1:19">
      <c r="A26" s="59"/>
      <c r="B26" s="69" t="s">
        <v>394</v>
      </c>
      <c r="C26" s="44"/>
      <c r="D26" s="69" t="s">
        <v>395</v>
      </c>
      <c r="E26" s="44"/>
      <c r="F26" s="69" t="s">
        <v>394</v>
      </c>
      <c r="G26" s="46"/>
      <c r="H26" s="69" t="s">
        <v>398</v>
      </c>
      <c r="I26" s="46"/>
      <c r="J26" s="69" t="s">
        <v>406</v>
      </c>
      <c r="K26" s="44"/>
      <c r="L26" s="69" t="s">
        <v>395</v>
      </c>
      <c r="M26" s="44"/>
      <c r="N26" s="69" t="s">
        <v>395</v>
      </c>
      <c r="O26" s="44"/>
      <c r="P26" s="69" t="s">
        <v>400</v>
      </c>
      <c r="Q26" s="46"/>
    </row>
    <row r="27" spans="1:19">
      <c r="A27" s="58"/>
      <c r="B27" s="13" t="s">
        <v>126</v>
      </c>
      <c r="C27" s="46"/>
      <c r="D27" s="12" t="s">
        <v>88</v>
      </c>
      <c r="E27" s="43"/>
      <c r="F27" s="12" t="s">
        <v>92</v>
      </c>
      <c r="G27" s="43"/>
      <c r="H27" s="23" t="s">
        <v>114</v>
      </c>
      <c r="I27" s="46"/>
      <c r="J27" s="13" t="s">
        <v>121</v>
      </c>
      <c r="K27" s="46"/>
      <c r="L27" s="13" t="s">
        <v>88</v>
      </c>
      <c r="M27" s="46"/>
      <c r="N27" s="13" t="s">
        <v>92</v>
      </c>
      <c r="O27" s="43"/>
      <c r="P27" s="12" t="s">
        <v>92</v>
      </c>
      <c r="Q27" s="43"/>
      <c r="R27" s="70" t="s">
        <v>378</v>
      </c>
      <c r="S27" s="70">
        <f>SUM(S22:S25)</f>
        <v>32</v>
      </c>
    </row>
    <row r="28" spans="1:19">
      <c r="A28" s="90" t="s">
        <v>162</v>
      </c>
      <c r="B28" s="69" t="s">
        <v>361</v>
      </c>
      <c r="C28" s="44">
        <v>1710.222</v>
      </c>
      <c r="D28" s="69" t="s">
        <v>215</v>
      </c>
      <c r="E28" s="44">
        <v>760.66</v>
      </c>
      <c r="F28" s="69" t="s">
        <v>361</v>
      </c>
      <c r="G28" s="44">
        <v>1293.42199999999</v>
      </c>
      <c r="H28" s="69" t="s">
        <v>361</v>
      </c>
      <c r="I28" s="44"/>
      <c r="J28" s="69" t="s">
        <v>359</v>
      </c>
      <c r="K28" s="44">
        <v>1358.4879999999901</v>
      </c>
      <c r="L28" s="69" t="s">
        <v>215</v>
      </c>
      <c r="M28" s="44">
        <v>886.16799999999898</v>
      </c>
      <c r="N28" s="69" t="s">
        <v>215</v>
      </c>
      <c r="O28" s="44">
        <v>1005.60599999999</v>
      </c>
      <c r="P28" s="69" t="s">
        <v>363</v>
      </c>
      <c r="Q28" s="44">
        <v>741.676999999999</v>
      </c>
      <c r="R28" s="70" t="s">
        <v>377</v>
      </c>
      <c r="S28" s="70">
        <v>9</v>
      </c>
    </row>
    <row r="29" spans="1:19">
      <c r="A29" s="90"/>
      <c r="B29" s="69" t="s">
        <v>361</v>
      </c>
      <c r="C29" s="46"/>
      <c r="D29" s="69" t="s">
        <v>215</v>
      </c>
      <c r="E29" s="44">
        <v>731.2</v>
      </c>
      <c r="F29" s="69" t="s">
        <v>361</v>
      </c>
      <c r="G29" s="44">
        <v>1964.133</v>
      </c>
      <c r="H29" s="69" t="s">
        <v>215</v>
      </c>
      <c r="I29" s="44">
        <v>1800</v>
      </c>
      <c r="J29" s="69" t="s">
        <v>359</v>
      </c>
      <c r="K29" s="44">
        <v>867.44899999999905</v>
      </c>
      <c r="L29" s="69" t="s">
        <v>215</v>
      </c>
      <c r="M29" s="46">
        <v>1444.5529999999901</v>
      </c>
      <c r="N29" s="69" t="s">
        <v>215</v>
      </c>
      <c r="O29" s="44">
        <v>1299.2929999999899</v>
      </c>
      <c r="P29" s="69" t="s">
        <v>363</v>
      </c>
      <c r="Q29" s="44">
        <v>1084.316</v>
      </c>
      <c r="R29" s="70" t="s">
        <v>362</v>
      </c>
      <c r="S29" s="70">
        <v>4</v>
      </c>
    </row>
    <row r="30" spans="1:19">
      <c r="A30" s="90"/>
      <c r="B30" s="69" t="s">
        <v>361</v>
      </c>
      <c r="C30" s="46"/>
      <c r="D30" s="69" t="s">
        <v>215</v>
      </c>
      <c r="E30" s="44">
        <v>704.11</v>
      </c>
      <c r="F30" s="69" t="s">
        <v>361</v>
      </c>
      <c r="G30" s="44">
        <v>1585.175</v>
      </c>
      <c r="H30" s="69" t="s">
        <v>215</v>
      </c>
      <c r="I30" s="44">
        <v>344.23099999999903</v>
      </c>
      <c r="J30" s="69" t="s">
        <v>359</v>
      </c>
      <c r="K30" s="44">
        <v>584.13799999999901</v>
      </c>
      <c r="L30" s="69" t="s">
        <v>215</v>
      </c>
      <c r="M30" s="46">
        <v>1508.72199999999</v>
      </c>
      <c r="N30" s="69" t="s">
        <v>215</v>
      </c>
      <c r="O30" s="44">
        <v>735.25400000000002</v>
      </c>
      <c r="P30" s="69" t="s">
        <v>361</v>
      </c>
      <c r="Q30" s="44">
        <v>1385.0259999999901</v>
      </c>
      <c r="R30" s="70" t="s">
        <v>222</v>
      </c>
      <c r="S30" s="70">
        <v>3</v>
      </c>
    </row>
    <row r="31" spans="1:19">
      <c r="A31" s="90"/>
      <c r="B31" s="69" t="s">
        <v>363</v>
      </c>
      <c r="C31" s="44">
        <v>1800</v>
      </c>
      <c r="D31" s="69" t="s">
        <v>215</v>
      </c>
      <c r="E31" s="46">
        <v>701.11699999999996</v>
      </c>
      <c r="F31" s="69" t="s">
        <v>361</v>
      </c>
      <c r="G31" s="46">
        <v>1800</v>
      </c>
      <c r="H31" s="69" t="s">
        <v>215</v>
      </c>
      <c r="I31" s="44">
        <v>1800</v>
      </c>
      <c r="J31" s="69" t="s">
        <v>363</v>
      </c>
      <c r="K31" s="44">
        <v>2069.7939999999899</v>
      </c>
      <c r="L31" s="69" t="s">
        <v>215</v>
      </c>
      <c r="M31" s="44">
        <v>1087.922</v>
      </c>
      <c r="N31" s="69" t="s">
        <v>215</v>
      </c>
      <c r="O31" s="46">
        <v>1463.8889999999899</v>
      </c>
      <c r="P31" s="69" t="s">
        <v>215</v>
      </c>
      <c r="Q31" s="46">
        <v>1018.97199999999</v>
      </c>
      <c r="R31" s="70" t="s">
        <v>215</v>
      </c>
      <c r="S31" s="70">
        <v>16</v>
      </c>
    </row>
    <row r="32" spans="1:19">
      <c r="R32" s="70" t="s">
        <v>378</v>
      </c>
      <c r="S32" s="70">
        <f>SUM(S28:S31)</f>
        <v>32</v>
      </c>
    </row>
    <row r="33" spans="1:17">
      <c r="A33" s="70" t="s">
        <v>390</v>
      </c>
      <c r="B33" s="70" t="s">
        <v>382</v>
      </c>
      <c r="C33" s="70" t="s">
        <v>383</v>
      </c>
      <c r="D33" s="70" t="s">
        <v>384</v>
      </c>
      <c r="E33" s="70" t="s">
        <v>385</v>
      </c>
      <c r="F33" s="70" t="s">
        <v>386</v>
      </c>
      <c r="G33" s="70" t="s">
        <v>387</v>
      </c>
      <c r="H33" s="70" t="s">
        <v>388</v>
      </c>
      <c r="I33" s="70" t="s">
        <v>389</v>
      </c>
      <c r="J33" s="70" t="s">
        <v>407</v>
      </c>
      <c r="K33" s="46"/>
      <c r="Q33" s="44"/>
    </row>
    <row r="34" spans="1:17">
      <c r="A34" s="70" t="s">
        <v>380</v>
      </c>
      <c r="B34" s="73">
        <f>0/4</f>
        <v>0</v>
      </c>
      <c r="C34" s="73">
        <f>2/4</f>
        <v>0.5</v>
      </c>
      <c r="D34" s="73">
        <f>0/4</f>
        <v>0</v>
      </c>
      <c r="E34" s="73">
        <f>4/4</f>
        <v>1</v>
      </c>
      <c r="F34" s="73">
        <f>2/4</f>
        <v>0.5</v>
      </c>
      <c r="G34" s="73">
        <f>4/4</f>
        <v>1</v>
      </c>
      <c r="H34" s="73">
        <f>4/4</f>
        <v>1</v>
      </c>
      <c r="I34" s="73">
        <f>1/4</f>
        <v>0.25</v>
      </c>
      <c r="J34" s="70">
        <f>17/32</f>
        <v>0.53125</v>
      </c>
      <c r="L34" s="70" t="s">
        <v>411</v>
      </c>
      <c r="M34" s="70" t="s">
        <v>412</v>
      </c>
      <c r="N34" s="70" t="s">
        <v>409</v>
      </c>
      <c r="O34" s="70" t="s">
        <v>414</v>
      </c>
      <c r="Q34" s="44"/>
    </row>
    <row r="35" spans="1:17">
      <c r="A35" s="70" t="s">
        <v>381</v>
      </c>
      <c r="B35" s="75">
        <f>0/4</f>
        <v>0</v>
      </c>
      <c r="C35" s="75">
        <f>3/4</f>
        <v>0.75</v>
      </c>
      <c r="D35" s="75">
        <f>0/4</f>
        <v>0</v>
      </c>
      <c r="E35" s="75">
        <f>2/4</f>
        <v>0.5</v>
      </c>
      <c r="F35" s="75">
        <f>1/4</f>
        <v>0.25</v>
      </c>
      <c r="G35" s="75">
        <f>4/4</f>
        <v>1</v>
      </c>
      <c r="H35" s="75">
        <f>2/4</f>
        <v>0.5</v>
      </c>
      <c r="I35" s="75">
        <f>1/4</f>
        <v>0.25</v>
      </c>
      <c r="J35" s="70">
        <f>13/32</f>
        <v>0.40625</v>
      </c>
      <c r="K35" s="70" t="s">
        <v>410</v>
      </c>
      <c r="L35" s="70">
        <v>4</v>
      </c>
      <c r="M35" s="70">
        <v>8</v>
      </c>
      <c r="N35" s="70">
        <v>1</v>
      </c>
      <c r="O35" s="70">
        <v>13</v>
      </c>
      <c r="Q35" s="44"/>
    </row>
    <row r="36" spans="1:17">
      <c r="A36" s="70" t="s">
        <v>268</v>
      </c>
      <c r="B36" s="75">
        <f>0/4</f>
        <v>0</v>
      </c>
      <c r="C36" s="75">
        <f>3/4</f>
        <v>0.75</v>
      </c>
      <c r="D36" s="75">
        <f>2/4</f>
        <v>0.5</v>
      </c>
      <c r="E36" s="75">
        <f>3/4</f>
        <v>0.75</v>
      </c>
      <c r="F36" s="75">
        <f>1/4</f>
        <v>0.25</v>
      </c>
      <c r="G36" s="75">
        <f>2/4</f>
        <v>0.5</v>
      </c>
      <c r="H36" s="75">
        <f>3/4</f>
        <v>0.75</v>
      </c>
      <c r="I36" s="75">
        <f>3/4</f>
        <v>0.75</v>
      </c>
      <c r="J36" s="70">
        <f>15/32</f>
        <v>0.46875</v>
      </c>
      <c r="K36" s="70" t="s">
        <v>413</v>
      </c>
      <c r="L36" s="70">
        <v>3</v>
      </c>
      <c r="M36" s="70">
        <v>10</v>
      </c>
      <c r="N36" s="70">
        <v>4</v>
      </c>
      <c r="O36" s="70">
        <v>17</v>
      </c>
      <c r="Q36" s="46"/>
    </row>
    <row r="37" spans="1:17">
      <c r="A37" s="70" t="s">
        <v>269</v>
      </c>
      <c r="B37" s="77">
        <f>2/4</f>
        <v>0.5</v>
      </c>
      <c r="C37" s="77">
        <f>2/4</f>
        <v>0.5</v>
      </c>
      <c r="D37" s="77">
        <f>0/4</f>
        <v>0</v>
      </c>
      <c r="E37" s="77">
        <f>2/4</f>
        <v>0.5</v>
      </c>
      <c r="F37" s="77">
        <f>0/4</f>
        <v>0</v>
      </c>
      <c r="G37" s="77">
        <f>4/4</f>
        <v>1</v>
      </c>
      <c r="H37" s="77">
        <f>4/4</f>
        <v>1</v>
      </c>
      <c r="I37" s="77">
        <f>1/4</f>
        <v>0.25</v>
      </c>
      <c r="J37" s="70">
        <f>10/32</f>
        <v>0.3125</v>
      </c>
      <c r="K37" s="44"/>
      <c r="M37" s="44"/>
      <c r="O37" s="44"/>
      <c r="Q37" s="44"/>
    </row>
    <row r="38" spans="1:17">
      <c r="A38" s="70" t="s">
        <v>267</v>
      </c>
      <c r="B38" s="74">
        <f>0/4</f>
        <v>0</v>
      </c>
      <c r="C38" s="74">
        <f>4/4</f>
        <v>1</v>
      </c>
      <c r="D38" s="74">
        <f>0/4</f>
        <v>0</v>
      </c>
      <c r="E38" s="74">
        <f>3/4</f>
        <v>0.75</v>
      </c>
      <c r="F38" s="74">
        <f>0/4</f>
        <v>0</v>
      </c>
      <c r="G38" s="74">
        <f>4/4</f>
        <v>1</v>
      </c>
      <c r="H38" s="74">
        <f>4/4</f>
        <v>1</v>
      </c>
      <c r="I38" s="74">
        <f>0/4</f>
        <v>0</v>
      </c>
      <c r="J38" s="70">
        <f>16/32</f>
        <v>0.5</v>
      </c>
      <c r="K38" s="44"/>
      <c r="M38" s="44"/>
      <c r="O38" s="46"/>
      <c r="Q38" s="44"/>
    </row>
    <row r="39" spans="1:17">
      <c r="C39" s="44"/>
      <c r="E39" s="44"/>
      <c r="G39" s="44"/>
      <c r="I39" s="46"/>
      <c r="K39" s="44"/>
      <c r="M39" s="44"/>
      <c r="O39" s="44"/>
      <c r="Q39" s="44"/>
    </row>
    <row r="40" spans="1:17">
      <c r="A40" s="70" t="s">
        <v>391</v>
      </c>
      <c r="C40" s="46"/>
      <c r="E40" s="44"/>
      <c r="G40" s="44"/>
      <c r="I40" s="44"/>
      <c r="K40" s="46"/>
      <c r="M40" s="46"/>
      <c r="O40" s="44"/>
      <c r="Q40" s="44"/>
    </row>
    <row r="41" spans="1:17">
      <c r="A41" s="70" t="s">
        <v>380</v>
      </c>
      <c r="B41" s="73">
        <f>0/4</f>
        <v>0</v>
      </c>
      <c r="C41" s="73">
        <f>2/4</f>
        <v>0.5</v>
      </c>
      <c r="D41" s="73">
        <f>0/4</f>
        <v>0</v>
      </c>
      <c r="E41" s="73">
        <f>4/4</f>
        <v>1</v>
      </c>
      <c r="F41" s="73">
        <f>3/4</f>
        <v>0.75</v>
      </c>
      <c r="G41" s="73">
        <f>4/4</f>
        <v>1</v>
      </c>
      <c r="H41" s="73">
        <f>4/4</f>
        <v>1</v>
      </c>
      <c r="I41" s="74">
        <f>1/4</f>
        <v>0.25</v>
      </c>
      <c r="J41" s="70">
        <f>18/32</f>
        <v>0.5625</v>
      </c>
      <c r="K41" s="43"/>
      <c r="M41" s="46"/>
      <c r="O41" s="46"/>
      <c r="Q41" s="46"/>
    </row>
    <row r="42" spans="1:17">
      <c r="A42" s="70" t="s">
        <v>381</v>
      </c>
      <c r="B42" s="75">
        <f>0/4</f>
        <v>0</v>
      </c>
      <c r="C42" s="75">
        <f>3/4</f>
        <v>0.75</v>
      </c>
      <c r="D42" s="75">
        <f>0/4</f>
        <v>0</v>
      </c>
      <c r="E42" s="75">
        <f>2/4</f>
        <v>0.5</v>
      </c>
      <c r="F42" s="76">
        <f>2/4</f>
        <v>0.5</v>
      </c>
      <c r="G42" s="76">
        <f>4/4</f>
        <v>1</v>
      </c>
      <c r="H42" s="75">
        <f>2/4</f>
        <v>0.5</v>
      </c>
      <c r="I42" s="75">
        <f>2/4</f>
        <v>0.5</v>
      </c>
      <c r="J42" s="12">
        <f>15/32</f>
        <v>0.46875</v>
      </c>
      <c r="K42" s="12"/>
      <c r="L42" s="12"/>
      <c r="M42" s="12"/>
      <c r="N42" s="12"/>
      <c r="O42" s="12"/>
      <c r="P42" s="41"/>
      <c r="Q42" s="44"/>
    </row>
    <row r="43" spans="1:17">
      <c r="A43" s="70" t="s">
        <v>268</v>
      </c>
      <c r="B43" s="75">
        <f>0/4</f>
        <v>0</v>
      </c>
      <c r="C43" s="74">
        <f>3/4</f>
        <v>0.75</v>
      </c>
      <c r="D43" s="75">
        <f>3/4</f>
        <v>0.75</v>
      </c>
      <c r="E43" s="73">
        <f>4/4</f>
        <v>1</v>
      </c>
      <c r="F43" s="75">
        <f>3/4</f>
        <v>0.75</v>
      </c>
      <c r="G43" s="73">
        <f>2/4</f>
        <v>0.5</v>
      </c>
      <c r="H43" s="75">
        <f>4/4</f>
        <v>1</v>
      </c>
      <c r="I43" s="73">
        <f>4/4</f>
        <v>1</v>
      </c>
      <c r="J43" s="12">
        <f>23/32</f>
        <v>0.71875</v>
      </c>
      <c r="K43" s="43"/>
      <c r="L43" s="12"/>
      <c r="M43" s="43"/>
      <c r="N43" s="12"/>
      <c r="O43" s="46"/>
      <c r="P43" s="12"/>
      <c r="Q43" s="46"/>
    </row>
    <row r="44" spans="1:17">
      <c r="A44" s="70" t="s">
        <v>269</v>
      </c>
      <c r="B44" s="77">
        <f>2/4</f>
        <v>0.5</v>
      </c>
      <c r="C44" s="73">
        <f>2/4</f>
        <v>0.5</v>
      </c>
      <c r="D44" s="74">
        <f>2/4</f>
        <v>0.5</v>
      </c>
      <c r="E44" s="65">
        <f>3/4</f>
        <v>0.75</v>
      </c>
      <c r="F44" s="74">
        <f>4/4</f>
        <v>1</v>
      </c>
      <c r="G44" s="65">
        <f>4/4</f>
        <v>1</v>
      </c>
      <c r="H44" s="74">
        <f>4/4</f>
        <v>1</v>
      </c>
      <c r="I44" s="65">
        <f>4/4</f>
        <v>1</v>
      </c>
      <c r="J44" s="69">
        <f>25/32</f>
        <v>0.78125</v>
      </c>
      <c r="K44" s="46"/>
      <c r="L44" s="69"/>
      <c r="M44" s="46"/>
      <c r="N44" s="69"/>
      <c r="O44" s="44"/>
      <c r="P44" s="69"/>
      <c r="Q44" s="46"/>
    </row>
    <row r="45" spans="1:17">
      <c r="A45" s="70" t="s">
        <v>267</v>
      </c>
      <c r="B45" s="74">
        <f>0/4</f>
        <v>0</v>
      </c>
      <c r="C45" s="65">
        <f>4/4</f>
        <v>1</v>
      </c>
      <c r="D45" s="74">
        <f>0/4</f>
        <v>0</v>
      </c>
      <c r="E45" s="65">
        <f>3/4</f>
        <v>0.75</v>
      </c>
      <c r="F45" s="74">
        <f>3/4</f>
        <v>0.75</v>
      </c>
      <c r="G45" s="65">
        <f>4/4</f>
        <v>1</v>
      </c>
      <c r="H45" s="74">
        <f>4/4</f>
        <v>1</v>
      </c>
      <c r="I45" s="73">
        <f>1/4</f>
        <v>0.25</v>
      </c>
      <c r="J45" s="69">
        <f>19/32</f>
        <v>0.59375</v>
      </c>
      <c r="K45" s="46"/>
      <c r="L45" s="69"/>
      <c r="M45" s="44"/>
      <c r="N45" s="69"/>
      <c r="O45" s="44"/>
      <c r="P45" s="69"/>
      <c r="Q45" s="44"/>
    </row>
    <row r="46" spans="1:17">
      <c r="B46" s="69"/>
      <c r="C46" s="44"/>
      <c r="D46" s="69"/>
      <c r="E46" s="44"/>
      <c r="F46" s="69"/>
      <c r="G46" s="46"/>
      <c r="H46" s="69"/>
      <c r="I46" s="46"/>
      <c r="J46" s="69"/>
      <c r="K46" s="44"/>
      <c r="L46" s="69"/>
      <c r="M46" s="44"/>
      <c r="N46" s="69"/>
      <c r="O46" s="44"/>
      <c r="P46" s="69"/>
      <c r="Q46" s="43"/>
    </row>
    <row r="47" spans="1:17">
      <c r="A47" s="70" t="s">
        <v>339</v>
      </c>
      <c r="C47" s="44"/>
      <c r="E47" s="44"/>
      <c r="G47" s="44"/>
      <c r="I47" s="44"/>
      <c r="K47" s="44"/>
      <c r="M47" s="44"/>
      <c r="O47" s="44"/>
      <c r="Q47" s="44"/>
    </row>
    <row r="48" spans="1:17">
      <c r="A48" s="70" t="s">
        <v>380</v>
      </c>
      <c r="B48" s="73">
        <v>0</v>
      </c>
      <c r="C48" s="73">
        <f>2/2</f>
        <v>1</v>
      </c>
      <c r="D48" s="73">
        <v>0</v>
      </c>
      <c r="E48" s="73">
        <f>4/4</f>
        <v>1</v>
      </c>
      <c r="F48" s="73">
        <f>2/3</f>
        <v>0.66666666666666663</v>
      </c>
      <c r="G48" s="73">
        <f>4/4</f>
        <v>1</v>
      </c>
      <c r="H48" s="73">
        <f>4/4</f>
        <v>1</v>
      </c>
      <c r="I48" s="73">
        <f>1/1</f>
        <v>1</v>
      </c>
      <c r="J48" s="70">
        <f>17/18</f>
        <v>0.94444444444444442</v>
      </c>
      <c r="K48" s="46"/>
      <c r="M48" s="44"/>
      <c r="O48" s="46"/>
      <c r="Q48" s="44"/>
    </row>
    <row r="49" spans="1:27">
      <c r="A49" s="70" t="s">
        <v>381</v>
      </c>
      <c r="B49" s="75">
        <v>0</v>
      </c>
      <c r="C49" s="75">
        <f>3/3</f>
        <v>1</v>
      </c>
      <c r="D49" s="75">
        <v>0</v>
      </c>
      <c r="E49" s="75">
        <f>2/2</f>
        <v>1</v>
      </c>
      <c r="F49" s="75">
        <f>1/2</f>
        <v>0.5</v>
      </c>
      <c r="G49" s="75">
        <f>4/4</f>
        <v>1</v>
      </c>
      <c r="H49" s="75">
        <f>2/2</f>
        <v>1</v>
      </c>
      <c r="I49" s="75">
        <f>1/2</f>
        <v>0.5</v>
      </c>
      <c r="J49" s="70">
        <f>13/15</f>
        <v>0.8666666666666667</v>
      </c>
      <c r="K49" s="44"/>
      <c r="M49" s="44"/>
      <c r="O49" s="46"/>
      <c r="Q49" s="44"/>
    </row>
    <row r="50" spans="1:27">
      <c r="A50" s="70" t="s">
        <v>268</v>
      </c>
      <c r="B50" s="75">
        <v>0</v>
      </c>
      <c r="C50" s="75">
        <f>3/3</f>
        <v>1</v>
      </c>
      <c r="D50" s="75">
        <f>2/3</f>
        <v>0.66666666666666663</v>
      </c>
      <c r="E50" s="75">
        <f>3/4</f>
        <v>0.75</v>
      </c>
      <c r="F50" s="75">
        <f>1/3</f>
        <v>0.33333333333333331</v>
      </c>
      <c r="G50" s="75">
        <f>2/2</f>
        <v>1</v>
      </c>
      <c r="H50" s="75">
        <f>3/4</f>
        <v>0.75</v>
      </c>
      <c r="I50" s="75">
        <f>3/4</f>
        <v>0.75</v>
      </c>
      <c r="J50" s="70">
        <f>15/23</f>
        <v>0.65217391304347827</v>
      </c>
      <c r="K50" s="44"/>
      <c r="M50" s="44"/>
      <c r="O50" s="44"/>
      <c r="Q50" s="46"/>
    </row>
    <row r="51" spans="1:27">
      <c r="A51" s="70" t="s">
        <v>269</v>
      </c>
      <c r="B51" s="77">
        <f>2/2</f>
        <v>1</v>
      </c>
      <c r="C51" s="77">
        <f>2/2</f>
        <v>1</v>
      </c>
      <c r="D51" s="77">
        <f>0/2</f>
        <v>0</v>
      </c>
      <c r="E51" s="77">
        <f>2/3</f>
        <v>0.66666666666666663</v>
      </c>
      <c r="F51" s="77">
        <f>0/4</f>
        <v>0</v>
      </c>
      <c r="G51" s="77">
        <f>4/4</f>
        <v>1</v>
      </c>
      <c r="H51" s="77">
        <f>4/4</f>
        <v>1</v>
      </c>
      <c r="I51" s="77">
        <f>1/4</f>
        <v>0.25</v>
      </c>
      <c r="J51" s="70">
        <f>15/25</f>
        <v>0.6</v>
      </c>
      <c r="K51" s="46"/>
      <c r="M51" s="46"/>
      <c r="O51" s="43"/>
      <c r="Q51" s="43"/>
    </row>
    <row r="52" spans="1:27">
      <c r="A52" s="70" t="s">
        <v>267</v>
      </c>
      <c r="B52" s="74">
        <v>0</v>
      </c>
      <c r="C52" s="74">
        <f>4/4</f>
        <v>1</v>
      </c>
      <c r="D52" s="74">
        <v>0</v>
      </c>
      <c r="E52" s="74">
        <f>3/3</f>
        <v>1</v>
      </c>
      <c r="F52" s="74">
        <f>0/3</f>
        <v>0</v>
      </c>
      <c r="G52" s="74">
        <f>4/4</f>
        <v>1</v>
      </c>
      <c r="H52" s="74">
        <f>4/4</f>
        <v>1</v>
      </c>
      <c r="I52" s="74">
        <f>0/1</f>
        <v>0</v>
      </c>
      <c r="J52" s="70">
        <f>16/19</f>
        <v>0.84210526315789469</v>
      </c>
      <c r="K52" s="44"/>
      <c r="M52" s="44"/>
      <c r="O52" s="44"/>
      <c r="Q52" s="44"/>
    </row>
    <row r="53" spans="1:27">
      <c r="C53" s="46"/>
      <c r="E53" s="44"/>
      <c r="G53" s="44"/>
      <c r="I53" s="44"/>
      <c r="K53" s="44"/>
      <c r="M53" s="46"/>
      <c r="O53" s="44"/>
      <c r="Q53" s="44"/>
    </row>
    <row r="54" spans="1:27">
      <c r="C54" s="46"/>
      <c r="E54" s="44"/>
      <c r="G54" s="44"/>
      <c r="I54" s="44"/>
      <c r="K54" s="44"/>
      <c r="M54" s="46"/>
      <c r="O54" s="44"/>
      <c r="Q54" s="44"/>
    </row>
    <row r="55" spans="1:27">
      <c r="A55" s="70" t="s">
        <v>408</v>
      </c>
      <c r="C55" s="44"/>
      <c r="E55" s="46"/>
      <c r="F55" s="70" t="s">
        <v>268</v>
      </c>
      <c r="G55" s="46"/>
      <c r="H55" s="70" t="s">
        <v>269</v>
      </c>
      <c r="I55" s="44"/>
      <c r="K55" s="44"/>
      <c r="M55" s="44"/>
      <c r="O55" s="46"/>
      <c r="Q55" s="46"/>
    </row>
    <row r="56" spans="1:27">
      <c r="B56" s="69" t="s">
        <v>363</v>
      </c>
      <c r="C56" s="44">
        <v>1750.54</v>
      </c>
      <c r="D56" s="69" t="s">
        <v>363</v>
      </c>
      <c r="E56" s="44">
        <v>1978.2829999999899</v>
      </c>
      <c r="F56" s="69" t="s">
        <v>215</v>
      </c>
      <c r="G56" s="44">
        <v>1800</v>
      </c>
      <c r="H56" s="69" t="s">
        <v>215</v>
      </c>
      <c r="I56" s="44">
        <v>1800</v>
      </c>
      <c r="J56" s="69" t="s">
        <v>363</v>
      </c>
      <c r="K56" s="44">
        <v>1800</v>
      </c>
      <c r="L56" s="69"/>
      <c r="M56" s="44"/>
      <c r="P56" s="69"/>
      <c r="Q56" s="44"/>
      <c r="R56" s="69"/>
      <c r="S56" s="44"/>
    </row>
    <row r="57" spans="1:27">
      <c r="B57" s="69" t="s">
        <v>215</v>
      </c>
      <c r="C57" s="44">
        <v>701.50699999999995</v>
      </c>
      <c r="D57" s="69" t="s">
        <v>215</v>
      </c>
      <c r="E57" s="44">
        <v>669.35199999999895</v>
      </c>
      <c r="F57" s="69" t="s">
        <v>215</v>
      </c>
      <c r="G57" s="44">
        <v>1674.856</v>
      </c>
      <c r="H57" s="69" t="s">
        <v>215</v>
      </c>
      <c r="I57" s="44">
        <v>657.46699999999998</v>
      </c>
      <c r="J57" s="69" t="s">
        <v>215</v>
      </c>
      <c r="K57" s="44">
        <v>760.66</v>
      </c>
      <c r="L57" s="69"/>
      <c r="M57" s="46"/>
      <c r="P57" s="69"/>
      <c r="Q57" s="44"/>
    </row>
    <row r="58" spans="1:27">
      <c r="B58" s="69" t="s">
        <v>215</v>
      </c>
      <c r="C58" s="44">
        <v>797.42600000000596</v>
      </c>
      <c r="D58" s="69" t="s">
        <v>215</v>
      </c>
      <c r="E58" s="44">
        <v>1800</v>
      </c>
      <c r="F58" s="69" t="s">
        <v>215</v>
      </c>
      <c r="G58" s="44">
        <v>1301.6559999999999</v>
      </c>
      <c r="H58" s="69" t="s">
        <v>363</v>
      </c>
      <c r="I58" s="44">
        <v>1792.47999999999</v>
      </c>
      <c r="J58" s="69" t="s">
        <v>215</v>
      </c>
      <c r="K58" s="44">
        <v>731.2</v>
      </c>
      <c r="L58" s="69"/>
      <c r="M58" s="46"/>
      <c r="P58" s="69"/>
      <c r="Q58" s="44"/>
      <c r="Z58" s="69"/>
      <c r="AA58" s="44"/>
    </row>
    <row r="59" spans="1:27">
      <c r="B59" s="69" t="s">
        <v>215</v>
      </c>
      <c r="C59" s="44">
        <v>1800</v>
      </c>
      <c r="D59" s="69" t="s">
        <v>215</v>
      </c>
      <c r="E59" s="44">
        <v>1800</v>
      </c>
      <c r="F59" s="69" t="s">
        <v>359</v>
      </c>
      <c r="G59" s="46">
        <v>1800</v>
      </c>
      <c r="H59" s="69" t="s">
        <v>215</v>
      </c>
      <c r="I59" s="44">
        <v>796.29499999999996</v>
      </c>
      <c r="J59" s="69" t="s">
        <v>215</v>
      </c>
      <c r="K59" s="44">
        <v>704.11</v>
      </c>
      <c r="P59" s="69"/>
      <c r="Q59" s="46"/>
    </row>
    <row r="60" spans="1:27">
      <c r="B60" s="69" t="s">
        <v>215</v>
      </c>
      <c r="C60" s="44">
        <v>478.19799999999998</v>
      </c>
      <c r="D60" s="69" t="s">
        <v>363</v>
      </c>
      <c r="E60" s="44">
        <v>1635.02099999999</v>
      </c>
      <c r="F60" s="69" t="s">
        <v>215</v>
      </c>
      <c r="G60" s="44">
        <v>1686.0249999999901</v>
      </c>
      <c r="H60" s="69" t="s">
        <v>215</v>
      </c>
      <c r="I60" s="46">
        <v>1416.3679999999999</v>
      </c>
      <c r="J60" s="69" t="s">
        <v>215</v>
      </c>
      <c r="K60" s="46">
        <v>701.11699999999996</v>
      </c>
      <c r="L60" s="69"/>
      <c r="M60" s="46"/>
    </row>
    <row r="61" spans="1:27">
      <c r="B61" s="69" t="s">
        <v>215</v>
      </c>
      <c r="C61" s="44">
        <v>739.34199999999896</v>
      </c>
      <c r="D61" s="69" t="s">
        <v>215</v>
      </c>
      <c r="E61" s="44">
        <v>340.96899999999999</v>
      </c>
      <c r="F61" s="69" t="s">
        <v>215</v>
      </c>
      <c r="G61" s="44">
        <v>1665.8209999999999</v>
      </c>
      <c r="H61" s="69" t="s">
        <v>363</v>
      </c>
      <c r="I61" s="44">
        <v>1780.4870000000001</v>
      </c>
      <c r="J61" s="69" t="s">
        <v>215</v>
      </c>
      <c r="K61" s="44">
        <v>1800</v>
      </c>
    </row>
    <row r="62" spans="1:27">
      <c r="B62" s="69" t="s">
        <v>215</v>
      </c>
      <c r="C62" s="44">
        <v>315.263000000006</v>
      </c>
      <c r="D62" s="69" t="s">
        <v>215</v>
      </c>
      <c r="E62" s="46">
        <v>1337.296</v>
      </c>
      <c r="F62" s="69" t="s">
        <v>215</v>
      </c>
      <c r="G62" s="44">
        <v>666.55799999999999</v>
      </c>
      <c r="H62" s="69" t="s">
        <v>363</v>
      </c>
      <c r="I62" s="44">
        <v>1800</v>
      </c>
      <c r="J62" s="69" t="s">
        <v>215</v>
      </c>
      <c r="K62" s="44">
        <v>344.23099999999903</v>
      </c>
    </row>
    <row r="63" spans="1:27">
      <c r="B63" s="69" t="s">
        <v>215</v>
      </c>
      <c r="C63" s="44">
        <v>1366.9590000000001</v>
      </c>
      <c r="D63" s="69" t="s">
        <v>363</v>
      </c>
      <c r="E63" s="44">
        <v>1800</v>
      </c>
      <c r="F63" s="69" t="s">
        <v>359</v>
      </c>
      <c r="G63" s="44">
        <v>483.50900000000001</v>
      </c>
      <c r="H63" s="69" t="s">
        <v>363</v>
      </c>
      <c r="I63" s="44">
        <v>1713.85</v>
      </c>
      <c r="J63" s="69" t="s">
        <v>215</v>
      </c>
      <c r="K63" s="44">
        <v>1800</v>
      </c>
    </row>
    <row r="64" spans="1:27">
      <c r="B64" s="69" t="s">
        <v>359</v>
      </c>
      <c r="C64" s="46">
        <v>1353.20299999999</v>
      </c>
      <c r="D64" s="69" t="s">
        <v>363</v>
      </c>
      <c r="E64" s="44">
        <v>1800</v>
      </c>
      <c r="F64" s="69" t="s">
        <v>215</v>
      </c>
      <c r="G64" s="44">
        <v>847.98499999999899</v>
      </c>
      <c r="H64" s="69" t="s">
        <v>359</v>
      </c>
      <c r="I64" s="44">
        <v>1678.91</v>
      </c>
      <c r="J64" s="69" t="s">
        <v>359</v>
      </c>
      <c r="K64" s="44">
        <v>1358.4879999999901</v>
      </c>
    </row>
    <row r="65" spans="2:11">
      <c r="B65" s="69" t="s">
        <v>215</v>
      </c>
      <c r="C65" s="44">
        <v>1800</v>
      </c>
      <c r="D65" s="69" t="s">
        <v>215</v>
      </c>
      <c r="E65" s="44">
        <v>1575.5989999999999</v>
      </c>
      <c r="F65" s="69" t="s">
        <v>215</v>
      </c>
      <c r="G65" s="46">
        <v>685.64400000000001</v>
      </c>
      <c r="H65" s="69" t="s">
        <v>359</v>
      </c>
      <c r="I65" s="46">
        <v>532.48299999999995</v>
      </c>
      <c r="J65" s="69" t="s">
        <v>359</v>
      </c>
      <c r="K65" s="44">
        <v>867.44899999999905</v>
      </c>
    </row>
    <row r="66" spans="2:11">
      <c r="B66" s="69" t="s">
        <v>215</v>
      </c>
      <c r="C66" s="44">
        <v>1458.107</v>
      </c>
      <c r="D66" s="69" t="s">
        <v>359</v>
      </c>
      <c r="E66" s="46">
        <v>1683.0019999999899</v>
      </c>
      <c r="F66" s="69" t="s">
        <v>359</v>
      </c>
      <c r="G66" s="44">
        <v>753.70699999999397</v>
      </c>
      <c r="H66" s="69" t="s">
        <v>215</v>
      </c>
      <c r="I66" s="44">
        <v>516.84299999999905</v>
      </c>
      <c r="J66" s="69" t="s">
        <v>359</v>
      </c>
      <c r="K66" s="44">
        <v>584.13799999999901</v>
      </c>
    </row>
    <row r="67" spans="2:11">
      <c r="B67" s="69" t="s">
        <v>215</v>
      </c>
      <c r="C67" s="44">
        <v>737.72400000000005</v>
      </c>
      <c r="D67" s="69" t="s">
        <v>215</v>
      </c>
      <c r="E67" s="44">
        <v>1580.76</v>
      </c>
      <c r="F67" s="69" t="s">
        <v>359</v>
      </c>
      <c r="G67" s="44">
        <v>1728.501</v>
      </c>
      <c r="H67" s="69" t="s">
        <v>215</v>
      </c>
      <c r="I67" s="44">
        <v>648.369999999995</v>
      </c>
      <c r="J67" s="69" t="s">
        <v>363</v>
      </c>
      <c r="K67" s="44">
        <v>2069.7939999999899</v>
      </c>
    </row>
    <row r="68" spans="2:11">
      <c r="B68" s="69" t="s">
        <v>215</v>
      </c>
      <c r="C68" s="44">
        <v>1347.0249999999901</v>
      </c>
      <c r="D68" s="69" t="s">
        <v>215</v>
      </c>
      <c r="E68" s="44">
        <v>1534.3029999999901</v>
      </c>
      <c r="F68" s="69" t="s">
        <v>215</v>
      </c>
      <c r="G68" s="46">
        <v>1800</v>
      </c>
      <c r="H68" s="69" t="s">
        <v>359</v>
      </c>
      <c r="I68" s="44">
        <v>972.91399999999896</v>
      </c>
      <c r="J68" s="69" t="s">
        <v>215</v>
      </c>
      <c r="K68" s="44">
        <v>886.16799999999898</v>
      </c>
    </row>
    <row r="69" spans="2:11">
      <c r="B69" s="69" t="s">
        <v>215</v>
      </c>
      <c r="C69" s="46">
        <v>786.61</v>
      </c>
      <c r="D69" s="69" t="s">
        <v>215</v>
      </c>
      <c r="E69" s="44">
        <v>785.60599999999897</v>
      </c>
      <c r="F69" s="69" t="s">
        <v>215</v>
      </c>
      <c r="G69" s="46">
        <v>1459.09399999999</v>
      </c>
      <c r="H69" s="69" t="s">
        <v>361</v>
      </c>
      <c r="I69" s="46">
        <v>756</v>
      </c>
      <c r="J69" s="69" t="s">
        <v>215</v>
      </c>
      <c r="K69" s="46">
        <v>1444.5529999999901</v>
      </c>
    </row>
    <row r="70" spans="2:11">
      <c r="B70" s="69" t="s">
        <v>215</v>
      </c>
      <c r="C70" s="44">
        <v>571.48299999999995</v>
      </c>
      <c r="D70" s="69" t="s">
        <v>215</v>
      </c>
      <c r="E70" s="46">
        <v>1800</v>
      </c>
      <c r="F70" s="69" t="s">
        <v>215</v>
      </c>
      <c r="G70" s="44">
        <v>1501.82</v>
      </c>
      <c r="H70" s="69" t="s">
        <v>359</v>
      </c>
      <c r="I70" s="44">
        <v>480.44899999999899</v>
      </c>
      <c r="J70" s="69" t="s">
        <v>215</v>
      </c>
      <c r="K70" s="46">
        <v>1508.72199999999</v>
      </c>
    </row>
    <row r="71" spans="2:11">
      <c r="B71" s="69" t="s">
        <v>215</v>
      </c>
      <c r="C71" s="44">
        <v>1712.84399999999</v>
      </c>
      <c r="D71" s="69" t="s">
        <v>363</v>
      </c>
      <c r="E71" s="44">
        <v>304.59100000000001</v>
      </c>
      <c r="F71" s="69" t="s">
        <v>359</v>
      </c>
      <c r="G71" s="44">
        <v>1183.81699999999</v>
      </c>
      <c r="H71" s="69" t="s">
        <v>359</v>
      </c>
      <c r="I71" s="46">
        <v>1274.9680000000001</v>
      </c>
      <c r="J71" s="69" t="s">
        <v>215</v>
      </c>
      <c r="K71" s="44">
        <v>1087.922</v>
      </c>
    </row>
    <row r="72" spans="2:11">
      <c r="B72" s="69" t="s">
        <v>215</v>
      </c>
      <c r="C72" s="44">
        <v>490.79599999999999</v>
      </c>
      <c r="D72" s="69" t="s">
        <v>215</v>
      </c>
      <c r="E72" s="46">
        <v>1526.4749999999999</v>
      </c>
      <c r="F72" s="69" t="s">
        <v>359</v>
      </c>
      <c r="G72" s="44">
        <v>1214.47999999999</v>
      </c>
      <c r="H72" s="69" t="s">
        <v>359</v>
      </c>
      <c r="I72" s="44">
        <v>1645.72199999999</v>
      </c>
      <c r="J72" s="69" t="s">
        <v>215</v>
      </c>
      <c r="K72" s="44">
        <v>1005.60599999999</v>
      </c>
    </row>
    <row r="73" spans="2:11">
      <c r="B73" s="69" t="s">
        <v>215</v>
      </c>
      <c r="C73" s="46">
        <v>835.63099999999895</v>
      </c>
      <c r="D73" s="69" t="s">
        <v>215</v>
      </c>
      <c r="E73" s="44">
        <v>1462.174</v>
      </c>
      <c r="F73" s="69" t="s">
        <v>359</v>
      </c>
      <c r="G73" s="44">
        <v>1003.09399999999</v>
      </c>
      <c r="H73" s="69" t="s">
        <v>359</v>
      </c>
      <c r="I73" s="44">
        <v>1040.759</v>
      </c>
      <c r="J73" s="69" t="s">
        <v>215</v>
      </c>
      <c r="K73" s="44">
        <v>1299.2929999999899</v>
      </c>
    </row>
    <row r="74" spans="2:11">
      <c r="B74" s="69" t="s">
        <v>215</v>
      </c>
      <c r="C74" s="44">
        <v>1800</v>
      </c>
      <c r="D74" s="69" t="s">
        <v>215</v>
      </c>
      <c r="E74" s="44">
        <v>512.29899999999895</v>
      </c>
      <c r="F74" s="69" t="s">
        <v>215</v>
      </c>
      <c r="G74" s="44">
        <v>1373.26099999999</v>
      </c>
      <c r="H74" s="69" t="s">
        <v>215</v>
      </c>
      <c r="I74" s="44">
        <v>1800</v>
      </c>
      <c r="J74" s="69" t="s">
        <v>215</v>
      </c>
      <c r="K74" s="44">
        <v>735.25400000000002</v>
      </c>
    </row>
    <row r="75" spans="2:11">
      <c r="D75" s="69" t="s">
        <v>359</v>
      </c>
      <c r="E75" s="44">
        <v>1439.2549999999901</v>
      </c>
      <c r="F75" s="69" t="s">
        <v>215</v>
      </c>
      <c r="G75" s="44">
        <v>323.51100000000002</v>
      </c>
      <c r="H75" s="69" t="s">
        <v>215</v>
      </c>
      <c r="I75" s="44">
        <v>1344.46999999999</v>
      </c>
      <c r="J75" s="69" t="s">
        <v>215</v>
      </c>
      <c r="K75" s="46">
        <v>1463.8889999999899</v>
      </c>
    </row>
    <row r="76" spans="2:11">
      <c r="F76" s="69" t="s">
        <v>215</v>
      </c>
      <c r="G76" s="46">
        <v>1549.68099999999</v>
      </c>
      <c r="H76" s="69" t="s">
        <v>215</v>
      </c>
      <c r="I76" s="44">
        <v>820.176999999999</v>
      </c>
      <c r="J76" s="69" t="s">
        <v>363</v>
      </c>
      <c r="K76" s="44">
        <v>741.676999999999</v>
      </c>
    </row>
    <row r="77" spans="2:11">
      <c r="F77" s="69" t="s">
        <v>215</v>
      </c>
      <c r="G77" s="46">
        <v>455.48899999999901</v>
      </c>
      <c r="H77" s="69" t="s">
        <v>215</v>
      </c>
      <c r="I77" s="44">
        <v>1330.9769999999901</v>
      </c>
      <c r="J77" s="69" t="s">
        <v>363</v>
      </c>
      <c r="K77" s="44">
        <v>1084.316</v>
      </c>
    </row>
    <row r="78" spans="2:11">
      <c r="F78" s="69" t="s">
        <v>359</v>
      </c>
      <c r="G78" s="44">
        <v>1800</v>
      </c>
      <c r="H78" s="69" t="s">
        <v>215</v>
      </c>
      <c r="I78" s="44">
        <v>551.96500000000003</v>
      </c>
      <c r="J78" s="69" t="s">
        <v>215</v>
      </c>
      <c r="K78" s="46">
        <v>1018.97199999999</v>
      </c>
    </row>
    <row r="79" spans="2:11">
      <c r="H79" s="69" t="s">
        <v>215</v>
      </c>
      <c r="I79" s="46">
        <v>621.63700000000199</v>
      </c>
    </row>
    <row r="80" spans="2:11">
      <c r="H80" s="69" t="s">
        <v>215</v>
      </c>
      <c r="I80" s="46">
        <v>402.90799999999899</v>
      </c>
    </row>
    <row r="81" spans="4:26">
      <c r="H81" s="69" t="s">
        <v>215</v>
      </c>
      <c r="I81" s="44">
        <v>1742.9089999999901</v>
      </c>
    </row>
    <row r="82" spans="4:26">
      <c r="H82" s="69" t="s">
        <v>359</v>
      </c>
      <c r="I82" s="44">
        <v>416.93599999999901</v>
      </c>
    </row>
    <row r="83" spans="4:26">
      <c r="H83" s="69" t="s">
        <v>359</v>
      </c>
      <c r="I83" s="44">
        <v>371.32499999999999</v>
      </c>
    </row>
    <row r="84" spans="4:26">
      <c r="H84" s="69" t="s">
        <v>215</v>
      </c>
      <c r="I84" s="44">
        <v>709.90099999999904</v>
      </c>
    </row>
    <row r="85" spans="4:26">
      <c r="H85" s="69" t="s">
        <v>359</v>
      </c>
      <c r="I85" s="46">
        <v>294.39999999999401</v>
      </c>
    </row>
    <row r="88" spans="4:26">
      <c r="D88" s="13" t="s">
        <v>113</v>
      </c>
      <c r="E88" s="46"/>
      <c r="F88" s="13" t="s">
        <v>127</v>
      </c>
      <c r="G88" s="46"/>
      <c r="H88" s="13" t="s">
        <v>90</v>
      </c>
      <c r="I88" s="43"/>
    </row>
    <row r="89" spans="4:26">
      <c r="D89" s="69"/>
      <c r="E89" s="44"/>
      <c r="F89" s="69" t="s">
        <v>215</v>
      </c>
      <c r="G89" s="44">
        <v>1665.8209999999999</v>
      </c>
      <c r="H89" s="69" t="s">
        <v>215</v>
      </c>
      <c r="I89" s="44">
        <v>666.55799999999999</v>
      </c>
    </row>
    <row r="90" spans="4:26">
      <c r="D90" s="69" t="s">
        <v>215</v>
      </c>
      <c r="E90" s="44">
        <v>1800</v>
      </c>
      <c r="F90" s="69" t="s">
        <v>359</v>
      </c>
      <c r="G90" s="46">
        <v>1800</v>
      </c>
      <c r="H90" s="69" t="s">
        <v>359</v>
      </c>
      <c r="I90" s="44">
        <v>483.50900000000001</v>
      </c>
      <c r="K90" s="23"/>
      <c r="L90" s="46"/>
      <c r="S90" s="12"/>
      <c r="T90" s="43"/>
      <c r="U90" s="23"/>
      <c r="V90" s="46"/>
      <c r="W90" s="13"/>
      <c r="X90" s="46"/>
      <c r="Y90" s="13"/>
      <c r="Z90" s="46"/>
    </row>
    <row r="91" spans="4:26">
      <c r="D91" s="69" t="s">
        <v>215</v>
      </c>
      <c r="E91" s="44">
        <v>1674.856</v>
      </c>
      <c r="F91" s="69" t="s">
        <v>215</v>
      </c>
      <c r="G91" s="44">
        <v>1686.0249999999901</v>
      </c>
      <c r="H91" s="69" t="s">
        <v>215</v>
      </c>
      <c r="I91" s="44">
        <v>847.98499999999899</v>
      </c>
      <c r="K91" s="69" t="s">
        <v>409</v>
      </c>
      <c r="L91" s="65">
        <f>13/20</f>
        <v>0.65</v>
      </c>
      <c r="S91" s="69"/>
      <c r="T91" s="44"/>
      <c r="U91" s="69"/>
      <c r="V91" s="44"/>
    </row>
    <row r="92" spans="4:26">
      <c r="D92" s="69" t="s">
        <v>215</v>
      </c>
      <c r="E92" s="44">
        <v>1301.6559999999999</v>
      </c>
      <c r="F92" s="69" t="s">
        <v>215</v>
      </c>
      <c r="G92" s="46">
        <v>1459.09399999999</v>
      </c>
      <c r="H92" s="69" t="s">
        <v>215</v>
      </c>
      <c r="I92" s="46">
        <v>685.64400000000001</v>
      </c>
      <c r="K92" s="69" t="s">
        <v>380</v>
      </c>
      <c r="L92" s="73">
        <f>17/19</f>
        <v>0.89473684210526316</v>
      </c>
    </row>
    <row r="93" spans="4:26">
      <c r="F93" s="69" t="s">
        <v>215</v>
      </c>
      <c r="G93" s="44">
        <v>1501.82</v>
      </c>
      <c r="H93" s="69" t="s">
        <v>359</v>
      </c>
      <c r="I93" s="44">
        <v>753.70699999999397</v>
      </c>
      <c r="K93" s="69"/>
      <c r="L93" s="44"/>
    </row>
    <row r="94" spans="4:26">
      <c r="F94" s="69" t="s">
        <v>215</v>
      </c>
      <c r="G94" s="44">
        <v>323.51100000000002</v>
      </c>
      <c r="H94" s="69" t="s">
        <v>359</v>
      </c>
      <c r="I94" s="44">
        <v>1728.501</v>
      </c>
      <c r="K94" s="69"/>
      <c r="L94" s="44" t="s">
        <v>212</v>
      </c>
      <c r="M94" s="70" t="s">
        <v>215</v>
      </c>
      <c r="N94" s="70" t="s">
        <v>222</v>
      </c>
      <c r="U94" s="69"/>
      <c r="V94" s="44"/>
    </row>
    <row r="95" spans="4:26">
      <c r="F95" s="69" t="s">
        <v>215</v>
      </c>
      <c r="G95" s="46">
        <v>1549.68099999999</v>
      </c>
      <c r="H95" s="69" t="s">
        <v>215</v>
      </c>
      <c r="I95" s="46">
        <v>1800</v>
      </c>
      <c r="K95" s="70" t="s">
        <v>268</v>
      </c>
      <c r="L95" s="73">
        <f>3/3</f>
        <v>1</v>
      </c>
      <c r="M95" s="70">
        <f>7/9</f>
        <v>0.77777777777777779</v>
      </c>
      <c r="N95" s="70">
        <f>5/11</f>
        <v>0.45454545454545453</v>
      </c>
      <c r="O95" s="70">
        <f>15/23</f>
        <v>0.65217391304347827</v>
      </c>
    </row>
    <row r="96" spans="4:26">
      <c r="F96" s="69" t="s">
        <v>215</v>
      </c>
      <c r="G96" s="46">
        <v>455.48899999999901</v>
      </c>
      <c r="H96" s="69" t="s">
        <v>359</v>
      </c>
      <c r="I96" s="44">
        <v>1183.81699999999</v>
      </c>
      <c r="K96" s="70" t="s">
        <v>269</v>
      </c>
      <c r="L96" s="70">
        <f>4/6</f>
        <v>0.66666666666666663</v>
      </c>
      <c r="M96" s="70">
        <f>10/11</f>
        <v>0.90909090909090906</v>
      </c>
      <c r="N96" s="70">
        <f>1/12</f>
        <v>8.3333333333333329E-2</v>
      </c>
      <c r="O96" s="70">
        <f>15/29</f>
        <v>0.51724137931034486</v>
      </c>
    </row>
    <row r="97" spans="4:18">
      <c r="F97" s="69" t="s">
        <v>359</v>
      </c>
      <c r="G97" s="44">
        <v>1800</v>
      </c>
      <c r="H97" s="69" t="s">
        <v>359</v>
      </c>
      <c r="I97" s="44">
        <v>1214.47999999999</v>
      </c>
      <c r="K97" s="70" t="s">
        <v>267</v>
      </c>
      <c r="L97" s="70">
        <f>5/8</f>
        <v>0.625</v>
      </c>
      <c r="M97" s="70">
        <f>11/11</f>
        <v>1</v>
      </c>
      <c r="N97" s="70">
        <f>0/4</f>
        <v>0</v>
      </c>
      <c r="O97" s="70">
        <f>16/23</f>
        <v>0.69565217391304346</v>
      </c>
    </row>
    <row r="98" spans="4:18">
      <c r="H98" s="69" t="s">
        <v>359</v>
      </c>
      <c r="I98" s="44">
        <v>1003.09399999999</v>
      </c>
      <c r="L98" s="70">
        <f>12/17</f>
        <v>0.70588235294117652</v>
      </c>
      <c r="M98" s="70">
        <f>28/31</f>
        <v>0.90322580645161288</v>
      </c>
      <c r="N98" s="70">
        <f>6/27</f>
        <v>0.22222222222222221</v>
      </c>
    </row>
    <row r="99" spans="4:18">
      <c r="H99" s="69" t="s">
        <v>215</v>
      </c>
      <c r="I99" s="44">
        <v>1373.26099999999</v>
      </c>
    </row>
    <row r="102" spans="4:18">
      <c r="D102" s="13" t="s">
        <v>106</v>
      </c>
      <c r="E102" s="46"/>
      <c r="F102" s="13" t="s">
        <v>120</v>
      </c>
      <c r="G102" s="46"/>
      <c r="H102" s="13" t="s">
        <v>89</v>
      </c>
      <c r="I102" s="43"/>
    </row>
    <row r="103" spans="4:18">
      <c r="D103" s="69" t="s">
        <v>215</v>
      </c>
      <c r="E103" s="44">
        <v>796.29499999999996</v>
      </c>
      <c r="F103" s="69" t="s">
        <v>215</v>
      </c>
      <c r="G103" s="44">
        <v>1800</v>
      </c>
      <c r="H103" s="69" t="s">
        <v>363</v>
      </c>
      <c r="I103" s="44">
        <v>1800</v>
      </c>
    </row>
    <row r="104" spans="4:18">
      <c r="D104" s="69" t="s">
        <v>215</v>
      </c>
      <c r="E104" s="46">
        <v>1416.3679999999999</v>
      </c>
      <c r="F104" s="69" t="s">
        <v>215</v>
      </c>
      <c r="G104" s="44">
        <v>657.46699999999998</v>
      </c>
      <c r="H104" s="69" t="s">
        <v>363</v>
      </c>
      <c r="I104" s="44">
        <v>1713.85</v>
      </c>
      <c r="J104" s="43"/>
      <c r="K104" s="23"/>
      <c r="N104" s="46"/>
      <c r="O104" s="13"/>
      <c r="P104" s="46"/>
      <c r="Q104" s="13"/>
      <c r="R104" s="43"/>
    </row>
    <row r="105" spans="4:18">
      <c r="D105" s="69" t="s">
        <v>363</v>
      </c>
      <c r="E105" s="44">
        <v>1780.4870000000001</v>
      </c>
      <c r="F105" s="69" t="s">
        <v>363</v>
      </c>
      <c r="G105" s="44">
        <v>1792.47999999999</v>
      </c>
      <c r="H105" s="69" t="s">
        <v>359</v>
      </c>
      <c r="I105" s="44">
        <v>1678.91</v>
      </c>
    </row>
    <row r="106" spans="4:18">
      <c r="D106" s="69" t="s">
        <v>215</v>
      </c>
      <c r="E106" s="44">
        <v>516.84299999999905</v>
      </c>
      <c r="F106" s="69" t="s">
        <v>215</v>
      </c>
      <c r="G106" s="44">
        <v>1800</v>
      </c>
      <c r="H106" s="69" t="s">
        <v>359</v>
      </c>
      <c r="I106" s="46">
        <v>532.48299999999995</v>
      </c>
    </row>
    <row r="107" spans="4:18">
      <c r="D107" s="69" t="s">
        <v>215</v>
      </c>
      <c r="E107" s="44">
        <v>648.369999999995</v>
      </c>
      <c r="F107" s="69" t="s">
        <v>215</v>
      </c>
      <c r="G107" s="44">
        <v>1344.46999999999</v>
      </c>
      <c r="H107" s="69" t="s">
        <v>359</v>
      </c>
      <c r="I107" s="44">
        <v>480.44899999999899</v>
      </c>
    </row>
    <row r="108" spans="4:18">
      <c r="D108" s="69" t="s">
        <v>359</v>
      </c>
      <c r="E108" s="44">
        <v>972.91399999999896</v>
      </c>
      <c r="F108" s="69" t="s">
        <v>215</v>
      </c>
      <c r="G108" s="44">
        <v>820.176999999999</v>
      </c>
      <c r="H108" s="69" t="s">
        <v>359</v>
      </c>
      <c r="I108" s="46">
        <v>1274.9680000000001</v>
      </c>
      <c r="J108" s="46"/>
    </row>
    <row r="109" spans="4:18">
      <c r="F109" s="69" t="s">
        <v>215</v>
      </c>
      <c r="G109" s="44">
        <v>1330.9769999999901</v>
      </c>
      <c r="H109" s="69" t="s">
        <v>359</v>
      </c>
      <c r="I109" s="44">
        <v>1645.72199999999</v>
      </c>
    </row>
    <row r="110" spans="4:18">
      <c r="F110" s="69" t="s">
        <v>215</v>
      </c>
      <c r="G110" s="44">
        <v>551.96500000000003</v>
      </c>
      <c r="H110" s="69" t="s">
        <v>359</v>
      </c>
      <c r="I110" s="44">
        <v>1040.759</v>
      </c>
    </row>
    <row r="111" spans="4:18">
      <c r="F111" s="69" t="s">
        <v>215</v>
      </c>
      <c r="G111" s="46">
        <v>621.63700000000199</v>
      </c>
      <c r="H111" s="69" t="s">
        <v>359</v>
      </c>
      <c r="I111" s="44">
        <v>416.93599999999901</v>
      </c>
    </row>
    <row r="112" spans="4:18">
      <c r="F112" s="69" t="s">
        <v>215</v>
      </c>
      <c r="G112" s="46">
        <v>402.90799999999899</v>
      </c>
      <c r="H112" s="69" t="s">
        <v>359</v>
      </c>
      <c r="I112" s="44">
        <v>371.32499999999999</v>
      </c>
    </row>
    <row r="113" spans="4:9">
      <c r="F113" s="69" t="s">
        <v>215</v>
      </c>
      <c r="G113" s="44">
        <v>1742.9089999999901</v>
      </c>
      <c r="H113" s="69" t="s">
        <v>215</v>
      </c>
      <c r="I113" s="44">
        <v>709.90099999999904</v>
      </c>
    </row>
    <row r="114" spans="4:9">
      <c r="H114" s="69" t="s">
        <v>359</v>
      </c>
      <c r="I114" s="46">
        <v>294.39999999999401</v>
      </c>
    </row>
    <row r="115" spans="4:9">
      <c r="D115" s="13" t="s">
        <v>92</v>
      </c>
      <c r="E115" s="43"/>
    </row>
    <row r="116" spans="4:9">
      <c r="D116" s="69" t="s">
        <v>215</v>
      </c>
      <c r="E116" s="44">
        <v>1005.60599999999</v>
      </c>
      <c r="F116" s="12" t="s">
        <v>88</v>
      </c>
      <c r="G116" s="43"/>
      <c r="H116" s="13" t="s">
        <v>121</v>
      </c>
      <c r="I116" s="46"/>
    </row>
    <row r="117" spans="4:9">
      <c r="D117" s="69" t="s">
        <v>215</v>
      </c>
      <c r="E117" s="44">
        <v>1299.2929999999899</v>
      </c>
      <c r="F117" s="69" t="s">
        <v>215</v>
      </c>
      <c r="G117" s="44">
        <v>760.66</v>
      </c>
      <c r="H117" s="69" t="s">
        <v>359</v>
      </c>
      <c r="I117" s="44">
        <v>1358.4879999999901</v>
      </c>
    </row>
    <row r="118" spans="4:9">
      <c r="D118" s="69" t="s">
        <v>215</v>
      </c>
      <c r="E118" s="44">
        <v>735.25400000000002</v>
      </c>
      <c r="F118" s="69" t="s">
        <v>215</v>
      </c>
      <c r="G118" s="44">
        <v>731.2</v>
      </c>
      <c r="H118" s="69" t="s">
        <v>359</v>
      </c>
      <c r="I118" s="44">
        <v>867.44899999999905</v>
      </c>
    </row>
    <row r="119" spans="4:9">
      <c r="D119" s="69" t="s">
        <v>215</v>
      </c>
      <c r="E119" s="46">
        <v>1463.8889999999899</v>
      </c>
      <c r="F119" s="69" t="s">
        <v>215</v>
      </c>
      <c r="G119" s="44">
        <v>704.11</v>
      </c>
      <c r="H119" s="69" t="s">
        <v>359</v>
      </c>
      <c r="I119" s="44">
        <v>584.13799999999901</v>
      </c>
    </row>
    <row r="120" spans="4:9">
      <c r="D120" s="69" t="s">
        <v>363</v>
      </c>
      <c r="E120" s="44">
        <v>741.676999999999</v>
      </c>
      <c r="F120" s="69" t="s">
        <v>215</v>
      </c>
      <c r="G120" s="46">
        <v>701.11699999999996</v>
      </c>
      <c r="H120" s="69" t="s">
        <v>363</v>
      </c>
      <c r="I120" s="44">
        <v>2069.7939999999899</v>
      </c>
    </row>
    <row r="121" spans="4:9">
      <c r="D121" s="69" t="s">
        <v>363</v>
      </c>
      <c r="E121" s="44">
        <v>1084.316</v>
      </c>
      <c r="F121" s="69" t="s">
        <v>215</v>
      </c>
      <c r="G121" s="44">
        <v>1800</v>
      </c>
    </row>
    <row r="122" spans="4:9">
      <c r="D122" s="69" t="s">
        <v>363</v>
      </c>
      <c r="E122" s="44">
        <v>1800</v>
      </c>
      <c r="F122" s="69" t="s">
        <v>215</v>
      </c>
      <c r="G122" s="44">
        <v>344.23099999999903</v>
      </c>
    </row>
    <row r="123" spans="4:9">
      <c r="D123" s="69" t="s">
        <v>215</v>
      </c>
      <c r="E123" s="46">
        <v>1018.97199999999</v>
      </c>
      <c r="F123" s="69" t="s">
        <v>215</v>
      </c>
      <c r="G123" s="44">
        <v>1800</v>
      </c>
    </row>
    <row r="124" spans="4:9">
      <c r="F124" s="69" t="s">
        <v>215</v>
      </c>
      <c r="G124" s="44">
        <v>886.16799999999898</v>
      </c>
    </row>
    <row r="125" spans="4:9">
      <c r="F125" s="69" t="s">
        <v>215</v>
      </c>
      <c r="G125" s="46">
        <v>1444.5529999999901</v>
      </c>
    </row>
    <row r="126" spans="4:9">
      <c r="F126" s="69" t="s">
        <v>215</v>
      </c>
      <c r="G126" s="46">
        <v>1508.72199999999</v>
      </c>
    </row>
    <row r="127" spans="4:9">
      <c r="F127" s="69" t="s">
        <v>215</v>
      </c>
      <c r="G127" s="44">
        <v>1087.922</v>
      </c>
    </row>
    <row r="133" spans="1:16">
      <c r="A133" s="13"/>
      <c r="B133" s="46"/>
      <c r="E133" s="12"/>
      <c r="F133" s="43"/>
      <c r="G133" s="23"/>
      <c r="H133" s="46"/>
      <c r="K133" s="13"/>
      <c r="L133" s="46"/>
      <c r="O133" s="12"/>
      <c r="P133" s="43"/>
    </row>
    <row r="134" spans="1:16">
      <c r="A134" s="69"/>
      <c r="B134" s="44"/>
      <c r="E134" s="69"/>
      <c r="F134" s="44"/>
      <c r="G134" s="69"/>
      <c r="H134" s="44"/>
    </row>
    <row r="135" spans="1:16">
      <c r="A135" s="69"/>
      <c r="B135" s="46"/>
      <c r="E135" s="69"/>
      <c r="F135" s="44"/>
    </row>
    <row r="136" spans="1:16">
      <c r="A136" s="69"/>
      <c r="B136" s="46"/>
      <c r="E136" s="69"/>
      <c r="F136" s="44"/>
    </row>
    <row r="137" spans="1:16">
      <c r="E137" s="69"/>
      <c r="F137" s="46"/>
    </row>
  </sheetData>
  <mergeCells count="5">
    <mergeCell ref="A4:A7"/>
    <mergeCell ref="A10:A13"/>
    <mergeCell ref="A16:A19"/>
    <mergeCell ref="A22:A25"/>
    <mergeCell ref="A28:A31"/>
  </mergeCells>
  <phoneticPr fontId="16" type="noConversion"/>
  <conditionalFormatting sqref="D28:E31 F22:G31 N28:O31 P22:Q31 B21:C31 D2:E26 F2:G20 H2:I14 J2:K7 L4:M31 P2:Q20 J10:K31 N2:O26 H16:I31 B4:B20 B57:C74 B56 D56 D57:E75 F56:G78 H56:I58 H59:K59 L60:M60 H60:I85 L56:M58 P57:Q59 Z58:AA58 P56:S56 J56:K78 S90:Z90 S91:V91 U94:V94 H93:I99 J108 H107:I110 F102:G113 J104:K104 N104:P104 D102:E108 E135:F137 E133:H134 H116:I120 K133:L133 F121:G127 O133:P133 A133:B136 D120:E123 D88:G89 D90:E92 F90:G97">
    <cfRule type="cellIs" dxfId="149" priority="236" operator="equal">
      <formula>"未通过用例"</formula>
    </cfRule>
    <cfRule type="cellIs" dxfId="148" priority="237" operator="equal">
      <formula>"未修改"</formula>
    </cfRule>
  </conditionalFormatting>
  <conditionalFormatting sqref="B4:B7 B16:B20 B22:Q26 B10:B14 B28:Q31 D10:Q14 D16:Q20 D4:Q7 B57:C74 B56 D56 D57:E75 F56:G78 H56:I58 H59:K59 L60:M60 H60:I85 L56:M58 P57:Q59 Z58:AA58 P56:S56 J56:K78 U94:V94 S91:V91 H103:I114 J108 D103:E108 F103:G113 E135:F137 E134:H134 H117:I120 F117:G127 A134:B136 D116:E123 D89:I89 D90:E92 H90:I99 F90:G97">
    <cfRule type="cellIs" dxfId="147" priority="234" operator="equal">
      <formula>"正确"</formula>
    </cfRule>
    <cfRule type="cellIs" dxfId="146" priority="235" operator="equal">
      <formula>"错误"</formula>
    </cfRule>
  </conditionalFormatting>
  <conditionalFormatting sqref="C10:C11 C4:C7 E4:E5 E28:E31 E11 G53 G28:G29 G47 G22:G26 G5 I47 I22:I23 I16:I20 I53 I29 K16:K17 K37:K40 K10:K14 M37:M38 M10:M11 M34:M35 M4:M7 O4:O5 O28:O31 Q52:Q53 Q28:Q29 Q47:Q50 Q22:Q26 Q33 Q5 C56:C58 E53:E56 E64:E66 O52:O55 G66 T91 I93">
    <cfRule type="containsText" dxfId="145" priority="232" operator="containsText" text="正确">
      <formula>NOT(ISERROR(SEARCH("正确",C4)))</formula>
    </cfRule>
    <cfRule type="containsText" dxfId="144" priority="233" operator="containsText" text="未更改">
      <formula>NOT(ISERROR(SEARCH("未更改",C4)))</formula>
    </cfRule>
  </conditionalFormatting>
  <conditionalFormatting sqref="C4:C31 C39:C41 E4:E31 G4:G31 I4:I31 K4:K31 M4:M31 M34:M41 O4:O31 O34:O41 Q4:Q31 E39:E41 G39:G41 I39:I41 K33:K41 I47 G47 E47 C47 C53:C74 E53:E66 E71:E75 G53:G61 O47:O55 Q33:Q55 G66:G70 M60 I53:I61 M47:M58 K47:K56 S56 K61:K63 AA58 K76:K78 T90:T91 V90:V91 V94 X90 I93:I99 Z90 J104 J108 N104 P104 R104 I107:I114 E102:E108 G102:G113 H133:H134 L133 G121:G127 P133 B133:B136 E120:E123 G88:G97">
    <cfRule type="containsText" dxfId="143" priority="230" operator="containsText" text="失败">
      <formula>NOT(ISERROR(SEARCH("失败",B4)))</formula>
    </cfRule>
    <cfRule type="containsText" dxfId="142" priority="231" operator="containsText" text="错误">
      <formula>NOT(ISERROR(SEARCH("错误",B4)))</formula>
    </cfRule>
  </conditionalFormatting>
  <conditionalFormatting sqref="B46:C46 N42:P46 D44:K46 D43:I43 L43:M46 B43:B45 D42:K42">
    <cfRule type="cellIs" dxfId="141" priority="202" operator="equal">
      <formula>"未通过用例"</formula>
    </cfRule>
    <cfRule type="cellIs" dxfId="140" priority="203" operator="equal">
      <formula>"未修改"</formula>
    </cfRule>
  </conditionalFormatting>
  <conditionalFormatting sqref="C43:C46 E43:E46 G43:G46 I43:I46 K43:K46 M43:M46 O43:O46">
    <cfRule type="containsText" dxfId="139" priority="200" operator="containsText" text="失败">
      <formula>NOT(ISERROR(SEARCH("失败",C43)))</formula>
    </cfRule>
    <cfRule type="containsText" dxfId="138" priority="201" operator="containsText" text="错误">
      <formula>NOT(ISERROR(SEARCH("错误",C43)))</formula>
    </cfRule>
  </conditionalFormatting>
  <conditionalFormatting sqref="B46:P46 B44:B45 D44:P45">
    <cfRule type="cellIs" dxfId="137" priority="198" operator="equal">
      <formula>"正确"</formula>
    </cfRule>
    <cfRule type="cellIs" dxfId="136" priority="199" operator="equal">
      <formula>"错误"</formula>
    </cfRule>
  </conditionalFormatting>
  <conditionalFormatting sqref="G46 I45 K44">
    <cfRule type="containsText" dxfId="135" priority="196" operator="containsText" text="正确">
      <formula>NOT(ISERROR(SEARCH("正确",G44)))</formula>
    </cfRule>
    <cfRule type="containsText" dxfId="134" priority="197" operator="containsText" text="未更改">
      <formula>NOT(ISERROR(SEARCH("未更改",G44)))</formula>
    </cfRule>
  </conditionalFormatting>
  <conditionalFormatting sqref="B41:B45">
    <cfRule type="top10" dxfId="133" priority="195" rank="1"/>
  </conditionalFormatting>
  <conditionalFormatting sqref="C41:C45">
    <cfRule type="top10" dxfId="132" priority="194" rank="1"/>
  </conditionalFormatting>
  <conditionalFormatting sqref="D41:D45">
    <cfRule type="top10" dxfId="131" priority="193" rank="1"/>
  </conditionalFormatting>
  <conditionalFormatting sqref="E41:E45">
    <cfRule type="top10" dxfId="130" priority="192" rank="1"/>
  </conditionalFormatting>
  <conditionalFormatting sqref="F41:F45">
    <cfRule type="top10" dxfId="129" priority="191" rank="1"/>
  </conditionalFormatting>
  <conditionalFormatting sqref="G41:G45">
    <cfRule type="top10" dxfId="128" priority="190" rank="1"/>
  </conditionalFormatting>
  <conditionalFormatting sqref="H41:H45">
    <cfRule type="top10" dxfId="127" priority="189" rank="1"/>
  </conditionalFormatting>
  <conditionalFormatting sqref="I41:I45">
    <cfRule type="top10" dxfId="126" priority="188" rank="1"/>
  </conditionalFormatting>
  <conditionalFormatting sqref="B50:B52">
    <cfRule type="cellIs" dxfId="125" priority="186" operator="equal">
      <formula>"未通过用例"</formula>
    </cfRule>
    <cfRule type="cellIs" dxfId="124" priority="187" operator="equal">
      <formula>"未修改"</formula>
    </cfRule>
  </conditionalFormatting>
  <conditionalFormatting sqref="B51:B52">
    <cfRule type="cellIs" dxfId="123" priority="184" operator="equal">
      <formula>"正确"</formula>
    </cfRule>
    <cfRule type="cellIs" dxfId="122" priority="185" operator="equal">
      <formula>"错误"</formula>
    </cfRule>
  </conditionalFormatting>
  <conditionalFormatting sqref="B48:B52">
    <cfRule type="top10" dxfId="121" priority="183" rank="1"/>
  </conditionalFormatting>
  <conditionalFormatting sqref="C50:C52">
    <cfRule type="cellIs" dxfId="120" priority="181" operator="equal">
      <formula>"未通过用例"</formula>
    </cfRule>
    <cfRule type="cellIs" dxfId="119" priority="182" operator="equal">
      <formula>"未修改"</formula>
    </cfRule>
  </conditionalFormatting>
  <conditionalFormatting sqref="C51:C52">
    <cfRule type="cellIs" dxfId="118" priority="179" operator="equal">
      <formula>"正确"</formula>
    </cfRule>
    <cfRule type="cellIs" dxfId="117" priority="180" operator="equal">
      <formula>"错误"</formula>
    </cfRule>
  </conditionalFormatting>
  <conditionalFormatting sqref="C48:C52">
    <cfRule type="top10" dxfId="116" priority="178" rank="1"/>
  </conditionalFormatting>
  <conditionalFormatting sqref="D50:D52">
    <cfRule type="cellIs" dxfId="115" priority="176" operator="equal">
      <formula>"未通过用例"</formula>
    </cfRule>
    <cfRule type="cellIs" dxfId="114" priority="177" operator="equal">
      <formula>"未修改"</formula>
    </cfRule>
  </conditionalFormatting>
  <conditionalFormatting sqref="D51:D52">
    <cfRule type="cellIs" dxfId="113" priority="174" operator="equal">
      <formula>"正确"</formula>
    </cfRule>
    <cfRule type="cellIs" dxfId="112" priority="175" operator="equal">
      <formula>"错误"</formula>
    </cfRule>
  </conditionalFormatting>
  <conditionalFormatting sqref="D48:D52">
    <cfRule type="top10" dxfId="111" priority="173" rank="1"/>
  </conditionalFormatting>
  <conditionalFormatting sqref="E50:E52">
    <cfRule type="cellIs" dxfId="110" priority="171" operator="equal">
      <formula>"未通过用例"</formula>
    </cfRule>
    <cfRule type="cellIs" dxfId="109" priority="172" operator="equal">
      <formula>"未修改"</formula>
    </cfRule>
  </conditionalFormatting>
  <conditionalFormatting sqref="E51:E52">
    <cfRule type="cellIs" dxfId="108" priority="169" operator="equal">
      <formula>"正确"</formula>
    </cfRule>
    <cfRule type="cellIs" dxfId="107" priority="170" operator="equal">
      <formula>"错误"</formula>
    </cfRule>
  </conditionalFormatting>
  <conditionalFormatting sqref="E48:E52">
    <cfRule type="top10" dxfId="106" priority="168" rank="1"/>
  </conditionalFormatting>
  <conditionalFormatting sqref="F50:F52">
    <cfRule type="cellIs" dxfId="105" priority="166" operator="equal">
      <formula>"未通过用例"</formula>
    </cfRule>
    <cfRule type="cellIs" dxfId="104" priority="167" operator="equal">
      <formula>"未修改"</formula>
    </cfRule>
  </conditionalFormatting>
  <conditionalFormatting sqref="F51:F52">
    <cfRule type="cellIs" dxfId="103" priority="164" operator="equal">
      <formula>"正确"</formula>
    </cfRule>
    <cfRule type="cellIs" dxfId="102" priority="165" operator="equal">
      <formula>"错误"</formula>
    </cfRule>
  </conditionalFormatting>
  <conditionalFormatting sqref="F48:F52">
    <cfRule type="top10" dxfId="101" priority="163" rank="1"/>
  </conditionalFormatting>
  <conditionalFormatting sqref="G50:G52">
    <cfRule type="cellIs" dxfId="100" priority="161" operator="equal">
      <formula>"未通过用例"</formula>
    </cfRule>
    <cfRule type="cellIs" dxfId="99" priority="162" operator="equal">
      <formula>"未修改"</formula>
    </cfRule>
  </conditionalFormatting>
  <conditionalFormatting sqref="G51:G52">
    <cfRule type="cellIs" dxfId="98" priority="159" operator="equal">
      <formula>"正确"</formula>
    </cfRule>
    <cfRule type="cellIs" dxfId="97" priority="160" operator="equal">
      <formula>"错误"</formula>
    </cfRule>
  </conditionalFormatting>
  <conditionalFormatting sqref="G48:G52">
    <cfRule type="top10" dxfId="96" priority="158" rank="1"/>
  </conditionalFormatting>
  <conditionalFormatting sqref="H50:H52">
    <cfRule type="cellIs" dxfId="95" priority="156" operator="equal">
      <formula>"未通过用例"</formula>
    </cfRule>
    <cfRule type="cellIs" dxfId="94" priority="157" operator="equal">
      <formula>"未修改"</formula>
    </cfRule>
  </conditionalFormatting>
  <conditionalFormatting sqref="H51:H52">
    <cfRule type="cellIs" dxfId="93" priority="154" operator="equal">
      <formula>"正确"</formula>
    </cfRule>
    <cfRule type="cellIs" dxfId="92" priority="155" operator="equal">
      <formula>"错误"</formula>
    </cfRule>
  </conditionalFormatting>
  <conditionalFormatting sqref="H48:H52">
    <cfRule type="top10" dxfId="91" priority="153" rank="1"/>
  </conditionalFormatting>
  <conditionalFormatting sqref="I50:I52">
    <cfRule type="cellIs" dxfId="90" priority="151" operator="equal">
      <formula>"未通过用例"</formula>
    </cfRule>
    <cfRule type="cellIs" dxfId="89" priority="152" operator="equal">
      <formula>"未修改"</formula>
    </cfRule>
  </conditionalFormatting>
  <conditionalFormatting sqref="I51:I52">
    <cfRule type="cellIs" dxfId="88" priority="149" operator="equal">
      <formula>"正确"</formula>
    </cfRule>
    <cfRule type="cellIs" dxfId="87" priority="150" operator="equal">
      <formula>"错误"</formula>
    </cfRule>
  </conditionalFormatting>
  <conditionalFormatting sqref="I48:I52">
    <cfRule type="top10" dxfId="86" priority="148" rank="1"/>
  </conditionalFormatting>
  <conditionalFormatting sqref="B36:B38">
    <cfRule type="cellIs" dxfId="85" priority="146" operator="equal">
      <formula>"未通过用例"</formula>
    </cfRule>
    <cfRule type="cellIs" dxfId="84" priority="147" operator="equal">
      <formula>"未修改"</formula>
    </cfRule>
  </conditionalFormatting>
  <conditionalFormatting sqref="B37:B38">
    <cfRule type="cellIs" dxfId="83" priority="144" operator="equal">
      <formula>"正确"</formula>
    </cfRule>
    <cfRule type="cellIs" dxfId="82" priority="145" operator="equal">
      <formula>"错误"</formula>
    </cfRule>
  </conditionalFormatting>
  <conditionalFormatting sqref="B34:B38">
    <cfRule type="top10" dxfId="81" priority="43" percent="1" bottom="1" rank="10"/>
    <cfRule type="top10" dxfId="80" priority="143" rank="1"/>
  </conditionalFormatting>
  <conditionalFormatting sqref="C66:C71 C74">
    <cfRule type="containsText" dxfId="79" priority="102" operator="containsText" text="正确">
      <formula>NOT(ISERROR(SEARCH("正确",C66)))</formula>
    </cfRule>
    <cfRule type="containsText" dxfId="78" priority="103" operator="containsText" text="未更改">
      <formula>NOT(ISERROR(SEARCH("未更改",C66)))</formula>
    </cfRule>
  </conditionalFormatting>
  <conditionalFormatting sqref="E58 E67:E68">
    <cfRule type="containsText" dxfId="77" priority="94" operator="containsText" text="正确">
      <formula>NOT(ISERROR(SEARCH("正确",E58)))</formula>
    </cfRule>
    <cfRule type="containsText" dxfId="76" priority="95" operator="containsText" text="未更改">
      <formula>NOT(ISERROR(SEARCH("未更改",E58)))</formula>
    </cfRule>
  </conditionalFormatting>
  <conditionalFormatting sqref="E67:E70">
    <cfRule type="containsText" dxfId="75" priority="92" operator="containsText" text="失败">
      <formula>NOT(ISERROR(SEARCH("失败",E67)))</formula>
    </cfRule>
    <cfRule type="containsText" dxfId="74" priority="93" operator="containsText" text="错误">
      <formula>NOT(ISERROR(SEARCH("错误",E67)))</formula>
    </cfRule>
  </conditionalFormatting>
  <conditionalFormatting sqref="G62:G65">
    <cfRule type="containsText" dxfId="73" priority="86" operator="containsText" text="正确">
      <formula>NOT(ISERROR(SEARCH("正确",G62)))</formula>
    </cfRule>
    <cfRule type="containsText" dxfId="72" priority="87" operator="containsText" text="未更改">
      <formula>NOT(ISERROR(SEARCH("未更改",G62)))</formula>
    </cfRule>
  </conditionalFormatting>
  <conditionalFormatting sqref="G62:G65 G71:G78">
    <cfRule type="containsText" dxfId="71" priority="84" operator="containsText" text="失败">
      <formula>NOT(ISERROR(SEARCH("失败",G62)))</formula>
    </cfRule>
    <cfRule type="containsText" dxfId="70" priority="85" operator="containsText" text="错误">
      <formula>NOT(ISERROR(SEARCH("错误",G62)))</formula>
    </cfRule>
  </conditionalFormatting>
  <conditionalFormatting sqref="I62:I67 I82:I85">
    <cfRule type="containsText" dxfId="69" priority="78" operator="containsText" text="正确">
      <formula>NOT(ISERROR(SEARCH("正确",I62)))</formula>
    </cfRule>
    <cfRule type="containsText" dxfId="68" priority="79" operator="containsText" text="未更改">
      <formula>NOT(ISERROR(SEARCH("未更改",I62)))</formula>
    </cfRule>
  </conditionalFormatting>
  <conditionalFormatting sqref="I62:I85">
    <cfRule type="containsText" dxfId="67" priority="76" operator="containsText" text="失败">
      <formula>NOT(ISERROR(SEARCH("失败",I62)))</formula>
    </cfRule>
    <cfRule type="containsText" dxfId="66" priority="77" operator="containsText" text="错误">
      <formula>NOT(ISERROR(SEARCH("错误",I62)))</formula>
    </cfRule>
  </conditionalFormatting>
  <conditionalFormatting sqref="Q56:Q57 K57:K61 K72:K77">
    <cfRule type="containsText" dxfId="65" priority="70" operator="containsText" text="正确">
      <formula>NOT(ISERROR(SEARCH("正确",K56)))</formula>
    </cfRule>
    <cfRule type="containsText" dxfId="64" priority="71" operator="containsText" text="未更改">
      <formula>NOT(ISERROR(SEARCH("未更改",K56)))</formula>
    </cfRule>
  </conditionalFormatting>
  <conditionalFormatting sqref="K57:K60 Q56:Q59 K64:K75">
    <cfRule type="containsText" dxfId="63" priority="68" operator="containsText" text="失败">
      <formula>NOT(ISERROR(SEARCH("失败",K56)))</formula>
    </cfRule>
    <cfRule type="containsText" dxfId="62" priority="69" operator="containsText" text="错误">
      <formula>NOT(ISERROR(SEARCH("错误",K56)))</formula>
    </cfRule>
  </conditionalFormatting>
  <conditionalFormatting sqref="H89:I92 K90:K94">
    <cfRule type="cellIs" dxfId="61" priority="66" operator="equal">
      <formula>"未通过用例"</formula>
    </cfRule>
    <cfRule type="cellIs" dxfId="60" priority="67" operator="equal">
      <formula>"未修改"</formula>
    </cfRule>
  </conditionalFormatting>
  <conditionalFormatting sqref="K91:K94">
    <cfRule type="cellIs" dxfId="59" priority="64" operator="equal">
      <formula>"正确"</formula>
    </cfRule>
    <cfRule type="cellIs" dxfId="58" priority="65" operator="equal">
      <formula>"错误"</formula>
    </cfRule>
  </conditionalFormatting>
  <conditionalFormatting sqref="I89:I92">
    <cfRule type="containsText" dxfId="57" priority="62" operator="containsText" text="正确">
      <formula>NOT(ISERROR(SEARCH("正确",I89)))</formula>
    </cfRule>
    <cfRule type="containsText" dxfId="56" priority="63" operator="containsText" text="未更改">
      <formula>NOT(ISERROR(SEARCH("未更改",I89)))</formula>
    </cfRule>
  </conditionalFormatting>
  <conditionalFormatting sqref="L90:L94 E88:E92 I88:I92">
    <cfRule type="containsText" dxfId="55" priority="60" operator="containsText" text="失败">
      <formula>NOT(ISERROR(SEARCH("失败",E88)))</formula>
    </cfRule>
    <cfRule type="containsText" dxfId="54" priority="61" operator="containsText" text="错误">
      <formula>NOT(ISERROR(SEARCH("错误",E88)))</formula>
    </cfRule>
  </conditionalFormatting>
  <conditionalFormatting sqref="H103:I106 H111:I114">
    <cfRule type="cellIs" dxfId="53" priority="58" operator="equal">
      <formula>"未通过用例"</formula>
    </cfRule>
    <cfRule type="cellIs" dxfId="52" priority="59" operator="equal">
      <formula>"未修改"</formula>
    </cfRule>
  </conditionalFormatting>
  <conditionalFormatting sqref="I103:I106 E106:E107 I111:I114">
    <cfRule type="containsText" dxfId="51" priority="54" operator="containsText" text="正确">
      <formula>NOT(ISERROR(SEARCH("正确",E103)))</formula>
    </cfRule>
    <cfRule type="containsText" dxfId="50" priority="55" operator="containsText" text="未更改">
      <formula>NOT(ISERROR(SEARCH("未更改",E103)))</formula>
    </cfRule>
  </conditionalFormatting>
  <conditionalFormatting sqref="I102:I106">
    <cfRule type="containsText" dxfId="49" priority="52" operator="containsText" text="失败">
      <formula>NOT(ISERROR(SEARCH("失败",I102)))</formula>
    </cfRule>
    <cfRule type="containsText" dxfId="48" priority="53" operator="containsText" text="错误">
      <formula>NOT(ISERROR(SEARCH("错误",I102)))</formula>
    </cfRule>
  </conditionalFormatting>
  <conditionalFormatting sqref="G116:G120 F133:F137 I116:I120 E115:E119">
    <cfRule type="containsText" dxfId="47" priority="44" operator="containsText" text="失败">
      <formula>NOT(ISERROR(SEARCH("失败",E115)))</formula>
    </cfRule>
    <cfRule type="containsText" dxfId="46" priority="45" operator="containsText" text="错误">
      <formula>NOT(ISERROR(SEARCH("错误",E115)))</formula>
    </cfRule>
  </conditionalFormatting>
  <conditionalFormatting sqref="F117:G120 D116:E119">
    <cfRule type="cellIs" dxfId="45" priority="50" operator="equal">
      <formula>"未通过用例"</formula>
    </cfRule>
    <cfRule type="cellIs" dxfId="44" priority="51" operator="equal">
      <formula>"未修改"</formula>
    </cfRule>
  </conditionalFormatting>
  <conditionalFormatting sqref="F134:F135 G117:G121 E116:E121">
    <cfRule type="containsText" dxfId="43" priority="46" operator="containsText" text="正确">
      <formula>NOT(ISERROR(SEARCH("正确",E116)))</formula>
    </cfRule>
    <cfRule type="containsText" dxfId="42" priority="47" operator="containsText" text="未更改">
      <formula>NOT(ISERROR(SEARCH("未更改",E116)))</formula>
    </cfRule>
  </conditionalFormatting>
  <conditionalFormatting sqref="C36:C38">
    <cfRule type="cellIs" dxfId="41" priority="41" operator="equal">
      <formula>"未通过用例"</formula>
    </cfRule>
    <cfRule type="cellIs" dxfId="40" priority="42" operator="equal">
      <formula>"未修改"</formula>
    </cfRule>
  </conditionalFormatting>
  <conditionalFormatting sqref="C37:C38">
    <cfRule type="cellIs" dxfId="39" priority="39" operator="equal">
      <formula>"正确"</formula>
    </cfRule>
    <cfRule type="cellIs" dxfId="38" priority="40" operator="equal">
      <formula>"错误"</formula>
    </cfRule>
  </conditionalFormatting>
  <conditionalFormatting sqref="C34:C38">
    <cfRule type="top10" dxfId="37" priority="37" percent="1" bottom="1" rank="10"/>
    <cfRule type="top10" dxfId="36" priority="38" rank="1"/>
  </conditionalFormatting>
  <conditionalFormatting sqref="D36:D38">
    <cfRule type="cellIs" dxfId="35" priority="35" operator="equal">
      <formula>"未通过用例"</formula>
    </cfRule>
    <cfRule type="cellIs" dxfId="34" priority="36" operator="equal">
      <formula>"未修改"</formula>
    </cfRule>
  </conditionalFormatting>
  <conditionalFormatting sqref="D37:D38">
    <cfRule type="cellIs" dxfId="33" priority="33" operator="equal">
      <formula>"正确"</formula>
    </cfRule>
    <cfRule type="cellIs" dxfId="32" priority="34" operator="equal">
      <formula>"错误"</formula>
    </cfRule>
  </conditionalFormatting>
  <conditionalFormatting sqref="D34:D38">
    <cfRule type="top10" dxfId="31" priority="31" percent="1" bottom="1" rank="10"/>
    <cfRule type="top10" dxfId="30" priority="32" rank="1"/>
  </conditionalFormatting>
  <conditionalFormatting sqref="E36:E38">
    <cfRule type="cellIs" dxfId="29" priority="29" operator="equal">
      <formula>"未通过用例"</formula>
    </cfRule>
    <cfRule type="cellIs" dxfId="28" priority="30" operator="equal">
      <formula>"未修改"</formula>
    </cfRule>
  </conditionalFormatting>
  <conditionalFormatting sqref="E37:E38">
    <cfRule type="cellIs" dxfId="27" priority="27" operator="equal">
      <formula>"正确"</formula>
    </cfRule>
    <cfRule type="cellIs" dxfId="26" priority="28" operator="equal">
      <formula>"错误"</formula>
    </cfRule>
  </conditionalFormatting>
  <conditionalFormatting sqref="E34:E38">
    <cfRule type="top10" dxfId="25" priority="25" percent="1" bottom="1" rank="10"/>
    <cfRule type="top10" dxfId="24" priority="26" rank="1"/>
  </conditionalFormatting>
  <conditionalFormatting sqref="F36:F38">
    <cfRule type="cellIs" dxfId="23" priority="23" operator="equal">
      <formula>"未通过用例"</formula>
    </cfRule>
    <cfRule type="cellIs" dxfId="22" priority="24" operator="equal">
      <formula>"未修改"</formula>
    </cfRule>
  </conditionalFormatting>
  <conditionalFormatting sqref="F37:F38">
    <cfRule type="cellIs" dxfId="21" priority="21" operator="equal">
      <formula>"正确"</formula>
    </cfRule>
    <cfRule type="cellIs" dxfId="20" priority="22" operator="equal">
      <formula>"错误"</formula>
    </cfRule>
  </conditionalFormatting>
  <conditionalFormatting sqref="F34:F38">
    <cfRule type="top10" dxfId="19" priority="19" percent="1" bottom="1" rank="10"/>
    <cfRule type="top10" dxfId="18" priority="20" rank="1"/>
  </conditionalFormatting>
  <conditionalFormatting sqref="G36:G38">
    <cfRule type="cellIs" dxfId="17" priority="17" operator="equal">
      <formula>"未通过用例"</formula>
    </cfRule>
    <cfRule type="cellIs" dxfId="16" priority="18" operator="equal">
      <formula>"未修改"</formula>
    </cfRule>
  </conditionalFormatting>
  <conditionalFormatting sqref="G37:G38">
    <cfRule type="cellIs" dxfId="15" priority="15" operator="equal">
      <formula>"正确"</formula>
    </cfRule>
    <cfRule type="cellIs" dxfId="14" priority="16" operator="equal">
      <formula>"错误"</formula>
    </cfRule>
  </conditionalFormatting>
  <conditionalFormatting sqref="G34:G38">
    <cfRule type="top10" dxfId="13" priority="13" percent="1" bottom="1" rank="10"/>
    <cfRule type="top10" dxfId="12" priority="14" rank="1"/>
  </conditionalFormatting>
  <conditionalFormatting sqref="H36:H38">
    <cfRule type="cellIs" dxfId="11" priority="11" operator="equal">
      <formula>"未通过用例"</formula>
    </cfRule>
    <cfRule type="cellIs" dxfId="10" priority="12" operator="equal">
      <formula>"未修改"</formula>
    </cfRule>
  </conditionalFormatting>
  <conditionalFormatting sqref="H37:H38">
    <cfRule type="cellIs" dxfId="9" priority="9" operator="equal">
      <formula>"正确"</formula>
    </cfRule>
    <cfRule type="cellIs" dxfId="8" priority="10" operator="equal">
      <formula>"错误"</formula>
    </cfRule>
  </conditionalFormatting>
  <conditionalFormatting sqref="H34:H38">
    <cfRule type="top10" dxfId="7" priority="7" percent="1" bottom="1" rank="10"/>
    <cfRule type="top10" dxfId="6" priority="8" rank="1"/>
  </conditionalFormatting>
  <conditionalFormatting sqref="I36:I38">
    <cfRule type="cellIs" dxfId="5" priority="5" operator="equal">
      <formula>"未通过用例"</formula>
    </cfRule>
    <cfRule type="cellIs" dxfId="4" priority="6" operator="equal">
      <formula>"未修改"</formula>
    </cfRule>
  </conditionalFormatting>
  <conditionalFormatting sqref="I37:I38">
    <cfRule type="cellIs" dxfId="3" priority="3" operator="equal">
      <formula>"正确"</formula>
    </cfRule>
    <cfRule type="cellIs" dxfId="2" priority="4" operator="equal">
      <formula>"错误"</formula>
    </cfRule>
  </conditionalFormatting>
  <conditionalFormatting sqref="I34:I38">
    <cfRule type="top10" dxfId="1" priority="1" percent="1" bottom="1" rank="10"/>
    <cfRule type="top10" dxfId="0" priority="2" rank="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任务分配</vt:lpstr>
      <vt:lpstr>实验情况统计</vt:lpstr>
      <vt:lpstr>实验结果约减</vt:lpstr>
      <vt:lpstr>rq补丁回答统计</vt:lpstr>
      <vt:lpstr>问卷统计</vt:lpstr>
      <vt:lpstr>RQ1</vt:lpstr>
      <vt:lpstr>RQ2</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ohce zhang</cp:lastModifiedBy>
  <dcterms:created xsi:type="dcterms:W3CDTF">2006-09-13T11:21:00Z</dcterms:created>
  <dcterms:modified xsi:type="dcterms:W3CDTF">2020-09-04T01:27:10Z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2052-10.1.0.6748</vt:lpwstr>
  </property>
</Properties>
</file>