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833536\Downloads\"/>
    </mc:Choice>
  </mc:AlternateContent>
  <bookViews>
    <workbookView xWindow="0" yWindow="0" windowWidth="29010" windowHeight="12360" tabRatio="854" firstSheet="12" activeTab="21"/>
  </bookViews>
  <sheets>
    <sheet name="Project Charter" sheetId="16" r:id="rId1"/>
    <sheet name="WBS-MACRO-ATIVIDADE" sheetId="14" r:id="rId2"/>
    <sheet name="WBS_Detalhado (ordem etapas)" sheetId="1" r:id="rId3"/>
    <sheet name="WBS_Detalhado (ordem depend)" sheetId="13" r:id="rId4"/>
    <sheet name="Gráfico de Gantt" sheetId="18" state="hidden" r:id="rId5"/>
    <sheet name="SAM SRM" sheetId="19" r:id="rId6"/>
    <sheet name="REDE_PERT_CPM" sheetId="20" r:id="rId7"/>
    <sheet name="Gestão de Custo" sheetId="21" r:id="rId8"/>
    <sheet name="Orcado" sheetId="22" r:id="rId9"/>
    <sheet name="Realizado" sheetId="23" r:id="rId10"/>
    <sheet name="Gráfico -Status" sheetId="24" r:id="rId11"/>
    <sheet name="Param" sheetId="25" r:id="rId12"/>
    <sheet name="Análise de Risco" sheetId="26" r:id="rId13"/>
    <sheet name="Identificar" sheetId="27" r:id="rId14"/>
    <sheet name="Qualificar" sheetId="28" r:id="rId15"/>
    <sheet name="Quantificar" sheetId="29" r:id="rId16"/>
    <sheet name="Sensibilidade ao Risco" sheetId="30" r:id="rId17"/>
    <sheet name="Plano de Comunicação" sheetId="32" r:id="rId18"/>
    <sheet name="Planejamento de RH" sheetId="37" r:id="rId19"/>
    <sheet name="Organograma da Equipe" sheetId="35" r:id="rId20"/>
    <sheet name="Mapa Competência - Equipe" sheetId="33" r:id="rId21"/>
    <sheet name="Mapa de Responsabilidade" sheetId="42" r:id="rId22"/>
    <sheet name="PV_dependência" sheetId="17" state="hidden" r:id="rId23"/>
    <sheet name="Cronograma_de_Custos (2)" sheetId="6" state="hidden" r:id="rId24"/>
  </sheets>
  <externalReferences>
    <externalReference r:id="rId25"/>
    <externalReference r:id="rId26"/>
    <externalReference r:id="rId27"/>
    <externalReference r:id="rId28"/>
  </externalReferences>
  <definedNames>
    <definedName name="_xlnm._FilterDatabase" localSheetId="13" hidden="1">Identificar!$A$6:$J$12</definedName>
    <definedName name="_xlnm._FilterDatabase" localSheetId="21" hidden="1">'Mapa de Responsabilidade'!$B$5:$J$90</definedName>
    <definedName name="_xlnm._FilterDatabase" localSheetId="14" hidden="1">Qualificar!$A$6:$K$12</definedName>
    <definedName name="_xlnm._FilterDatabase" localSheetId="15" hidden="1">Quantificar!$A$6:$E$12</definedName>
    <definedName name="A" hidden="1">{"'TG'!$A$1:$L$37"}</definedName>
    <definedName name="_xlnm.Print_Area" localSheetId="23">'Cronograma_de_Custos (2)'!$B$2:$X$18</definedName>
    <definedName name="_xlnm.Print_Area" localSheetId="13">Identificar!$A$1:$L$12</definedName>
    <definedName name="_xlnm.Print_Area" localSheetId="20">'Mapa Competência - Equipe'!$B$8:$X$21</definedName>
    <definedName name="_xlnm.Print_Area" localSheetId="21">'Mapa de Responsabilidade'!$B$2:$J$90</definedName>
    <definedName name="_xlnm.Print_Area" localSheetId="14">Qualificar!$A$1:$K$11</definedName>
    <definedName name="_xlnm.Print_Area" localSheetId="15">Quantificar!$A$1:$E$11</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4">[2]CronogramaDeProjeto!$E1</definedName>
    <definedName name="Início_do_projeto" localSheetId="17">'[3]Gráfico de Gantt'!$G$5</definedName>
    <definedName name="Início_do_projeto">'Gráfico de Gantt'!$G$5</definedName>
    <definedName name="Periodicidade">[4]Param!$AB$5:$AB$9</definedName>
    <definedName name="progresso_da_tarefa" localSheetId="4">[2]CronogramaDeProjeto!$D1</definedName>
    <definedName name="Semana_de_exibição" localSheetId="17">'[3]Gráfico de Gantt'!$G$6</definedName>
    <definedName name="Semana_de_exibição">'Gráfico de Gantt'!$G$6</definedName>
    <definedName name="Status">[1]Param!#REF!</definedName>
    <definedName name="t" hidden="1">{"'TG'!$A$1:$L$37"}</definedName>
    <definedName name="término_da_tarefa" localSheetId="4">[2]CronogramaDeProjeto!$F1</definedName>
    <definedName name="VersaoExcel">[4]Param!$D$15:$E$15</definedName>
    <definedName name="VersaoSR">[4]Param!$C$24:$C$26</definedName>
  </definedNames>
  <calcPr calcId="152511"/>
  <pivotCaches>
    <pivotCache cacheId="1" r:id="rId29"/>
  </pivotCaches>
</workbook>
</file>

<file path=xl/calcChain.xml><?xml version="1.0" encoding="utf-8"?>
<calcChain xmlns="http://schemas.openxmlformats.org/spreadsheetml/2006/main">
  <c r="J8" i="29" l="1"/>
  <c r="C8" i="29"/>
  <c r="E30" i="30"/>
  <c r="E29" i="30"/>
  <c r="E28" i="30"/>
  <c r="E27" i="30"/>
  <c r="E26" i="30"/>
  <c r="E24" i="30"/>
  <c r="E23" i="30"/>
  <c r="E22" i="30"/>
  <c r="E21" i="30"/>
  <c r="E20" i="30"/>
  <c r="E18" i="30"/>
  <c r="E17" i="30"/>
  <c r="E16" i="30"/>
  <c r="E15" i="30"/>
  <c r="E14" i="30"/>
  <c r="E12" i="30"/>
  <c r="E11" i="30"/>
  <c r="E10" i="30"/>
  <c r="E9" i="30"/>
  <c r="E8" i="30"/>
  <c r="E6" i="30"/>
  <c r="E5" i="30"/>
  <c r="E4" i="30"/>
  <c r="E3" i="30"/>
  <c r="E2" i="30"/>
  <c r="K12" i="29"/>
  <c r="J12" i="29"/>
  <c r="E12" i="29"/>
  <c r="D12" i="29"/>
  <c r="C12" i="29"/>
  <c r="B12" i="29"/>
  <c r="A12" i="29"/>
  <c r="K11" i="29"/>
  <c r="J11" i="29"/>
  <c r="E11" i="29"/>
  <c r="D11" i="29"/>
  <c r="C11" i="29"/>
  <c r="B11" i="29"/>
  <c r="A11" i="29"/>
  <c r="K10" i="29"/>
  <c r="J10" i="29"/>
  <c r="E10" i="29"/>
  <c r="D10" i="29"/>
  <c r="C10" i="29"/>
  <c r="B10" i="29"/>
  <c r="A10" i="29"/>
  <c r="K9" i="29"/>
  <c r="E9" i="29"/>
  <c r="D9" i="29"/>
  <c r="C9" i="29"/>
  <c r="B9" i="29"/>
  <c r="A9" i="29"/>
  <c r="K8" i="29"/>
  <c r="E8" i="29"/>
  <c r="B8" i="29"/>
  <c r="A8" i="29"/>
  <c r="N12" i="28"/>
  <c r="M12" i="28"/>
  <c r="I12" i="28"/>
  <c r="J12" i="28" s="1"/>
  <c r="K12" i="28" s="1"/>
  <c r="L12" i="27" s="1"/>
  <c r="E12" i="28"/>
  <c r="D12" i="28"/>
  <c r="C12" i="28"/>
  <c r="B12" i="28"/>
  <c r="A12" i="28"/>
  <c r="N11" i="28"/>
  <c r="M11" i="28"/>
  <c r="I11" i="28"/>
  <c r="J11" i="28" s="1"/>
  <c r="K11" i="28" s="1"/>
  <c r="L11" i="27" s="1"/>
  <c r="E11" i="28"/>
  <c r="D11" i="28"/>
  <c r="C11" i="28"/>
  <c r="B11" i="28"/>
  <c r="A11" i="28"/>
  <c r="N10" i="28"/>
  <c r="M10" i="28"/>
  <c r="I10" i="28"/>
  <c r="J10" i="28" s="1"/>
  <c r="K10" i="28" s="1"/>
  <c r="L10" i="27" s="1"/>
  <c r="E10" i="28"/>
  <c r="D10" i="28"/>
  <c r="C10" i="28"/>
  <c r="B10" i="28"/>
  <c r="A10" i="28"/>
  <c r="N9" i="28"/>
  <c r="M9" i="28"/>
  <c r="I9" i="28"/>
  <c r="J9" i="28" s="1"/>
  <c r="K9" i="28" s="1"/>
  <c r="L9" i="27" s="1"/>
  <c r="E9" i="28"/>
  <c r="D9" i="28"/>
  <c r="C9" i="28"/>
  <c r="B9" i="28"/>
  <c r="A9" i="28"/>
  <c r="N8" i="28"/>
  <c r="M8" i="28"/>
  <c r="I8" i="28"/>
  <c r="J8" i="28" s="1"/>
  <c r="K8" i="28" s="1"/>
  <c r="L8" i="27" s="1"/>
  <c r="E8" i="28"/>
  <c r="D8" i="28"/>
  <c r="C8" i="28"/>
  <c r="B8" i="28"/>
  <c r="A8" i="28"/>
  <c r="A4" i="27"/>
  <c r="A4" i="29" s="1"/>
  <c r="B5" i="24"/>
  <c r="D4" i="24"/>
  <c r="F52" i="23"/>
  <c r="G52" i="23" s="1"/>
  <c r="H52" i="23" s="1"/>
  <c r="I52" i="23" s="1"/>
  <c r="J52" i="23" s="1"/>
  <c r="K52" i="23" s="1"/>
  <c r="L52" i="23" s="1"/>
  <c r="M52" i="23" s="1"/>
  <c r="N52" i="23" s="1"/>
  <c r="O52" i="23" s="1"/>
  <c r="P52" i="23" s="1"/>
  <c r="B52" i="23"/>
  <c r="F51" i="23"/>
  <c r="B51" i="23"/>
  <c r="F50" i="23"/>
  <c r="G50" i="23" s="1"/>
  <c r="H50" i="23" s="1"/>
  <c r="I50" i="23" s="1"/>
  <c r="J50" i="23" s="1"/>
  <c r="K50" i="23" s="1"/>
  <c r="L50" i="23" s="1"/>
  <c r="M50" i="23" s="1"/>
  <c r="N50" i="23" s="1"/>
  <c r="O50" i="23" s="1"/>
  <c r="P50" i="23" s="1"/>
  <c r="B50" i="23"/>
  <c r="F49" i="23"/>
  <c r="G49" i="23" s="1"/>
  <c r="H49" i="23" s="1"/>
  <c r="I49" i="23" s="1"/>
  <c r="J49" i="23" s="1"/>
  <c r="K49" i="23" s="1"/>
  <c r="L49" i="23" s="1"/>
  <c r="M49" i="23" s="1"/>
  <c r="N49" i="23" s="1"/>
  <c r="O49" i="23" s="1"/>
  <c r="P49" i="23" s="1"/>
  <c r="B49" i="23"/>
  <c r="F48" i="23"/>
  <c r="G48" i="23" s="1"/>
  <c r="H48" i="23" s="1"/>
  <c r="I48" i="23" s="1"/>
  <c r="J48" i="23" s="1"/>
  <c r="K48" i="23" s="1"/>
  <c r="L48" i="23" s="1"/>
  <c r="M48" i="23" s="1"/>
  <c r="N48" i="23" s="1"/>
  <c r="O48" i="23" s="1"/>
  <c r="P48" i="23" s="1"/>
  <c r="B48" i="23"/>
  <c r="F47" i="23"/>
  <c r="G47" i="23" s="1"/>
  <c r="H47" i="23" s="1"/>
  <c r="I47" i="23" s="1"/>
  <c r="J47" i="23" s="1"/>
  <c r="K47" i="23" s="1"/>
  <c r="L47" i="23" s="1"/>
  <c r="M47" i="23" s="1"/>
  <c r="N47" i="23" s="1"/>
  <c r="O47" i="23" s="1"/>
  <c r="P47" i="23" s="1"/>
  <c r="B47" i="23"/>
  <c r="F46" i="23"/>
  <c r="G46" i="23" s="1"/>
  <c r="H46" i="23" s="1"/>
  <c r="I46" i="23" s="1"/>
  <c r="J46" i="23" s="1"/>
  <c r="K46" i="23" s="1"/>
  <c r="L46" i="23" s="1"/>
  <c r="M46" i="23" s="1"/>
  <c r="N46" i="23" s="1"/>
  <c r="O46" i="23" s="1"/>
  <c r="P46" i="23" s="1"/>
  <c r="B46" i="23"/>
  <c r="G45" i="23"/>
  <c r="H45" i="23" s="1"/>
  <c r="F45" i="23"/>
  <c r="B45" i="23"/>
  <c r="F44" i="23"/>
  <c r="G44" i="23" s="1"/>
  <c r="H44" i="23" s="1"/>
  <c r="I44" i="23" s="1"/>
  <c r="J44" i="23" s="1"/>
  <c r="K44" i="23" s="1"/>
  <c r="L44" i="23" s="1"/>
  <c r="M44" i="23" s="1"/>
  <c r="N44" i="23" s="1"/>
  <c r="O44" i="23" s="1"/>
  <c r="P44" i="23" s="1"/>
  <c r="B44" i="23"/>
  <c r="F43" i="23"/>
  <c r="B43" i="23"/>
  <c r="F42" i="23"/>
  <c r="G42" i="23" s="1"/>
  <c r="H42" i="23" s="1"/>
  <c r="I42" i="23" s="1"/>
  <c r="J42" i="23" s="1"/>
  <c r="K42" i="23" s="1"/>
  <c r="L42" i="23" s="1"/>
  <c r="M42" i="23" s="1"/>
  <c r="N42" i="23" s="1"/>
  <c r="O42" i="23" s="1"/>
  <c r="P42" i="23" s="1"/>
  <c r="B42" i="23"/>
  <c r="F41" i="23"/>
  <c r="G41" i="23" s="1"/>
  <c r="H41" i="23" s="1"/>
  <c r="I41" i="23" s="1"/>
  <c r="J41" i="23" s="1"/>
  <c r="K41" i="23" s="1"/>
  <c r="L41" i="23" s="1"/>
  <c r="M41" i="23" s="1"/>
  <c r="N41" i="23" s="1"/>
  <c r="O41" i="23" s="1"/>
  <c r="P41" i="23" s="1"/>
  <c r="B41" i="23"/>
  <c r="F40" i="23"/>
  <c r="G40" i="23" s="1"/>
  <c r="H40" i="23" s="1"/>
  <c r="I40" i="23" s="1"/>
  <c r="J40" i="23" s="1"/>
  <c r="K40" i="23" s="1"/>
  <c r="L40" i="23" s="1"/>
  <c r="M40" i="23" s="1"/>
  <c r="N40" i="23" s="1"/>
  <c r="O40" i="23" s="1"/>
  <c r="P40" i="23" s="1"/>
  <c r="B40" i="23"/>
  <c r="F39" i="23"/>
  <c r="G39" i="23" s="1"/>
  <c r="H39" i="23" s="1"/>
  <c r="I39" i="23" s="1"/>
  <c r="J39" i="23" s="1"/>
  <c r="K39" i="23" s="1"/>
  <c r="L39" i="23" s="1"/>
  <c r="M39" i="23" s="1"/>
  <c r="N39" i="23" s="1"/>
  <c r="O39" i="23" s="1"/>
  <c r="P39" i="23" s="1"/>
  <c r="B39" i="23"/>
  <c r="F29" i="23"/>
  <c r="G29" i="23" s="1"/>
  <c r="B29" i="23"/>
  <c r="I28" i="23"/>
  <c r="J28" i="23" s="1"/>
  <c r="K28" i="23" s="1"/>
  <c r="L28" i="23" s="1"/>
  <c r="M28" i="23" s="1"/>
  <c r="N28" i="23" s="1"/>
  <c r="O28" i="23" s="1"/>
  <c r="P28" i="23" s="1"/>
  <c r="H28" i="23"/>
  <c r="G28" i="23"/>
  <c r="F27" i="23"/>
  <c r="B27" i="23"/>
  <c r="G26" i="23"/>
  <c r="G27" i="23" s="1"/>
  <c r="F25" i="23"/>
  <c r="B25" i="23"/>
  <c r="G24" i="23"/>
  <c r="H24" i="23" s="1"/>
  <c r="I24" i="23" s="1"/>
  <c r="J24" i="23" s="1"/>
  <c r="K24" i="23" s="1"/>
  <c r="L24" i="23" s="1"/>
  <c r="M24" i="23" s="1"/>
  <c r="N24" i="23" s="1"/>
  <c r="O24" i="23" s="1"/>
  <c r="P24" i="23" s="1"/>
  <c r="F23" i="23"/>
  <c r="G23" i="23" s="1"/>
  <c r="B23" i="23"/>
  <c r="G22" i="23"/>
  <c r="H22" i="23" s="1"/>
  <c r="I22" i="23" s="1"/>
  <c r="J22" i="23" s="1"/>
  <c r="K22" i="23" s="1"/>
  <c r="L22" i="23" s="1"/>
  <c r="M22" i="23" s="1"/>
  <c r="N22" i="23" s="1"/>
  <c r="O22" i="23" s="1"/>
  <c r="P22" i="23" s="1"/>
  <c r="F21" i="23"/>
  <c r="B21" i="23"/>
  <c r="G20" i="23"/>
  <c r="F19" i="23"/>
  <c r="B19" i="23"/>
  <c r="G18" i="23"/>
  <c r="H18" i="23" s="1"/>
  <c r="I18" i="23" s="1"/>
  <c r="J18" i="23" s="1"/>
  <c r="K18" i="23" s="1"/>
  <c r="L18" i="23" s="1"/>
  <c r="M18" i="23" s="1"/>
  <c r="N18" i="23" s="1"/>
  <c r="O18" i="23" s="1"/>
  <c r="P18" i="23" s="1"/>
  <c r="F17" i="23"/>
  <c r="B17" i="23"/>
  <c r="G16" i="23"/>
  <c r="H16" i="23" s="1"/>
  <c r="I16" i="23" s="1"/>
  <c r="J16" i="23" s="1"/>
  <c r="K16" i="23" s="1"/>
  <c r="L16" i="23" s="1"/>
  <c r="M16" i="23" s="1"/>
  <c r="N16" i="23" s="1"/>
  <c r="O16" i="23" s="1"/>
  <c r="P16" i="23" s="1"/>
  <c r="F15" i="23"/>
  <c r="B15" i="23"/>
  <c r="G14" i="23"/>
  <c r="H14" i="23" s="1"/>
  <c r="I14" i="23" s="1"/>
  <c r="J14" i="23" s="1"/>
  <c r="K14" i="23" s="1"/>
  <c r="L14" i="23" s="1"/>
  <c r="M14" i="23" s="1"/>
  <c r="N14" i="23" s="1"/>
  <c r="O14" i="23" s="1"/>
  <c r="P14" i="23" s="1"/>
  <c r="F13" i="23"/>
  <c r="B13" i="23"/>
  <c r="G12" i="23"/>
  <c r="H12" i="23" s="1"/>
  <c r="I12" i="23" s="1"/>
  <c r="J12" i="23" s="1"/>
  <c r="K12" i="23" s="1"/>
  <c r="L12" i="23" s="1"/>
  <c r="M12" i="23" s="1"/>
  <c r="N12" i="23" s="1"/>
  <c r="O12" i="23" s="1"/>
  <c r="P12" i="23" s="1"/>
  <c r="F11" i="23"/>
  <c r="G11" i="23" s="1"/>
  <c r="B11" i="23"/>
  <c r="F9" i="23"/>
  <c r="G9" i="23" s="1"/>
  <c r="B9" i="23"/>
  <c r="E5" i="23"/>
  <c r="D5" i="23"/>
  <c r="D6" i="23" s="1"/>
  <c r="F4" i="23"/>
  <c r="G4" i="23" s="1"/>
  <c r="H4" i="23" s="1"/>
  <c r="I4" i="23" s="1"/>
  <c r="J4" i="23" s="1"/>
  <c r="K4" i="23" s="1"/>
  <c r="L4" i="23" s="1"/>
  <c r="M4" i="23" s="1"/>
  <c r="N4" i="23" s="1"/>
  <c r="O4" i="23" s="1"/>
  <c r="P4" i="23" s="1"/>
  <c r="C4" i="23"/>
  <c r="C3" i="23"/>
  <c r="B2" i="23"/>
  <c r="F46" i="22"/>
  <c r="G46" i="22" s="1"/>
  <c r="H46" i="22" s="1"/>
  <c r="I46" i="22" s="1"/>
  <c r="J46" i="22" s="1"/>
  <c r="K46" i="22" s="1"/>
  <c r="L46" i="22" s="1"/>
  <c r="M46" i="22" s="1"/>
  <c r="N46" i="22" s="1"/>
  <c r="O46" i="22" s="1"/>
  <c r="P46" i="22" s="1"/>
  <c r="F45" i="22"/>
  <c r="G45" i="22" s="1"/>
  <c r="H45" i="22" s="1"/>
  <c r="I45" i="22" s="1"/>
  <c r="J45" i="22" s="1"/>
  <c r="K45" i="22" s="1"/>
  <c r="L45" i="22" s="1"/>
  <c r="M45" i="22" s="1"/>
  <c r="N45" i="22" s="1"/>
  <c r="O45" i="22" s="1"/>
  <c r="P45" i="22" s="1"/>
  <c r="F44" i="22"/>
  <c r="G44" i="22" s="1"/>
  <c r="H44" i="22" s="1"/>
  <c r="I44" i="22" s="1"/>
  <c r="J44" i="22" s="1"/>
  <c r="K44" i="22" s="1"/>
  <c r="L44" i="22" s="1"/>
  <c r="M44" i="22" s="1"/>
  <c r="N44" i="22" s="1"/>
  <c r="O44" i="22" s="1"/>
  <c r="P44" i="22" s="1"/>
  <c r="F43" i="22"/>
  <c r="G43" i="22" s="1"/>
  <c r="H43" i="22" s="1"/>
  <c r="I43" i="22" s="1"/>
  <c r="J43" i="22" s="1"/>
  <c r="K43" i="22" s="1"/>
  <c r="L43" i="22" s="1"/>
  <c r="M43" i="22" s="1"/>
  <c r="N43" i="22" s="1"/>
  <c r="O43" i="22" s="1"/>
  <c r="P43" i="22" s="1"/>
  <c r="F42" i="22"/>
  <c r="G42" i="22" s="1"/>
  <c r="H42" i="22" s="1"/>
  <c r="I42" i="22" s="1"/>
  <c r="J42" i="22" s="1"/>
  <c r="K42" i="22" s="1"/>
  <c r="L42" i="22" s="1"/>
  <c r="M42" i="22" s="1"/>
  <c r="N42" i="22" s="1"/>
  <c r="O42" i="22" s="1"/>
  <c r="P42" i="22" s="1"/>
  <c r="F41" i="22"/>
  <c r="G41" i="22" s="1"/>
  <c r="H41" i="22" s="1"/>
  <c r="I41" i="22" s="1"/>
  <c r="J41" i="22" s="1"/>
  <c r="K41" i="22" s="1"/>
  <c r="L41" i="22" s="1"/>
  <c r="M41" i="22" s="1"/>
  <c r="N41" i="22" s="1"/>
  <c r="O41" i="22" s="1"/>
  <c r="P41" i="22" s="1"/>
  <c r="F40" i="22"/>
  <c r="G40" i="22" s="1"/>
  <c r="H40" i="22" s="1"/>
  <c r="I40" i="22" s="1"/>
  <c r="J40" i="22" s="1"/>
  <c r="K40" i="22" s="1"/>
  <c r="L40" i="22" s="1"/>
  <c r="M40" i="22" s="1"/>
  <c r="N40" i="22" s="1"/>
  <c r="O40" i="22" s="1"/>
  <c r="P40" i="22" s="1"/>
  <c r="F39" i="22"/>
  <c r="G39" i="22" s="1"/>
  <c r="H39" i="22" s="1"/>
  <c r="I39" i="22" s="1"/>
  <c r="J39" i="22" s="1"/>
  <c r="K39" i="22" s="1"/>
  <c r="L39" i="22" s="1"/>
  <c r="M39" i="22" s="1"/>
  <c r="N39" i="22" s="1"/>
  <c r="O39" i="22" s="1"/>
  <c r="P39" i="22" s="1"/>
  <c r="F38" i="22"/>
  <c r="G38" i="22" s="1"/>
  <c r="H38" i="22" s="1"/>
  <c r="I38" i="22" s="1"/>
  <c r="J38" i="22" s="1"/>
  <c r="K38" i="22" s="1"/>
  <c r="L38" i="22" s="1"/>
  <c r="M38" i="22" s="1"/>
  <c r="N38" i="22" s="1"/>
  <c r="O38" i="22" s="1"/>
  <c r="P38" i="22" s="1"/>
  <c r="F37" i="22"/>
  <c r="G37" i="22" s="1"/>
  <c r="H37" i="22" s="1"/>
  <c r="I37" i="22" s="1"/>
  <c r="J37" i="22" s="1"/>
  <c r="K37" i="22" s="1"/>
  <c r="L37" i="22" s="1"/>
  <c r="M37" i="22" s="1"/>
  <c r="N37" i="22" s="1"/>
  <c r="O37" i="22" s="1"/>
  <c r="P37" i="22" s="1"/>
  <c r="F36" i="22"/>
  <c r="G36" i="22" s="1"/>
  <c r="H36" i="22" s="1"/>
  <c r="I36" i="22" s="1"/>
  <c r="J36" i="22" s="1"/>
  <c r="K36" i="22" s="1"/>
  <c r="L36" i="22" s="1"/>
  <c r="M36" i="22" s="1"/>
  <c r="N36" i="22" s="1"/>
  <c r="O36" i="22" s="1"/>
  <c r="P36" i="22" s="1"/>
  <c r="F35" i="22"/>
  <c r="G35" i="22" s="1"/>
  <c r="H35" i="22" s="1"/>
  <c r="I35" i="22" s="1"/>
  <c r="J35" i="22" s="1"/>
  <c r="K35" i="22" s="1"/>
  <c r="L35" i="22" s="1"/>
  <c r="M35" i="22" s="1"/>
  <c r="N35" i="22" s="1"/>
  <c r="O35" i="22" s="1"/>
  <c r="P35" i="22" s="1"/>
  <c r="F34" i="22"/>
  <c r="G34" i="22" s="1"/>
  <c r="H34" i="22" s="1"/>
  <c r="I34" i="22" s="1"/>
  <c r="J34" i="22" s="1"/>
  <c r="K34" i="22" s="1"/>
  <c r="L34" i="22" s="1"/>
  <c r="M34" i="22" s="1"/>
  <c r="N34" i="22" s="1"/>
  <c r="O34" i="22" s="1"/>
  <c r="P34" i="22" s="1"/>
  <c r="F33" i="22"/>
  <c r="G33" i="22" s="1"/>
  <c r="H33" i="22" s="1"/>
  <c r="I33" i="22" s="1"/>
  <c r="J33" i="22" s="1"/>
  <c r="K33" i="22" s="1"/>
  <c r="L33" i="22" s="1"/>
  <c r="M33" i="22" s="1"/>
  <c r="N33" i="22" s="1"/>
  <c r="O33" i="22" s="1"/>
  <c r="P33" i="22" s="1"/>
  <c r="F29" i="22"/>
  <c r="G29" i="22" s="1"/>
  <c r="H29" i="22" s="1"/>
  <c r="I29" i="22" s="1"/>
  <c r="G28" i="22"/>
  <c r="H28" i="22" s="1"/>
  <c r="I28" i="22" s="1"/>
  <c r="J28" i="22" s="1"/>
  <c r="K28" i="22" s="1"/>
  <c r="L28" i="22" s="1"/>
  <c r="M28" i="22" s="1"/>
  <c r="N28" i="22" s="1"/>
  <c r="O28" i="22" s="1"/>
  <c r="P28" i="22" s="1"/>
  <c r="F27" i="22"/>
  <c r="I26" i="22"/>
  <c r="J26" i="22" s="1"/>
  <c r="K26" i="22" s="1"/>
  <c r="L26" i="22" s="1"/>
  <c r="M26" i="22" s="1"/>
  <c r="N26" i="22" s="1"/>
  <c r="O26" i="22" s="1"/>
  <c r="P26" i="22" s="1"/>
  <c r="G26" i="22"/>
  <c r="H26" i="22" s="1"/>
  <c r="F25" i="22"/>
  <c r="G24" i="22"/>
  <c r="H24" i="22" s="1"/>
  <c r="I24" i="22" s="1"/>
  <c r="J24" i="22" s="1"/>
  <c r="K24" i="22" s="1"/>
  <c r="L24" i="22" s="1"/>
  <c r="M24" i="22" s="1"/>
  <c r="N24" i="22" s="1"/>
  <c r="O24" i="22" s="1"/>
  <c r="P24" i="22" s="1"/>
  <c r="F23" i="22"/>
  <c r="G22" i="22"/>
  <c r="H22" i="22" s="1"/>
  <c r="I22" i="22" s="1"/>
  <c r="J22" i="22" s="1"/>
  <c r="K22" i="22" s="1"/>
  <c r="L22" i="22" s="1"/>
  <c r="M22" i="22" s="1"/>
  <c r="N22" i="22" s="1"/>
  <c r="O22" i="22" s="1"/>
  <c r="P22" i="22" s="1"/>
  <c r="F21" i="22"/>
  <c r="G21" i="22" s="1"/>
  <c r="G20" i="22"/>
  <c r="H20" i="22" s="1"/>
  <c r="I20" i="22" s="1"/>
  <c r="J20" i="22" s="1"/>
  <c r="K20" i="22" s="1"/>
  <c r="L20" i="22" s="1"/>
  <c r="M20" i="22" s="1"/>
  <c r="N20" i="22" s="1"/>
  <c r="O20" i="22" s="1"/>
  <c r="P20" i="22" s="1"/>
  <c r="F19" i="22"/>
  <c r="G18" i="22"/>
  <c r="H18" i="22" s="1"/>
  <c r="I18" i="22" s="1"/>
  <c r="J18" i="22" s="1"/>
  <c r="K18" i="22" s="1"/>
  <c r="L18" i="22" s="1"/>
  <c r="M18" i="22" s="1"/>
  <c r="N18" i="22" s="1"/>
  <c r="O18" i="22" s="1"/>
  <c r="P18" i="22" s="1"/>
  <c r="F17" i="22"/>
  <c r="G17" i="22" s="1"/>
  <c r="H17" i="22" s="1"/>
  <c r="I17" i="22" s="1"/>
  <c r="I16" i="22"/>
  <c r="J16" i="22" s="1"/>
  <c r="K16" i="22" s="1"/>
  <c r="L16" i="22" s="1"/>
  <c r="M16" i="22" s="1"/>
  <c r="N16" i="22" s="1"/>
  <c r="O16" i="22" s="1"/>
  <c r="P16" i="22" s="1"/>
  <c r="H16" i="22"/>
  <c r="G16" i="22"/>
  <c r="F15" i="22"/>
  <c r="G14" i="22"/>
  <c r="H14" i="22" s="1"/>
  <c r="I14" i="22" s="1"/>
  <c r="J14" i="22" s="1"/>
  <c r="K14" i="22" s="1"/>
  <c r="L14" i="22" s="1"/>
  <c r="M14" i="22" s="1"/>
  <c r="N14" i="22" s="1"/>
  <c r="O14" i="22" s="1"/>
  <c r="P14" i="22" s="1"/>
  <c r="F13" i="22"/>
  <c r="G12" i="22"/>
  <c r="H12" i="22" s="1"/>
  <c r="I12" i="22" s="1"/>
  <c r="J12" i="22" s="1"/>
  <c r="K12" i="22" s="1"/>
  <c r="L12" i="22" s="1"/>
  <c r="M12" i="22" s="1"/>
  <c r="N12" i="22" s="1"/>
  <c r="O12" i="22" s="1"/>
  <c r="P12" i="22" s="1"/>
  <c r="F11" i="22"/>
  <c r="G10" i="22"/>
  <c r="H10" i="22" s="1"/>
  <c r="I10" i="22" s="1"/>
  <c r="J10" i="22" s="1"/>
  <c r="K10" i="22" s="1"/>
  <c r="L10" i="22" s="1"/>
  <c r="M10" i="22" s="1"/>
  <c r="N10" i="22" s="1"/>
  <c r="O10" i="22" s="1"/>
  <c r="P10" i="22" s="1"/>
  <c r="I9" i="22"/>
  <c r="J9" i="22" s="1"/>
  <c r="F9" i="22"/>
  <c r="E5" i="22"/>
  <c r="D5" i="22"/>
  <c r="G4" i="22"/>
  <c r="H4" i="22" s="1"/>
  <c r="I4" i="22" s="1"/>
  <c r="J4" i="22" s="1"/>
  <c r="K4" i="22" s="1"/>
  <c r="L4" i="22" s="1"/>
  <c r="M4" i="22" s="1"/>
  <c r="N4" i="22" s="1"/>
  <c r="O4" i="22" s="1"/>
  <c r="P4" i="22" s="1"/>
  <c r="F4" i="22"/>
  <c r="C4" i="22"/>
  <c r="E3" i="22"/>
  <c r="C3" i="22"/>
  <c r="B24" i="21"/>
  <c r="B25" i="21" s="1"/>
  <c r="B26" i="21" s="1"/>
  <c r="B27" i="21" s="1"/>
  <c r="B28" i="21" s="1"/>
  <c r="B29" i="21" s="1"/>
  <c r="B30" i="21" s="1"/>
  <c r="B31" i="21" s="1"/>
  <c r="B32" i="21" s="1"/>
  <c r="B33" i="21" s="1"/>
  <c r="B34" i="21" s="1"/>
  <c r="D20" i="21"/>
  <c r="C5" i="21"/>
  <c r="C6" i="21" s="1"/>
  <c r="C7" i="21" s="1"/>
  <c r="C8" i="21" s="1"/>
  <c r="A4" i="28" l="1"/>
  <c r="H26" i="23"/>
  <c r="I26" i="23" s="1"/>
  <c r="J26" i="23" s="1"/>
  <c r="K26" i="23" s="1"/>
  <c r="L26" i="23" s="1"/>
  <c r="M26" i="23" s="1"/>
  <c r="N26" i="23" s="1"/>
  <c r="O26" i="23" s="1"/>
  <c r="P26" i="23" s="1"/>
  <c r="G13" i="23"/>
  <c r="H13" i="23" s="1"/>
  <c r="I13" i="23" s="1"/>
  <c r="J13" i="23" s="1"/>
  <c r="K13" i="23" s="1"/>
  <c r="L13" i="23" s="1"/>
  <c r="M13" i="23" s="1"/>
  <c r="N13" i="23" s="1"/>
  <c r="G17" i="23"/>
  <c r="H17" i="23" s="1"/>
  <c r="I17" i="23" s="1"/>
  <c r="J17" i="23" s="1"/>
  <c r="K17" i="23" s="1"/>
  <c r="L17" i="23" s="1"/>
  <c r="M17" i="23" s="1"/>
  <c r="N17" i="23" s="1"/>
  <c r="O17" i="23" s="1"/>
  <c r="P17" i="23" s="1"/>
  <c r="H29" i="23"/>
  <c r="I29" i="23" s="1"/>
  <c r="H23" i="23"/>
  <c r="I23" i="23" s="1"/>
  <c r="G19" i="22"/>
  <c r="G23" i="22"/>
  <c r="H23" i="22" s="1"/>
  <c r="I23" i="22" s="1"/>
  <c r="J23" i="22" s="1"/>
  <c r="K23" i="22" s="1"/>
  <c r="L23" i="22" s="1"/>
  <c r="M23" i="22" s="1"/>
  <c r="N23" i="22" s="1"/>
  <c r="O23" i="22" s="1"/>
  <c r="P23" i="22" s="1"/>
  <c r="G15" i="22"/>
  <c r="G21" i="23"/>
  <c r="O13" i="23"/>
  <c r="P13" i="23" s="1"/>
  <c r="H19" i="22"/>
  <c r="I19" i="22" s="1"/>
  <c r="J19" i="22" s="1"/>
  <c r="K19" i="22" s="1"/>
  <c r="L19" i="22" s="1"/>
  <c r="M19" i="22" s="1"/>
  <c r="N19" i="22" s="1"/>
  <c r="O19" i="22" s="1"/>
  <c r="P19" i="22" s="1"/>
  <c r="J29" i="23"/>
  <c r="K29" i="23" s="1"/>
  <c r="L29" i="23" s="1"/>
  <c r="M29" i="23" s="1"/>
  <c r="N29" i="23" s="1"/>
  <c r="O29" i="23" s="1"/>
  <c r="P29" i="23" s="1"/>
  <c r="H11" i="23"/>
  <c r="I11" i="23" s="1"/>
  <c r="J11" i="23" s="1"/>
  <c r="K11" i="23" s="1"/>
  <c r="L11" i="23" s="1"/>
  <c r="M11" i="23" s="1"/>
  <c r="N11" i="23" s="1"/>
  <c r="O11" i="23" s="1"/>
  <c r="P11" i="23" s="1"/>
  <c r="Q11" i="23"/>
  <c r="G19" i="23"/>
  <c r="H19" i="23" s="1"/>
  <c r="I19" i="23" s="1"/>
  <c r="J19" i="23" s="1"/>
  <c r="K19" i="23" s="1"/>
  <c r="L19" i="23" s="1"/>
  <c r="M19" i="23" s="1"/>
  <c r="N19" i="23" s="1"/>
  <c r="O19" i="23" s="1"/>
  <c r="P19" i="23" s="1"/>
  <c r="G43" i="23"/>
  <c r="H43" i="23" s="1"/>
  <c r="I43" i="23" s="1"/>
  <c r="J43" i="23" s="1"/>
  <c r="K43" i="23" s="1"/>
  <c r="L43" i="23" s="1"/>
  <c r="M43" i="23" s="1"/>
  <c r="N43" i="23" s="1"/>
  <c r="O43" i="23" s="1"/>
  <c r="P43" i="23" s="1"/>
  <c r="Q23" i="22"/>
  <c r="G13" i="22"/>
  <c r="H13" i="22" s="1"/>
  <c r="I13" i="22" s="1"/>
  <c r="J13" i="22" s="1"/>
  <c r="K13" i="22" s="1"/>
  <c r="L13" i="22" s="1"/>
  <c r="M13" i="22" s="1"/>
  <c r="N13" i="22" s="1"/>
  <c r="O13" i="22" s="1"/>
  <c r="P13" i="22" s="1"/>
  <c r="F5" i="23"/>
  <c r="H20" i="23"/>
  <c r="I20" i="23" s="1"/>
  <c r="J20" i="23" s="1"/>
  <c r="K20" i="23" s="1"/>
  <c r="L20" i="23" s="1"/>
  <c r="M20" i="23" s="1"/>
  <c r="N20" i="23" s="1"/>
  <c r="O20" i="23" s="1"/>
  <c r="P20" i="23" s="1"/>
  <c r="F3" i="22"/>
  <c r="E3" i="23"/>
  <c r="Q39" i="23"/>
  <c r="Q44" i="23"/>
  <c r="K9" i="22"/>
  <c r="J17" i="22"/>
  <c r="K17" i="22" s="1"/>
  <c r="L17" i="22" s="1"/>
  <c r="M17" i="22" s="1"/>
  <c r="N17" i="22" s="1"/>
  <c r="O17" i="22" s="1"/>
  <c r="P17" i="22" s="1"/>
  <c r="E6" i="23"/>
  <c r="Q41" i="23"/>
  <c r="Q52" i="23"/>
  <c r="G25" i="22"/>
  <c r="H25" i="22" s="1"/>
  <c r="I25" i="22" s="1"/>
  <c r="J25" i="22" s="1"/>
  <c r="K25" i="22" s="1"/>
  <c r="L25" i="22" s="1"/>
  <c r="M25" i="22" s="1"/>
  <c r="N25" i="22" s="1"/>
  <c r="O25" i="22" s="1"/>
  <c r="P25" i="22" s="1"/>
  <c r="Q25" i="22" s="1"/>
  <c r="H21" i="22"/>
  <c r="J29" i="22"/>
  <c r="K29" i="22" s="1"/>
  <c r="L29" i="22" s="1"/>
  <c r="M29" i="22" s="1"/>
  <c r="N29" i="22" s="1"/>
  <c r="O29" i="22" s="1"/>
  <c r="P29" i="22" s="1"/>
  <c r="Q25" i="23"/>
  <c r="I45" i="23"/>
  <c r="J45" i="23" s="1"/>
  <c r="K45" i="23" s="1"/>
  <c r="L45" i="23" s="1"/>
  <c r="M45" i="23" s="1"/>
  <c r="N45" i="23" s="1"/>
  <c r="O45" i="23" s="1"/>
  <c r="P45" i="23" s="1"/>
  <c r="Q49" i="23"/>
  <c r="Q42" i="23"/>
  <c r="H9" i="23"/>
  <c r="F5" i="22"/>
  <c r="H27" i="23"/>
  <c r="I27" i="23" s="1"/>
  <c r="J27" i="23" s="1"/>
  <c r="K27" i="23" s="1"/>
  <c r="L27" i="23" s="1"/>
  <c r="M27" i="23" s="1"/>
  <c r="N27" i="23" s="1"/>
  <c r="O27" i="23" s="1"/>
  <c r="P27" i="23" s="1"/>
  <c r="Q17" i="23"/>
  <c r="D6" i="22"/>
  <c r="C4" i="24"/>
  <c r="G11" i="22"/>
  <c r="Q40" i="23"/>
  <c r="D5" i="24"/>
  <c r="Q13" i="22"/>
  <c r="G27" i="22"/>
  <c r="G51" i="23"/>
  <c r="H51" i="23" s="1"/>
  <c r="I51" i="23" s="1"/>
  <c r="J51" i="23" s="1"/>
  <c r="K51" i="23" s="1"/>
  <c r="L51" i="23" s="1"/>
  <c r="M51" i="23" s="1"/>
  <c r="N51" i="23" s="1"/>
  <c r="O51" i="23" s="1"/>
  <c r="P51" i="23" s="1"/>
  <c r="G25" i="23"/>
  <c r="H25" i="23" s="1"/>
  <c r="I25" i="23" s="1"/>
  <c r="J25" i="23" s="1"/>
  <c r="K25" i="23" s="1"/>
  <c r="L25" i="23" s="1"/>
  <c r="M25" i="23" s="1"/>
  <c r="N25" i="23" s="1"/>
  <c r="O25" i="23" s="1"/>
  <c r="P25" i="23" s="1"/>
  <c r="B6" i="24"/>
  <c r="Q46" i="23"/>
  <c r="G15" i="23"/>
  <c r="G5" i="23" s="1"/>
  <c r="Q47" i="23"/>
  <c r="F4" i="24"/>
  <c r="Q48" i="23"/>
  <c r="Q29" i="22"/>
  <c r="Q33" i="22"/>
  <c r="Q34" i="22"/>
  <c r="Q35" i="22"/>
  <c r="Q36" i="22"/>
  <c r="Q37" i="22"/>
  <c r="Q38" i="22"/>
  <c r="Q39" i="22"/>
  <c r="Q40" i="22"/>
  <c r="Q41" i="22"/>
  <c r="Q42" i="22"/>
  <c r="Q43" i="22"/>
  <c r="Q44" i="22"/>
  <c r="Q45" i="22"/>
  <c r="Q46" i="22"/>
  <c r="Q50" i="23"/>
  <c r="C5" i="24"/>
  <c r="I29" i="1"/>
  <c r="I22" i="1"/>
  <c r="I14" i="1"/>
  <c r="I65" i="1"/>
  <c r="I61" i="1"/>
  <c r="I57" i="1"/>
  <c r="I53" i="1"/>
  <c r="I49" i="1"/>
  <c r="I45" i="1"/>
  <c r="I37" i="1"/>
  <c r="J23" i="23" l="1"/>
  <c r="K23" i="23" s="1"/>
  <c r="L23" i="23" s="1"/>
  <c r="M23" i="23" s="1"/>
  <c r="N23" i="23" s="1"/>
  <c r="O23" i="23" s="1"/>
  <c r="P23" i="23" s="1"/>
  <c r="Q23" i="23"/>
  <c r="Q51" i="23"/>
  <c r="Q19" i="22"/>
  <c r="Q17" i="22"/>
  <c r="H15" i="22"/>
  <c r="I15" i="22" s="1"/>
  <c r="J15" i="22" s="1"/>
  <c r="K15" i="22" s="1"/>
  <c r="L15" i="22" s="1"/>
  <c r="M15" i="22" s="1"/>
  <c r="N15" i="22" s="1"/>
  <c r="O15" i="22" s="1"/>
  <c r="P15" i="22" s="1"/>
  <c r="Q43" i="23"/>
  <c r="F6" i="23"/>
  <c r="G3" i="22"/>
  <c r="F3" i="23"/>
  <c r="H27" i="22"/>
  <c r="I27" i="22" s="1"/>
  <c r="J27" i="22" s="1"/>
  <c r="K27" i="22" s="1"/>
  <c r="L27" i="22" s="1"/>
  <c r="M27" i="22" s="1"/>
  <c r="N27" i="22" s="1"/>
  <c r="O27" i="22" s="1"/>
  <c r="P27" i="22" s="1"/>
  <c r="Q13" i="23"/>
  <c r="Q19" i="23"/>
  <c r="I9" i="23"/>
  <c r="B7" i="24"/>
  <c r="D6" i="24"/>
  <c r="C6" i="24"/>
  <c r="G6" i="23"/>
  <c r="Q29" i="23"/>
  <c r="F5" i="24"/>
  <c r="H15" i="23"/>
  <c r="I15" i="23" s="1"/>
  <c r="J15" i="23" s="1"/>
  <c r="K15" i="23" s="1"/>
  <c r="L15" i="23" s="1"/>
  <c r="M15" i="23" s="1"/>
  <c r="N15" i="23" s="1"/>
  <c r="O15" i="23" s="1"/>
  <c r="P15" i="23" s="1"/>
  <c r="G5" i="22"/>
  <c r="H11" i="22"/>
  <c r="I21" i="22"/>
  <c r="J21" i="22" s="1"/>
  <c r="K21" i="22" s="1"/>
  <c r="L21" i="22" s="1"/>
  <c r="M21" i="22" s="1"/>
  <c r="N21" i="22" s="1"/>
  <c r="O21" i="22" s="1"/>
  <c r="P21" i="22" s="1"/>
  <c r="Q27" i="23"/>
  <c r="E4" i="24"/>
  <c r="G4" i="24" s="1"/>
  <c r="E6" i="22"/>
  <c r="F6" i="22" s="1"/>
  <c r="Q45" i="23"/>
  <c r="L9" i="22"/>
  <c r="H21" i="23"/>
  <c r="H5" i="23" s="1"/>
  <c r="I66" i="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G6" i="22" l="1"/>
  <c r="Q15" i="22"/>
  <c r="H5" i="22"/>
  <c r="I11" i="22"/>
  <c r="J9" i="23"/>
  <c r="M9" i="22"/>
  <c r="Q15" i="23"/>
  <c r="F6" i="24"/>
  <c r="H5" i="24"/>
  <c r="Q27" i="22"/>
  <c r="H4" i="24"/>
  <c r="E5" i="24"/>
  <c r="E6" i="24" s="1"/>
  <c r="H6" i="23"/>
  <c r="H3" i="22"/>
  <c r="G3" i="23"/>
  <c r="Q21" i="22"/>
  <c r="I21" i="23"/>
  <c r="J21" i="23" s="1"/>
  <c r="K21" i="23" s="1"/>
  <c r="L21" i="23" s="1"/>
  <c r="M21" i="23" s="1"/>
  <c r="N21" i="23" s="1"/>
  <c r="O21" i="23" s="1"/>
  <c r="P21" i="23" s="1"/>
  <c r="Q21" i="23"/>
  <c r="B8" i="24"/>
  <c r="D7" i="24"/>
  <c r="C7" i="24"/>
  <c r="K6" i="18"/>
  <c r="L7" i="18"/>
  <c r="I5" i="23" l="1"/>
  <c r="I6" i="23"/>
  <c r="G5" i="24"/>
  <c r="H6" i="22"/>
  <c r="I5" i="22"/>
  <c r="I6" i="22" s="1"/>
  <c r="J11" i="22"/>
  <c r="H6" i="24"/>
  <c r="G6" i="24"/>
  <c r="F7" i="24"/>
  <c r="N9" i="22"/>
  <c r="D8" i="24"/>
  <c r="C8" i="24"/>
  <c r="B9" i="24"/>
  <c r="E7" i="24"/>
  <c r="K9" i="23"/>
  <c r="J5" i="23"/>
  <c r="I3" i="22"/>
  <c r="H3" i="23"/>
  <c r="M7" i="18"/>
  <c r="L8" i="18"/>
  <c r="J3" i="22" l="1"/>
  <c r="I3" i="23"/>
  <c r="F8" i="24"/>
  <c r="H7" i="24"/>
  <c r="G7" i="24"/>
  <c r="K5" i="23"/>
  <c r="L9" i="23"/>
  <c r="E8" i="24"/>
  <c r="E9" i="24" s="1"/>
  <c r="J6" i="23"/>
  <c r="B10" i="24"/>
  <c r="D9" i="24"/>
  <c r="C9" i="24"/>
  <c r="K11" i="22"/>
  <c r="J5" i="22"/>
  <c r="J6" i="22" s="1"/>
  <c r="O9" i="22"/>
  <c r="M8" i="18"/>
  <c r="N7" i="18"/>
  <c r="D10" i="24" l="1"/>
  <c r="C10" i="24"/>
  <c r="B11" i="24"/>
  <c r="J3" i="23"/>
  <c r="K3" i="22"/>
  <c r="K6" i="23"/>
  <c r="E10" i="24"/>
  <c r="P9" i="22"/>
  <c r="G8" i="24"/>
  <c r="F9" i="24"/>
  <c r="H8" i="24"/>
  <c r="L11" i="22"/>
  <c r="K5" i="22"/>
  <c r="K6" i="22" s="1"/>
  <c r="L5" i="23"/>
  <c r="M9" i="23"/>
  <c r="N8" i="18"/>
  <c r="O7" i="18"/>
  <c r="B12" i="24" l="1"/>
  <c r="D11" i="24"/>
  <c r="C11" i="24"/>
  <c r="E11" i="24" s="1"/>
  <c r="L3" i="22"/>
  <c r="K3" i="23"/>
  <c r="M5" i="23"/>
  <c r="N9" i="23"/>
  <c r="L6" i="23"/>
  <c r="M11" i="22"/>
  <c r="L5" i="22"/>
  <c r="L6" i="22" s="1"/>
  <c r="H9" i="24"/>
  <c r="G9" i="24"/>
  <c r="F10" i="24"/>
  <c r="Q9" i="22"/>
  <c r="O8" i="18"/>
  <c r="P7" i="18"/>
  <c r="N11" i="22" l="1"/>
  <c r="M5" i="22"/>
  <c r="M6" i="22" s="1"/>
  <c r="C12" i="24"/>
  <c r="E12" i="24" s="1"/>
  <c r="B13" i="24"/>
  <c r="D12" i="24"/>
  <c r="M6" i="23"/>
  <c r="N5" i="23"/>
  <c r="O9" i="23"/>
  <c r="F11" i="24"/>
  <c r="H10" i="24"/>
  <c r="G10" i="24"/>
  <c r="L3" i="23"/>
  <c r="M3" i="22"/>
  <c r="Q7" i="18"/>
  <c r="P8" i="18"/>
  <c r="N6" i="23" l="1"/>
  <c r="O5" i="23"/>
  <c r="P9" i="23"/>
  <c r="D13" i="24"/>
  <c r="C13" i="24"/>
  <c r="E13" i="24" s="1"/>
  <c r="B14" i="24"/>
  <c r="M3" i="23"/>
  <c r="N3" i="22"/>
  <c r="O11" i="22"/>
  <c r="N5" i="22"/>
  <c r="N6" i="22" s="1"/>
  <c r="H11" i="24"/>
  <c r="G11" i="24"/>
  <c r="F12" i="24"/>
  <c r="Q8" i="18"/>
  <c r="R7" i="18"/>
  <c r="N3" i="23" l="1"/>
  <c r="O3" i="22"/>
  <c r="P11" i="22"/>
  <c r="O5" i="22"/>
  <c r="O6" i="22" s="1"/>
  <c r="B15" i="24"/>
  <c r="D14" i="24"/>
  <c r="C14" i="24"/>
  <c r="E14" i="24" s="1"/>
  <c r="P5" i="23"/>
  <c r="Q9" i="23"/>
  <c r="F13" i="24"/>
  <c r="H12" i="24"/>
  <c r="G12" i="24"/>
  <c r="O6" i="23"/>
  <c r="R6" i="18"/>
  <c r="S7" i="18"/>
  <c r="R8" i="18"/>
  <c r="H13" i="24" l="1"/>
  <c r="G13" i="24"/>
  <c r="F14" i="24"/>
  <c r="Q5" i="23"/>
  <c r="D61" i="23"/>
  <c r="D59" i="23"/>
  <c r="D15" i="24"/>
  <c r="C15" i="24"/>
  <c r="E15" i="24" s="1"/>
  <c r="B16" i="24"/>
  <c r="P5" i="22"/>
  <c r="Q11" i="22"/>
  <c r="O3" i="23"/>
  <c r="P3" i="22"/>
  <c r="P3" i="23" s="1"/>
  <c r="P6" i="23"/>
  <c r="D60" i="23" s="1"/>
  <c r="S8" i="18"/>
  <c r="T7" i="18"/>
  <c r="F15" i="24" l="1"/>
  <c r="H14" i="24"/>
  <c r="G14" i="24"/>
  <c r="D55" i="22"/>
  <c r="D53" i="22"/>
  <c r="Q5" i="22"/>
  <c r="D16" i="24"/>
  <c r="D17" i="24" s="1"/>
  <c r="C16" i="24"/>
  <c r="C17" i="24" s="1"/>
  <c r="P6" i="22"/>
  <c r="D54" i="22" s="1"/>
  <c r="U7" i="18"/>
  <c r="T8" i="18"/>
  <c r="C18" i="24" l="1"/>
  <c r="F16" i="24"/>
  <c r="H15" i="24"/>
  <c r="G15" i="24"/>
  <c r="E16" i="24"/>
  <c r="U8" i="18"/>
  <c r="V7" i="18"/>
  <c r="H16" i="24" l="1"/>
  <c r="G16" i="24"/>
  <c r="W7" i="18"/>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comments1.xml><?xml version="1.0" encoding="utf-8"?>
<comments xmlns="http://schemas.openxmlformats.org/spreadsheetml/2006/main">
  <authors>
    <author>Eduardo Montes, PMP</author>
  </authors>
  <commentList>
    <comment ref="C9" authorId="0" shapeId="0">
      <text>
        <r>
          <rPr>
            <b/>
            <sz val="9"/>
            <color indexed="81"/>
            <rFont val="Tahoma"/>
            <family val="2"/>
          </rPr>
          <t>Eduardo Montes, PMP:</t>
        </r>
        <r>
          <rPr>
            <sz val="9"/>
            <color indexed="81"/>
            <rFont val="Tahoma"/>
            <family val="2"/>
          </rPr>
          <t xml:space="preserve">
Explique o ganho financeiro e forma de cálculo</t>
        </r>
      </text>
    </comment>
    <comment ref="B10"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1" authorId="0" shapeId="0">
      <text>
        <r>
          <rPr>
            <b/>
            <sz val="9"/>
            <color indexed="81"/>
            <rFont val="Tahoma"/>
            <family val="2"/>
          </rPr>
          <t>Eduardo Montes, PMP:</t>
        </r>
        <r>
          <rPr>
            <sz val="9"/>
            <color indexed="81"/>
            <rFont val="Tahoma"/>
            <family val="2"/>
          </rPr>
          <t xml:space="preserve">
Explique o ganho financeiro e forma de cálculo</t>
        </r>
      </text>
    </comment>
    <comment ref="B12"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3" authorId="0" shapeId="0">
      <text>
        <r>
          <rPr>
            <b/>
            <sz val="9"/>
            <color indexed="81"/>
            <rFont val="Tahoma"/>
            <family val="2"/>
          </rPr>
          <t>Eduardo Montes, PMP:</t>
        </r>
        <r>
          <rPr>
            <sz val="9"/>
            <color indexed="81"/>
            <rFont val="Tahoma"/>
            <family val="2"/>
          </rPr>
          <t xml:space="preserve">
Explique o ganho financeiro e forma de cálculo</t>
        </r>
      </text>
    </comment>
    <comment ref="B14"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5" authorId="0" shapeId="0">
      <text>
        <r>
          <rPr>
            <b/>
            <sz val="9"/>
            <color indexed="81"/>
            <rFont val="Tahoma"/>
            <family val="2"/>
          </rPr>
          <t>Eduardo Montes, PMP:</t>
        </r>
        <r>
          <rPr>
            <sz val="9"/>
            <color indexed="81"/>
            <rFont val="Tahoma"/>
            <family val="2"/>
          </rPr>
          <t xml:space="preserve">
Explique o ganho financeiro e forma de cálculo</t>
        </r>
      </text>
    </comment>
    <comment ref="B16"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7" authorId="0" shapeId="0">
      <text>
        <r>
          <rPr>
            <b/>
            <sz val="9"/>
            <color indexed="81"/>
            <rFont val="Tahoma"/>
            <family val="2"/>
          </rPr>
          <t>Eduardo Montes, PMP:</t>
        </r>
        <r>
          <rPr>
            <sz val="9"/>
            <color indexed="81"/>
            <rFont val="Tahoma"/>
            <family val="2"/>
          </rPr>
          <t xml:space="preserve">
Explique o ganho financeiro e forma de cálculo</t>
        </r>
      </text>
    </comment>
    <comment ref="B18"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9" authorId="0" shapeId="0">
      <text>
        <r>
          <rPr>
            <b/>
            <sz val="9"/>
            <color indexed="81"/>
            <rFont val="Tahoma"/>
            <family val="2"/>
          </rPr>
          <t>Eduardo Montes, PMP:</t>
        </r>
        <r>
          <rPr>
            <sz val="9"/>
            <color indexed="81"/>
            <rFont val="Tahoma"/>
            <family val="2"/>
          </rPr>
          <t xml:space="preserve">
Explique o ganho financeiro e forma de cálculo</t>
        </r>
      </text>
    </comment>
    <comment ref="B20"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1" authorId="0" shapeId="0">
      <text>
        <r>
          <rPr>
            <b/>
            <sz val="9"/>
            <color indexed="81"/>
            <rFont val="Tahoma"/>
            <family val="2"/>
          </rPr>
          <t>Eduardo Montes, PMP:</t>
        </r>
        <r>
          <rPr>
            <sz val="9"/>
            <color indexed="81"/>
            <rFont val="Tahoma"/>
            <family val="2"/>
          </rPr>
          <t xml:space="preserve">
Explique o ganho financeiro e forma de cálculo</t>
        </r>
      </text>
    </comment>
    <comment ref="B22"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3" authorId="0" shapeId="0">
      <text>
        <r>
          <rPr>
            <b/>
            <sz val="9"/>
            <color indexed="81"/>
            <rFont val="Tahoma"/>
            <family val="2"/>
          </rPr>
          <t>Eduardo Montes, PMP:</t>
        </r>
        <r>
          <rPr>
            <sz val="9"/>
            <color indexed="81"/>
            <rFont val="Tahoma"/>
            <family val="2"/>
          </rPr>
          <t xml:space="preserve">
Explique o ganho financeiro e forma de cálculo</t>
        </r>
      </text>
    </comment>
    <comment ref="B24"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5" authorId="0" shapeId="0">
      <text>
        <r>
          <rPr>
            <b/>
            <sz val="9"/>
            <color indexed="81"/>
            <rFont val="Tahoma"/>
            <family val="2"/>
          </rPr>
          <t>Eduardo Montes, PMP:</t>
        </r>
        <r>
          <rPr>
            <sz val="9"/>
            <color indexed="81"/>
            <rFont val="Tahoma"/>
            <family val="2"/>
          </rPr>
          <t xml:space="preserve">
Explique o ganho financeiro e forma de cálculo</t>
        </r>
      </text>
    </comment>
    <comment ref="B26"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7" authorId="0" shapeId="0">
      <text>
        <r>
          <rPr>
            <b/>
            <sz val="9"/>
            <color indexed="81"/>
            <rFont val="Tahoma"/>
            <family val="2"/>
          </rPr>
          <t>Eduardo Montes, PMP:</t>
        </r>
        <r>
          <rPr>
            <sz val="9"/>
            <color indexed="81"/>
            <rFont val="Tahoma"/>
            <family val="2"/>
          </rPr>
          <t xml:space="preserve">
Explique o ganho financeiro e forma de cálculo</t>
        </r>
      </text>
    </comment>
    <comment ref="B28" authorId="0" shapeId="0">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29" authorId="0" shapeId="0">
      <text>
        <r>
          <rPr>
            <b/>
            <sz val="9"/>
            <color indexed="81"/>
            <rFont val="Tahoma"/>
            <family val="2"/>
          </rPr>
          <t>Eduardo Montes, PMP:</t>
        </r>
        <r>
          <rPr>
            <sz val="9"/>
            <color indexed="81"/>
            <rFont val="Tahoma"/>
            <family val="2"/>
          </rPr>
          <t xml:space="preserve">
Explique o ganho financeiro e forma de cálculo</t>
        </r>
      </text>
    </comment>
  </commentList>
</comments>
</file>

<file path=xl/comments2.xml><?xml version="1.0" encoding="utf-8"?>
<comments xmlns="http://schemas.openxmlformats.org/spreadsheetml/2006/main">
  <authors>
    <author>Eduardo Montes, PMP</author>
  </authors>
  <commentList>
    <comment ref="C9" authorId="0" shapeId="0">
      <text>
        <r>
          <rPr>
            <b/>
            <sz val="9"/>
            <color indexed="81"/>
            <rFont val="Tahoma"/>
            <family val="2"/>
          </rPr>
          <t>Eduardo Montes, PMP:</t>
        </r>
        <r>
          <rPr>
            <sz val="9"/>
            <color indexed="81"/>
            <rFont val="Tahoma"/>
            <family val="2"/>
          </rPr>
          <t xml:space="preserve">
Explique o ganho financeiro e forma de cálculo</t>
        </r>
      </text>
    </comment>
    <comment ref="C11" authorId="0" shapeId="0">
      <text>
        <r>
          <rPr>
            <b/>
            <sz val="9"/>
            <color indexed="81"/>
            <rFont val="Tahoma"/>
            <family val="2"/>
          </rPr>
          <t>Eduardo Montes, PMP:</t>
        </r>
        <r>
          <rPr>
            <sz val="9"/>
            <color indexed="81"/>
            <rFont val="Tahoma"/>
            <family val="2"/>
          </rPr>
          <t xml:space="preserve">
Explique o ganho financeiro e forma de cálculo</t>
        </r>
      </text>
    </comment>
    <comment ref="C13" authorId="0" shapeId="0">
      <text>
        <r>
          <rPr>
            <b/>
            <sz val="9"/>
            <color indexed="81"/>
            <rFont val="Tahoma"/>
            <family val="2"/>
          </rPr>
          <t>Eduardo Montes, PMP:</t>
        </r>
        <r>
          <rPr>
            <sz val="9"/>
            <color indexed="81"/>
            <rFont val="Tahoma"/>
            <family val="2"/>
          </rPr>
          <t xml:space="preserve">
Explique o ganho financeiro e forma de cálculo</t>
        </r>
      </text>
    </comment>
    <comment ref="C15" authorId="0" shapeId="0">
      <text>
        <r>
          <rPr>
            <b/>
            <sz val="9"/>
            <color indexed="81"/>
            <rFont val="Tahoma"/>
            <family val="2"/>
          </rPr>
          <t>Eduardo Montes, PMP:</t>
        </r>
        <r>
          <rPr>
            <sz val="9"/>
            <color indexed="81"/>
            <rFont val="Tahoma"/>
            <family val="2"/>
          </rPr>
          <t xml:space="preserve">
Explique o ganho financeiro e forma de cálculo</t>
        </r>
      </text>
    </comment>
    <comment ref="C17" authorId="0" shapeId="0">
      <text>
        <r>
          <rPr>
            <b/>
            <sz val="9"/>
            <color indexed="81"/>
            <rFont val="Tahoma"/>
            <family val="2"/>
          </rPr>
          <t>Eduardo Montes, PMP:</t>
        </r>
        <r>
          <rPr>
            <sz val="9"/>
            <color indexed="81"/>
            <rFont val="Tahoma"/>
            <family val="2"/>
          </rPr>
          <t xml:space="preserve">
Explique o ganho financeiro e forma de cálculo</t>
        </r>
      </text>
    </comment>
    <comment ref="C19" authorId="0" shapeId="0">
      <text>
        <r>
          <rPr>
            <b/>
            <sz val="9"/>
            <color indexed="81"/>
            <rFont val="Tahoma"/>
            <family val="2"/>
          </rPr>
          <t>Eduardo Montes, PMP:</t>
        </r>
        <r>
          <rPr>
            <sz val="9"/>
            <color indexed="81"/>
            <rFont val="Tahoma"/>
            <family val="2"/>
          </rPr>
          <t xml:space="preserve">
Explique o ganho financeiro e forma de cálculo</t>
        </r>
      </text>
    </comment>
    <comment ref="C21" authorId="0" shapeId="0">
      <text>
        <r>
          <rPr>
            <b/>
            <sz val="9"/>
            <color indexed="81"/>
            <rFont val="Tahoma"/>
            <family val="2"/>
          </rPr>
          <t>Eduardo Montes, PMP:</t>
        </r>
        <r>
          <rPr>
            <sz val="9"/>
            <color indexed="81"/>
            <rFont val="Tahoma"/>
            <family val="2"/>
          </rPr>
          <t xml:space="preserve">
Explique o ganho financeiro e forma de cálculo</t>
        </r>
      </text>
    </comment>
    <comment ref="C23" authorId="0" shapeId="0">
      <text>
        <r>
          <rPr>
            <b/>
            <sz val="9"/>
            <color indexed="81"/>
            <rFont val="Tahoma"/>
            <family val="2"/>
          </rPr>
          <t>Eduardo Montes, PMP:</t>
        </r>
        <r>
          <rPr>
            <sz val="9"/>
            <color indexed="81"/>
            <rFont val="Tahoma"/>
            <family val="2"/>
          </rPr>
          <t xml:space="preserve">
Explique o ganho financeiro e forma de cálculo</t>
        </r>
      </text>
    </comment>
    <comment ref="C25" authorId="0" shapeId="0">
      <text>
        <r>
          <rPr>
            <b/>
            <sz val="9"/>
            <color indexed="81"/>
            <rFont val="Tahoma"/>
            <family val="2"/>
          </rPr>
          <t>Eduardo Montes, PMP:</t>
        </r>
        <r>
          <rPr>
            <sz val="9"/>
            <color indexed="81"/>
            <rFont val="Tahoma"/>
            <family val="2"/>
          </rPr>
          <t xml:space="preserve">
Explique o ganho financeiro e forma de cálculo</t>
        </r>
      </text>
    </comment>
    <comment ref="C27" authorId="0" shapeId="0">
      <text>
        <r>
          <rPr>
            <b/>
            <sz val="9"/>
            <color indexed="81"/>
            <rFont val="Tahoma"/>
            <family val="2"/>
          </rPr>
          <t>Eduardo Montes, PMP:</t>
        </r>
        <r>
          <rPr>
            <sz val="9"/>
            <color indexed="81"/>
            <rFont val="Tahoma"/>
            <family val="2"/>
          </rPr>
          <t xml:space="preserve">
Explique o ganho financeiro e forma de cálculo</t>
        </r>
      </text>
    </comment>
    <comment ref="C29" authorId="0" shapeId="0">
      <text>
        <r>
          <rPr>
            <b/>
            <sz val="9"/>
            <color indexed="81"/>
            <rFont val="Tahoma"/>
            <family val="2"/>
          </rPr>
          <t>Eduardo Montes, PMP:</t>
        </r>
        <r>
          <rPr>
            <sz val="9"/>
            <color indexed="81"/>
            <rFont val="Tahoma"/>
            <family val="2"/>
          </rPr>
          <t xml:space="preserve">
Explique o ganho financeiro e forma de cálculo</t>
        </r>
      </text>
    </comment>
  </commentList>
</comments>
</file>

<file path=xl/sharedStrings.xml><?xml version="1.0" encoding="utf-8"?>
<sst xmlns="http://schemas.openxmlformats.org/spreadsheetml/2006/main" count="2469" uniqueCount="871">
  <si>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</si>
  <si>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</si>
  <si>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</si>
  <si>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</si>
  <si>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</si>
  <si>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</si>
  <si>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</si>
  <si>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</si>
  <si>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</si>
  <si>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</si>
  <si>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</si>
  <si>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</si>
  <si>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</si>
  <si>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</si>
  <si>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</si>
  <si>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</si>
  <si>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</si>
  <si>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</si>
  <si>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</si>
  <si>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</si>
  <si>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</si>
  <si>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</si>
  <si>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</si>
  <si>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</si>
  <si>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</si>
  <si>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</si>
  <si>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</si>
  <si>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</si>
  <si>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</si>
  <si>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</si>
  <si>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</si>
  <si>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</si>
  <si>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</si>
  <si>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</si>
  <si>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</si>
  <si>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</si>
  <si>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</si>
  <si>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</si>
  <si>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</si>
  <si>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</si>
  <si>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</si>
  <si>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</si>
  <si>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</si>
  <si>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</si>
  <si>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</si>
  <si>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</si>
  <si>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</si>
  <si>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</si>
  <si>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</si>
  <si>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</si>
  <si>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</si>
  <si>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</si>
  <si>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</si>
  <si>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</si>
  <si>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</si>
  <si>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</si>
  <si>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</si>
  <si>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</si>
  <si>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</si>
  <si>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</si>
  <si>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</si>
  <si>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</si>
  <si>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</si>
  <si>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</si>
  <si>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</si>
  <si>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</si>
  <si>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</si>
  <si>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</si>
  <si>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</si>
  <si>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</si>
  <si>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</si>
  <si>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</si>
  <si>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</si>
  <si>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</si>
  <si>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</si>
  <si>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</si>
  <si>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</si>
  <si>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</si>
  <si>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</si>
  <si>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</si>
  <si>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</si>
  <si>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</si>
  <si>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</si>
  <si>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</si>
  <si>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</si>
  <si>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</si>
  <si>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</si>
  <si>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</si>
  <si>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</si>
  <si>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</si>
  <si>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</si>
  <si>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</si>
  <si>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</si>
  <si>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</si>
  <si>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</si>
  <si>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</si>
  <si>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</si>
  <si>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</si>
  <si>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</si>
  <si>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</si>
  <si>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</si>
  <si>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</si>
  <si>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</si>
  <si>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</si>
  <si>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</si>
  <si>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</si>
  <si>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</si>
  <si>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</si>
  <si>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</si>
  <si>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</si>
  <si>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</si>
  <si>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</si>
  <si>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</si>
  <si>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</si>
  <si>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</si>
  <si>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</si>
  <si>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</si>
  <si>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</si>
  <si>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</si>
  <si>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</si>
  <si>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</si>
  <si>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</si>
  <si>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</si>
  <si>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</si>
  <si>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</si>
  <si>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</si>
  <si>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</si>
  <si>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</si>
  <si>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</si>
  <si>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</si>
  <si>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</si>
  <si>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</si>
  <si>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</si>
  <si>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</si>
  <si>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</si>
  <si>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</si>
  <si>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</si>
  <si>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</si>
  <si>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</si>
  <si>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</si>
  <si>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</si>
  <si>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</si>
  <si>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</si>
  <si>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</si>
  <si>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</si>
  <si>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</si>
  <si>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</si>
  <si>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</si>
  <si>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</si>
  <si>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</si>
  <si>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</si>
  <si>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</si>
  <si>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</si>
  <si>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</si>
  <si>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</si>
  <si>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</si>
  <si>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</si>
  <si>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</si>
  <si>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</si>
  <si>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</si>
  <si>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</si>
  <si>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</si>
  <si>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</si>
  <si>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</si>
  <si>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</si>
  <si>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</si>
  <si>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</si>
  <si>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</si>
  <si>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</si>
  <si>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</si>
  <si>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</si>
  <si>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</si>
  <si>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4.1.3</t>
  </si>
  <si>
    <t>Codificação back-end</t>
  </si>
  <si>
    <t>Coletar feedback e implementação de melhorias</t>
  </si>
  <si>
    <t>Adaptação de mercado</t>
  </si>
  <si>
    <t>Expansão</t>
  </si>
  <si>
    <t>11.1</t>
  </si>
  <si>
    <t>11.1.2</t>
  </si>
  <si>
    <t>11.1.3</t>
  </si>
  <si>
    <t>Análise de expansão de mercado</t>
  </si>
  <si>
    <t>Desenvolvimento de parcerias</t>
  </si>
  <si>
    <t>Desenvolvimento de versões de assinatura - Monetização</t>
  </si>
  <si>
    <t>2ª</t>
  </si>
  <si>
    <t>Saúde e Bem-estar na palma da sua mão</t>
  </si>
  <si>
    <t>Saúde e bem-estar na palma da sua mão</t>
  </si>
  <si>
    <t>SAM</t>
  </si>
  <si>
    <t>Stakeholder</t>
  </si>
  <si>
    <t xml:space="preserve">Motivações e Interesses </t>
  </si>
  <si>
    <t>Poder e influência</t>
  </si>
  <si>
    <t>Importância e
Impacto</t>
  </si>
  <si>
    <t>Melhorar sua saúde e bem-estar, encontrar informações úteis, manter um estilo de vida saudável.</t>
  </si>
  <si>
    <t>Saúde pessoal, bem-estar, facilidade de uso do aplicativo.</t>
  </si>
  <si>
    <t>Influenciam o sucesso do aplicativo por meio do uso e feedback.</t>
  </si>
  <si>
    <t>Cruciais para a aceitação e popularidade do aplicativo.</t>
  </si>
  <si>
    <t>Papéis &amp; Responsabilidades</t>
  </si>
  <si>
    <t>Usar o aplicativo, fornecer feedback, compartilhar experiências.</t>
  </si>
  <si>
    <t>Manter os clientes satisfeitos, garantir que o aplicativo atenda às suas necessidades.</t>
  </si>
  <si>
    <t>Product Owner</t>
  </si>
  <si>
    <t>Cliente (Usuários Finais)</t>
  </si>
  <si>
    <t>Desenvolver um aplicativo bem-sucedido que atenda às necessidades dos clientes.</t>
  </si>
  <si>
    <t>Lançamento bem-sucedido, aumento de usuários ativos, satisfação do cliente.</t>
  </si>
  <si>
    <t>Sucesso do produto, inovação na área de saúde e bem-estar.</t>
  </si>
  <si>
    <t>Determina a direção e as prioridades do desenvolvimento.</t>
  </si>
  <si>
    <t>Fundamental para o sucesso do aplicativo.</t>
  </si>
  <si>
    <t>Definir a visão do produto, priorizar recursos, tomar decisões estratégicas.</t>
  </si>
  <si>
    <t>Alinhar o desenvolvimento com as necessidades dos clientes.</t>
  </si>
  <si>
    <t>Criar um aplicativo funcional e confiável.</t>
  </si>
  <si>
    <t>Implementar recursos, manter a estabilidade, otimizar o desempenho.</t>
  </si>
  <si>
    <t>Desenvolvimento de software, aprendizado contínuo.</t>
  </si>
  <si>
    <t>Impactam diretamente na qualidade técnica do aplicativo.</t>
  </si>
  <si>
    <t>Contribuem para a usabilidade e confiabilidade do aplicativo.</t>
  </si>
  <si>
    <t>Escrever código, realizar testes, resolver problemas técnicos.</t>
  </si>
  <si>
    <t>Colaboração eficaz com o Product Owner para implementar recursos com sucesso.</t>
  </si>
  <si>
    <t>Desenvolvedores</t>
  </si>
  <si>
    <t>Time Comercial</t>
  </si>
  <si>
    <t>Aumentar a base de usuários e a receita.</t>
  </si>
  <si>
    <t xml:space="preserve">Fechamento de vendas, expansão de parcerias, aumento da receita nova, Upsell e Crossell. </t>
  </si>
  <si>
    <t>Crescimento do negócio, sucesso no mercado.</t>
  </si>
  <si>
    <t>Impactam nas estratégias de vendas e marketing.</t>
  </si>
  <si>
    <t>Contribuem para o crescimento e sucesso financeiro do aplicativo.</t>
  </si>
  <si>
    <t>Negociar parcerias, fechar vendas, atingir metas de receita.</t>
  </si>
  <si>
    <t>Alinhamento com as estratégias de marketing e desenvolvimento.</t>
  </si>
  <si>
    <t>Marketing</t>
  </si>
  <si>
    <t>Promover o aplicativo, a marca  e atrair novos clientes.</t>
  </si>
  <si>
    <t xml:space="preserve">Aumentar a conscientização, gerar leads, criar campanhas eficazes para atrair clientes. </t>
  </si>
  <si>
    <t>Sucesso das campanhas, crescimento da base de usuários.</t>
  </si>
  <si>
    <t>Moldam a percepção do aplicativo e da marca no mercado.</t>
  </si>
  <si>
    <t>: Afetam diretamente a aquisição de usuários e no resultado financeiro da empresa.</t>
  </si>
  <si>
    <t>Planejar campanhas, criar conteúdo, monitorar métricas de marketing.</t>
  </si>
  <si>
    <t>Comunicar eficazmente os benefícios do aplicativo aos clientes.</t>
  </si>
  <si>
    <t>UX (User Experience)</t>
  </si>
  <si>
    <t>Melhorar a usabilidade e a experiência do usuário.</t>
  </si>
  <si>
    <t>Criar designs intuitivos, otimizar a navegação, reduzir a fricção.</t>
  </si>
  <si>
    <t>Satisfação do usuário, inovação de design.</t>
  </si>
  <si>
    <t>Influenciam diretamente na usabilidade e na retenção de usuários.</t>
  </si>
  <si>
    <t>Contribuem para a experiência do usuário.</t>
  </si>
  <si>
    <t>Design de interface, teste de usabilidade, feedback de design.</t>
  </si>
  <si>
    <t>Colaborar com desenvolvedores para implementar designs eficazes.</t>
  </si>
  <si>
    <t>Equipe de Suporte ao Cliente</t>
  </si>
  <si>
    <t>Resolver problemas dos usuários e fornecer suporte.</t>
  </si>
  <si>
    <t>Resolução rápida de problemas, satisfação do cliente.</t>
  </si>
  <si>
    <t>Satisfação do cliente, melhoria contínua do suporte.</t>
  </si>
  <si>
    <t>Podem influenciar a satisfação do cliente.</t>
  </si>
  <si>
    <t>Mantêm os clientes satisfeitos e engajados.</t>
  </si>
  <si>
    <t>Responder a perguntas, resolver problemas, coletar feedback do cliente.</t>
  </si>
  <si>
    <t>Fornecer suporte eficaz para manter os clientes felizes.</t>
  </si>
  <si>
    <t>Gerência Executiva/Alta Administração</t>
  </si>
  <si>
    <t>Alinhar o aplicativo com a visão da empresa e garantir o sucesso financeiro e da marca no mercado.</t>
  </si>
  <si>
    <t>Crescimento do aplicativo, alinhamento estratégico, retorno sobre o investimento.</t>
  </si>
  <si>
    <t>Sucesso da empresa, crescimento financeiro.</t>
  </si>
  <si>
    <t>Definem a estratégia e os recursos disponíveis.</t>
  </si>
  <si>
    <t>Determinam o curso do aplicativo e seu impacto na empresa.</t>
  </si>
  <si>
    <t>Estabelecer metas estratégicas, alocar recursos, tomar decisões de alto nível.</t>
  </si>
  <si>
    <t>Manter o alinhamento estratégico e garantir que o aplicativo contribua para os objetivos da empresa.</t>
  </si>
  <si>
    <t>Objetivos</t>
  </si>
  <si>
    <t>Metas</t>
  </si>
  <si>
    <t>Sintonia "fina"</t>
  </si>
  <si>
    <t>Área de Interesse</t>
  </si>
  <si>
    <t>Nível de Detalhe</t>
  </si>
  <si>
    <t>Formato</t>
  </si>
  <si>
    <t>Frequência</t>
  </si>
  <si>
    <t>Mecanismo de Entrega</t>
  </si>
  <si>
    <t>Relatórios sobre atualizações de recursos, melhorias com base no feedback dos usuários, dicas de uso do aplicativo.</t>
  </si>
  <si>
    <t>Relatórios concisos e informativos, destacando as principais mudanças e benefícios para os usuários.</t>
  </si>
  <si>
    <t>Relatórios de desempenho do aplicativo, métricas-chave, feedback dos usuários, status do desenvolvimento.</t>
  </si>
  <si>
    <t>Relatórios detalhados com métricas específicas e análise de tendências.</t>
  </si>
  <si>
    <t>Atualizações de prioridades de desenvolvimento, correções de bugs, novos recursos planejados.</t>
  </si>
  <si>
    <t>Comunicados claros e específicos sobre o que precisa ser desenvolvido.</t>
  </si>
  <si>
    <t>Informações sobre estratégias de venda, parcerias potenciais, métricas de aquisição de clientes.</t>
  </si>
  <si>
    <t>Resumos claros e acionáveis, com ênfase em oportunidades de negócios.</t>
  </si>
  <si>
    <t>Reuniões trimestrais de revisão de estratégia, e-mails de atualização semanais.</t>
  </si>
  <si>
    <t>Trimestral para revisão estratégica, semanal para atualizações de status.</t>
  </si>
  <si>
    <t>Resultados de campanhas de marketing, análises de público-alvo, insights sobre concorrência.</t>
  </si>
  <si>
    <t>Análises aprofundadas de desempenho de campanhas, segmentação de mercado.</t>
  </si>
  <si>
    <t>Reuniões mensais de análise de marketing, relatórios detalhados em PowerPoint.</t>
  </si>
  <si>
    <t>Mensal para análise de campanhas, atualizações conforme necessário.</t>
  </si>
  <si>
    <t>Feedback do usuário, testes de usabilidade, propostas de design.</t>
  </si>
  <si>
    <t>Relatórios detalhados de testes de usabilidade, propostas de melhorias de design.</t>
  </si>
  <si>
    <t>SRM</t>
  </si>
  <si>
    <t>Problemas recorrentes relatados pelos usuários, solicitações de recursos.</t>
  </si>
  <si>
    <t>Relatórios resumidos de problemas mais frequentes, respostas a solicitações de recursos.</t>
  </si>
  <si>
    <t>Mensal para revisão de suporte, atualizações conforme necessário.</t>
  </si>
  <si>
    <t>Resultados gerais do projeto, conformidade com os objetivos estratégicos, desempenho financeiro.</t>
  </si>
  <si>
    <t>Relatórios de alto nível com foco em métricas-chave e alinhamento estratégico.</t>
  </si>
  <si>
    <t>Reuniões presenciais ou virtuais, relatórios executivos enviados por e-mail.</t>
  </si>
  <si>
    <t>Dailys e alinhamentos semanais de sprint com a equipe de desenvolvimento, UX e PO, utilizando o scrum.</t>
  </si>
  <si>
    <t>Dailys durante a sprint e as demais reuniões do scrum.</t>
  </si>
  <si>
    <t>Mensal para revisão executiva, atualizações conforme necessário.</t>
  </si>
  <si>
    <t>Análise de Stakeholders</t>
  </si>
  <si>
    <t>Projeto</t>
  </si>
  <si>
    <t>Gerente do Projeto</t>
  </si>
  <si>
    <t>Entregas do Projeto</t>
  </si>
  <si>
    <t>Projeto N°</t>
  </si>
  <si>
    <t>Sponsor</t>
  </si>
  <si>
    <t>Atulizado Em</t>
  </si>
  <si>
    <t>SAÚDE E BEM-ESTAR</t>
  </si>
  <si>
    <t>Yasmin Renata</t>
  </si>
  <si>
    <t xml:space="preserve">A definir </t>
  </si>
  <si>
    <t>Hospital Sírio-Libanês</t>
  </si>
  <si>
    <t>6.20.23</t>
  </si>
  <si>
    <t xml:space="preserve">Reuniões mensais de revisão de desempenho no teams e relatórios detalhados no PBI </t>
  </si>
  <si>
    <t>Reuniões trimestrais no teams de revisão executiva, relatórios executivos resumidos com dados do PBI via ppt.</t>
  </si>
  <si>
    <t>Reuniões mensais no teams de revisão de suporte, resumos enviados por e-mail.</t>
  </si>
  <si>
    <t>Reuniões remotas, relatórios enviados por e-mail.</t>
  </si>
  <si>
    <t>Reuniões virtuais, quadro de tarefas online no jira.</t>
  </si>
  <si>
    <t>Reuniões  virtuais, e-mails informativos.</t>
  </si>
  <si>
    <t>Reuniões virtuais, relatórios enviados por e-mail.</t>
  </si>
  <si>
    <t>Reuniões virtuais e dados no miro</t>
  </si>
  <si>
    <t>Reuniões virtuais, e-mails informativos.</t>
  </si>
  <si>
    <t>Atingir metas de fitness, perder peso e/ou melhorar a saúde.</t>
  </si>
  <si>
    <t>Comunicar via e-mail, qualquer alteração ou novidade do produto</t>
  </si>
  <si>
    <t>Mensalmente ou imediatamente para correções críticas.</t>
  </si>
  <si>
    <t>E-mails de ativação, engajamento, recorrência, financeiros, news e comunicados gerais.</t>
  </si>
  <si>
    <t>NÃO</t>
  </si>
  <si>
    <t>Atividades</t>
  </si>
  <si>
    <t>Pós-lançamento (Stakeholders internos)</t>
  </si>
  <si>
    <t>Monitorar o feedback dos usuários escolhidos para usar o app e analisar métricas de uso</t>
  </si>
  <si>
    <t>Lançamento (Stakeholders internos)</t>
  </si>
  <si>
    <t>Rede de Precedência de Atividades</t>
  </si>
  <si>
    <t>OBS: A atividade fictícia ou fantasma é usada para mostrar a dependência entre atividades sem consumir recursos. Também evita que duas ou mais atividades tenham, simultaneamente, o mesmo início e o mesmo fim.</t>
  </si>
  <si>
    <t xml:space="preserve">Caminho crítico das atividades: </t>
  </si>
  <si>
    <t>a entrega do Projeto.</t>
  </si>
  <si>
    <t>DIAGRAMA DE PRECEDÊNCIA (PERT/CPM) DO PROJETO</t>
  </si>
  <si>
    <t>Rede PERT: PDT(ti), UDT(TI) e Folga</t>
  </si>
  <si>
    <t>Iniciação, Planejamento, Desenvolvimento, Integração, Testes, Lançamento, Pós-Lançamento, Marketing, Avaliação e Expansão. Ou seja, essas atividades devem seguir o cronograma estabelecido no WBS detalhado e ser acompanhado pelo Gestor do Projeto para que não haja atrasos que comprometam</t>
  </si>
  <si>
    <t>Planejamento/Design e Prototipagem</t>
  </si>
  <si>
    <t xml:space="preserve">Marketing e Divulgação - para o Mercado </t>
  </si>
  <si>
    <t>Marketing e Divulgação para o Mercado</t>
  </si>
  <si>
    <t>Previsões de Orçamento</t>
  </si>
  <si>
    <t>Saúde e Bem Estar</t>
  </si>
  <si>
    <t>Capa</t>
  </si>
  <si>
    <t>Instruções, Histórico de Alterações e as Aprovações</t>
  </si>
  <si>
    <t>Orçado</t>
  </si>
  <si>
    <t>Detalhamento dos investimentos orçados</t>
  </si>
  <si>
    <t>Realizado</t>
  </si>
  <si>
    <t>Detalhamento dos investimentos realizados</t>
  </si>
  <si>
    <t>Status</t>
  </si>
  <si>
    <t>Status comparando Orçado x Realizado</t>
  </si>
  <si>
    <t>Parâmetros</t>
  </si>
  <si>
    <t>Parâmetros usados nas outras abas da planilha.</t>
  </si>
  <si>
    <t>Fonte</t>
  </si>
  <si>
    <t>https://escritoriodeprojetos.com.br/download/previsoes-do-orcamento/</t>
  </si>
  <si>
    <t>Controle de Versões</t>
  </si>
  <si>
    <t>Versão</t>
  </si>
  <si>
    <t>Data</t>
  </si>
  <si>
    <t>Autor</t>
  </si>
  <si>
    <t>Notas da Revisão</t>
  </si>
  <si>
    <t>Bruna Dias</t>
  </si>
  <si>
    <t>Mary Alice</t>
  </si>
  <si>
    <t>Instruções</t>
  </si>
  <si>
    <t>Ref.</t>
  </si>
  <si>
    <t>Aba</t>
  </si>
  <si>
    <t>Respons</t>
  </si>
  <si>
    <t>Passos</t>
  </si>
  <si>
    <t>Param</t>
  </si>
  <si>
    <t>PMO</t>
  </si>
  <si>
    <t>Entre com o Custo do Capital</t>
  </si>
  <si>
    <t>Gerente de Projetos</t>
  </si>
  <si>
    <t>Preencher as informações de identificação do projeto (Nome, Solicitante e Patrocionador)</t>
  </si>
  <si>
    <t>Preencher na coluna B o nome de cada Gasto (B7, B10, ...). No máximo 5, caso tiver mais de 5 agrupar os benefícios ou ajustar planilha. Veja na Aba Param - Coluna C - Tipos de gastos comuns em projetos</t>
  </si>
  <si>
    <t>Sempre que possível, esclareça como foi calculado o valor dos gastos (C7, C10, ...)</t>
  </si>
  <si>
    <t>Entrar com o valor dos gastos por ano (D9..M21), se preferir, entre com o valor do crescimento por ano (D8..M20) para todos os gastos</t>
  </si>
  <si>
    <t>Preenche na coluna B o nome dos custos (B29, B30)</t>
  </si>
  <si>
    <t>Sempre que possível, esclareça como foi calculado o valor dos custos (C29, C30)</t>
  </si>
  <si>
    <t>Entrar com o valor dos custos por ano (D27..M31)</t>
  </si>
  <si>
    <t>Entre com o valor realizado mês a mês. Caso não necessitar registrar os detalhes, pode incluir o valor total na linha 39 [Investimento total]</t>
  </si>
  <si>
    <t>Aprovações</t>
  </si>
  <si>
    <t>Participante</t>
  </si>
  <si>
    <t>Assinatura</t>
  </si>
  <si>
    <t>Identificação do Projeto</t>
  </si>
  <si>
    <t>Mês</t>
  </si>
  <si>
    <t>Nome do Projeto</t>
  </si>
  <si>
    <t>Patrocinador</t>
  </si>
  <si>
    <t>Investimento inicial Total</t>
  </si>
  <si>
    <t>Investimento Acumulado</t>
  </si>
  <si>
    <t>Explicação</t>
  </si>
  <si>
    <t>Investimento c/ taxa de crescimento</t>
  </si>
  <si>
    <t>Para facilitar o cálculo do gasto baseado em uma taxa de crescimento.</t>
  </si>
  <si>
    <t>Gasto referente ao start do projeto, desde o estudo, mapeamento de funcionalidade e formação de time</t>
  </si>
  <si>
    <t>Taxa de Crescimento de 10%</t>
  </si>
  <si>
    <t>Taxa de crescimento de investimento de 10% ao mês MOM</t>
  </si>
  <si>
    <t>Tudo que tange o mapeamento inicial do planejamento, como plano de exercicio e requisitos, mapas de academias e parques e afins.</t>
  </si>
  <si>
    <t>Todo processo que compete ao desenvolvimento da funcionalidade em sua camada de Wire, Layout, experiência, ou seja, UX.</t>
  </si>
  <si>
    <t>Desenvolvimento do frontend, backend e todo processo de desenvolvimento.</t>
  </si>
  <si>
    <t xml:space="preserve">Foco na segurança e integração da plataforma. </t>
  </si>
  <si>
    <t>Teste</t>
  </si>
  <si>
    <t>Verificar as funcionalidades, realizar testes e possíveis correções</t>
  </si>
  <si>
    <t>Tudo que tange aos stakeholders</t>
  </si>
  <si>
    <t>Tudo que tange o pós lançamento.</t>
  </si>
  <si>
    <t>Todo processo de marketing e divulgação.</t>
  </si>
  <si>
    <t>Feedback e adapção</t>
  </si>
  <si>
    <t>Investimentos</t>
  </si>
  <si>
    <t>Custo de Implementação</t>
  </si>
  <si>
    <t>Custo da Operação</t>
  </si>
  <si>
    <t>Custos de Treinamento</t>
  </si>
  <si>
    <t>Custo</t>
  </si>
  <si>
    <t>Outros custos</t>
  </si>
  <si>
    <t>Indicadores Financeiros</t>
  </si>
  <si>
    <t>NPV/VPL</t>
  </si>
  <si>
    <t xml:space="preserve">Payback </t>
  </si>
  <si>
    <t>ROI</t>
  </si>
  <si>
    <t>Investimento Total</t>
  </si>
  <si>
    <t>Períodos</t>
  </si>
  <si>
    <t>No Período (R$)</t>
  </si>
  <si>
    <t>Acumulado (R$)</t>
  </si>
  <si>
    <t>Desvio (R$)</t>
  </si>
  <si>
    <t>Desvio %</t>
  </si>
  <si>
    <t>Diferença dos realizados</t>
  </si>
  <si>
    <t>Saldo Final</t>
  </si>
  <si>
    <t>Variável</t>
  </si>
  <si>
    <t>Tipo de Benefício</t>
  </si>
  <si>
    <t>Custo do Capital</t>
  </si>
  <si>
    <t>Retorno Requerido do Investimento</t>
  </si>
  <si>
    <t>Domínio ou Valor</t>
  </si>
  <si>
    <t>Aumento de Receita</t>
  </si>
  <si>
    <t>Aumento de Produtividade</t>
  </si>
  <si>
    <t>Aumento da Capacidade Produtiva</t>
  </si>
  <si>
    <t>Redução do Turn-over</t>
  </si>
  <si>
    <t>Redução de retrabalho</t>
  </si>
  <si>
    <t>Redução dos custos da não qualidade</t>
  </si>
  <si>
    <t>Redução das reclamações dos clientes</t>
  </si>
  <si>
    <t>Redução dos custos</t>
  </si>
  <si>
    <t>Parametros a serem configurados inicialmente</t>
  </si>
  <si>
    <t>Nome do projeto</t>
  </si>
  <si>
    <t xml:space="preserve">Saúde e Bem-estar </t>
  </si>
  <si>
    <t>Mês de início</t>
  </si>
  <si>
    <t xml:space="preserve"> Prefeitura de São Paulo</t>
  </si>
  <si>
    <t>Informações sobre o projeto</t>
  </si>
  <si>
    <t>Gerente Responsável</t>
  </si>
  <si>
    <t>Data da avaliação</t>
  </si>
  <si>
    <t>Histórico da avaliação de riscos</t>
  </si>
  <si>
    <t>Identificação dos Riscos</t>
  </si>
  <si>
    <t>Probabilidade</t>
  </si>
  <si>
    <t>Impacto</t>
  </si>
  <si>
    <t>Muito Baixa - 1</t>
  </si>
  <si>
    <t>Muito Baixo - 1</t>
  </si>
  <si>
    <t>ID</t>
  </si>
  <si>
    <t>Fase ou</t>
  </si>
  <si>
    <t>Declaração do Risco</t>
  </si>
  <si>
    <t>Resp.</t>
  </si>
  <si>
    <t>Estratégia de Resposta</t>
  </si>
  <si>
    <t>Plano de Prevenção</t>
  </si>
  <si>
    <t>Plano de Contingência</t>
  </si>
  <si>
    <t>Severidade 
(X,Y)</t>
  </si>
  <si>
    <t>Baixa - 2</t>
  </si>
  <si>
    <t>Muito Baixo - 2</t>
  </si>
  <si>
    <t>Recurso</t>
  </si>
  <si>
    <t>Classificação</t>
  </si>
  <si>
    <r>
      <t xml:space="preserve">CAUSA 
</t>
    </r>
    <r>
      <rPr>
        <sz val="12"/>
        <color indexed="8"/>
        <rFont val="Calibri"/>
        <family val="2"/>
      </rPr>
      <t>(Começa a frase com "Como Resultado ...")</t>
    </r>
  </si>
  <si>
    <r>
      <t xml:space="preserve">RISCO 
</t>
    </r>
    <r>
      <rPr>
        <sz val="12"/>
        <rFont val="Calibri"/>
        <family val="2"/>
      </rPr>
      <t>(Começar a frase com "Pode ocorrer ...")</t>
    </r>
  </si>
  <si>
    <r>
      <t xml:space="preserve">CONSEQUÊNCIA </t>
    </r>
    <r>
      <rPr>
        <sz val="12"/>
        <rFont val="Calibri"/>
        <family val="2"/>
      </rPr>
      <t>(Começar a frase com "O que acarretaria ...")</t>
    </r>
  </si>
  <si>
    <t>Riscos Colaterais</t>
  </si>
  <si>
    <t>Moderada - 3</t>
  </si>
  <si>
    <t>Baixo - 3</t>
  </si>
  <si>
    <t>R01</t>
  </si>
  <si>
    <t>Software</t>
  </si>
  <si>
    <t>Segurança</t>
  </si>
  <si>
    <t>Mateus</t>
  </si>
  <si>
    <t>Mitigar</t>
  </si>
  <si>
    <t>Garantir a conformidade com regulamentos de privacidade, como estabelece a LGPD. Criptografar dados sensíveis. Implementar autenticação segura e autorização para garantir que apenas os usuários autorizados acessem informações pessoais.</t>
  </si>
  <si>
    <t>Realizar auditorias de segurança regulares e implementar atualizações de segurança para proteger contra ameaças em constante evolução.</t>
  </si>
  <si>
    <t>Atraso no projeto e aumento nos custos</t>
  </si>
  <si>
    <t>Alta - 4</t>
  </si>
  <si>
    <t>Baixo - 4</t>
  </si>
  <si>
    <t>R02</t>
  </si>
  <si>
    <t>Garantir que todas as informações de saúde fornecidas sejam baseadas em fontes confiáveis e que haja uma renovação constante de conteúdo para refletir as melhores práticas de saúde.</t>
  </si>
  <si>
    <t>R03</t>
  </si>
  <si>
    <t>Pode ocorrer atraso na obtenção de cuidados médicos adequados.</t>
  </si>
  <si>
    <t>O que acarretaria em riscos para a saúde dos usuários, perda de confiança.</t>
  </si>
  <si>
    <t>Educar os usuários sobre os limites do aplicativo, enfatizar que ele é uma ferramenta de suporte e não uma substituição para aconselhamento médico, fornecer informações claras sobre como e quando procurar ajuda profissional.</t>
  </si>
  <si>
    <t>R04</t>
  </si>
  <si>
    <t>Pode ocorrer insatisfação dos usuários, abandono do aplicativo.</t>
  </si>
  <si>
    <t xml:space="preserve"> O que acarretaria em perda de usuários, danos à reputação.</t>
  </si>
  <si>
    <t>Realizar testes de qualidade extensivos antes do lançamento, estabelecer uma equipe de suporte técnico eficaz, implementar atualizações para corrigir problemas técnicos rapidamente.</t>
  </si>
  <si>
    <t>R05</t>
  </si>
  <si>
    <t>Evitar</t>
  </si>
  <si>
    <t>Ter termos de uso claros, incluir um contrato de responsabilidade limitada, consultar com advogados para mitigar riscos legais, estabelecer uma equipe jurídica para lidar com ações legais potenciais.</t>
  </si>
  <si>
    <t xml:space="preserve">                      Qualificação dos Riscos</t>
  </si>
  <si>
    <t>Base Custo</t>
  </si>
  <si>
    <t>R$</t>
  </si>
  <si>
    <t>Base Prazo</t>
  </si>
  <si>
    <t>dias úteis</t>
  </si>
  <si>
    <t>Probabilidade do risco virar incidente 
(Y)</t>
  </si>
  <si>
    <t>Avaliação de Impacto 
(X)</t>
  </si>
  <si>
    <t>Severidade 
(Y,X)</t>
  </si>
  <si>
    <t>Prazo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</si>
  <si>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</si>
  <si>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</si>
  <si>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CONSEQÜÊNCIA </t>
    </r>
    <r>
      <rPr>
        <sz val="8"/>
        <rFont val="Arial"/>
        <family val="2"/>
      </rPr>
      <t>(Começar a frase com "O que acarretaria ...")</t>
    </r>
  </si>
  <si>
    <t>Aumento no Custo (X1)</t>
  </si>
  <si>
    <t>Desvio no Cronograma  
(X2)</t>
  </si>
  <si>
    <t>(X1*X2)</t>
  </si>
  <si>
    <t>Resultado do Impacto 
(X1+X2)</t>
  </si>
  <si>
    <t>Alta - 0,4</t>
  </si>
  <si>
    <t>Entre 10% e 20% - 1,40</t>
  </si>
  <si>
    <t>Insignificante - 2,05</t>
  </si>
  <si>
    <t>Maior que 20% - 1,80</t>
  </si>
  <si>
    <t>Entre 5% e 10% - 2,20</t>
  </si>
  <si>
    <t>Menor que 5% - 1,10</t>
  </si>
  <si>
    <t>Menor que 5% - 2,10</t>
  </si>
  <si>
    <t>Moderada - 0,2</t>
  </si>
  <si>
    <t>Entre 5% e 10% - 1,20</t>
  </si>
  <si>
    <t>Insignificante - 1,05</t>
  </si>
  <si>
    <t>Muito baixa - 0,05</t>
  </si>
  <si>
    <t>Baixa - 0,1</t>
  </si>
  <si>
    <t>Entre 10% e 20% - 2,40</t>
  </si>
  <si>
    <t>Maior que 20% - 2,80</t>
  </si>
  <si>
    <t>Muito Alta - 0,8</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</si>
  <si>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</si>
  <si>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</si>
  <si>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</si>
  <si>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</si>
  <si>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Dias de atraso na implantação</t>
  </si>
  <si>
    <t>Risco à vida.</t>
  </si>
  <si>
    <t>1 mês de atraso</t>
  </si>
  <si>
    <t>Risco de possível perca de usuários, vendas, e de receitas.</t>
  </si>
  <si>
    <t xml:space="preserve">Riscos regulatórios, financeiros e comerciais </t>
  </si>
  <si>
    <t>Peso1</t>
  </si>
  <si>
    <t>Cronograma</t>
  </si>
  <si>
    <t>Peso2</t>
  </si>
  <si>
    <t>Peso1 X Peso2</t>
  </si>
  <si>
    <t>Aumento de custo Insignificante</t>
  </si>
  <si>
    <t>Desvio no cronograma insignificante</t>
  </si>
  <si>
    <t>Desvio menor que 5% no cronograma</t>
  </si>
  <si>
    <t>Baixa - 0,10</t>
  </si>
  <si>
    <t>Desvio total entre 5% e 10% no cronograma</t>
  </si>
  <si>
    <t>Desvio total entre 10% e 20% no cronograma</t>
  </si>
  <si>
    <t>Moderada - 0,20</t>
  </si>
  <si>
    <t>Desvio total maior que 20% no cronograma</t>
  </si>
  <si>
    <t>Alta - 0,40</t>
  </si>
  <si>
    <t>Menos de 5% de aumento no custo</t>
  </si>
  <si>
    <t>entre 5% e 10% de aumento do custo</t>
  </si>
  <si>
    <t>Muito Alta - 0,80</t>
  </si>
  <si>
    <t>entre 10% e 20% de aumento do custo</t>
  </si>
  <si>
    <t>Mais de 20% de aumento nos custos</t>
  </si>
  <si>
    <t>O que acarretaria com o vazamento de dados e outras vulnerabilidades</t>
  </si>
  <si>
    <t xml:space="preserve">Pode ocorrer invasão de dados do sistema </t>
  </si>
  <si>
    <t>Como resultado de erros ou inconformidades no aconselhamento de saúde</t>
  </si>
  <si>
    <t>Pode ocorrer aconselhamento de saúde impróprio para os usuários</t>
  </si>
  <si>
    <t>O que acarretaria com risco para a saúde dos usuários do aplicativo, ocasionando riscos pontenciais</t>
  </si>
  <si>
    <t>Monitoramento Contínuo e acompanhamento dos especialistas.</t>
  </si>
  <si>
    <t>Como resultado dos usuários confiarem demais no aplicativo em vez de procurar aconselhamento médico profissional.</t>
  </si>
  <si>
    <t>Readequação do Termo de Uso do aplicativo e atualização do Contrato</t>
  </si>
  <si>
    <t>Como resultados potenciais de ações judiciais decorrentes de problemas de dados ou informações imprecisas.</t>
  </si>
  <si>
    <t>Pode ocorrer  responsabilidade Legal pelas vias judiciais ou outros meio legais</t>
  </si>
  <si>
    <t>O que acarretaria em custos legais, danos à reputação, processos de responsabilização legal na justiça</t>
  </si>
  <si>
    <t>Como resultado de invasão dos sistema por hackers.</t>
  </si>
  <si>
    <t>Como resultado de problemas técnicos, bugs ou mau funcionamento do aplicativo.</t>
  </si>
  <si>
    <t>Comunicação Constante e outras medidas de segurança visando a orientação adequada</t>
  </si>
  <si>
    <t>Equipe de Suporte Técnico realizando as ações preventivas e corretivas necessárias</t>
  </si>
  <si>
    <t>Elaboração da análise da avaliação de risco entre outras medidas de planejamento</t>
  </si>
  <si>
    <t>Identificação Stakeholder</t>
  </si>
  <si>
    <t>Nível de Interesse no projeto</t>
  </si>
  <si>
    <t>Nível de poder no projeto</t>
  </si>
  <si>
    <t>Explicar a ação a ser tomada:</t>
  </si>
  <si>
    <t>Plano de Comunicação</t>
  </si>
  <si>
    <t>Atividade</t>
  </si>
  <si>
    <t>Assunto/Conteúdo</t>
  </si>
  <si>
    <t>Tipo</t>
  </si>
  <si>
    <t>Emissor –responsavel</t>
  </si>
  <si>
    <t>Local</t>
  </si>
  <si>
    <t>Receptor</t>
  </si>
  <si>
    <t>Data ou Freqüência</t>
  </si>
  <si>
    <t>Feedback</t>
  </si>
  <si>
    <t>Data Feedback</t>
  </si>
  <si>
    <t>STK-001</t>
  </si>
  <si>
    <t>Kick-off Meeting</t>
  </si>
  <si>
    <t>Reunião</t>
  </si>
  <si>
    <t>Gerente de Projeto</t>
  </si>
  <si>
    <t>Sala de Conferências A</t>
  </si>
  <si>
    <t>Usuários Finais</t>
  </si>
  <si>
    <t>Uma vez no início do projeto</t>
  </si>
  <si>
    <t>Coleta de feedback dos usuários finais</t>
  </si>
  <si>
    <t>Após 2 semanas</t>
  </si>
  <si>
    <t>Discussões adicionais previstas para o final de cada sprint.</t>
  </si>
  <si>
    <t>STK-002</t>
  </si>
  <si>
    <t>Reunião de Planejamento</t>
  </si>
  <si>
    <t xml:space="preserve"> Priorização de funcionalidades, critérios de aceitação e revisão dos entregáveis em cada sprint.</t>
  </si>
  <si>
    <t>Scrum Master</t>
  </si>
  <si>
    <t>Sala de Reuniões Core</t>
  </si>
  <si>
    <t>A cada 2 semanas</t>
  </si>
  <si>
    <t>Feedback do Product Owner sobre as funcionalidades e entregas</t>
  </si>
  <si>
    <t xml:space="preserve"> Imediatamente após cada reunião</t>
  </si>
  <si>
    <t>Acompanhamento ágil da equipe de desenvolvimento.</t>
  </si>
  <si>
    <t>STK-003</t>
  </si>
  <si>
    <t>Reuniões Diárias</t>
  </si>
  <si>
    <t>Atualização do progresso, discussão de desafios, coordenação de tarefas e planejamento de curto prazo.</t>
  </si>
  <si>
    <t>Responsável: Scrum Master</t>
  </si>
  <si>
    <t>Meeting</t>
  </si>
  <si>
    <t>Diariamente</t>
  </si>
  <si>
    <t>Feedback da equipe de desenvolvimento</t>
  </si>
  <si>
    <t>Durante as reuniões diárias</t>
  </si>
  <si>
    <t>Acompanhamento ágil das atividades da equipe.</t>
  </si>
  <si>
    <t>STK-004</t>
  </si>
  <si>
    <t>Reunião de Acompanhamento Comercial</t>
  </si>
  <si>
    <t>Avaliação do impacto do projeto nas atividades comerciais, revisão das estratégias e alinhamento de vendas.</t>
  </si>
  <si>
    <t>Responsável: Gerente Comercial</t>
  </si>
  <si>
    <t>Membros da equipe comercial</t>
  </si>
  <si>
    <t>Após cada reunião</t>
  </si>
  <si>
    <t>Feedback da equipe comercial sobre as oportunidades e desafios</t>
  </si>
  <si>
    <t>Ajuste de estratégias de acordo com o andamento do projeto.</t>
  </si>
  <si>
    <t>STK-005</t>
  </si>
  <si>
    <t>Reunião de Estratégia de Marketing</t>
  </si>
  <si>
    <t>Desenvolvimento de estratégias de marketing, criação de conteúdo e coordenação para promover o produto/serviço.</t>
  </si>
  <si>
    <t>Gerente de Marketing</t>
  </si>
  <si>
    <t>Membros da equipe de marketing</t>
  </si>
  <si>
    <t>A cada 15 dias</t>
  </si>
  <si>
    <t>Feedback sobre a estratégia de marketing e eficácia das campanhas</t>
  </si>
  <si>
    <t xml:space="preserve"> Ajuste de campanhas de marketing conforme necessário.</t>
  </si>
  <si>
    <t xml:space="preserve"> STK-006</t>
  </si>
  <si>
    <t>Sessões de Design e Usabilidade</t>
  </si>
  <si>
    <t>Discussão de protótipos, pesquisa de usuário, testes de usabilidade e refinamento da experiência do usuário.</t>
  </si>
  <si>
    <t>Responsável: Líder de UX</t>
  </si>
  <si>
    <t>Laboratório de Usabilidade</t>
  </si>
  <si>
    <t>Membros da equipe de UX</t>
  </si>
  <si>
    <t>Semanalmente</t>
  </si>
  <si>
    <t>Feedback sobre o design e usabilidade</t>
  </si>
  <si>
    <t xml:space="preserve"> Após cada sessão</t>
  </si>
  <si>
    <t>Melhoria contínua da experiência do usuário.</t>
  </si>
  <si>
    <t>STK-007</t>
  </si>
  <si>
    <t>: Reunião de Feedback do Cliente</t>
  </si>
  <si>
    <t>Discussão das necessidades e preocupações dos clientes, identificação de problemas e melhoria contínua do suporte.</t>
  </si>
  <si>
    <t>Responsável: Gerente de Suporte ao Cliente</t>
  </si>
  <si>
    <t>Membros da equipe de suporte ao cliente</t>
  </si>
  <si>
    <t xml:space="preserve"> A cada 2 semanas</t>
  </si>
  <si>
    <t>eedback dos clientes sobre o suporte</t>
  </si>
  <si>
    <t>Resolução de problemas e otimização do suporte.</t>
  </si>
  <si>
    <t>STK-008</t>
  </si>
  <si>
    <t>Reunião de Revisão Estratégica</t>
  </si>
  <si>
    <t xml:space="preserve"> Avaliação do alinhamento estratégico, alocação de recursos, tomada de decisões críticas e revisão dos principais indicadores de desempenho.</t>
  </si>
  <si>
    <t>Responsável: CEO</t>
  </si>
  <si>
    <t>Sala de Diretoria</t>
  </si>
  <si>
    <t>Membros da alta administração, como Diretores e Gerentes.</t>
  </si>
  <si>
    <t>Mensalmente</t>
  </si>
  <si>
    <t>Feedback sobre o andamento do projeto em relação aos objetivos estratégicos</t>
  </si>
  <si>
    <t>Tomada de decisões estratégicas e alinhamento organizacional.</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</si>
  <si>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</si>
  <si>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r>
      <t xml:space="preserve">Data: 24/10/2023      Projeto: </t>
    </r>
    <r>
      <rPr>
        <sz val="14"/>
        <rFont val="Arial"/>
        <family val="2"/>
      </rPr>
      <t>Saúde e Bem-Estar</t>
    </r>
  </si>
  <si>
    <t>Página: 01/01</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</si>
  <si>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</si>
  <si>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</si>
  <si>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Apresentação do projeto, objetivos, impacto nos usuários finais e coleta de feedback inicial.</t>
  </si>
  <si>
    <t>Gerente do projeto: Yasmin Renata</t>
  </si>
  <si>
    <t>Elaborado por:Equipe Saúde e Bem-Estar</t>
  </si>
  <si>
    <t>Aprovado por: Prefeitura de São Paulo - SP</t>
  </si>
  <si>
    <t>Perfil de Qualificação</t>
  </si>
  <si>
    <t xml:space="preserve">MAPA DE COMPETÊNCIAS </t>
  </si>
  <si>
    <t>Nenhum conhecimento</t>
  </si>
  <si>
    <t>Participou de treinamento</t>
  </si>
  <si>
    <t>Revisado em Out/2023</t>
  </si>
  <si>
    <t>Domínio básico</t>
  </si>
  <si>
    <t>Aplicativo: Saúde e Bem Estar - Equipe</t>
  </si>
  <si>
    <t>Experiência prática</t>
  </si>
  <si>
    <t>Responsável: Yasmin</t>
  </si>
  <si>
    <t>Especialista</t>
  </si>
  <si>
    <t>Habilitação</t>
  </si>
  <si>
    <t>Pessoa</t>
  </si>
  <si>
    <t>Planejar atividades</t>
  </si>
  <si>
    <t>Elaborar proposta comercial</t>
  </si>
  <si>
    <t>Utiliza Planilha</t>
  </si>
  <si>
    <t>Gerencia Projetos</t>
  </si>
  <si>
    <t>Procedimentos Administrativos</t>
  </si>
  <si>
    <t>(…)</t>
  </si>
  <si>
    <t>Yasmin</t>
  </si>
  <si>
    <t>Mary</t>
  </si>
  <si>
    <t>Raquel</t>
  </si>
  <si>
    <t>Aline</t>
  </si>
  <si>
    <t>Bruna Albuquerque</t>
  </si>
  <si>
    <t>Modelo de registro de treinamento no local de trabalho.</t>
  </si>
  <si>
    <t>Equipe do Projeto</t>
  </si>
  <si>
    <t>R / A</t>
  </si>
  <si>
    <t>Legenda - - Gráfico RACI (Responsabilidade, Aprovação, Consultado e Informado)</t>
  </si>
  <si>
    <t>R - Responsável pela Execução</t>
  </si>
  <si>
    <t>C - Consultado</t>
  </si>
  <si>
    <t>I - Informado</t>
  </si>
  <si>
    <t>P - Participante</t>
  </si>
  <si>
    <t>P</t>
  </si>
  <si>
    <t>Elaborar a W.B.S</t>
  </si>
  <si>
    <t>Elaborar o Cronograma</t>
  </si>
  <si>
    <t>C</t>
  </si>
  <si>
    <t>Definir Orçamento Global</t>
  </si>
  <si>
    <t>Definir o Plano de Aquisição</t>
  </si>
  <si>
    <t>I</t>
  </si>
  <si>
    <t>Entregar o Plano do Projeto</t>
  </si>
  <si>
    <t>Realizar Reuniões Semanais de Acompanhamento</t>
  </si>
  <si>
    <t>Encaminhar Relatórios de Comunicação</t>
  </si>
  <si>
    <t>Reunião Final para Entrega do Projeto</t>
  </si>
  <si>
    <t>Colher Assinatura da Carta de Aceite</t>
  </si>
  <si>
    <t>Entregar Relatório Final do Projeto</t>
  </si>
  <si>
    <t>Yasmin Rentada</t>
  </si>
  <si>
    <t>Gerente Administrativo</t>
  </si>
  <si>
    <t>Raquel Anício</t>
  </si>
  <si>
    <t>Gerente Comercial</t>
  </si>
  <si>
    <t>Mateus Quintino</t>
  </si>
  <si>
    <t>Desenvolvedor Sênior</t>
  </si>
  <si>
    <t>Aline Germano</t>
  </si>
  <si>
    <t>Analista de Qualidade</t>
  </si>
  <si>
    <t>Bruna Rodrigues</t>
  </si>
  <si>
    <t>UX Design</t>
  </si>
  <si>
    <t>Brunas Albuquerque</t>
  </si>
  <si>
    <t>EQUIPE DO PROJETO</t>
  </si>
  <si>
    <t>Plano de Gerenciamento de RH</t>
  </si>
  <si>
    <t>Elaborar o Planejamento Estratégico</t>
  </si>
  <si>
    <t>Elaborar o Cronograma de Atividades</t>
  </si>
  <si>
    <t>Treinamento de Desenvolvimento da Equipe</t>
  </si>
  <si>
    <t>Avaliação de desempenho e gestão de feedback</t>
  </si>
  <si>
    <t>Tomada de decisões financeiras estratégicas</t>
  </si>
  <si>
    <t>Desenvolvimento de metas e objetivos organizacionais</t>
  </si>
  <si>
    <t>Monitoramento do progresso em direção às metas estratégicas</t>
  </si>
  <si>
    <t>Resolução de conflitos e promoção de um ambiente de trabalho saudável</t>
  </si>
  <si>
    <t>Aquisição de materiais e suprimentos necessários para as operações da empresa</t>
  </si>
  <si>
    <t>Garantia de conformidade com requisitos regulatórios</t>
  </si>
  <si>
    <t>Preparação de relatórios gerenciais para a alta administração</t>
  </si>
  <si>
    <t>Tomada de decisões com base em informações quantitativas e qualitativas</t>
  </si>
  <si>
    <t>Desenvolvimento de Estratégias de Vendas</t>
  </si>
  <si>
    <t>Definição de metas de vendas e objetivos a curto e longo prazo</t>
  </si>
  <si>
    <t>Treinamento de Desenvolvimento da Equipe Comercial</t>
  </si>
  <si>
    <t>R</t>
  </si>
  <si>
    <t>Avaliação de desempenho e gestão de finanças</t>
  </si>
  <si>
    <t>Identificação de oportunidades de mercado e segmentação de clientes</t>
  </si>
  <si>
    <t>Monitoramento do progresso em direção às metas estratégicas e econômicas da empresa</t>
  </si>
  <si>
    <t>Supervisão das atividades de vendas, incluindo prospecção, abordagem de clientes</t>
  </si>
  <si>
    <t>Acompanhamento das tendências de mercado e mudanças na concorrência</t>
  </si>
  <si>
    <t>Adaptação das estratégias de vendas com base na análise de mercado</t>
  </si>
  <si>
    <t>Estabelecimento de estratégias de precificação</t>
  </si>
  <si>
    <t>Análise de métricas de vendas, como conversão, ticket médio e taxa de fechamento</t>
  </si>
  <si>
    <t>Controle de Qualidade</t>
  </si>
  <si>
    <t>Realização de inspeções e verificações para garantir que os produtos ou serviços estejam em conformidade com as especificações.</t>
  </si>
  <si>
    <t>Desenvolvimento e documentação de procedimentos e padrões de qualidade para orientar os processos de produção ou prestação de serviços.</t>
  </si>
  <si>
    <t>Análise e avaliação dos processos de produção ou operacionais para identificar áreas de melhoria</t>
  </si>
  <si>
    <t>Auditorias internas para avaliar a conformidade com políticas e procedimentos de qualidade</t>
  </si>
  <si>
    <t>Fornecimento de treinamento e orientação para funcionários sobre práticas de qualidade</t>
  </si>
  <si>
    <t>Manutenção de registros e documentação de qualidade, incluindo manuais, relatórios de inspeção e registros de auditorias</t>
  </si>
  <si>
    <t>Identificação de problemas de qualidade e participação na busca de soluções</t>
  </si>
  <si>
    <t>Implementação de ações corretivas e preventivas</t>
  </si>
  <si>
    <t>Promoção de uma cultura de melhoria contínua da qualidade na empresa</t>
  </si>
  <si>
    <t>Projetar, desenvolver e manter o aplicativo funcional</t>
  </si>
  <si>
    <t>Codificar soluções eficientes e escaláveis</t>
  </si>
  <si>
    <t>Definir a arquitetura de software e escolher as tecnologias adequadas</t>
  </si>
  <si>
    <t>Orientar e treinar desenvolvedores juniores e intermediários</t>
  </si>
  <si>
    <t>Transferir conhecimento e boas práticas de desenvolvimento</t>
  </si>
  <si>
    <t>Solucionar problemas técnicos desafiadores e complexos</t>
  </si>
  <si>
    <t>Identificar áreas de melhoria de desempenho no código e nas aplicações</t>
  </si>
  <si>
    <t>Otimizar algoritmos e estruturas de dados para melhorar o desempenho</t>
  </si>
  <si>
    <t>Implementação de ações corretivas e preventivas de Ti</t>
  </si>
  <si>
    <t>Integrar sistemas de terceiros e APIs em soluções existentes.</t>
  </si>
  <si>
    <t>Garantir a interoperabilidade entre diferentes componentes do software</t>
  </si>
  <si>
    <t>Criar documentação técnica abrangente, incluindo especificações, diagramas e manuais de uso</t>
  </si>
  <si>
    <t>Acompanhar as tendências tecnológicas e explorar novas tecnologias e ferramentas</t>
  </si>
  <si>
    <t>Realizar pesquisas para compreender as necessidades e preferências dos usuários</t>
  </si>
  <si>
    <t>Projetar a interface do usuário, incluindo elementos como layouts, botões, ícones e tipografia</t>
  </si>
  <si>
    <t>Garantir que a interface seja intuitiva e esteticamente agradável</t>
  </si>
  <si>
    <t>Criar protótipos interativos de produtos ou interfaces para testes de usabilidade</t>
  </si>
  <si>
    <t>Planejar e realizar testes de usabilidade com usuários reais para identificar problemas de design</t>
  </si>
  <si>
    <t>Organizar informações e estruturar a navegação em todo o aplicativo</t>
  </si>
  <si>
    <t>Criar wireframes (esboços) de telas e fluxos de usuário para visualizar o design</t>
  </si>
  <si>
    <t>Trabalhar em estreita colaboração com equipes de desenvolvimento, design visual, marketing e outros departamentos</t>
  </si>
  <si>
    <t>Cumprir padrões de acessibilidade, como WCAG (Web Content Accessibility Guidelines)</t>
  </si>
  <si>
    <t>Projetar interfaces que se adaptem a diferentes dispositivos e tamanhos de tela</t>
  </si>
  <si>
    <t>Manter-se atualizado com as melhores práticas de UX e design de interação</t>
  </si>
  <si>
    <t>PO (Product Owner)</t>
  </si>
  <si>
    <t>Definição e Priorização de Backlog</t>
  </si>
  <si>
    <t>Colaborar com stakeholders para definir requisitos e funcionalidades do produto</t>
  </si>
  <si>
    <t>Manter uma comunicação clara e eficaz com stakeholders, incluindo clientes, gerência e equipe de desenvolvimento</t>
  </si>
  <si>
    <t>Elicitar, documentar e manter requisitos do produto</t>
  </si>
  <si>
    <t>Certificar-se de que a equipe de desenvolvimento compreenda os requisitos e as expectativas</t>
  </si>
  <si>
    <t>Participar de cerimônias ágeis, como reuniões de planejamento, revisões e retrospectivas</t>
  </si>
  <si>
    <t>Tomar decisões oportunas sobre o que deve ser desenvolvido e em que ordem, com base nas prioridades e feedback</t>
  </si>
  <si>
    <t>Revisar e validar o trabalho concluído pela equipe de desenvolvimento para garantir que atenda aos critérios de aceitação e às expectativas</t>
  </si>
  <si>
    <t>Coletar feedback dos usuários e stakeholders e usá-lo para refinar e melhorar o produto</t>
  </si>
  <si>
    <t>Mitigar riscos e tomar ações proativas para evitar atrasos e problemas</t>
  </si>
  <si>
    <t>Ter uma visão clara do aplicativo e seu posicionamento no mercado</t>
  </si>
  <si>
    <t>GA</t>
  </si>
  <si>
    <t>GP</t>
  </si>
  <si>
    <t>GC</t>
  </si>
  <si>
    <t>QA</t>
  </si>
  <si>
    <t>DEV</t>
  </si>
  <si>
    <t>PO</t>
  </si>
  <si>
    <t xml:space="preserve">Feedback dos usuários e stakeholders </t>
  </si>
  <si>
    <t>Projetar a interface do usuário</t>
  </si>
  <si>
    <t>Integrar sistemas de terceiros e APIs</t>
  </si>
  <si>
    <t>Utiliza VSCODE</t>
  </si>
  <si>
    <t>Planejamento Estratégico</t>
  </si>
  <si>
    <t>Criar wireframes</t>
  </si>
  <si>
    <t>Mitigar riscos</t>
  </si>
  <si>
    <t xml:space="preserve">Etapas – Atividades </t>
  </si>
  <si>
    <t>Faturamento da Startup</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</si>
  <si>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</si>
  <si>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</si>
  <si>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</si>
  <si>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</si>
  <si>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</si>
  <si>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</si>
  <si>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</si>
  <si>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</si>
  <si>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</si>
  <si>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</si>
  <si>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</si>
  <si>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</si>
  <si>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</si>
  <si>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</si>
  <si>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</si>
  <si>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</si>
  <si>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</si>
  <si>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</si>
  <si>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</si>
  <si>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</si>
  <si>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</si>
  <si>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</si>
  <si>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</si>
  <si>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</si>
  <si>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</si>
  <si>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</si>
  <si>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</si>
  <si>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</si>
  <si>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</si>
  <si>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</si>
  <si>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</si>
  <si>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</si>
  <si>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</si>
  <si>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A - Aprovação</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</si>
  <si>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</si>
  <si>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</si>
  <si>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</si>
  <si>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</si>
  <si>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</si>
  <si>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</si>
  <si>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</si>
  <si>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</si>
  <si>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</si>
  <si>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</si>
  <si>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</si>
  <si>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</si>
  <si>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</si>
  <si>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</si>
  <si>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</si>
  <si>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</si>
  <si>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</si>
  <si>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</si>
  <si>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</si>
  <si>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</si>
  <si>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</si>
  <si>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</si>
  <si>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</si>
  <si>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</si>
  <si>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</si>
  <si>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</si>
  <si>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</si>
  <si>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</si>
  <si>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</si>
  <si>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</si>
  <si>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</si>
  <si>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</si>
  <si>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</si>
  <si>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</si>
  <si>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</si>
  <si>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</si>
  <si>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</si>
  <si>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</si>
  <si>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</si>
  <si>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</si>
  <si>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</si>
  <si>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</si>
  <si>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</si>
  <si>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</si>
  <si>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</si>
  <si>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</si>
  <si>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</si>
  <si>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</si>
  <si>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6. Matriz de Responsabilidade - Gráfico RACI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</si>
</sst>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quot;R$ &quot;* #,##0.00_);_(&quot;R$ &quot;* \(#,##0.00\);_(&quot;R$ &quot;* &quot;-&quot;??_);_(@_)"/>
    <numFmt numFmtId="165" formatCode="ddd\,\ dd/mm/yyyy"/>
    <numFmt numFmtId="166" formatCode="d\-mmm\-yyyy"/>
    <numFmt numFmtId="167" formatCode="d"/>
    <numFmt numFmtId="168" formatCode="d/m/yy;@"/>
    <numFmt numFmtId="169" formatCode="&quot;R$&quot;\ #,##0.00"/>
    <numFmt numFmtId="170" formatCode="[$-416]mmm/yy;@"/>
    <numFmt numFmtId="171" formatCode="&quot;$&quot;#,##0.00_);[Red]\(&quot;$&quot;#,##0.00\)"/>
    <numFmt numFmtId="172" formatCode="&quot;R$ &quot;#,##0_);\(&quot;R$ &quot;#,##0\)"/>
    <numFmt numFmtId="173" formatCode="0_);\(0\)"/>
  </numFmts>
  <fonts count="111"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sz val="10"/>
      <color rgb="FF374151"/>
      <name val="Arial"/>
      <family val="2"/>
    </font>
    <font>
      <b/>
      <sz val="9"/>
      <name val="Arial"/>
      <family val="2"/>
    </font>
    <font>
      <b/>
      <sz val="10"/>
      <name val="Calibri"/>
      <family val="2"/>
      <scheme val="minor"/>
    </font>
    <font>
      <i/>
      <sz val="10"/>
      <name val="Calibri"/>
      <family val="2"/>
      <scheme val="minor"/>
    </font>
    <font>
      <sz val="14"/>
      <name val="Arial"/>
      <family val="2"/>
    </font>
    <font>
      <b/>
      <sz val="28"/>
      <name val="Arial"/>
      <family val="2"/>
    </font>
    <font>
      <b/>
      <sz val="14"/>
      <color theme="1"/>
      <name val="Arial"/>
      <family val="2"/>
    </font>
    <font>
      <b/>
      <sz val="18"/>
      <name val="Arial"/>
      <family val="2"/>
    </font>
    <font>
      <sz val="18"/>
      <name val="Arial"/>
      <family val="2"/>
    </font>
    <font>
      <b/>
      <sz val="11"/>
      <color theme="0"/>
      <name val="Calibri"/>
      <family val="2"/>
      <scheme val="minor"/>
    </font>
    <font>
      <b/>
      <sz val="12"/>
      <color indexed="23"/>
      <name val="Calibri"/>
      <family val="2"/>
      <scheme val="minor"/>
    </font>
    <font>
      <sz val="12"/>
      <color indexed="23"/>
      <name val="Calibri"/>
      <family val="2"/>
      <scheme val="minor"/>
    </font>
    <font>
      <b/>
      <i/>
      <sz val="18"/>
      <color rgb="FFFFFFFF"/>
      <name val="Cambria"/>
      <family val="2"/>
      <scheme val="major"/>
    </font>
    <font>
      <sz val="12"/>
      <color rgb="FFFFFFFF"/>
      <name val="Calibri"/>
      <family val="2"/>
      <scheme val="minor"/>
    </font>
    <font>
      <b/>
      <i/>
      <sz val="18"/>
      <color rgb="FFFFFFFF"/>
      <name val="Cambria"/>
      <family val="1"/>
    </font>
    <font>
      <sz val="12"/>
      <color theme="0"/>
      <name val="Calibri"/>
      <family val="2"/>
      <scheme val="minor"/>
    </font>
    <font>
      <sz val="12"/>
      <color theme="1"/>
      <name val="Calibri"/>
      <family val="2"/>
      <scheme val="minor"/>
    </font>
    <font>
      <sz val="14"/>
      <color indexed="23"/>
      <name val="Calibri"/>
      <family val="2"/>
      <scheme val="minor"/>
    </font>
    <font>
      <b/>
      <i/>
      <sz val="14"/>
      <color theme="0"/>
      <name val="Calibri"/>
      <family val="2"/>
      <scheme val="minor"/>
    </font>
    <font>
      <i/>
      <sz val="14"/>
      <color theme="1"/>
      <name val="Calibri"/>
      <family val="2"/>
      <scheme val="minor"/>
    </font>
    <font>
      <sz val="14"/>
      <color theme="1"/>
      <name val="Calibri"/>
      <family val="2"/>
      <scheme val="minor"/>
    </font>
    <font>
      <u/>
      <sz val="11"/>
      <color theme="10"/>
      <name val="Calibri"/>
      <family val="2"/>
      <scheme val="minor"/>
    </font>
    <font>
      <sz val="11"/>
      <name val="Calibri"/>
      <family val="2"/>
    </font>
    <font>
      <sz val="12"/>
      <name val="Calibri"/>
      <family val="2"/>
      <scheme val="minor"/>
    </font>
    <font>
      <b/>
      <sz val="11"/>
      <name val="Calibri"/>
      <family val="2"/>
      <scheme val="minor"/>
    </font>
    <font>
      <sz val="11"/>
      <color theme="1"/>
      <name val="Calibri"/>
      <family val="2"/>
    </font>
    <font>
      <b/>
      <i/>
      <sz val="12"/>
      <color theme="1"/>
      <name val="Calibri"/>
      <family val="2"/>
    </font>
    <font>
      <b/>
      <sz val="11"/>
      <color theme="1"/>
      <name val="Calibri"/>
      <family val="2"/>
    </font>
    <font>
      <b/>
      <sz val="9"/>
      <color indexed="81"/>
      <name val="Tahoma"/>
      <family val="2"/>
    </font>
    <font>
      <sz val="9"/>
      <color indexed="81"/>
      <name val="Tahoma"/>
      <family val="2"/>
    </font>
    <font>
      <b/>
      <i/>
      <sz val="11"/>
      <color theme="1"/>
      <name val="Calibri"/>
      <family val="2"/>
    </font>
    <font>
      <b/>
      <i/>
      <sz val="11"/>
      <color theme="1"/>
      <name val="Calibri"/>
      <family val="2"/>
      <scheme val="minor"/>
    </font>
    <font>
      <sz val="10"/>
      <name val="Arial"/>
      <family val="2"/>
    </font>
    <font>
      <b/>
      <sz val="10"/>
      <color indexed="9"/>
      <name val="Arial"/>
      <family val="2"/>
    </font>
    <font>
      <b/>
      <sz val="10"/>
      <name val="Arial"/>
      <family val="2"/>
    </font>
    <font>
      <b/>
      <sz val="8"/>
      <color indexed="9"/>
      <name val="Tahoma"/>
      <family val="2"/>
    </font>
    <font>
      <b/>
      <sz val="12"/>
      <name val="Calibri"/>
      <family val="2"/>
      <scheme val="minor"/>
    </font>
    <font>
      <b/>
      <sz val="12"/>
      <color indexed="8"/>
      <name val="Calibri"/>
      <family val="2"/>
      <scheme val="minor"/>
    </font>
    <font>
      <sz val="12"/>
      <color indexed="8"/>
      <name val="Calibri"/>
      <family val="2"/>
    </font>
    <font>
      <sz val="12"/>
      <name val="Calibri"/>
      <family val="2"/>
    </font>
    <font>
      <b/>
      <sz val="12"/>
      <color indexed="10"/>
      <name val="Calibri"/>
      <family val="2"/>
      <scheme val="minor"/>
    </font>
    <font>
      <sz val="12"/>
      <color theme="1"/>
      <name val="Segoe UI"/>
      <family val="2"/>
    </font>
    <font>
      <b/>
      <sz val="16"/>
      <name val="Arial"/>
      <family val="2"/>
    </font>
    <font>
      <b/>
      <sz val="8"/>
      <name val="Arial"/>
      <family val="2"/>
    </font>
    <font>
      <b/>
      <sz val="8"/>
      <color indexed="8"/>
      <name val="Arial"/>
      <family val="2"/>
    </font>
    <font>
      <sz val="8"/>
      <color indexed="8"/>
      <name val="Arial"/>
      <family val="2"/>
    </font>
    <font>
      <b/>
      <sz val="8"/>
      <color indexed="10"/>
      <name val="Arial"/>
      <family val="2"/>
    </font>
    <font>
      <b/>
      <sz val="12"/>
      <color indexed="10"/>
      <name val="Arial"/>
      <family val="2"/>
    </font>
    <font>
      <sz val="8"/>
      <color theme="1"/>
      <name val="Arial"/>
      <family val="2"/>
    </font>
    <font>
      <b/>
      <i/>
      <sz val="11"/>
      <name val="Calibri"/>
      <family val="2"/>
    </font>
    <font>
      <sz val="3"/>
      <name val="Calibri"/>
      <family val="2"/>
    </font>
    <font>
      <sz val="10"/>
      <name val="Calibri"/>
      <family val="2"/>
    </font>
    <font>
      <b/>
      <sz val="10"/>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
      <b/>
      <sz val="11"/>
      <name val="Calibri"/>
      <family val="2"/>
    </font>
    <font>
      <b/>
      <sz val="7"/>
      <name val="Times New Roman"/>
      <family val="1"/>
    </font>
    <font>
      <b/>
      <sz val="12"/>
      <color indexed="9"/>
      <name val="Arial"/>
      <family val="2"/>
    </font>
    <font>
      <i/>
      <sz val="14"/>
      <name val="Arial"/>
      <family val="2"/>
    </font>
    <font>
      <b/>
      <sz val="14"/>
      <color indexed="62"/>
      <name val="Arial"/>
      <family val="2"/>
    </font>
    <font>
      <sz val="12"/>
      <color indexed="9"/>
      <name val="Arial"/>
      <family val="2"/>
    </font>
    <font>
      <sz val="10"/>
      <color indexed="62"/>
      <name val="Arial"/>
      <family val="2"/>
    </font>
    <font>
      <b/>
      <sz val="15"/>
      <name val="Arial"/>
      <family val="2"/>
    </font>
    <font>
      <sz val="9"/>
      <color rgb="FF000000"/>
      <name val="Calibri"/>
      <family val="2"/>
    </font>
    <font>
      <sz val="9"/>
      <name val="Calibri"/>
      <family val="2"/>
    </font>
    <font>
      <b/>
      <sz val="10"/>
      <color theme="0"/>
      <name val="Arial"/>
      <family val="2"/>
    </font>
    <font>
      <b/>
      <sz val="16"/>
      <color theme="4" tint="-0.499984740745262"/>
      <name val="Arial"/>
      <family val="2"/>
    </font>
  </fonts>
  <fills count="41">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DCCAF6"/>
        <bgColor indexed="64"/>
      </patternFill>
    </fill>
    <fill>
      <patternFill patternType="solid">
        <fgColor theme="6" tint="0.59999389629810485"/>
        <bgColor indexed="65"/>
      </patternFill>
    </fill>
    <fill>
      <patternFill patternType="solid">
        <fgColor theme="4"/>
        <bgColor indexed="64"/>
      </patternFill>
    </fill>
    <fill>
      <patternFill patternType="solid">
        <fgColor theme="0" tint="-0.34998626667073579"/>
        <bgColor indexed="64"/>
      </patternFill>
    </fill>
    <fill>
      <patternFill patternType="solid">
        <fgColor theme="4"/>
        <bgColor theme="4"/>
      </patternFill>
    </fill>
    <fill>
      <patternFill patternType="solid">
        <fgColor theme="5"/>
        <bgColor theme="5"/>
      </patternFill>
    </fill>
    <fill>
      <patternFill patternType="solid">
        <fgColor indexed="56"/>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10"/>
        <bgColor indexed="64"/>
      </patternFill>
    </fill>
    <fill>
      <patternFill patternType="gray125">
        <bgColor indexed="9"/>
      </patternFill>
    </fill>
    <fill>
      <patternFill patternType="solid">
        <fgColor rgb="FFA679E7"/>
        <bgColor indexed="64"/>
      </patternFill>
    </fill>
    <fill>
      <patternFill patternType="solid">
        <fgColor rgb="FFFFFFFF"/>
        <bgColor indexed="64"/>
      </patternFill>
    </fill>
    <fill>
      <patternFill patternType="gray125">
        <bgColor rgb="FFDFDFDF"/>
      </patternFill>
    </fill>
    <fill>
      <patternFill patternType="solid">
        <fgColor indexed="42"/>
        <bgColor indexed="64"/>
      </patternFill>
    </fill>
  </fills>
  <borders count="1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hair">
        <color indexed="64"/>
      </left>
      <right style="hair">
        <color indexed="64"/>
      </right>
      <top style="hair">
        <color indexed="64"/>
      </top>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style="thin">
        <color theme="3"/>
      </right>
      <top/>
      <bottom/>
      <diagonal/>
    </border>
    <border>
      <left style="thin">
        <color theme="3"/>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theme="2"/>
      </top>
      <bottom/>
      <diagonal/>
    </border>
    <border>
      <left/>
      <right/>
      <top/>
      <bottom style="thin">
        <color theme="2"/>
      </bottom>
      <diagonal/>
    </border>
    <border>
      <left/>
      <right style="medium">
        <color rgb="FF999999"/>
      </right>
      <top style="medium">
        <color rgb="FF999999"/>
      </top>
      <bottom style="medium">
        <color rgb="FF999999"/>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medium">
        <color indexed="64"/>
      </left>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right style="medium">
        <color rgb="FF000000"/>
      </right>
      <top style="medium">
        <color indexed="64"/>
      </top>
      <bottom style="medium">
        <color indexed="64"/>
      </bottom>
      <diagonal/>
    </border>
    <border>
      <left style="medium">
        <color rgb="FF000000"/>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1">
    <xf numFmtId="0" fontId="0" fillId="0" borderId="0"/>
    <xf numFmtId="168" fontId="16" fillId="0" borderId="43" applyFill="0">
      <alignment horizontal="center" vertical="center"/>
    </xf>
    <xf numFmtId="0" fontId="7" fillId="0" borderId="0" applyNumberFormat="0" applyFill="0" applyBorder="0" applyAlignment="0" applyProtection="0">
      <alignment vertical="top"/>
      <protection locked="0"/>
    </xf>
    <xf numFmtId="165" fontId="16" fillId="0" borderId="35">
      <alignment horizontal="center" vertical="center"/>
    </xf>
    <xf numFmtId="164" fontId="2" fillId="0" borderId="0" applyFont="0" applyFill="0" applyBorder="0" applyAlignment="0" applyProtection="0"/>
    <xf numFmtId="0" fontId="16" fillId="0" borderId="43" applyFill="0">
      <alignment horizontal="center" vertical="center"/>
    </xf>
    <xf numFmtId="9" fontId="2" fillId="0" borderId="0" applyFont="0" applyFill="0" applyBorder="0" applyAlignment="0" applyProtection="0"/>
    <xf numFmtId="0" fontId="16" fillId="0" borderId="43" applyFill="0">
      <alignment horizontal="left" vertical="center" indent="2"/>
    </xf>
    <xf numFmtId="0" fontId="18" fillId="0" borderId="0" applyNumberFormat="0" applyFill="0" applyBorder="0" applyAlignment="0" applyProtection="0"/>
    <xf numFmtId="0" fontId="19" fillId="0" borderId="21" applyNumberFormat="0" applyFill="0" applyAlignment="0" applyProtection="0"/>
    <xf numFmtId="0" fontId="20" fillId="0" borderId="22" applyNumberFormat="0" applyFill="0" applyAlignment="0" applyProtection="0"/>
    <xf numFmtId="0" fontId="17" fillId="0" borderId="0"/>
    <xf numFmtId="0" fontId="2" fillId="0" borderId="0"/>
    <xf numFmtId="0" fontId="18" fillId="0" borderId="0" applyNumberFormat="0" applyFill="0" applyBorder="0" applyAlignment="0" applyProtection="0"/>
    <xf numFmtId="0" fontId="63" fillId="0" borderId="0" applyNumberFormat="0" applyFill="0" applyBorder="0" applyAlignment="0" applyProtection="0"/>
    <xf numFmtId="0" fontId="17" fillId="28" borderId="0" applyNumberFormat="0" applyBorder="0" applyAlignment="0" applyProtection="0"/>
    <xf numFmtId="0" fontId="30" fillId="0" borderId="0"/>
    <xf numFmtId="0" fontId="17" fillId="29" borderId="0" applyNumberFormat="0" applyBorder="0" applyAlignment="0" applyProtection="0"/>
    <xf numFmtId="0" fontId="67" fillId="25" borderId="0" applyNumberFormat="0" applyBorder="0" applyAlignment="0" applyProtection="0"/>
    <xf numFmtId="0" fontId="1" fillId="0" borderId="0"/>
    <xf numFmtId="9" fontId="74" fillId="0" borderId="0" applyFont="0" applyFill="0" applyBorder="0" applyAlignment="0" applyProtection="0"/>
  </cellStyleXfs>
  <cellXfs count="800">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3" fillId="0" borderId="0" xfId="0" applyFont="1"/>
    <xf numFmtId="0" fontId="22" fillId="0" borderId="0" xfId="0" applyFont="1" applyAlignment="1">
      <alignment horizontal="center" vertical="center"/>
    </xf>
    <xf numFmtId="0" fontId="23" fillId="0" borderId="0" xfId="0" applyFont="1" applyAlignment="1">
      <alignment horizontal="center"/>
    </xf>
    <xf numFmtId="0" fontId="23"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7" fillId="0" borderId="0" xfId="11" applyAlignment="1">
      <alignment wrapText="1"/>
    </xf>
    <xf numFmtId="0" fontId="18" fillId="0" borderId="0" xfId="8" applyAlignment="1">
      <alignment horizontal="left"/>
    </xf>
    <xf numFmtId="0" fontId="25" fillId="0" borderId="0" xfId="0" applyFont="1" applyAlignment="1">
      <alignment horizontal="left"/>
    </xf>
    <xf numFmtId="0" fontId="26" fillId="0" borderId="0" xfId="0" applyFont="1"/>
    <xf numFmtId="0" fontId="26" fillId="0" borderId="0" xfId="0" applyFont="1" applyAlignment="1">
      <alignment horizontal="center"/>
    </xf>
    <xf numFmtId="0" fontId="17" fillId="0" borderId="0" xfId="11"/>
    <xf numFmtId="0" fontId="0" fillId="0" borderId="35" xfId="0" applyBorder="1" applyAlignment="1">
      <alignment horizontal="center" vertical="center"/>
    </xf>
    <xf numFmtId="0" fontId="0" fillId="0" borderId="39" xfId="0" applyBorder="1"/>
    <xf numFmtId="167" fontId="27" fillId="8" borderId="40" xfId="0" applyNumberFormat="1" applyFont="1" applyFill="1" applyBorder="1" applyAlignment="1">
      <alignment horizontal="center" vertical="center"/>
    </xf>
    <xf numFmtId="167" fontId="27" fillId="8" borderId="0" xfId="0" applyNumberFormat="1" applyFont="1" applyFill="1" applyAlignment="1">
      <alignment horizontal="center" vertical="center"/>
    </xf>
    <xf numFmtId="167" fontId="27" fillId="8" borderId="34" xfId="0" applyNumberFormat="1" applyFont="1" applyFill="1" applyBorder="1" applyAlignment="1">
      <alignment horizontal="center" vertical="center"/>
    </xf>
    <xf numFmtId="0" fontId="28" fillId="9" borderId="37" xfId="0" applyFont="1" applyFill="1" applyBorder="1" applyAlignment="1">
      <alignment horizontal="left" vertical="center" indent="1"/>
    </xf>
    <xf numFmtId="0" fontId="28" fillId="9" borderId="37" xfId="0" applyFont="1" applyFill="1" applyBorder="1" applyAlignment="1">
      <alignment horizontal="center" vertical="center" wrapText="1"/>
    </xf>
    <xf numFmtId="0" fontId="29"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1" fillId="11" borderId="43" xfId="0" applyFont="1" applyFill="1" applyBorder="1" applyAlignment="1">
      <alignment horizontal="left" vertical="center" indent="1"/>
    </xf>
    <xf numFmtId="0" fontId="16" fillId="11" borderId="43" xfId="5" applyFill="1">
      <alignment horizontal="center" vertical="center"/>
    </xf>
    <xf numFmtId="9" fontId="30"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30" fillId="11" borderId="43" xfId="0" applyNumberFormat="1" applyFont="1" applyFill="1" applyBorder="1" applyAlignment="1">
      <alignment horizontal="center" vertical="center"/>
    </xf>
    <xf numFmtId="0" fontId="30" fillId="0" borderId="43" xfId="0" applyFont="1" applyBorder="1" applyAlignment="1">
      <alignment horizontal="center" vertical="center"/>
    </xf>
    <xf numFmtId="0" fontId="16" fillId="12" borderId="43" xfId="7" applyFill="1">
      <alignment horizontal="left" vertical="center" indent="2"/>
    </xf>
    <xf numFmtId="0" fontId="16" fillId="12" borderId="43" xfId="5" applyFill="1">
      <alignment horizontal="center" vertical="center"/>
    </xf>
    <xf numFmtId="9" fontId="30" fillId="12" borderId="43" xfId="6" applyFont="1" applyFill="1" applyBorder="1" applyAlignment="1">
      <alignment horizontal="center" vertical="center"/>
    </xf>
    <xf numFmtId="168" fontId="16" fillId="12" borderId="43" xfId="1" applyFill="1">
      <alignment horizontal="center" vertical="center"/>
    </xf>
    <xf numFmtId="0" fontId="0" fillId="0" borderId="42" xfId="0" applyBorder="1" applyAlignment="1">
      <alignment horizontal="right" vertical="center"/>
    </xf>
    <xf numFmtId="0" fontId="21" fillId="13" borderId="43" xfId="0" applyFont="1" applyFill="1" applyBorder="1" applyAlignment="1">
      <alignment horizontal="left" vertical="center" indent="1"/>
    </xf>
    <xf numFmtId="0" fontId="16" fillId="13" borderId="43" xfId="5" applyFill="1">
      <alignment horizontal="center" vertical="center"/>
    </xf>
    <xf numFmtId="9" fontId="30"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30" fillId="13" borderId="43" xfId="0" applyNumberFormat="1" applyFont="1" applyFill="1" applyBorder="1" applyAlignment="1">
      <alignment horizontal="center" vertical="center"/>
    </xf>
    <xf numFmtId="0" fontId="16" fillId="14" borderId="43" xfId="7" applyFill="1">
      <alignment horizontal="left" vertical="center" indent="2"/>
    </xf>
    <xf numFmtId="0" fontId="16" fillId="14" borderId="43" xfId="5" applyFill="1">
      <alignment horizontal="center" vertical="center"/>
    </xf>
    <xf numFmtId="9" fontId="30" fillId="14" borderId="43" xfId="6" applyFont="1" applyFill="1" applyBorder="1" applyAlignment="1">
      <alignment horizontal="center" vertical="center"/>
    </xf>
    <xf numFmtId="168" fontId="16" fillId="14" borderId="43" xfId="1" applyFill="1">
      <alignment horizontal="center" vertical="center"/>
    </xf>
    <xf numFmtId="0" fontId="21" fillId="15" borderId="43" xfId="0" applyFont="1" applyFill="1" applyBorder="1" applyAlignment="1">
      <alignment horizontal="left" vertical="center" indent="1"/>
    </xf>
    <xf numFmtId="0" fontId="16" fillId="15" borderId="43" xfId="5" applyFill="1">
      <alignment horizontal="center" vertical="center"/>
    </xf>
    <xf numFmtId="9" fontId="30"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30" fillId="15" borderId="43" xfId="0" applyNumberFormat="1" applyFont="1" applyFill="1" applyBorder="1" applyAlignment="1">
      <alignment horizontal="center" vertical="center"/>
    </xf>
    <xf numFmtId="0" fontId="16" fillId="16" borderId="43" xfId="7" applyFill="1">
      <alignment horizontal="left" vertical="center" indent="2"/>
    </xf>
    <xf numFmtId="0" fontId="16" fillId="16" borderId="43" xfId="5" applyFill="1">
      <alignment horizontal="center" vertical="center"/>
    </xf>
    <xf numFmtId="9" fontId="30" fillId="16" borderId="43" xfId="6" applyFont="1" applyFill="1" applyBorder="1" applyAlignment="1">
      <alignment horizontal="center" vertical="center"/>
    </xf>
    <xf numFmtId="168" fontId="16" fillId="16" borderId="43" xfId="1" applyFill="1">
      <alignment horizontal="center" vertical="center"/>
    </xf>
    <xf numFmtId="0" fontId="21" fillId="17" borderId="43" xfId="0" applyFont="1" applyFill="1" applyBorder="1" applyAlignment="1">
      <alignment horizontal="left" vertical="center" indent="1"/>
    </xf>
    <xf numFmtId="0" fontId="16" fillId="17" borderId="43" xfId="5" applyFill="1">
      <alignment horizontal="center" vertical="center"/>
    </xf>
    <xf numFmtId="9" fontId="30"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30" fillId="17" borderId="43" xfId="0" applyNumberFormat="1" applyFont="1" applyFill="1" applyBorder="1" applyAlignment="1">
      <alignment horizontal="center" vertical="center"/>
    </xf>
    <xf numFmtId="0" fontId="16" fillId="18" borderId="43" xfId="7" applyFill="1">
      <alignment horizontal="left" vertical="center" indent="2"/>
    </xf>
    <xf numFmtId="0" fontId="16" fillId="18" borderId="43" xfId="5" applyFill="1">
      <alignment horizontal="center" vertical="center"/>
    </xf>
    <xf numFmtId="9" fontId="30" fillId="18" borderId="43" xfId="6" applyFont="1" applyFill="1" applyBorder="1" applyAlignment="1">
      <alignment horizontal="center" vertical="center"/>
    </xf>
    <xf numFmtId="168" fontId="16" fillId="18" borderId="43" xfId="1" applyFill="1">
      <alignment horizontal="center" vertical="center"/>
    </xf>
    <xf numFmtId="0" fontId="16" fillId="0" borderId="43" xfId="7">
      <alignment horizontal="left" vertical="center" indent="2"/>
    </xf>
    <xf numFmtId="0" fontId="16" fillId="0" borderId="43" xfId="5">
      <alignment horizontal="center" vertical="center"/>
    </xf>
    <xf numFmtId="9" fontId="30" fillId="0" borderId="43" xfId="6" applyFont="1" applyBorder="1" applyAlignment="1">
      <alignment horizontal="center" vertical="center"/>
    </xf>
    <xf numFmtId="168" fontId="16" fillId="0" borderId="43" xfId="1">
      <alignment horizontal="center" vertical="center"/>
    </xf>
    <xf numFmtId="0" fontId="31" fillId="19" borderId="43" xfId="0" applyFont="1" applyFill="1" applyBorder="1" applyAlignment="1">
      <alignment horizontal="left" vertical="center" indent="1"/>
    </xf>
    <xf numFmtId="0" fontId="31" fillId="19" borderId="43" xfId="0" applyFont="1" applyFill="1" applyBorder="1" applyAlignment="1">
      <alignment horizontal="center" vertical="center"/>
    </xf>
    <xf numFmtId="9" fontId="30" fillId="19" borderId="43" xfId="6" applyFont="1" applyFill="1" applyBorder="1" applyAlignment="1">
      <alignment horizontal="center" vertical="center"/>
    </xf>
    <xf numFmtId="168" fontId="32" fillId="19" borderId="43" xfId="0" applyNumberFormat="1" applyFont="1" applyFill="1" applyBorder="1" applyAlignment="1">
      <alignment horizontal="left" vertical="center"/>
    </xf>
    <xf numFmtId="168" fontId="30" fillId="19" borderId="43" xfId="0" applyNumberFormat="1" applyFont="1" applyFill="1" applyBorder="1" applyAlignment="1">
      <alignment horizontal="center" vertical="center"/>
    </xf>
    <xf numFmtId="0" fontId="30"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3" fillId="0" borderId="0" xfId="0" applyFont="1"/>
    <xf numFmtId="0" fontId="17" fillId="0" borderId="0" xfId="0" applyFont="1" applyAlignment="1">
      <alignment horizontal="center"/>
    </xf>
    <xf numFmtId="0" fontId="34" fillId="0" borderId="0" xfId="2" applyFont="1" applyAlignment="1" applyProtection="1"/>
    <xf numFmtId="0" fontId="19" fillId="0" borderId="21" xfId="9" applyAlignment="1">
      <alignment vertical="top" wrapText="1"/>
    </xf>
    <xf numFmtId="0" fontId="13" fillId="0" borderId="23" xfId="0" applyFont="1" applyBorder="1" applyAlignment="1">
      <alignment horizontal="center" vertical="top" wrapText="1"/>
    </xf>
    <xf numFmtId="0" fontId="6" fillId="0" borderId="0" xfId="0" applyFont="1" applyAlignment="1">
      <alignment horizont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4" xfId="0" applyFont="1" applyBorder="1" applyAlignment="1">
      <alignment horizontal="center" vertical="top" wrapText="1"/>
    </xf>
    <xf numFmtId="164" fontId="13" fillId="0" borderId="24" xfId="4" applyFont="1" applyFill="1" applyBorder="1" applyAlignment="1">
      <alignment vertical="center" wrapText="1"/>
    </xf>
    <xf numFmtId="0" fontId="5" fillId="5" borderId="7" xfId="0" applyFont="1" applyFill="1" applyBorder="1" applyAlignment="1">
      <alignment vertical="center"/>
    </xf>
    <xf numFmtId="0" fontId="14" fillId="0" borderId="26" xfId="0" applyFont="1" applyBorder="1" applyAlignment="1">
      <alignment horizontal="center" vertical="center" wrapText="1"/>
    </xf>
    <xf numFmtId="0" fontId="13" fillId="0" borderId="52" xfId="0" applyFont="1" applyBorder="1" applyAlignment="1">
      <alignment horizontal="center" vertical="center" wrapText="1"/>
    </xf>
    <xf numFmtId="164" fontId="13" fillId="0" borderId="1" xfId="4" applyFont="1" applyFill="1" applyBorder="1" applyAlignment="1">
      <alignment vertical="center" wrapText="1"/>
    </xf>
    <xf numFmtId="0" fontId="13" fillId="0" borderId="60" xfId="0" applyFont="1" applyBorder="1" applyAlignment="1">
      <alignment horizontal="center" vertical="center" wrapText="1"/>
    </xf>
    <xf numFmtId="14" fontId="13" fillId="0" borderId="26" xfId="0" applyNumberFormat="1"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6" fillId="0" borderId="46" xfId="0" applyFont="1" applyBorder="1" applyAlignment="1">
      <alignment horizontal="left" vertical="center" wrapText="1"/>
    </xf>
    <xf numFmtId="0" fontId="36" fillId="0" borderId="45" xfId="0" applyFont="1" applyBorder="1" applyAlignment="1">
      <alignment horizontal="left" vertical="center" wrapText="1"/>
    </xf>
    <xf numFmtId="0" fontId="13" fillId="0" borderId="45" xfId="0" applyFont="1" applyBorder="1" applyAlignment="1">
      <alignment horizontal="left" vertical="top" wrapText="1"/>
    </xf>
    <xf numFmtId="0" fontId="2" fillId="0" borderId="54" xfId="0" applyFont="1" applyBorder="1"/>
    <xf numFmtId="0" fontId="2" fillId="0" borderId="1" xfId="0" applyFont="1" applyBorder="1"/>
    <xf numFmtId="0" fontId="38" fillId="0" borderId="64" xfId="0" applyFont="1" applyBorder="1" applyAlignment="1">
      <alignment vertical="center"/>
    </xf>
    <xf numFmtId="0" fontId="2" fillId="0" borderId="66" xfId="0" applyFont="1" applyBorder="1"/>
    <xf numFmtId="0" fontId="13" fillId="0" borderId="62" xfId="0" applyFont="1" applyBorder="1" applyAlignment="1">
      <alignment horizontal="center" vertical="center" wrapText="1"/>
    </xf>
    <xf numFmtId="0" fontId="13" fillId="0" borderId="69" xfId="0" applyFont="1" applyBorder="1" applyAlignment="1">
      <alignment horizontal="center" vertical="center" wrapText="1"/>
    </xf>
    <xf numFmtId="164" fontId="13" fillId="0" borderId="52" xfId="4" applyFont="1" applyFill="1" applyBorder="1" applyAlignment="1">
      <alignment vertical="center" wrapText="1"/>
    </xf>
    <xf numFmtId="0" fontId="2" fillId="0" borderId="70" xfId="0" applyFont="1" applyBorder="1"/>
    <xf numFmtId="0" fontId="5" fillId="5" borderId="71" xfId="0" applyFont="1" applyFill="1" applyBorder="1" applyAlignment="1">
      <alignment vertical="center"/>
    </xf>
    <xf numFmtId="0" fontId="35" fillId="5" borderId="7" xfId="0" applyFont="1" applyFill="1" applyBorder="1" applyAlignment="1">
      <alignment horizontal="center" vertical="center" wrapText="1"/>
    </xf>
    <xf numFmtId="0" fontId="35" fillId="5" borderId="16" xfId="0" applyFont="1" applyFill="1" applyBorder="1" applyAlignment="1">
      <alignment horizontal="center" vertical="center" wrapText="1"/>
    </xf>
    <xf numFmtId="0" fontId="35" fillId="5" borderId="56" xfId="0" applyFont="1" applyFill="1" applyBorder="1" applyAlignment="1">
      <alignment horizontal="center" vertical="center" wrapText="1"/>
    </xf>
    <xf numFmtId="0" fontId="35" fillId="5" borderId="72" xfId="0" applyFont="1" applyFill="1" applyBorder="1" applyAlignment="1">
      <alignment horizontal="center" vertical="center" wrapText="1"/>
    </xf>
    <xf numFmtId="0" fontId="35" fillId="5" borderId="73" xfId="0" applyFont="1" applyFill="1" applyBorder="1" applyAlignment="1">
      <alignment horizontal="center" vertical="center" wrapText="1"/>
    </xf>
    <xf numFmtId="0" fontId="35" fillId="5" borderId="74" xfId="0" applyFont="1" applyFill="1" applyBorder="1" applyAlignment="1">
      <alignment horizontal="center" vertical="center" wrapText="1"/>
    </xf>
    <xf numFmtId="0" fontId="35" fillId="5" borderId="16" xfId="0" applyFont="1" applyFill="1" applyBorder="1" applyAlignment="1">
      <alignment horizontal="left" vertical="center" wrapText="1"/>
    </xf>
    <xf numFmtId="0" fontId="5" fillId="5" borderId="73" xfId="0" applyFont="1" applyFill="1" applyBorder="1" applyAlignment="1">
      <alignment vertical="center"/>
    </xf>
    <xf numFmtId="0" fontId="35" fillId="5" borderId="74" xfId="0" applyFont="1" applyFill="1" applyBorder="1" applyAlignment="1">
      <alignment horizontal="left" vertical="center" wrapText="1"/>
    </xf>
    <xf numFmtId="0" fontId="13" fillId="0" borderId="53" xfId="0" applyFont="1" applyBorder="1" applyAlignment="1">
      <alignment horizontal="center" vertical="top" wrapText="1"/>
    </xf>
    <xf numFmtId="0" fontId="13" fillId="0" borderId="54" xfId="0" applyFont="1" applyBorder="1" applyAlignment="1">
      <alignment horizontal="left" vertical="top" wrapText="1"/>
    </xf>
    <xf numFmtId="0" fontId="13" fillId="0" borderId="51" xfId="0" applyFont="1" applyBorder="1" applyAlignment="1">
      <alignment horizontal="center" vertical="top" wrapText="1"/>
    </xf>
    <xf numFmtId="0" fontId="13" fillId="0" borderId="46" xfId="0" applyFont="1" applyBorder="1" applyAlignment="1">
      <alignment horizontal="left" vertical="top" wrapText="1"/>
    </xf>
    <xf numFmtId="0" fontId="36" fillId="5" borderId="7" xfId="0" applyFont="1" applyFill="1" applyBorder="1" applyAlignment="1">
      <alignment horizontal="center" vertical="center" wrapText="1"/>
    </xf>
    <xf numFmtId="0" fontId="36" fillId="5" borderId="71" xfId="0" applyFont="1" applyFill="1" applyBorder="1" applyAlignment="1">
      <alignment horizontal="left" vertical="center" wrapText="1"/>
    </xf>
    <xf numFmtId="0" fontId="36" fillId="5" borderId="56" xfId="0" applyFont="1" applyFill="1" applyBorder="1" applyAlignment="1">
      <alignment horizontal="center" vertical="center" wrapText="1"/>
    </xf>
    <xf numFmtId="0" fontId="36" fillId="5" borderId="72" xfId="0" applyFont="1" applyFill="1" applyBorder="1" applyAlignment="1">
      <alignment horizontal="center" vertical="center" wrapText="1"/>
    </xf>
    <xf numFmtId="0" fontId="36" fillId="5" borderId="73" xfId="0" applyFont="1" applyFill="1" applyBorder="1" applyAlignment="1">
      <alignment horizontal="center" vertical="center" wrapText="1"/>
    </xf>
    <xf numFmtId="164" fontId="36" fillId="5" borderId="73" xfId="4" applyFont="1" applyFill="1" applyBorder="1" applyAlignment="1">
      <alignment horizontal="center" vertical="center" wrapText="1"/>
    </xf>
    <xf numFmtId="0" fontId="36" fillId="5" borderId="74" xfId="0" applyFont="1" applyFill="1" applyBorder="1" applyAlignment="1">
      <alignment horizontal="left" vertical="center" wrapText="1"/>
    </xf>
    <xf numFmtId="0" fontId="2" fillId="0" borderId="24" xfId="0" applyFont="1" applyBorder="1" applyAlignment="1">
      <alignment horizontal="center" vertical="center" wrapText="1"/>
    </xf>
    <xf numFmtId="0" fontId="36" fillId="0" borderId="54" xfId="0" applyFont="1" applyBorder="1" applyAlignment="1">
      <alignment horizontal="left" vertical="center" wrapText="1"/>
    </xf>
    <xf numFmtId="0" fontId="14" fillId="0" borderId="25" xfId="0" applyFont="1" applyBorder="1" applyAlignment="1">
      <alignment horizontal="center" vertical="center" wrapText="1"/>
    </xf>
    <xf numFmtId="0" fontId="36" fillId="5" borderId="76" xfId="0" applyFont="1" applyFill="1" applyBorder="1" applyAlignment="1">
      <alignment horizontal="center" vertical="center" wrapText="1"/>
    </xf>
    <xf numFmtId="0" fontId="36" fillId="5" borderId="77" xfId="0" applyFont="1" applyFill="1" applyBorder="1" applyAlignment="1">
      <alignment horizontal="center" vertical="center" wrapText="1"/>
    </xf>
    <xf numFmtId="0" fontId="36" fillId="5" borderId="78" xfId="0" applyFont="1" applyFill="1" applyBorder="1" applyAlignment="1">
      <alignment horizontal="left" vertical="center" wrapText="1"/>
    </xf>
    <xf numFmtId="0" fontId="2" fillId="0" borderId="26" xfId="0" applyFont="1" applyBorder="1" applyAlignment="1">
      <alignment horizontal="center" vertical="top" wrapText="1"/>
    </xf>
    <xf numFmtId="0" fontId="2" fillId="0" borderId="25" xfId="0" applyFont="1" applyBorder="1" applyAlignment="1">
      <alignment horizontal="center" vertical="center" wrapText="1"/>
    </xf>
    <xf numFmtId="0" fontId="13" fillId="5" borderId="72" xfId="0" applyFont="1" applyFill="1" applyBorder="1" applyAlignment="1">
      <alignment horizontal="center" vertical="center" wrapText="1"/>
    </xf>
    <xf numFmtId="0" fontId="13" fillId="0" borderId="81" xfId="0" applyFont="1" applyBorder="1" applyAlignment="1">
      <alignment horizontal="center" vertical="center" wrapText="1"/>
    </xf>
    <xf numFmtId="164" fontId="13" fillId="0" borderId="60" xfId="4" applyFont="1" applyFill="1" applyBorder="1" applyAlignment="1">
      <alignment vertical="center" wrapText="1"/>
    </xf>
    <xf numFmtId="0" fontId="2" fillId="0" borderId="82" xfId="0" applyFont="1" applyBorder="1"/>
    <xf numFmtId="0" fontId="13" fillId="5" borderId="83" xfId="0" applyFont="1" applyFill="1" applyBorder="1" applyAlignment="1">
      <alignment horizontal="center" vertical="center" wrapText="1"/>
    </xf>
    <xf numFmtId="0" fontId="13" fillId="5" borderId="56" xfId="0" applyFont="1" applyFill="1" applyBorder="1" applyAlignment="1">
      <alignment horizontal="center" vertical="center" wrapText="1"/>
    </xf>
    <xf numFmtId="0" fontId="2" fillId="5" borderId="84" xfId="0" applyFont="1" applyFill="1" applyBorder="1"/>
    <xf numFmtId="0" fontId="0" fillId="0" borderId="0" xfId="0" applyAlignment="1">
      <alignment horizontal="left" vertical="center"/>
    </xf>
    <xf numFmtId="0" fontId="38" fillId="0" borderId="75" xfId="0" applyFont="1" applyBorder="1" applyAlignment="1">
      <alignment vertical="center"/>
    </xf>
    <xf numFmtId="0" fontId="38" fillId="0" borderId="65" xfId="0" applyFont="1" applyBorder="1" applyAlignment="1">
      <alignment vertical="center"/>
    </xf>
    <xf numFmtId="0" fontId="39" fillId="0" borderId="60" xfId="0" applyFont="1" applyBorder="1" applyAlignment="1">
      <alignment horizontal="center" vertical="center" wrapText="1"/>
    </xf>
    <xf numFmtId="0" fontId="39" fillId="0" borderId="1" xfId="0" applyFont="1" applyBorder="1" applyAlignment="1">
      <alignment horizontal="center" vertical="center" wrapText="1"/>
    </xf>
    <xf numFmtId="0" fontId="13" fillId="0" borderId="58"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59" xfId="0" applyFont="1" applyBorder="1" applyAlignment="1">
      <alignment horizontal="center" vertical="center" wrapText="1"/>
    </xf>
    <xf numFmtId="0" fontId="39" fillId="0" borderId="58" xfId="0" applyFont="1" applyBorder="1" applyAlignment="1">
      <alignment horizontal="center" vertical="center" wrapText="1"/>
    </xf>
    <xf numFmtId="0" fontId="39" fillId="0" borderId="57" xfId="0" applyFont="1" applyBorder="1" applyAlignment="1">
      <alignment horizontal="center" vertical="center" wrapText="1"/>
    </xf>
    <xf numFmtId="164" fontId="35" fillId="20" borderId="77" xfId="0" applyNumberFormat="1" applyFont="1" applyFill="1" applyBorder="1" applyAlignment="1">
      <alignment horizontal="center" vertical="center" wrapText="1"/>
    </xf>
    <xf numFmtId="164" fontId="36" fillId="20" borderId="73" xfId="4" applyFont="1" applyFill="1" applyBorder="1" applyAlignment="1">
      <alignment horizontal="center" vertical="center" wrapText="1"/>
    </xf>
    <xf numFmtId="164" fontId="36" fillId="20" borderId="77" xfId="4" applyFont="1" applyFill="1" applyBorder="1" applyAlignment="1">
      <alignment horizontal="center" vertical="center" wrapText="1"/>
    </xf>
    <xf numFmtId="164" fontId="13" fillId="20" borderId="56" xfId="4" applyFont="1" applyFill="1" applyBorder="1" applyAlignment="1">
      <alignment vertical="center" wrapText="1"/>
    </xf>
    <xf numFmtId="164" fontId="36" fillId="5" borderId="12" xfId="4" applyFont="1" applyFill="1" applyBorder="1" applyAlignment="1">
      <alignment vertical="center" wrapText="1"/>
    </xf>
    <xf numFmtId="164" fontId="13" fillId="20" borderId="1" xfId="4" applyFont="1" applyFill="1" applyBorder="1" applyAlignment="1">
      <alignment vertical="center" wrapText="1"/>
    </xf>
    <xf numFmtId="0" fontId="2" fillId="0" borderId="0" xfId="0" applyFont="1" applyAlignment="1">
      <alignment horizontal="left" vertical="center" wrapText="1"/>
    </xf>
    <xf numFmtId="0" fontId="36" fillId="0" borderId="0" xfId="0" applyFont="1" applyAlignment="1">
      <alignment horizontal="left" vertical="center"/>
    </xf>
    <xf numFmtId="0" fontId="40" fillId="0" borderId="0" xfId="0" applyFont="1" applyAlignment="1">
      <alignment horizontal="left" vertical="center"/>
    </xf>
    <xf numFmtId="0" fontId="15" fillId="0" borderId="1" xfId="0" applyFont="1" applyBorder="1" applyAlignment="1">
      <alignment horizontal="center" vertical="center" wrapText="1"/>
    </xf>
    <xf numFmtId="0" fontId="24" fillId="0" borderId="1" xfId="0" applyFont="1" applyBorder="1"/>
    <xf numFmtId="0" fontId="15" fillId="0" borderId="1" xfId="0" applyFont="1" applyBorder="1" applyAlignment="1">
      <alignment horizontal="center" vertical="top" wrapText="1"/>
    </xf>
    <xf numFmtId="0" fontId="14" fillId="0" borderId="1" xfId="0" applyFont="1" applyBorder="1" applyAlignment="1">
      <alignment horizontal="center" vertical="top" wrapText="1"/>
    </xf>
    <xf numFmtId="0" fontId="14" fillId="0" borderId="1" xfId="0" applyFont="1" applyBorder="1" applyAlignment="1">
      <alignment horizontal="center" vertical="center" wrapText="1"/>
    </xf>
    <xf numFmtId="0" fontId="14" fillId="0" borderId="1" xfId="0" applyFont="1" applyBorder="1" applyAlignment="1">
      <alignment horizontal="center"/>
    </xf>
    <xf numFmtId="0" fontId="42" fillId="0" borderId="1" xfId="0" applyFont="1" applyBorder="1" applyAlignment="1">
      <alignment vertical="center"/>
    </xf>
    <xf numFmtId="0" fontId="42" fillId="0" borderId="1" xfId="0" applyFont="1" applyBorder="1" applyAlignment="1">
      <alignment vertical="center" wrapText="1" shrinkToFit="1"/>
    </xf>
    <xf numFmtId="0" fontId="42" fillId="0" borderId="1" xfId="0" applyFont="1" applyBorder="1" applyAlignment="1">
      <alignment vertical="center" wrapText="1"/>
    </xf>
    <xf numFmtId="0" fontId="24" fillId="0" borderId="60" xfId="0" applyFont="1" applyBorder="1"/>
    <xf numFmtId="0" fontId="15" fillId="0" borderId="60" xfId="0" applyFont="1" applyBorder="1" applyAlignment="1">
      <alignment horizontal="center" vertical="top" wrapText="1"/>
    </xf>
    <xf numFmtId="0" fontId="2" fillId="0" borderId="0" xfId="0" applyFont="1"/>
    <xf numFmtId="0" fontId="15" fillId="0" borderId="87" xfId="0" applyFont="1" applyBorder="1" applyAlignment="1">
      <alignment horizontal="center" vertical="center" wrapText="1"/>
    </xf>
    <xf numFmtId="0" fontId="2" fillId="6" borderId="82" xfId="0" applyFont="1" applyFill="1" applyBorder="1" applyAlignment="1">
      <alignment horizontal="center" vertical="center"/>
    </xf>
    <xf numFmtId="0" fontId="15" fillId="0" borderId="2" xfId="0" applyFont="1" applyBorder="1" applyAlignment="1">
      <alignment horizontal="center" vertical="center" wrapText="1"/>
    </xf>
    <xf numFmtId="0" fontId="2" fillId="6" borderId="66" xfId="0" applyFont="1" applyFill="1" applyBorder="1" applyAlignment="1">
      <alignment horizontal="center" vertical="center"/>
    </xf>
    <xf numFmtId="164" fontId="15" fillId="6" borderId="66" xfId="0" applyNumberFormat="1" applyFont="1" applyFill="1" applyBorder="1" applyAlignment="1">
      <alignment horizontal="center" vertical="center" wrapText="1"/>
    </xf>
    <xf numFmtId="0" fontId="2" fillId="0" borderId="2" xfId="0" applyFont="1" applyBorder="1" applyAlignment="1">
      <alignment horizontal="center" vertical="top" wrapText="1"/>
    </xf>
    <xf numFmtId="164" fontId="15" fillId="6" borderId="66" xfId="4" applyFont="1" applyFill="1" applyBorder="1" applyAlignment="1">
      <alignment horizontal="center" vertical="center" wrapText="1"/>
    </xf>
    <xf numFmtId="0" fontId="2" fillId="0" borderId="66" xfId="0" applyFont="1" applyBorder="1" applyAlignment="1">
      <alignment horizontal="center" vertical="center"/>
    </xf>
    <xf numFmtId="0" fontId="42" fillId="0" borderId="48" xfId="0" applyFont="1" applyBorder="1" applyAlignment="1">
      <alignment vertical="center"/>
    </xf>
    <xf numFmtId="0" fontId="14" fillId="0" borderId="60"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53" xfId="0" applyFont="1" applyBorder="1" applyAlignment="1">
      <alignment horizontal="center" vertical="center" wrapText="1"/>
    </xf>
    <xf numFmtId="0" fontId="14" fillId="0" borderId="51" xfId="0" applyFont="1" applyBorder="1" applyAlignment="1">
      <alignment horizontal="center" vertical="top" wrapText="1"/>
    </xf>
    <xf numFmtId="0" fontId="14" fillId="0" borderId="44" xfId="0" applyFont="1" applyBorder="1" applyAlignment="1">
      <alignment horizontal="center" vertical="top" wrapText="1"/>
    </xf>
    <xf numFmtId="0" fontId="14" fillId="0" borderId="48" xfId="0" applyFont="1" applyBorder="1" applyAlignment="1">
      <alignment horizontal="center"/>
    </xf>
    <xf numFmtId="0" fontId="14" fillId="0" borderId="2" xfId="0" applyFont="1" applyBorder="1" applyAlignment="1">
      <alignment horizontal="center" vertical="top" wrapText="1"/>
    </xf>
    <xf numFmtId="0" fontId="14" fillId="0" borderId="2" xfId="0" applyFont="1" applyBorder="1" applyAlignment="1">
      <alignment horizontal="center" vertical="center" wrapText="1"/>
    </xf>
    <xf numFmtId="0" fontId="14" fillId="0" borderId="2" xfId="0" applyFont="1" applyBorder="1" applyAlignment="1">
      <alignment horizontal="center"/>
    </xf>
    <xf numFmtId="0" fontId="14" fillId="0" borderId="47" xfId="0" applyFont="1" applyBorder="1" applyAlignment="1">
      <alignment horizontal="center"/>
    </xf>
    <xf numFmtId="0" fontId="14" fillId="0" borderId="48" xfId="0" applyFont="1" applyBorder="1" applyAlignment="1">
      <alignment horizontal="center" vertical="center" wrapText="1"/>
    </xf>
    <xf numFmtId="0" fontId="15" fillId="0" borderId="48" xfId="0" applyFont="1" applyBorder="1" applyAlignment="1">
      <alignment horizontal="center" vertical="top" wrapText="1"/>
    </xf>
    <xf numFmtId="0" fontId="2" fillId="0" borderId="88" xfId="0" applyFont="1" applyBorder="1" applyAlignment="1">
      <alignment horizontal="center" vertical="center"/>
    </xf>
    <xf numFmtId="0" fontId="14" fillId="0" borderId="50" xfId="0" applyFont="1" applyBorder="1" applyAlignment="1">
      <alignment horizontal="center" vertical="center" wrapText="1"/>
    </xf>
    <xf numFmtId="0" fontId="14" fillId="0" borderId="86" xfId="0" applyFont="1" applyBorder="1" applyAlignment="1">
      <alignment horizontal="center" vertical="top" wrapText="1"/>
    </xf>
    <xf numFmtId="0" fontId="14" fillId="0" borderId="89" xfId="0" applyFont="1" applyBorder="1" applyAlignment="1">
      <alignment horizontal="center" vertical="top" wrapText="1"/>
    </xf>
    <xf numFmtId="0" fontId="14" fillId="0" borderId="50" xfId="0" applyFont="1" applyBorder="1" applyAlignment="1">
      <alignment horizontal="center" vertical="top" wrapText="1"/>
    </xf>
    <xf numFmtId="14" fontId="41" fillId="0" borderId="85" xfId="0" applyNumberFormat="1" applyFont="1" applyBorder="1" applyAlignment="1">
      <alignment horizontal="center" vertical="center" wrapText="1"/>
    </xf>
    <xf numFmtId="14" fontId="14" fillId="0" borderId="89" xfId="0" applyNumberFormat="1" applyFont="1" applyBorder="1" applyAlignment="1">
      <alignment horizontal="center" vertical="center" wrapText="1"/>
    </xf>
    <xf numFmtId="0" fontId="14" fillId="0" borderId="49" xfId="0" applyFont="1" applyBorder="1" applyAlignment="1">
      <alignment horizontal="center" vertical="top" wrapText="1"/>
    </xf>
    <xf numFmtId="169" fontId="36" fillId="7" borderId="11" xfId="4" applyNumberFormat="1" applyFont="1" applyFill="1" applyBorder="1" applyAlignment="1">
      <alignment vertical="center" wrapText="1"/>
    </xf>
    <xf numFmtId="0" fontId="43" fillId="21" borderId="55" xfId="0" applyFont="1" applyFill="1" applyBorder="1" applyAlignment="1">
      <alignment horizontal="center" vertical="center" wrapText="1"/>
    </xf>
    <xf numFmtId="0" fontId="43" fillId="21" borderId="56" xfId="0" applyFont="1" applyFill="1" applyBorder="1" applyAlignment="1">
      <alignment horizontal="center" vertical="center" wrapText="1"/>
    </xf>
    <xf numFmtId="0" fontId="43" fillId="21" borderId="8" xfId="0" applyFont="1" applyFill="1" applyBorder="1" applyAlignment="1">
      <alignment horizontal="center" vertical="center" wrapText="1"/>
    </xf>
    <xf numFmtId="0" fontId="13" fillId="5" borderId="77" xfId="0" applyFont="1" applyFill="1" applyBorder="1" applyAlignment="1">
      <alignment horizontal="center" vertical="center" wrapText="1"/>
    </xf>
    <xf numFmtId="0" fontId="13" fillId="0" borderId="25" xfId="0" applyFont="1" applyBorder="1" applyAlignment="1">
      <alignment horizontal="center" vertical="center" wrapText="1"/>
    </xf>
    <xf numFmtId="0" fontId="13" fillId="5" borderId="73" xfId="0" applyFont="1" applyFill="1" applyBorder="1" applyAlignment="1">
      <alignment horizontal="center" vertical="center" wrapText="1"/>
    </xf>
    <xf numFmtId="0" fontId="37" fillId="0" borderId="26" xfId="0" applyFont="1" applyBorder="1" applyAlignment="1">
      <alignment horizontal="center" vertical="center" wrapText="1"/>
    </xf>
    <xf numFmtId="0" fontId="39" fillId="0" borderId="52" xfId="0" applyFont="1" applyBorder="1" applyAlignment="1">
      <alignment horizontal="center" vertical="center"/>
    </xf>
    <xf numFmtId="0" fontId="2" fillId="0" borderId="24" xfId="0" applyFont="1" applyBorder="1" applyAlignment="1">
      <alignment horizontal="center" vertical="center"/>
    </xf>
    <xf numFmtId="0" fontId="36" fillId="5" borderId="56" xfId="0" applyFont="1" applyFill="1" applyBorder="1" applyAlignment="1">
      <alignment horizontal="center" vertical="center"/>
    </xf>
    <xf numFmtId="0" fontId="2" fillId="5" borderId="56" xfId="0" applyFont="1" applyFill="1" applyBorder="1" applyAlignment="1">
      <alignment horizontal="center" vertical="center"/>
    </xf>
    <xf numFmtId="0" fontId="39" fillId="0" borderId="60" xfId="0" applyFont="1" applyBorder="1" applyAlignment="1">
      <alignment horizontal="center" vertical="center"/>
    </xf>
    <xf numFmtId="0" fontId="2" fillId="0" borderId="60" xfId="0" applyFont="1" applyBorder="1" applyAlignment="1">
      <alignment horizontal="center" vertical="center"/>
    </xf>
    <xf numFmtId="0" fontId="39" fillId="0" borderId="1" xfId="0" applyFont="1" applyBorder="1" applyAlignment="1">
      <alignment horizontal="center" vertical="center"/>
    </xf>
    <xf numFmtId="0" fontId="2" fillId="0" borderId="61" xfId="0" applyFont="1" applyBorder="1" applyAlignment="1">
      <alignment horizontal="center" vertical="center"/>
    </xf>
    <xf numFmtId="0" fontId="39" fillId="0" borderId="16" xfId="0" applyFont="1" applyBorder="1" applyAlignment="1">
      <alignment vertical="center"/>
    </xf>
    <xf numFmtId="0" fontId="26" fillId="6" borderId="0" xfId="0" applyFont="1" applyFill="1" applyAlignment="1">
      <alignment horizontal="center" vertical="center" wrapText="1"/>
    </xf>
    <xf numFmtId="0" fontId="26" fillId="6" borderId="90" xfId="0" applyFont="1" applyFill="1" applyBorder="1" applyAlignment="1">
      <alignment horizontal="center" vertical="center" wrapText="1"/>
    </xf>
    <xf numFmtId="0" fontId="45" fillId="6" borderId="90" xfId="0" applyFont="1" applyFill="1" applyBorder="1" applyAlignment="1">
      <alignment horizontal="center" vertical="center" wrapText="1"/>
    </xf>
    <xf numFmtId="0" fontId="44" fillId="6" borderId="0" xfId="0" applyFont="1" applyFill="1" applyAlignment="1">
      <alignment horizontal="center" vertical="center" wrapText="1"/>
    </xf>
    <xf numFmtId="14" fontId="26" fillId="6" borderId="0" xfId="0" applyNumberFormat="1" applyFont="1" applyFill="1" applyAlignment="1">
      <alignment horizontal="center" vertical="center" wrapText="1"/>
    </xf>
    <xf numFmtId="0" fontId="44" fillId="24" borderId="90" xfId="0" applyFont="1" applyFill="1" applyBorder="1" applyAlignment="1">
      <alignment horizontal="center" vertical="center"/>
    </xf>
    <xf numFmtId="0" fontId="44" fillId="24" borderId="90" xfId="0" applyFont="1" applyFill="1" applyBorder="1" applyAlignment="1">
      <alignment horizontal="center" vertical="center" wrapText="1"/>
    </xf>
    <xf numFmtId="0" fontId="3" fillId="0" borderId="0" xfId="0" applyFont="1"/>
    <xf numFmtId="0" fontId="13" fillId="0" borderId="0" xfId="0" applyFont="1" applyAlignment="1">
      <alignment horizontal="center" vertical="center"/>
    </xf>
    <xf numFmtId="0" fontId="12" fillId="0" borderId="1" xfId="0" applyFont="1" applyBorder="1" applyAlignment="1">
      <alignment horizontal="center" vertical="center"/>
    </xf>
    <xf numFmtId="0" fontId="38" fillId="0" borderId="64" xfId="0" applyFont="1" applyBorder="1" applyAlignment="1">
      <alignment horizontal="left" vertical="center"/>
    </xf>
    <xf numFmtId="0" fontId="38" fillId="0" borderId="65" xfId="0" applyFont="1" applyBorder="1" applyAlignment="1">
      <alignment horizontal="left" vertical="center"/>
    </xf>
    <xf numFmtId="0" fontId="38" fillId="0" borderId="75" xfId="0" applyFont="1" applyBorder="1" applyAlignment="1">
      <alignment horizontal="left" vertical="center"/>
    </xf>
    <xf numFmtId="0" fontId="38" fillId="0" borderId="75" xfId="0" applyFont="1" applyBorder="1" applyAlignment="1">
      <alignment horizontal="left" vertical="center" wrapText="1" shrinkToFit="1"/>
    </xf>
    <xf numFmtId="0" fontId="38" fillId="0" borderId="75" xfId="0" applyFont="1" applyBorder="1" applyAlignment="1">
      <alignment horizontal="left" vertical="center" wrapText="1"/>
    </xf>
    <xf numFmtId="0" fontId="36" fillId="5" borderId="71" xfId="0" applyFont="1" applyFill="1" applyBorder="1" applyAlignment="1">
      <alignment horizontal="left" vertical="center"/>
    </xf>
    <xf numFmtId="0" fontId="38" fillId="0" borderId="80" xfId="0" applyFont="1" applyBorder="1" applyAlignment="1">
      <alignment horizontal="left" vertical="center"/>
    </xf>
    <xf numFmtId="0" fontId="38" fillId="0" borderId="13" xfId="0" applyFont="1" applyBorder="1" applyAlignment="1">
      <alignment horizontal="left" vertical="center"/>
    </xf>
    <xf numFmtId="0" fontId="38" fillId="0" borderId="68" xfId="0" applyFont="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39" fillId="0" borderId="59" xfId="0" applyFont="1" applyBorder="1" applyAlignment="1">
      <alignment horizontal="center" vertical="center"/>
    </xf>
    <xf numFmtId="0" fontId="12" fillId="5" borderId="7" xfId="0" applyFont="1" applyFill="1" applyBorder="1" applyAlignment="1">
      <alignment horizontal="center" vertical="center"/>
    </xf>
    <xf numFmtId="0" fontId="39" fillId="0" borderId="79" xfId="0" applyFont="1" applyBorder="1" applyAlignment="1">
      <alignment horizontal="center" vertical="center"/>
    </xf>
    <xf numFmtId="0" fontId="39" fillId="0" borderId="63" xfId="0" applyFont="1" applyBorder="1" applyAlignment="1">
      <alignment horizontal="center" vertical="center"/>
    </xf>
    <xf numFmtId="0" fontId="39" fillId="0" borderId="67" xfId="0" applyFont="1" applyBorder="1" applyAlignment="1">
      <alignment horizontal="center" vertical="center"/>
    </xf>
    <xf numFmtId="0" fontId="13" fillId="6" borderId="1" xfId="0" applyFont="1" applyFill="1" applyBorder="1" applyAlignment="1">
      <alignment horizontal="center" vertical="center" wrapText="1"/>
    </xf>
    <xf numFmtId="0" fontId="14" fillId="0" borderId="52" xfId="0" applyFont="1" applyBorder="1" applyAlignment="1">
      <alignment horizontal="center" vertical="center" wrapText="1"/>
    </xf>
    <xf numFmtId="0" fontId="14" fillId="6" borderId="1" xfId="0" applyFont="1" applyFill="1" applyBorder="1" applyAlignment="1">
      <alignment horizontal="center" vertical="center" wrapText="1"/>
    </xf>
    <xf numFmtId="0" fontId="0" fillId="0" borderId="94" xfId="0" applyBorder="1"/>
    <xf numFmtId="0" fontId="0" fillId="0" borderId="95" xfId="0" applyBorder="1"/>
    <xf numFmtId="0" fontId="0" fillId="0" borderId="69" xfId="0" applyBorder="1"/>
    <xf numFmtId="0" fontId="0" fillId="0" borderId="96" xfId="0" applyBorder="1"/>
    <xf numFmtId="0" fontId="0" fillId="0" borderId="97" xfId="0" applyBorder="1"/>
    <xf numFmtId="0" fontId="3" fillId="0" borderId="96" xfId="0" applyFont="1" applyBorder="1"/>
    <xf numFmtId="0" fontId="3" fillId="0" borderId="97" xfId="0" applyFont="1" applyBorder="1"/>
    <xf numFmtId="0" fontId="0" fillId="0" borderId="85" xfId="0" applyBorder="1"/>
    <xf numFmtId="0" fontId="0" fillId="0" borderId="98" xfId="0" applyBorder="1"/>
    <xf numFmtId="0" fontId="0" fillId="0" borderId="81" xfId="0" applyBorder="1"/>
    <xf numFmtId="0" fontId="46" fillId="0" borderId="26" xfId="0" applyFont="1" applyBorder="1" applyAlignment="1">
      <alignment horizontal="center" vertical="center" wrapText="1"/>
    </xf>
    <xf numFmtId="0" fontId="46" fillId="0" borderId="25" xfId="0" applyFont="1" applyBorder="1" applyAlignment="1">
      <alignment horizontal="center" vertical="center" wrapText="1"/>
    </xf>
    <xf numFmtId="0" fontId="46" fillId="0" borderId="1" xfId="0" applyFont="1" applyBorder="1" applyAlignment="1">
      <alignment horizontal="center" vertical="center" wrapText="1"/>
    </xf>
    <xf numFmtId="0" fontId="48" fillId="5" borderId="73" xfId="0" applyFont="1" applyFill="1" applyBorder="1" applyAlignment="1">
      <alignment horizontal="center" vertical="center" wrapText="1"/>
    </xf>
    <xf numFmtId="0" fontId="47" fillId="0" borderId="0" xfId="0" applyFont="1" applyAlignment="1">
      <alignment vertical="center"/>
    </xf>
    <xf numFmtId="0" fontId="48" fillId="5" borderId="99" xfId="0" applyFont="1" applyFill="1" applyBorder="1" applyAlignment="1">
      <alignment horizontal="center" vertical="center" wrapText="1"/>
    </xf>
    <xf numFmtId="0" fontId="48" fillId="5" borderId="8" xfId="0" applyFont="1" applyFill="1" applyBorder="1" applyAlignment="1">
      <alignment horizontal="center" vertical="center" wrapText="1"/>
    </xf>
    <xf numFmtId="0" fontId="46" fillId="0" borderId="100" xfId="0" applyFont="1" applyBorder="1" applyAlignment="1">
      <alignment horizontal="center" vertical="center" wrapText="1"/>
    </xf>
    <xf numFmtId="0" fontId="46" fillId="0" borderId="75" xfId="0" applyFont="1" applyBorder="1" applyAlignment="1">
      <alignment horizontal="center" vertical="center" wrapText="1"/>
    </xf>
    <xf numFmtId="0" fontId="46" fillId="0" borderId="102" xfId="0" applyFont="1" applyBorder="1" applyAlignment="1">
      <alignment horizontal="center" vertical="center" wrapText="1"/>
    </xf>
    <xf numFmtId="0" fontId="46" fillId="22" borderId="47" xfId="0" applyFont="1" applyFill="1" applyBorder="1" applyAlignment="1">
      <alignment horizontal="center" vertical="center"/>
    </xf>
    <xf numFmtId="0" fontId="40" fillId="22" borderId="88" xfId="0" applyFont="1" applyFill="1" applyBorder="1" applyAlignment="1">
      <alignment horizontal="center"/>
    </xf>
    <xf numFmtId="0" fontId="46" fillId="0" borderId="46" xfId="0" applyFont="1" applyBorder="1" applyAlignment="1">
      <alignment horizontal="center" vertical="center" wrapText="1"/>
    </xf>
    <xf numFmtId="0" fontId="46" fillId="0" borderId="101" xfId="0" applyFont="1" applyBorder="1" applyAlignment="1">
      <alignment horizontal="center" vertical="center" wrapText="1"/>
    </xf>
    <xf numFmtId="0" fontId="46" fillId="0" borderId="103" xfId="0" applyFont="1" applyBorder="1" applyAlignment="1">
      <alignment horizontal="center" vertical="center" wrapText="1"/>
    </xf>
    <xf numFmtId="0" fontId="46" fillId="0" borderId="0" xfId="0" applyFont="1" applyAlignment="1">
      <alignment vertical="center"/>
    </xf>
    <xf numFmtId="0" fontId="40" fillId="7" borderId="0" xfId="0" applyFont="1" applyFill="1"/>
    <xf numFmtId="0" fontId="0" fillId="7" borderId="0" xfId="0" applyFill="1"/>
    <xf numFmtId="0" fontId="49" fillId="0" borderId="0" xfId="0" applyFont="1" applyAlignment="1">
      <alignment vertical="center"/>
    </xf>
    <xf numFmtId="0" fontId="50" fillId="0" borderId="0" xfId="0" applyFont="1"/>
    <xf numFmtId="0" fontId="49" fillId="0" borderId="0" xfId="0" applyFont="1" applyAlignment="1">
      <alignment horizontal="center" vertical="center"/>
    </xf>
    <xf numFmtId="0" fontId="46" fillId="0" borderId="0" xfId="0" applyFont="1" applyAlignment="1">
      <alignment horizontal="center" vertical="center"/>
    </xf>
    <xf numFmtId="0" fontId="52" fillId="0" borderId="0" xfId="12" applyFont="1" applyAlignment="1">
      <alignment horizontal="center"/>
    </xf>
    <xf numFmtId="0" fontId="53" fillId="0" borderId="0" xfId="12" applyFont="1" applyAlignment="1">
      <alignment horizontal="center"/>
    </xf>
    <xf numFmtId="0" fontId="53" fillId="0" borderId="0" xfId="12" applyFont="1"/>
    <xf numFmtId="0" fontId="53" fillId="0" borderId="0" xfId="12" applyFont="1" applyAlignment="1">
      <alignment vertical="center"/>
    </xf>
    <xf numFmtId="0" fontId="54" fillId="26" borderId="0" xfId="12" applyFont="1" applyFill="1" applyAlignment="1">
      <alignment horizontal="left" vertical="center" indent="2"/>
    </xf>
    <xf numFmtId="0" fontId="54" fillId="26" borderId="0" xfId="12" applyFont="1" applyFill="1" applyAlignment="1">
      <alignment horizontal="left" vertical="center"/>
    </xf>
    <xf numFmtId="0" fontId="55" fillId="26" borderId="0" xfId="12" applyFont="1" applyFill="1" applyAlignment="1">
      <alignment vertical="center"/>
    </xf>
    <xf numFmtId="0" fontId="56" fillId="26" borderId="0" xfId="12" applyFont="1" applyFill="1" applyAlignment="1">
      <alignment vertical="center"/>
    </xf>
    <xf numFmtId="0" fontId="56" fillId="26" borderId="0" xfId="12" applyFont="1" applyFill="1" applyAlignment="1">
      <alignment horizontal="right" vertical="center"/>
    </xf>
    <xf numFmtId="0" fontId="53" fillId="6" borderId="106" xfId="12" applyFont="1" applyFill="1" applyBorder="1" applyAlignment="1">
      <alignment horizontal="center"/>
    </xf>
    <xf numFmtId="0" fontId="57" fillId="27" borderId="106" xfId="12" applyFont="1" applyFill="1" applyBorder="1" applyAlignment="1">
      <alignment horizontal="center"/>
    </xf>
    <xf numFmtId="0" fontId="58" fillId="0" borderId="106" xfId="12" applyFont="1" applyBorder="1"/>
    <xf numFmtId="0" fontId="59" fillId="0" borderId="0" xfId="12" applyFont="1"/>
    <xf numFmtId="0" fontId="59" fillId="6" borderId="0" xfId="12" applyFont="1" applyFill="1" applyAlignment="1">
      <alignment horizontal="center"/>
    </xf>
    <xf numFmtId="0" fontId="60" fillId="27" borderId="0" xfId="12" applyFont="1" applyFill="1" applyAlignment="1">
      <alignment horizontal="center" vertical="center"/>
    </xf>
    <xf numFmtId="0" fontId="18" fillId="0" borderId="0" xfId="13" applyAlignment="1" applyProtection="1"/>
    <xf numFmtId="0" fontId="2" fillId="0" borderId="0" xfId="12"/>
    <xf numFmtId="0" fontId="61" fillId="0" borderId="0" xfId="12" applyFont="1" applyAlignment="1">
      <alignment vertical="center"/>
    </xf>
    <xf numFmtId="0" fontId="62" fillId="0" borderId="0" xfId="12" applyFont="1" applyAlignment="1">
      <alignment vertical="center"/>
    </xf>
    <xf numFmtId="0" fontId="53" fillId="6" borderId="0" xfId="12" applyFont="1" applyFill="1" applyAlignment="1">
      <alignment horizontal="center"/>
    </xf>
    <xf numFmtId="0" fontId="57" fillId="27" borderId="0" xfId="12" applyFont="1" applyFill="1" applyAlignment="1">
      <alignment horizontal="center"/>
    </xf>
    <xf numFmtId="0" fontId="58" fillId="0" borderId="0" xfId="12" applyFont="1"/>
    <xf numFmtId="0" fontId="63" fillId="0" borderId="0" xfId="14"/>
    <xf numFmtId="0" fontId="53" fillId="6" borderId="107" xfId="12" applyFont="1" applyFill="1" applyBorder="1" applyAlignment="1">
      <alignment horizontal="center"/>
    </xf>
    <xf numFmtId="0" fontId="57" fillId="27" borderId="107" xfId="12" applyFont="1" applyFill="1" applyBorder="1" applyAlignment="1">
      <alignment horizontal="center"/>
    </xf>
    <xf numFmtId="0" fontId="58" fillId="0" borderId="107" xfId="12" applyFont="1" applyBorder="1"/>
    <xf numFmtId="0" fontId="17" fillId="28" borderId="1" xfId="15" applyBorder="1" applyAlignment="1">
      <alignment horizontal="center"/>
    </xf>
    <xf numFmtId="0" fontId="17" fillId="28" borderId="1" xfId="15" applyBorder="1"/>
    <xf numFmtId="0" fontId="58" fillId="0" borderId="1" xfId="12" applyFont="1" applyBorder="1" applyAlignment="1">
      <alignment horizontal="center"/>
    </xf>
    <xf numFmtId="14" fontId="64" fillId="0" borderId="108" xfId="16" applyNumberFormat="1" applyFont="1" applyBorder="1" applyAlignment="1">
      <alignment horizontal="center" vertical="center" wrapText="1"/>
    </xf>
    <xf numFmtId="0" fontId="64" fillId="0" borderId="108" xfId="16" applyFont="1" applyBorder="1" applyAlignment="1">
      <alignment horizontal="center" vertical="center" wrapText="1"/>
    </xf>
    <xf numFmtId="0" fontId="65" fillId="0" borderId="1" xfId="12" applyFont="1" applyBorder="1"/>
    <xf numFmtId="14" fontId="65" fillId="0" borderId="1" xfId="12" applyNumberFormat="1" applyFont="1" applyBorder="1" applyAlignment="1">
      <alignment horizontal="center"/>
    </xf>
    <xf numFmtId="0" fontId="0" fillId="0" borderId="1" xfId="12" applyFont="1" applyBorder="1" applyAlignment="1">
      <alignment horizontal="center"/>
    </xf>
    <xf numFmtId="0" fontId="65" fillId="0" borderId="1" xfId="12" applyFont="1" applyBorder="1" applyAlignment="1">
      <alignment horizontal="center"/>
    </xf>
    <xf numFmtId="0" fontId="30" fillId="0" borderId="0" xfId="12" applyFont="1"/>
    <xf numFmtId="0" fontId="17" fillId="28" borderId="1" xfId="15" applyBorder="1" applyAlignment="1">
      <alignment horizontal="center" wrapText="1"/>
    </xf>
    <xf numFmtId="0" fontId="66" fillId="0" borderId="0" xfId="12" applyFont="1"/>
    <xf numFmtId="0" fontId="30" fillId="0" borderId="1" xfId="12" applyFont="1" applyBorder="1"/>
    <xf numFmtId="0" fontId="30" fillId="0" borderId="1" xfId="12" applyFont="1" applyBorder="1" applyAlignment="1">
      <alignment wrapText="1"/>
    </xf>
    <xf numFmtId="1" fontId="30" fillId="0" borderId="1" xfId="12" applyNumberFormat="1" applyFont="1" applyBorder="1" applyAlignment="1">
      <alignment horizontal="center" vertical="top" wrapText="1"/>
    </xf>
    <xf numFmtId="0" fontId="17" fillId="29" borderId="0" xfId="17"/>
    <xf numFmtId="0" fontId="30" fillId="0" borderId="0" xfId="16"/>
    <xf numFmtId="0" fontId="51" fillId="28" borderId="0" xfId="15" applyFont="1"/>
    <xf numFmtId="0" fontId="68" fillId="25" borderId="1" xfId="18" applyFont="1" applyBorder="1" applyAlignment="1">
      <alignment horizontal="center" vertical="center"/>
    </xf>
    <xf numFmtId="0" fontId="17" fillId="28" borderId="0" xfId="15"/>
    <xf numFmtId="17" fontId="17" fillId="28" borderId="0" xfId="15" applyNumberFormat="1" applyAlignment="1">
      <alignment horizontal="center"/>
    </xf>
    <xf numFmtId="170" fontId="17" fillId="28" borderId="0" xfId="15" applyNumberFormat="1" applyAlignment="1">
      <alignment horizontal="center"/>
    </xf>
    <xf numFmtId="0" fontId="51" fillId="28" borderId="0" xfId="15" applyFont="1" applyAlignment="1">
      <alignment vertical="center"/>
    </xf>
    <xf numFmtId="0" fontId="69" fillId="25" borderId="0" xfId="18" applyFont="1" applyAlignment="1">
      <alignment horizontal="center" vertical="center"/>
    </xf>
    <xf numFmtId="0" fontId="17" fillId="26" borderId="0" xfId="16" applyFont="1" applyFill="1" applyAlignment="1">
      <alignment horizontal="right"/>
    </xf>
    <xf numFmtId="0" fontId="66" fillId="0" borderId="1" xfId="16" applyFont="1" applyBorder="1" applyAlignment="1">
      <alignment vertical="center"/>
    </xf>
    <xf numFmtId="169" fontId="66" fillId="0" borderId="1" xfId="16" applyNumberFormat="1" applyFont="1" applyBorder="1" applyAlignment="1">
      <alignment horizontal="center" vertical="center"/>
    </xf>
    <xf numFmtId="169" fontId="66" fillId="26" borderId="0" xfId="16" applyNumberFormat="1" applyFont="1" applyFill="1"/>
    <xf numFmtId="169" fontId="51" fillId="29" borderId="0" xfId="17" applyNumberFormat="1" applyFont="1"/>
    <xf numFmtId="0" fontId="66" fillId="0" borderId="0" xfId="16" applyFont="1"/>
    <xf numFmtId="0" fontId="30" fillId="0" borderId="95" xfId="16" applyBorder="1"/>
    <xf numFmtId="9" fontId="30" fillId="0" borderId="95" xfId="16" applyNumberFormat="1" applyBorder="1"/>
    <xf numFmtId="9" fontId="67" fillId="0" borderId="95" xfId="18" applyNumberFormat="1" applyFill="1" applyBorder="1"/>
    <xf numFmtId="9" fontId="67" fillId="25" borderId="95" xfId="18" applyNumberFormat="1" applyBorder="1"/>
    <xf numFmtId="0" fontId="30" fillId="0" borderId="69" xfId="16" applyBorder="1"/>
    <xf numFmtId="3" fontId="66" fillId="0" borderId="85" xfId="16" applyNumberFormat="1" applyFont="1" applyBorder="1" applyAlignment="1">
      <alignment horizontal="left" vertical="center"/>
    </xf>
    <xf numFmtId="3" fontId="30" fillId="0" borderId="98" xfId="16" applyNumberFormat="1" applyBorder="1" applyAlignment="1">
      <alignment wrapText="1"/>
    </xf>
    <xf numFmtId="3" fontId="30" fillId="0" borderId="98" xfId="16" applyNumberFormat="1" applyBorder="1"/>
    <xf numFmtId="3" fontId="67" fillId="25" borderId="98" xfId="18" applyNumberFormat="1" applyBorder="1"/>
    <xf numFmtId="3" fontId="17" fillId="29" borderId="81" xfId="17" applyNumberFormat="1" applyBorder="1"/>
    <xf numFmtId="0" fontId="30" fillId="0" borderId="94" xfId="16" applyBorder="1" applyAlignment="1">
      <alignment horizontal="left" vertical="center"/>
    </xf>
    <xf numFmtId="0" fontId="66" fillId="0" borderId="85" xfId="16" applyFont="1" applyBorder="1" applyAlignment="1">
      <alignment horizontal="left" vertical="center"/>
    </xf>
    <xf numFmtId="0" fontId="30" fillId="0" borderId="98" xfId="16" applyBorder="1" applyAlignment="1">
      <alignment wrapText="1"/>
    </xf>
    <xf numFmtId="0" fontId="66" fillId="0" borderId="85" xfId="16" applyFont="1" applyBorder="1" applyAlignment="1">
      <alignment horizontal="left" vertical="center" wrapText="1"/>
    </xf>
    <xf numFmtId="0" fontId="30" fillId="0" borderId="98" xfId="16" applyBorder="1"/>
    <xf numFmtId="3" fontId="30" fillId="0" borderId="1" xfId="16" applyNumberFormat="1" applyBorder="1"/>
    <xf numFmtId="0" fontId="66" fillId="0" borderId="0" xfId="16" applyFont="1" applyAlignment="1">
      <alignment wrapText="1"/>
    </xf>
    <xf numFmtId="3" fontId="30" fillId="0" borderId="0" xfId="16" applyNumberFormat="1"/>
    <xf numFmtId="3" fontId="67" fillId="25" borderId="0" xfId="18" applyNumberFormat="1" applyBorder="1"/>
    <xf numFmtId="3" fontId="17" fillId="29" borderId="0" xfId="17" applyNumberFormat="1" applyBorder="1"/>
    <xf numFmtId="3" fontId="67" fillId="25" borderId="0" xfId="18" applyNumberFormat="1"/>
    <xf numFmtId="3" fontId="17" fillId="29" borderId="0" xfId="17" applyNumberFormat="1"/>
    <xf numFmtId="1" fontId="30" fillId="0" borderId="0" xfId="16" applyNumberFormat="1"/>
    <xf numFmtId="0" fontId="66" fillId="12" borderId="0" xfId="16" applyFont="1" applyFill="1"/>
    <xf numFmtId="0" fontId="30" fillId="12" borderId="0" xfId="16" applyFill="1"/>
    <xf numFmtId="10" fontId="30" fillId="0" borderId="0" xfId="16" applyNumberFormat="1"/>
    <xf numFmtId="171" fontId="30" fillId="0" borderId="0" xfId="16" applyNumberFormat="1"/>
    <xf numFmtId="9" fontId="30" fillId="0" borderId="0" xfId="6" applyFont="1"/>
    <xf numFmtId="0" fontId="66" fillId="26" borderId="0" xfId="16" applyFont="1" applyFill="1" applyAlignment="1">
      <alignment horizontal="center"/>
    </xf>
    <xf numFmtId="0" fontId="1" fillId="29" borderId="0" xfId="17" applyFont="1"/>
    <xf numFmtId="0" fontId="72" fillId="25" borderId="1" xfId="18" applyFont="1" applyBorder="1" applyAlignment="1">
      <alignment horizontal="center" vertical="center"/>
    </xf>
    <xf numFmtId="0" fontId="21" fillId="29" borderId="0" xfId="17" applyFont="1" applyAlignment="1">
      <alignment horizontal="center"/>
    </xf>
    <xf numFmtId="0" fontId="69" fillId="25" borderId="0" xfId="18" applyFont="1" applyAlignment="1">
      <alignment horizontal="center"/>
    </xf>
    <xf numFmtId="169" fontId="21" fillId="29" borderId="0" xfId="17" applyNumberFormat="1" applyFont="1"/>
    <xf numFmtId="0" fontId="1" fillId="0" borderId="0" xfId="16" applyFont="1"/>
    <xf numFmtId="0" fontId="1" fillId="0" borderId="69" xfId="16" applyFont="1" applyBorder="1"/>
    <xf numFmtId="3" fontId="66" fillId="0" borderId="85" xfId="16" applyNumberFormat="1" applyFont="1" applyBorder="1" applyAlignment="1">
      <alignment vertical="center"/>
    </xf>
    <xf numFmtId="3" fontId="1" fillId="0" borderId="81" xfId="17" applyNumberFormat="1" applyFont="1" applyFill="1" applyBorder="1"/>
    <xf numFmtId="0" fontId="30" fillId="0" borderId="94" xfId="16" applyBorder="1" applyAlignment="1">
      <alignment vertical="center"/>
    </xf>
    <xf numFmtId="0" fontId="66" fillId="0" borderId="85" xfId="16" applyFont="1" applyBorder="1" applyAlignment="1">
      <alignment vertical="center"/>
    </xf>
    <xf numFmtId="3" fontId="1" fillId="0" borderId="0" xfId="17" applyNumberFormat="1" applyFont="1" applyFill="1" applyBorder="1"/>
    <xf numFmtId="4" fontId="30" fillId="0" borderId="0" xfId="16" applyNumberFormat="1"/>
    <xf numFmtId="4" fontId="67" fillId="25" borderId="0" xfId="18" applyNumberFormat="1"/>
    <xf numFmtId="3" fontId="1" fillId="29" borderId="0" xfId="17" applyNumberFormat="1" applyFont="1"/>
    <xf numFmtId="0" fontId="17" fillId="28" borderId="0" xfId="15" applyAlignment="1">
      <alignment wrapText="1"/>
    </xf>
    <xf numFmtId="0" fontId="17" fillId="28" borderId="52" xfId="15" applyBorder="1" applyAlignment="1">
      <alignment wrapText="1"/>
    </xf>
    <xf numFmtId="0" fontId="17" fillId="28" borderId="85" xfId="15" applyBorder="1" applyAlignment="1">
      <alignment wrapText="1"/>
    </xf>
    <xf numFmtId="0" fontId="17" fillId="28" borderId="81" xfId="15" applyBorder="1" applyAlignment="1">
      <alignment wrapText="1"/>
    </xf>
    <xf numFmtId="0" fontId="17" fillId="28" borderId="60" xfId="15" applyBorder="1" applyAlignment="1">
      <alignment wrapText="1"/>
    </xf>
    <xf numFmtId="0" fontId="30" fillId="0" borderId="1" xfId="16" applyBorder="1"/>
    <xf numFmtId="9" fontId="30" fillId="0" borderId="1" xfId="16" applyNumberFormat="1" applyBorder="1"/>
    <xf numFmtId="0" fontId="17" fillId="29" borderId="1" xfId="17" applyBorder="1"/>
    <xf numFmtId="0" fontId="30" fillId="0" borderId="52" xfId="16" applyBorder="1"/>
    <xf numFmtId="0" fontId="30" fillId="0" borderId="94" xfId="16" applyBorder="1"/>
    <xf numFmtId="9" fontId="30" fillId="0" borderId="52" xfId="16" applyNumberFormat="1" applyBorder="1"/>
    <xf numFmtId="0" fontId="30" fillId="0" borderId="96" xfId="16" applyBorder="1"/>
    <xf numFmtId="0" fontId="30" fillId="0" borderId="61" xfId="16" applyBorder="1"/>
    <xf numFmtId="0" fontId="30" fillId="0" borderId="85" xfId="16" applyBorder="1"/>
    <xf numFmtId="0" fontId="30" fillId="0" borderId="60" xfId="16" applyBorder="1"/>
    <xf numFmtId="0" fontId="73" fillId="7" borderId="0" xfId="19" applyFont="1" applyFill="1"/>
    <xf numFmtId="17" fontId="1" fillId="7" borderId="0" xfId="19" applyNumberFormat="1" applyFill="1"/>
    <xf numFmtId="0" fontId="21" fillId="7" borderId="0" xfId="19" applyFont="1" applyFill="1"/>
    <xf numFmtId="0" fontId="30" fillId="7" borderId="0" xfId="16" applyFill="1"/>
    <xf numFmtId="0" fontId="1" fillId="7" borderId="0" xfId="19" applyFill="1"/>
    <xf numFmtId="0" fontId="76" fillId="0" borderId="0" xfId="0" applyFont="1"/>
    <xf numFmtId="14" fontId="5" fillId="0" borderId="1" xfId="0" applyNumberFormat="1" applyFont="1" applyBorder="1" applyAlignment="1">
      <alignment horizontal="center" vertical="center" wrapText="1"/>
    </xf>
    <xf numFmtId="49" fontId="78" fillId="0" borderId="9" xfId="0" applyNumberFormat="1" applyFont="1" applyBorder="1" applyAlignment="1">
      <alignment vertical="center" wrapText="1"/>
    </xf>
    <xf numFmtId="0" fontId="65" fillId="0" borderId="9" xfId="0" applyFont="1" applyBorder="1" applyAlignment="1">
      <alignment vertical="center" wrapText="1"/>
    </xf>
    <xf numFmtId="0" fontId="65" fillId="0" borderId="9" xfId="0" applyFont="1" applyBorder="1" applyAlignment="1">
      <alignment horizontal="center" vertical="center" wrapText="1"/>
    </xf>
    <xf numFmtId="0" fontId="65" fillId="0" borderId="10" xfId="0" applyFont="1" applyBorder="1" applyAlignment="1">
      <alignment horizontal="center" vertical="center" wrapText="1"/>
    </xf>
    <xf numFmtId="0" fontId="65" fillId="0" borderId="0" xfId="0" applyFont="1" applyAlignment="1">
      <alignment horizontal="center" vertical="center" wrapText="1"/>
    </xf>
    <xf numFmtId="0" fontId="65" fillId="0" borderId="0" xfId="0" applyFont="1" applyAlignment="1">
      <alignment wrapText="1"/>
    </xf>
    <xf numFmtId="49" fontId="78" fillId="0" borderId="0" xfId="0" applyNumberFormat="1" applyFont="1" applyAlignment="1">
      <alignment vertical="center" wrapText="1"/>
    </xf>
    <xf numFmtId="0" fontId="65" fillId="0" borderId="0" xfId="0" applyFont="1" applyAlignment="1">
      <alignment vertical="center" wrapText="1"/>
    </xf>
    <xf numFmtId="0" fontId="65" fillId="0" borderId="6" xfId="0" applyFont="1" applyBorder="1" applyAlignment="1">
      <alignment horizontal="center" vertical="center" wrapText="1"/>
    </xf>
    <xf numFmtId="0" fontId="65" fillId="31" borderId="119" xfId="0" applyFont="1" applyFill="1" applyBorder="1" applyAlignment="1">
      <alignment horizontal="center" wrapText="1"/>
    </xf>
    <xf numFmtId="0" fontId="65" fillId="31" borderId="120" xfId="0" applyFont="1" applyFill="1" applyBorder="1" applyAlignment="1">
      <alignment horizontal="center" wrapText="1"/>
    </xf>
    <xf numFmtId="0" fontId="65" fillId="31" borderId="5" xfId="0" applyFont="1" applyFill="1" applyBorder="1" applyAlignment="1">
      <alignment horizontal="center" wrapText="1"/>
    </xf>
    <xf numFmtId="0" fontId="65" fillId="31" borderId="6" xfId="0" applyFont="1" applyFill="1" applyBorder="1" applyAlignment="1">
      <alignment horizontal="center" wrapText="1"/>
    </xf>
    <xf numFmtId="0" fontId="65" fillId="0" borderId="0" xfId="0" quotePrefix="1" applyFont="1" applyAlignment="1">
      <alignment vertical="center" wrapText="1"/>
    </xf>
    <xf numFmtId="0" fontId="65" fillId="0" borderId="11" xfId="0" applyFont="1" applyBorder="1" applyAlignment="1">
      <alignment horizontal="center" vertical="center" wrapText="1"/>
    </xf>
    <xf numFmtId="0" fontId="65" fillId="0" borderId="11" xfId="0" applyFont="1" applyBorder="1" applyAlignment="1">
      <alignment vertical="center" wrapText="1"/>
    </xf>
    <xf numFmtId="0" fontId="65" fillId="0" borderId="12" xfId="0" applyFont="1" applyBorder="1" applyAlignment="1">
      <alignment horizontal="center" vertical="center" wrapText="1"/>
    </xf>
    <xf numFmtId="0" fontId="65" fillId="0" borderId="87" xfId="0" applyFont="1" applyBorder="1" applyAlignment="1">
      <alignment wrapText="1"/>
    </xf>
    <xf numFmtId="0" fontId="65" fillId="0" borderId="82" xfId="0" applyFont="1" applyBorder="1" applyAlignment="1">
      <alignment horizontal="center" wrapText="1"/>
    </xf>
    <xf numFmtId="0" fontId="78" fillId="32" borderId="118" xfId="0" applyFont="1" applyFill="1" applyBorder="1" applyAlignment="1">
      <alignment horizontal="center" vertical="center" wrapText="1"/>
    </xf>
    <xf numFmtId="0" fontId="78" fillId="32" borderId="9" xfId="0" applyFont="1" applyFill="1" applyBorder="1" applyAlignment="1">
      <alignment horizontal="center" vertical="center" wrapText="1"/>
    </xf>
    <xf numFmtId="0" fontId="65" fillId="0" borderId="2" xfId="0" applyFont="1" applyBorder="1" applyAlignment="1">
      <alignment wrapText="1"/>
    </xf>
    <xf numFmtId="0" fontId="65" fillId="0" borderId="66" xfId="0" applyFont="1" applyBorder="1" applyAlignment="1">
      <alignment horizontal="center" wrapText="1"/>
    </xf>
    <xf numFmtId="0" fontId="78" fillId="32" borderId="123" xfId="0" applyFont="1" applyFill="1" applyBorder="1" applyAlignment="1">
      <alignment horizontal="center" vertical="center" wrapText="1"/>
    </xf>
    <xf numFmtId="0" fontId="79" fillId="32" borderId="7" xfId="0" applyFont="1" applyFill="1" applyBorder="1" applyAlignment="1" applyProtection="1">
      <alignment horizontal="center" vertical="center" wrapText="1"/>
      <protection locked="0"/>
    </xf>
    <xf numFmtId="0" fontId="78" fillId="32" borderId="7" xfId="0" applyFont="1" applyFill="1" applyBorder="1" applyAlignment="1" applyProtection="1">
      <alignment horizontal="center" vertical="center" wrapText="1"/>
      <protection locked="0"/>
    </xf>
    <xf numFmtId="0" fontId="78" fillId="32" borderId="124" xfId="0" applyFont="1" applyFill="1" applyBorder="1" applyAlignment="1" applyProtection="1">
      <alignment horizontal="center" vertical="center" wrapText="1"/>
      <protection locked="0"/>
    </xf>
    <xf numFmtId="0" fontId="65" fillId="0" borderId="0" xfId="0" applyFont="1" applyAlignment="1" applyProtection="1">
      <alignment horizontal="center" vertical="center" wrapText="1"/>
      <protection locked="0"/>
    </xf>
    <xf numFmtId="0" fontId="65" fillId="0" borderId="87" xfId="0" applyFont="1" applyBorder="1" applyAlignment="1">
      <alignment horizontal="center" vertical="center" wrapText="1"/>
    </xf>
    <xf numFmtId="0" fontId="65" fillId="0" borderId="81" xfId="0" applyFont="1" applyBorder="1" applyAlignment="1">
      <alignment horizontal="center" vertical="center" wrapText="1"/>
    </xf>
    <xf numFmtId="0" fontId="58" fillId="0" borderId="60" xfId="0" applyFont="1" applyBorder="1" applyAlignment="1">
      <alignment horizontal="center" vertical="center" wrapText="1"/>
    </xf>
    <xf numFmtId="0" fontId="65" fillId="0" borderId="60" xfId="0" applyFont="1" applyBorder="1" applyAlignment="1">
      <alignment horizontal="center" vertical="center" wrapText="1"/>
    </xf>
    <xf numFmtId="49" fontId="65" fillId="0" borderId="85" xfId="0" applyNumberFormat="1" applyFont="1" applyBorder="1" applyAlignment="1">
      <alignment horizontal="center" vertical="center" wrapText="1"/>
    </xf>
    <xf numFmtId="0" fontId="82" fillId="0" borderId="60" xfId="0" applyFont="1" applyBorder="1" applyAlignment="1">
      <alignment horizontal="center" vertical="center" wrapText="1"/>
    </xf>
    <xf numFmtId="0" fontId="58" fillId="0" borderId="60" xfId="0" applyFont="1" applyBorder="1" applyAlignment="1">
      <alignment wrapText="1"/>
    </xf>
    <xf numFmtId="0" fontId="83" fillId="0" borderId="60" xfId="0" applyFont="1" applyBorder="1" applyAlignment="1">
      <alignment vertical="center" wrapText="1"/>
    </xf>
    <xf numFmtId="0" fontId="65" fillId="0" borderId="82" xfId="0" applyFont="1" applyBorder="1" applyAlignment="1">
      <alignment horizontal="center" vertical="center" wrapText="1"/>
    </xf>
    <xf numFmtId="0" fontId="65" fillId="0" borderId="2" xfId="0" applyFont="1" applyBorder="1" applyAlignment="1">
      <alignment horizontal="center" vertical="center" wrapText="1"/>
    </xf>
    <xf numFmtId="0" fontId="65" fillId="0" borderId="66" xfId="0" applyFont="1" applyBorder="1" applyAlignment="1">
      <alignment horizontal="center" vertical="center" wrapText="1"/>
    </xf>
    <xf numFmtId="49" fontId="58" fillId="0" borderId="85" xfId="0" applyNumberFormat="1" applyFont="1" applyBorder="1" applyAlignment="1">
      <alignment vertical="center" wrapText="1" shrinkToFit="1"/>
    </xf>
    <xf numFmtId="0" fontId="65" fillId="0" borderId="47" xfId="0" applyFont="1" applyBorder="1" applyAlignment="1">
      <alignment horizontal="center" vertical="center" wrapText="1"/>
    </xf>
    <xf numFmtId="0" fontId="65" fillId="0" borderId="88" xfId="0" applyFont="1" applyBorder="1" applyAlignment="1">
      <alignment horizontal="center" vertical="center" wrapText="1"/>
    </xf>
    <xf numFmtId="0" fontId="83" fillId="0" borderId="1" xfId="0" applyFont="1" applyBorder="1" applyAlignment="1">
      <alignment wrapText="1"/>
    </xf>
    <xf numFmtId="0" fontId="65" fillId="0" borderId="125" xfId="0" applyFont="1" applyBorder="1" applyAlignment="1">
      <alignment horizontal="center" vertical="center" wrapText="1"/>
    </xf>
    <xf numFmtId="0" fontId="65" fillId="0" borderId="126" xfId="0" applyFont="1" applyBorder="1" applyAlignment="1">
      <alignment horizontal="center" vertical="center" wrapText="1"/>
    </xf>
    <xf numFmtId="0" fontId="65" fillId="0" borderId="127" xfId="0" applyFont="1" applyBorder="1" applyAlignment="1">
      <alignment horizontal="center" vertical="center" wrapText="1"/>
    </xf>
    <xf numFmtId="49" fontId="65" fillId="0" borderId="93" xfId="0" applyNumberFormat="1" applyFont="1" applyBorder="1" applyAlignment="1">
      <alignment horizontal="center" vertical="center" wrapText="1"/>
    </xf>
    <xf numFmtId="0" fontId="82" fillId="0" borderId="127" xfId="0" applyFont="1" applyBorder="1" applyAlignment="1">
      <alignment horizontal="center" vertical="center" wrapText="1"/>
    </xf>
    <xf numFmtId="0" fontId="58" fillId="0" borderId="127" xfId="0" applyFont="1" applyBorder="1" applyAlignment="1">
      <alignment vertical="center" wrapText="1" shrinkToFit="1"/>
    </xf>
    <xf numFmtId="0" fontId="65" fillId="0" borderId="128" xfId="0" applyFont="1" applyBorder="1" applyAlignment="1">
      <alignment horizontal="center" vertical="center" wrapText="1"/>
    </xf>
    <xf numFmtId="0" fontId="65" fillId="0" borderId="0" xfId="0" applyFont="1" applyAlignment="1">
      <alignment horizontal="left" vertical="center" wrapText="1"/>
    </xf>
    <xf numFmtId="0" fontId="3" fillId="0" borderId="0" xfId="0" applyFont="1" applyAlignment="1">
      <alignment horizontal="left" vertical="center" wrapText="1"/>
    </xf>
    <xf numFmtId="49" fontId="85" fillId="0" borderId="0" xfId="0" applyNumberFormat="1" applyFont="1" applyAlignment="1">
      <alignment vertical="center" wrapText="1"/>
    </xf>
    <xf numFmtId="0" fontId="3" fillId="0" borderId="0" xfId="0" applyFont="1" applyAlignment="1">
      <alignment horizontal="center" vertical="center" wrapText="1"/>
    </xf>
    <xf numFmtId="0" fontId="85" fillId="32" borderId="70" xfId="0" applyFont="1" applyFill="1" applyBorder="1" applyAlignment="1" applyProtection="1">
      <alignment horizontal="center" vertical="center" wrapText="1"/>
      <protection locked="0"/>
    </xf>
    <xf numFmtId="0" fontId="85" fillId="32" borderId="129" xfId="0" applyFont="1" applyFill="1" applyBorder="1" applyAlignment="1" applyProtection="1">
      <alignment horizontal="center" vertical="center" wrapText="1"/>
      <protection locked="0"/>
    </xf>
    <xf numFmtId="0" fontId="85" fillId="32" borderId="69" xfId="0" applyFont="1" applyFill="1" applyBorder="1" applyAlignment="1" applyProtection="1">
      <alignment horizontal="center" vertical="center" wrapText="1"/>
      <protection locked="0"/>
    </xf>
    <xf numFmtId="0" fontId="0" fillId="31" borderId="119" xfId="0" applyFill="1" applyBorder="1" applyAlignment="1">
      <alignment horizontal="center" wrapText="1"/>
    </xf>
    <xf numFmtId="0" fontId="0" fillId="31" borderId="120" xfId="0" applyFill="1" applyBorder="1" applyAlignment="1">
      <alignment horizontal="center" wrapText="1"/>
    </xf>
    <xf numFmtId="0" fontId="0" fillId="31" borderId="5" xfId="0" applyFill="1" applyBorder="1" applyAlignment="1">
      <alignment horizontal="center" wrapText="1"/>
    </xf>
    <xf numFmtId="0" fontId="0" fillId="31" borderId="6" xfId="0" applyFill="1" applyBorder="1" applyAlignment="1">
      <alignment horizontal="center" wrapText="1"/>
    </xf>
    <xf numFmtId="0" fontId="85" fillId="32" borderId="130" xfId="0" applyFont="1" applyFill="1" applyBorder="1" applyAlignment="1" applyProtection="1">
      <alignment horizontal="center" vertical="center" wrapText="1"/>
      <protection locked="0"/>
    </xf>
    <xf numFmtId="0" fontId="85" fillId="32" borderId="20" xfId="0" applyFont="1" applyFill="1" applyBorder="1" applyAlignment="1" applyProtection="1">
      <alignment horizontal="center" vertical="center" wrapText="1"/>
      <protection locked="0"/>
    </xf>
    <xf numFmtId="0" fontId="85" fillId="32" borderId="131" xfId="0" applyFont="1" applyFill="1" applyBorder="1" applyAlignment="1" applyProtection="1">
      <alignment horizontal="center" vertical="center" wrapText="1"/>
      <protection locked="0"/>
    </xf>
    <xf numFmtId="0" fontId="0" fillId="0" borderId="87" xfId="0" applyBorder="1" applyAlignment="1">
      <alignment wrapText="1"/>
    </xf>
    <xf numFmtId="0" fontId="0" fillId="0" borderId="82" xfId="0" applyBorder="1" applyAlignment="1">
      <alignment horizontal="center" wrapText="1"/>
    </xf>
    <xf numFmtId="0" fontId="85" fillId="32" borderId="9" xfId="0" applyFont="1" applyFill="1" applyBorder="1" applyAlignment="1">
      <alignment horizontal="center" vertical="center" wrapText="1"/>
    </xf>
    <xf numFmtId="0" fontId="0" fillId="0" borderId="2" xfId="0" applyBorder="1" applyAlignment="1">
      <alignment wrapText="1"/>
    </xf>
    <xf numFmtId="0" fontId="0" fillId="0" borderId="66" xfId="0" applyBorder="1" applyAlignment="1">
      <alignment horizontal="center" wrapText="1"/>
    </xf>
    <xf numFmtId="0" fontId="86" fillId="32" borderId="7" xfId="0" applyFont="1" applyFill="1" applyBorder="1" applyAlignment="1" applyProtection="1">
      <alignment horizontal="center" vertical="center" wrapText="1"/>
      <protection locked="0"/>
    </xf>
    <xf numFmtId="0" fontId="85" fillId="32" borderId="7" xfId="0" applyFont="1" applyFill="1" applyBorder="1" applyAlignment="1" applyProtection="1">
      <alignment horizontal="center" vertical="center" wrapText="1"/>
      <protection locked="0"/>
    </xf>
    <xf numFmtId="49" fontId="86" fillId="33" borderId="3" xfId="0" applyNumberFormat="1" applyFont="1" applyFill="1" applyBorder="1" applyAlignment="1" applyProtection="1">
      <alignment horizontal="center" vertical="center" wrapText="1"/>
      <protection locked="0"/>
    </xf>
    <xf numFmtId="49" fontId="86" fillId="33" borderId="4" xfId="0" applyNumberFormat="1" applyFont="1" applyFill="1" applyBorder="1" applyAlignment="1" applyProtection="1">
      <alignment horizontal="center" vertical="center" wrapText="1"/>
      <protection locked="0"/>
    </xf>
    <xf numFmtId="49" fontId="86" fillId="33" borderId="130" xfId="0" applyNumberFormat="1" applyFont="1" applyFill="1" applyBorder="1" applyAlignment="1" applyProtection="1">
      <alignment horizontal="center" vertical="center" wrapText="1"/>
      <protection locked="0"/>
    </xf>
    <xf numFmtId="0" fontId="85" fillId="32" borderId="124"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87" xfId="0" applyFont="1" applyBorder="1" applyAlignment="1">
      <alignment horizontal="center" vertical="center" wrapText="1"/>
    </xf>
    <xf numFmtId="0" fontId="85" fillId="0" borderId="79" xfId="0" applyFont="1" applyBorder="1" applyAlignment="1">
      <alignment horizontal="center" vertical="center" wrapText="1"/>
    </xf>
    <xf numFmtId="49" fontId="85" fillId="0" borderId="2" xfId="0" applyNumberFormat="1" applyFont="1" applyBorder="1" applyAlignment="1">
      <alignment horizontal="center" vertical="center" wrapText="1"/>
    </xf>
    <xf numFmtId="49" fontId="85" fillId="0" borderId="1" xfId="0" applyNumberFormat="1" applyFont="1" applyBorder="1" applyAlignment="1">
      <alignment horizontal="center" vertical="center" wrapText="1"/>
    </xf>
    <xf numFmtId="2" fontId="85" fillId="32" borderId="1" xfId="0" applyNumberFormat="1" applyFont="1" applyFill="1" applyBorder="1" applyAlignment="1">
      <alignment horizontal="center" vertical="center" wrapText="1"/>
    </xf>
    <xf numFmtId="2" fontId="85" fillId="32" borderId="66" xfId="0" applyNumberFormat="1" applyFont="1" applyFill="1" applyBorder="1" applyAlignment="1">
      <alignment horizontal="center" vertical="center" wrapText="1"/>
    </xf>
    <xf numFmtId="0" fontId="3" fillId="0" borderId="81" xfId="0" applyFont="1" applyBorder="1" applyAlignment="1">
      <alignment horizontal="center" vertical="center" wrapText="1"/>
    </xf>
    <xf numFmtId="0" fontId="3" fillId="0" borderId="98" xfId="0" applyFont="1" applyBorder="1" applyAlignment="1">
      <alignment horizontal="center" vertical="center" wrapText="1"/>
    </xf>
    <xf numFmtId="9" fontId="85" fillId="34" borderId="1" xfId="2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66" xfId="0" applyFont="1" applyBorder="1" applyAlignment="1">
      <alignment horizontal="center" vertical="center" wrapText="1"/>
    </xf>
    <xf numFmtId="0" fontId="2" fillId="0" borderId="0" xfId="0" applyFont="1" applyAlignment="1">
      <alignment horizontal="center" vertical="center" wrapText="1"/>
    </xf>
    <xf numFmtId="0" fontId="2" fillId="0" borderId="47" xfId="0" applyFont="1" applyBorder="1" applyAlignment="1">
      <alignment horizontal="center" vertical="center" wrapText="1"/>
    </xf>
    <xf numFmtId="0" fontId="2" fillId="0" borderId="88" xfId="0" applyFont="1" applyBorder="1" applyAlignment="1">
      <alignment horizontal="center" vertical="center" wrapText="1"/>
    </xf>
    <xf numFmtId="49" fontId="3" fillId="35" borderId="0" xfId="0" applyNumberFormat="1" applyFont="1" applyFill="1" applyAlignment="1">
      <alignment horizontal="left" vertical="center" wrapText="1"/>
    </xf>
    <xf numFmtId="0" fontId="3" fillId="0" borderId="0" xfId="0" applyFont="1" applyAlignment="1">
      <alignment vertical="center" wrapText="1"/>
    </xf>
    <xf numFmtId="172" fontId="89" fillId="0" borderId="60" xfId="0" applyNumberFormat="1" applyFont="1" applyBorder="1" applyAlignment="1">
      <alignment horizontal="center" vertical="center" wrapText="1" shrinkToFit="1"/>
    </xf>
    <xf numFmtId="173" fontId="89" fillId="0" borderId="60" xfId="0" applyNumberFormat="1" applyFont="1" applyBorder="1" applyAlignment="1">
      <alignment horizontal="center" vertical="center" wrapText="1" shrinkToFit="1"/>
    </xf>
    <xf numFmtId="49" fontId="3" fillId="0" borderId="1" xfId="0" applyNumberFormat="1" applyFont="1" applyBorder="1" applyAlignment="1">
      <alignment horizontal="left" vertical="center" wrapText="1"/>
    </xf>
    <xf numFmtId="0" fontId="36" fillId="36" borderId="3" xfId="0" applyFont="1" applyFill="1" applyBorder="1" applyAlignment="1">
      <alignment horizontal="center"/>
    </xf>
    <xf numFmtId="0" fontId="36" fillId="36" borderId="4" xfId="0" applyFont="1" applyFill="1" applyBorder="1" applyAlignment="1">
      <alignment horizontal="center"/>
    </xf>
    <xf numFmtId="2" fontId="36" fillId="36" borderId="4" xfId="0" applyNumberFormat="1" applyFont="1" applyFill="1" applyBorder="1" applyAlignment="1">
      <alignment horizontal="center"/>
    </xf>
    <xf numFmtId="0" fontId="13" fillId="36" borderId="2" xfId="0" applyFont="1" applyFill="1" applyBorder="1"/>
    <xf numFmtId="2" fontId="13" fillId="36" borderId="1" xfId="0" applyNumberFormat="1" applyFont="1" applyFill="1" applyBorder="1" applyAlignment="1">
      <alignment horizontal="center"/>
    </xf>
    <xf numFmtId="0" fontId="13" fillId="36" borderId="1" xfId="0" applyFont="1" applyFill="1" applyBorder="1"/>
    <xf numFmtId="0" fontId="13" fillId="36" borderId="1" xfId="0" applyFont="1" applyFill="1" applyBorder="1" applyAlignment="1">
      <alignment horizontal="center"/>
    </xf>
    <xf numFmtId="2" fontId="13" fillId="36" borderId="1" xfId="0" applyNumberFormat="1" applyFont="1" applyFill="1" applyBorder="1"/>
    <xf numFmtId="0" fontId="13" fillId="36" borderId="47" xfId="0" applyFont="1" applyFill="1" applyBorder="1"/>
    <xf numFmtId="2" fontId="13" fillId="36" borderId="48" xfId="0" applyNumberFormat="1" applyFont="1" applyFill="1" applyBorder="1" applyAlignment="1">
      <alignment horizontal="center"/>
    </xf>
    <xf numFmtId="0" fontId="13" fillId="36" borderId="48" xfId="0" applyFont="1" applyFill="1" applyBorder="1"/>
    <xf numFmtId="0" fontId="13" fillId="36" borderId="48" xfId="0" applyFont="1" applyFill="1" applyBorder="1" applyAlignment="1">
      <alignment horizontal="center"/>
    </xf>
    <xf numFmtId="2" fontId="0" fillId="0" borderId="0" xfId="0" applyNumberFormat="1" applyAlignment="1">
      <alignment horizontal="center"/>
    </xf>
    <xf numFmtId="0" fontId="3" fillId="0" borderId="60" xfId="0" applyFont="1" applyBorder="1" applyAlignment="1">
      <alignment horizontal="center" vertical="center" wrapText="1"/>
    </xf>
    <xf numFmtId="0" fontId="58" fillId="0" borderId="1" xfId="0" applyFont="1" applyBorder="1" applyAlignment="1">
      <alignment horizontal="center" vertical="center" wrapText="1"/>
    </xf>
    <xf numFmtId="0" fontId="58" fillId="0" borderId="127" xfId="0" applyFont="1" applyBorder="1" applyAlignment="1">
      <alignment horizontal="center" vertical="center" wrapText="1" shrinkToFit="1"/>
    </xf>
    <xf numFmtId="49" fontId="3" fillId="0" borderId="1" xfId="0" applyNumberFormat="1" applyFont="1" applyBorder="1" applyAlignment="1">
      <alignment horizontal="center" vertical="center" wrapText="1"/>
    </xf>
    <xf numFmtId="49" fontId="90" fillId="0" borderId="85" xfId="0" applyNumberFormat="1" applyFont="1" applyBorder="1" applyAlignment="1">
      <alignment vertical="center" wrapText="1" shrinkToFit="1"/>
    </xf>
    <xf numFmtId="0" fontId="64" fillId="0" borderId="0" xfId="0" applyFont="1" applyAlignment="1">
      <alignment vertical="center"/>
    </xf>
    <xf numFmtId="0" fontId="64" fillId="0" borderId="0" xfId="0" applyFont="1" applyAlignment="1">
      <alignment vertical="center" wrapText="1"/>
    </xf>
    <xf numFmtId="0" fontId="40" fillId="38" borderId="11" xfId="0" applyFont="1" applyFill="1" applyBorder="1" applyAlignment="1">
      <alignment horizontal="center" vertical="center"/>
    </xf>
    <xf numFmtId="0" fontId="92" fillId="38" borderId="0" xfId="0" applyFont="1" applyFill="1" applyAlignment="1">
      <alignment horizontal="center" vertical="center"/>
    </xf>
    <xf numFmtId="0" fontId="2" fillId="38" borderId="0" xfId="0" applyFont="1" applyFill="1" applyAlignment="1">
      <alignment horizontal="center" vertical="center"/>
    </xf>
    <xf numFmtId="0" fontId="5" fillId="39" borderId="135" xfId="0" applyFont="1" applyFill="1" applyBorder="1" applyAlignment="1">
      <alignment horizontal="center" vertical="center" wrapText="1"/>
    </xf>
    <xf numFmtId="0" fontId="5" fillId="39" borderId="136" xfId="0" applyFont="1" applyFill="1" applyBorder="1" applyAlignment="1">
      <alignment horizontal="center" vertical="center" wrapText="1"/>
    </xf>
    <xf numFmtId="0" fontId="93" fillId="38" borderId="139" xfId="0" applyFont="1" applyFill="1" applyBorder="1" applyAlignment="1">
      <alignment horizontal="center" vertical="center" wrapText="1"/>
    </xf>
    <xf numFmtId="0" fontId="93" fillId="38" borderId="12" xfId="0" applyFont="1" applyFill="1" applyBorder="1" applyAlignment="1">
      <alignment horizontal="center" vertical="center" wrapText="1"/>
    </xf>
    <xf numFmtId="0" fontId="94" fillId="38" borderId="12" xfId="0" applyFont="1" applyFill="1" applyBorder="1" applyAlignment="1">
      <alignment horizontal="center" vertical="center" wrapText="1"/>
    </xf>
    <xf numFmtId="0" fontId="2" fillId="38" borderId="0" xfId="0" applyFont="1" applyFill="1" applyAlignment="1">
      <alignment vertical="center"/>
    </xf>
    <xf numFmtId="0" fontId="98" fillId="0" borderId="0" xfId="0" applyFont="1" applyAlignment="1">
      <alignment vertical="center"/>
    </xf>
    <xf numFmtId="0" fontId="0" fillId="0" borderId="0" xfId="0" applyAlignment="1">
      <alignment horizontal="left" vertical="center" indent="1"/>
    </xf>
    <xf numFmtId="0" fontId="98" fillId="0" borderId="0" xfId="0" applyFont="1" applyAlignment="1">
      <alignment horizontal="left" vertical="center" indent="1"/>
    </xf>
    <xf numFmtId="0" fontId="99" fillId="37" borderId="7" xfId="0" applyFont="1" applyFill="1" applyBorder="1" applyAlignment="1">
      <alignment horizontal="center" vertical="center" wrapText="1"/>
    </xf>
    <xf numFmtId="0" fontId="99" fillId="37" borderId="8" xfId="0" applyFont="1" applyFill="1" applyBorder="1" applyAlignment="1">
      <alignment horizontal="center" vertical="center" wrapText="1"/>
    </xf>
    <xf numFmtId="0" fontId="64" fillId="0" borderId="12" xfId="0" applyFont="1" applyBorder="1" applyAlignment="1">
      <alignment horizontal="center" vertical="center" wrapText="1"/>
    </xf>
    <xf numFmtId="0" fontId="99" fillId="0" borderId="12" xfId="0" applyFont="1" applyBorder="1" applyAlignment="1">
      <alignment horizontal="center" vertical="center" wrapText="1"/>
    </xf>
    <xf numFmtId="0" fontId="99" fillId="0" borderId="0" xfId="0" applyFont="1" applyAlignment="1">
      <alignment vertical="center"/>
    </xf>
    <xf numFmtId="0" fontId="4" fillId="0" borderId="0" xfId="12" applyFont="1" applyAlignment="1">
      <alignment vertical="center"/>
    </xf>
    <xf numFmtId="0" fontId="101" fillId="2" borderId="5" xfId="12" applyFont="1" applyFill="1" applyBorder="1" applyAlignment="1">
      <alignment horizontal="centerContinuous"/>
    </xf>
    <xf numFmtId="0" fontId="101" fillId="2" borderId="0" xfId="12" applyFont="1" applyFill="1" applyAlignment="1">
      <alignment horizontal="centerContinuous"/>
    </xf>
    <xf numFmtId="0" fontId="102" fillId="0" borderId="0" xfId="12" applyFont="1"/>
    <xf numFmtId="0" fontId="103" fillId="0" borderId="0" xfId="12" applyFont="1"/>
    <xf numFmtId="0" fontId="5" fillId="0" borderId="0" xfId="12" applyFont="1"/>
    <xf numFmtId="0" fontId="5" fillId="0" borderId="0" xfId="12" applyFont="1" applyAlignment="1">
      <alignment horizontal="right"/>
    </xf>
    <xf numFmtId="0" fontId="2" fillId="34" borderId="3" xfId="12" applyFill="1" applyBorder="1"/>
    <xf numFmtId="0" fontId="2" fillId="34" borderId="19" xfId="12" applyFill="1" applyBorder="1"/>
    <xf numFmtId="0" fontId="2" fillId="34" borderId="10" xfId="12" applyFill="1" applyBorder="1"/>
    <xf numFmtId="0" fontId="104" fillId="2" borderId="0" xfId="12" applyFont="1" applyFill="1"/>
    <xf numFmtId="0" fontId="2" fillId="2" borderId="0" xfId="12" applyFill="1"/>
    <xf numFmtId="0" fontId="101" fillId="2" borderId="0" xfId="12" applyFont="1" applyFill="1" applyAlignment="1">
      <alignment horizontal="right"/>
    </xf>
    <xf numFmtId="0" fontId="2" fillId="34" borderId="2" xfId="12" applyFill="1" applyBorder="1"/>
    <xf numFmtId="0" fontId="2" fillId="34" borderId="62" xfId="12" applyFill="1" applyBorder="1"/>
    <xf numFmtId="0" fontId="2" fillId="34" borderId="129" xfId="12" applyFill="1" applyBorder="1"/>
    <xf numFmtId="0" fontId="105" fillId="0" borderId="0" xfId="12" applyFont="1"/>
    <xf numFmtId="0" fontId="2" fillId="33" borderId="2" xfId="12" applyFill="1" applyBorder="1"/>
    <xf numFmtId="0" fontId="2" fillId="33" borderId="62" xfId="12" applyFill="1" applyBorder="1"/>
    <xf numFmtId="0" fontId="2" fillId="33" borderId="129" xfId="12" applyFill="1" applyBorder="1"/>
    <xf numFmtId="0" fontId="5" fillId="40" borderId="2" xfId="12" applyFont="1" applyFill="1" applyBorder="1"/>
    <xf numFmtId="0" fontId="2" fillId="40" borderId="62" xfId="12" applyFill="1" applyBorder="1"/>
    <xf numFmtId="0" fontId="2" fillId="40" borderId="15" xfId="12" applyFill="1" applyBorder="1"/>
    <xf numFmtId="0" fontId="75" fillId="35" borderId="47" xfId="12" applyFont="1" applyFill="1" applyBorder="1"/>
    <xf numFmtId="0" fontId="75" fillId="35" borderId="142" xfId="12" applyFont="1" applyFill="1" applyBorder="1"/>
    <xf numFmtId="0" fontId="2" fillId="35" borderId="143" xfId="12" applyFill="1" applyBorder="1"/>
    <xf numFmtId="0" fontId="101" fillId="2" borderId="122" xfId="12" applyFont="1" applyFill="1" applyBorder="1" applyAlignment="1">
      <alignment horizontal="centerContinuous"/>
    </xf>
    <xf numFmtId="0" fontId="104" fillId="2" borderId="122" xfId="12" applyFont="1" applyFill="1" applyBorder="1" applyAlignment="1">
      <alignment horizontal="centerContinuous"/>
    </xf>
    <xf numFmtId="0" fontId="104" fillId="2" borderId="118" xfId="12" applyFont="1" applyFill="1" applyBorder="1" applyAlignment="1">
      <alignment horizontal="centerContinuous"/>
    </xf>
    <xf numFmtId="0" fontId="104" fillId="2" borderId="10" xfId="12" applyFont="1" applyFill="1" applyBorder="1"/>
    <xf numFmtId="0" fontId="2" fillId="34" borderId="56" xfId="12" applyFill="1" applyBorder="1" applyAlignment="1">
      <alignment textRotation="90"/>
    </xf>
    <xf numFmtId="0" fontId="2" fillId="34" borderId="84" xfId="12" applyFill="1" applyBorder="1" applyAlignment="1">
      <alignment textRotation="90"/>
    </xf>
    <xf numFmtId="0" fontId="2" fillId="0" borderId="0" xfId="12" applyAlignment="1">
      <alignment textRotation="90"/>
    </xf>
    <xf numFmtId="0" fontId="75" fillId="35" borderId="1" xfId="12" applyFont="1" applyFill="1" applyBorder="1" applyAlignment="1">
      <alignment horizontal="center"/>
    </xf>
    <xf numFmtId="0" fontId="2" fillId="0" borderId="130" xfId="12" applyBorder="1" applyAlignment="1">
      <alignment horizontal="center"/>
    </xf>
    <xf numFmtId="0" fontId="5" fillId="40" borderId="2" xfId="12" applyFont="1" applyFill="1" applyBorder="1" applyAlignment="1">
      <alignment horizontal="center"/>
    </xf>
    <xf numFmtId="0" fontId="5" fillId="40" borderId="1" xfId="12" applyFont="1" applyFill="1" applyBorder="1" applyAlignment="1">
      <alignment horizontal="center"/>
    </xf>
    <xf numFmtId="0" fontId="2" fillId="33" borderId="1" xfId="12" applyFill="1" applyBorder="1" applyAlignment="1">
      <alignment horizontal="center"/>
    </xf>
    <xf numFmtId="0" fontId="2" fillId="0" borderId="66" xfId="12" applyBorder="1" applyAlignment="1">
      <alignment horizontal="center"/>
    </xf>
    <xf numFmtId="0" fontId="14" fillId="34" borderId="68" xfId="12" applyFont="1" applyFill="1" applyBorder="1" applyAlignment="1">
      <alignment horizontal="left"/>
    </xf>
    <xf numFmtId="0" fontId="14" fillId="34" borderId="95" xfId="12" applyFont="1" applyFill="1" applyBorder="1" applyAlignment="1">
      <alignment horizontal="left"/>
    </xf>
    <xf numFmtId="0" fontId="14" fillId="34" borderId="129" xfId="12" applyFont="1" applyFill="1" applyBorder="1" applyAlignment="1">
      <alignment horizontal="left"/>
    </xf>
    <xf numFmtId="0" fontId="2" fillId="0" borderId="70" xfId="12" applyBorder="1" applyAlignment="1">
      <alignment horizontal="center"/>
    </xf>
    <xf numFmtId="0" fontId="2" fillId="0" borderId="88" xfId="12" applyBorder="1" applyAlignment="1">
      <alignment horizontal="center"/>
    </xf>
    <xf numFmtId="0" fontId="2" fillId="0" borderId="0" xfId="12" applyAlignment="1">
      <alignment horizontal="center"/>
    </xf>
    <xf numFmtId="0" fontId="30" fillId="0" borderId="1" xfId="12" applyFont="1" applyBorder="1" applyAlignment="1">
      <alignment horizontal="left" vertical="center" wrapText="1"/>
    </xf>
    <xf numFmtId="0" fontId="107" fillId="0" borderId="123" xfId="0" applyFont="1" applyBorder="1" applyAlignment="1">
      <alignment horizontal="center" vertical="center" wrapText="1"/>
    </xf>
    <xf numFmtId="0" fontId="107" fillId="0" borderId="12" xfId="0" applyFont="1" applyBorder="1" applyAlignment="1">
      <alignment horizontal="center" vertical="center" wrapText="1"/>
    </xf>
    <xf numFmtId="0" fontId="108" fillId="0" borderId="12" xfId="0" applyFont="1" applyBorder="1" applyAlignment="1">
      <alignment horizontal="center" vertical="center" wrapText="1"/>
    </xf>
    <xf numFmtId="0" fontId="2" fillId="0" borderId="0" xfId="12"/>
    <xf numFmtId="0" fontId="2" fillId="0" borderId="0" xfId="12" applyFont="1"/>
    <xf numFmtId="0" fontId="5" fillId="0" borderId="0" xfId="12" applyFont="1"/>
    <xf numFmtId="0" fontId="14" fillId="34" borderId="55" xfId="12" applyFont="1" applyFill="1" applyBorder="1" applyAlignment="1">
      <alignment textRotation="90" wrapText="1"/>
    </xf>
    <xf numFmtId="0" fontId="14" fillId="34" borderId="56" xfId="12" applyFont="1" applyFill="1" applyBorder="1" applyAlignment="1">
      <alignment textRotation="90"/>
    </xf>
    <xf numFmtId="0" fontId="106" fillId="0" borderId="0" xfId="12" applyFont="1"/>
    <xf numFmtId="0" fontId="10" fillId="37" borderId="135" xfId="12" applyFont="1" applyFill="1" applyBorder="1" applyAlignment="1">
      <alignment horizontal="left" vertical="center" wrapText="1" indent="1"/>
    </xf>
    <xf numFmtId="0" fontId="2" fillId="0" borderId="1" xfId="12" applyBorder="1" applyAlignment="1">
      <alignment horizontal="center"/>
    </xf>
    <xf numFmtId="0" fontId="26" fillId="0" borderId="1" xfId="12" applyFont="1" applyBorder="1" applyAlignment="1">
      <alignment horizontal="center" vertical="center"/>
    </xf>
    <xf numFmtId="0" fontId="26" fillId="6" borderId="1" xfId="12" applyFont="1" applyFill="1" applyBorder="1" applyAlignment="1">
      <alignment horizontal="center" vertical="center"/>
    </xf>
    <xf numFmtId="0" fontId="26" fillId="0" borderId="1" xfId="12" applyFont="1" applyFill="1" applyBorder="1" applyAlignment="1">
      <alignment horizontal="center" vertical="center"/>
    </xf>
    <xf numFmtId="0" fontId="2" fillId="0" borderId="1" xfId="12" applyFill="1" applyBorder="1" applyAlignment="1">
      <alignment horizontal="center"/>
    </xf>
    <xf numFmtId="0" fontId="65" fillId="0" borderId="1" xfId="12" applyFont="1" applyBorder="1" applyAlignment="1">
      <alignment horizontal="left" vertical="center" wrapText="1" indent="1"/>
    </xf>
    <xf numFmtId="0" fontId="10" fillId="37" borderId="71" xfId="12" applyFont="1" applyFill="1" applyBorder="1" applyAlignment="1">
      <alignment horizontal="center" vertical="center" wrapText="1"/>
    </xf>
    <xf numFmtId="0" fontId="66" fillId="6" borderId="56" xfId="12" applyFont="1" applyFill="1" applyBorder="1" applyAlignment="1">
      <alignment horizontal="center"/>
    </xf>
    <xf numFmtId="0" fontId="66" fillId="6" borderId="84" xfId="12" applyFont="1" applyFill="1" applyBorder="1" applyAlignment="1">
      <alignment horizontal="center"/>
    </xf>
    <xf numFmtId="0" fontId="22" fillId="0" borderId="0" xfId="0" applyFont="1" applyAlignment="1">
      <alignment horizontal="center" vertical="center"/>
    </xf>
    <xf numFmtId="0" fontId="36" fillId="5" borderId="93" xfId="0" applyFont="1" applyFill="1" applyBorder="1" applyAlignment="1">
      <alignment horizontal="right" vertical="center" wrapText="1"/>
    </xf>
    <xf numFmtId="0" fontId="36" fillId="5" borderId="16" xfId="0" applyFont="1" applyFill="1" applyBorder="1" applyAlignment="1">
      <alignment horizontal="right" vertical="center" wrapText="1"/>
    </xf>
    <xf numFmtId="0" fontId="39" fillId="0" borderId="71" xfId="0" applyFont="1" applyBorder="1" applyAlignment="1">
      <alignment horizontal="center"/>
    </xf>
    <xf numFmtId="0" fontId="39" fillId="0" borderId="16" xfId="0" applyFont="1" applyBorder="1" applyAlignment="1">
      <alignment horizontal="center"/>
    </xf>
    <xf numFmtId="0" fontId="40" fillId="22" borderId="104" xfId="0" applyFont="1" applyFill="1" applyBorder="1" applyAlignment="1">
      <alignment horizontal="right" vertical="center"/>
    </xf>
    <xf numFmtId="0" fontId="40" fillId="22" borderId="105" xfId="0" applyFont="1" applyFill="1" applyBorder="1" applyAlignment="1">
      <alignment horizontal="right" vertical="center"/>
    </xf>
    <xf numFmtId="0" fontId="49" fillId="22" borderId="71" xfId="0" applyFont="1" applyFill="1" applyBorder="1" applyAlignment="1">
      <alignment horizontal="center" vertical="center"/>
    </xf>
    <xf numFmtId="0" fontId="49" fillId="22" borderId="16" xfId="0" applyFont="1" applyFill="1" applyBorder="1" applyAlignment="1">
      <alignment horizontal="center" vertical="center"/>
    </xf>
    <xf numFmtId="0" fontId="49" fillId="22" borderId="8" xfId="0" applyFont="1" applyFill="1" applyBorder="1" applyAlignment="1">
      <alignment horizontal="center" vertic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0" fillId="0" borderId="22" xfId="10" applyAlignment="1">
      <alignment horizontal="right" indent="1"/>
    </xf>
    <xf numFmtId="0" fontId="20" fillId="0" borderId="34" xfId="10" applyBorder="1" applyAlignment="1">
      <alignment horizontal="right" indent="1"/>
    </xf>
    <xf numFmtId="165" fontId="16" fillId="0" borderId="35" xfId="3">
      <alignment horizontal="center" vertical="center"/>
    </xf>
    <xf numFmtId="0" fontId="44" fillId="22" borderId="91" xfId="0" applyFont="1" applyFill="1" applyBorder="1" applyAlignment="1">
      <alignment horizontal="center"/>
    </xf>
    <xf numFmtId="0" fontId="26" fillId="23" borderId="91" xfId="0" applyFont="1" applyFill="1" applyBorder="1" applyAlignment="1">
      <alignment horizontal="center"/>
    </xf>
    <xf numFmtId="0" fontId="44" fillId="22" borderId="92" xfId="0" applyFont="1" applyFill="1" applyBorder="1" applyAlignment="1">
      <alignment horizontal="center" vertical="center" wrapText="1"/>
    </xf>
    <xf numFmtId="0" fontId="110" fillId="0" borderId="0" xfId="0" applyFont="1" applyAlignment="1">
      <alignment horizontal="center" vertical="center"/>
    </xf>
    <xf numFmtId="0" fontId="46" fillId="0" borderId="0" xfId="0" applyFont="1" applyAlignment="1">
      <alignment horizontal="center"/>
    </xf>
    <xf numFmtId="0" fontId="49" fillId="0" borderId="0" xfId="0" applyFont="1" applyAlignment="1">
      <alignment horizontal="center" vertical="center"/>
    </xf>
    <xf numFmtId="0" fontId="46" fillId="0" borderId="0" xfId="0" applyFont="1" applyAlignment="1">
      <alignment horizontal="center" vertical="center"/>
    </xf>
    <xf numFmtId="0" fontId="17" fillId="28" borderId="1" xfId="15" applyBorder="1"/>
    <xf numFmtId="0" fontId="65" fillId="0" borderId="1" xfId="12" applyFont="1" applyBorder="1"/>
    <xf numFmtId="0" fontId="30" fillId="0" borderId="1" xfId="12" applyFont="1" applyBorder="1" applyAlignment="1">
      <alignment wrapText="1"/>
    </xf>
    <xf numFmtId="0" fontId="54" fillId="26" borderId="0" xfId="12" applyFont="1" applyFill="1" applyAlignment="1">
      <alignment horizontal="center" vertical="center"/>
    </xf>
    <xf numFmtId="0" fontId="0" fillId="0" borderId="1" xfId="12" applyFont="1" applyBorder="1" applyAlignment="1">
      <alignment wrapText="1"/>
    </xf>
    <xf numFmtId="0" fontId="17" fillId="28" borderId="1" xfId="15" applyBorder="1" applyAlignment="1">
      <alignment horizontal="center" wrapText="1"/>
    </xf>
    <xf numFmtId="0" fontId="61" fillId="0" borderId="0" xfId="12" applyFont="1" applyAlignment="1">
      <alignment horizontal="left" vertical="center" wrapText="1"/>
    </xf>
    <xf numFmtId="0" fontId="51" fillId="28" borderId="0" xfId="15" applyFont="1" applyAlignment="1">
      <alignment horizontal="left"/>
    </xf>
    <xf numFmtId="0" fontId="51" fillId="28" borderId="0" xfId="15" applyFont="1" applyAlignment="1">
      <alignment horizontal="center"/>
    </xf>
    <xf numFmtId="0" fontId="17" fillId="28" borderId="0" xfId="15" applyAlignment="1">
      <alignment horizontal="center"/>
    </xf>
    <xf numFmtId="0" fontId="17" fillId="28" borderId="94" xfId="15" applyBorder="1" applyAlignment="1">
      <alignment wrapText="1"/>
    </xf>
    <xf numFmtId="0" fontId="17" fillId="28" borderId="69" xfId="15" applyBorder="1" applyAlignment="1">
      <alignment wrapText="1"/>
    </xf>
    <xf numFmtId="0" fontId="77" fillId="3" borderId="115" xfId="0" applyFont="1" applyFill="1" applyBorder="1" applyAlignment="1">
      <alignment horizontal="left" vertical="center"/>
    </xf>
    <xf numFmtId="0" fontId="77" fillId="3" borderId="116" xfId="0" applyFont="1" applyFill="1" applyBorder="1" applyAlignment="1">
      <alignment horizontal="left" vertical="center"/>
    </xf>
    <xf numFmtId="14" fontId="5" fillId="0" borderId="116" xfId="0" applyNumberFormat="1" applyFont="1" applyBorder="1" applyAlignment="1">
      <alignment horizontal="left" vertical="center"/>
    </xf>
    <xf numFmtId="14" fontId="5" fillId="0" borderId="117" xfId="0" applyNumberFormat="1" applyFont="1" applyBorder="1" applyAlignment="1">
      <alignment horizontal="left" vertical="center"/>
    </xf>
    <xf numFmtId="0" fontId="75" fillId="30" borderId="109" xfId="0" applyFont="1" applyFill="1" applyBorder="1" applyAlignment="1">
      <alignment horizontal="center" vertical="center"/>
    </xf>
    <xf numFmtId="0" fontId="75" fillId="30" borderId="110" xfId="0" applyFont="1" applyFill="1" applyBorder="1" applyAlignment="1">
      <alignment horizontal="center" vertical="center"/>
    </xf>
    <xf numFmtId="0" fontId="75" fillId="30" borderId="111" xfId="0" applyFont="1" applyFill="1" applyBorder="1" applyAlignment="1">
      <alignment horizontal="center" vertical="center"/>
    </xf>
    <xf numFmtId="0" fontId="77" fillId="3" borderId="112" xfId="0" applyFont="1" applyFill="1" applyBorder="1" applyAlignment="1">
      <alignment horizontal="left" vertical="center"/>
    </xf>
    <xf numFmtId="0" fontId="77" fillId="3" borderId="113" xfId="0" applyFont="1" applyFill="1" applyBorder="1" applyAlignment="1">
      <alignment horizontal="left" vertical="center"/>
    </xf>
    <xf numFmtId="0" fontId="5" fillId="0" borderId="113" xfId="0" applyFont="1" applyBorder="1" applyAlignment="1">
      <alignment horizontal="left" vertical="center"/>
    </xf>
    <xf numFmtId="0" fontId="5" fillId="0" borderId="114" xfId="0" applyFont="1" applyBorder="1" applyAlignment="1">
      <alignment horizontal="left" vertical="center"/>
    </xf>
    <xf numFmtId="14" fontId="5" fillId="0" borderId="113" xfId="0" applyNumberFormat="1" applyFont="1" applyBorder="1" applyAlignment="1">
      <alignment horizontal="left" vertical="center"/>
    </xf>
    <xf numFmtId="0" fontId="0" fillId="0" borderId="86" xfId="0" applyBorder="1" applyAlignment="1">
      <alignment horizontal="left" vertical="top"/>
    </xf>
    <xf numFmtId="0" fontId="0" fillId="0" borderId="14" xfId="0" applyBorder="1" applyAlignment="1">
      <alignment horizontal="left" vertical="top"/>
    </xf>
    <xf numFmtId="0" fontId="0" fillId="0" borderId="62" xfId="0" applyBorder="1" applyAlignment="1">
      <alignment horizontal="left" vertical="top"/>
    </xf>
    <xf numFmtId="0" fontId="77" fillId="3" borderId="86" xfId="0" applyFont="1" applyFill="1" applyBorder="1" applyAlignment="1">
      <alignment horizontal="center" vertical="center"/>
    </xf>
    <xf numFmtId="0" fontId="77" fillId="3" borderId="14" xfId="0" applyFont="1" applyFill="1" applyBorder="1" applyAlignment="1">
      <alignment horizontal="center" vertical="center"/>
    </xf>
    <xf numFmtId="0" fontId="77" fillId="3" borderId="62" xfId="0" applyFont="1" applyFill="1" applyBorder="1" applyAlignment="1">
      <alignment horizontal="center" vertical="center"/>
    </xf>
    <xf numFmtId="0" fontId="26" fillId="0" borderId="86" xfId="0" applyFont="1" applyBorder="1" applyAlignment="1">
      <alignment horizontal="left" vertical="center"/>
    </xf>
    <xf numFmtId="0" fontId="26" fillId="0" borderId="14" xfId="0" applyFont="1" applyBorder="1" applyAlignment="1">
      <alignment horizontal="left" vertical="center"/>
    </xf>
    <xf numFmtId="0" fontId="26" fillId="0" borderId="62" xfId="0" applyFont="1" applyBorder="1" applyAlignment="1">
      <alignment horizontal="left" vertical="center"/>
    </xf>
    <xf numFmtId="0" fontId="78" fillId="32" borderId="10" xfId="0" applyFont="1" applyFill="1" applyBorder="1" applyAlignment="1" applyProtection="1">
      <alignment horizontal="center" vertical="center" wrapText="1"/>
      <protection locked="0"/>
    </xf>
    <xf numFmtId="0" fontId="78" fillId="32" borderId="12" xfId="0" applyFont="1" applyFill="1" applyBorder="1" applyAlignment="1" applyProtection="1">
      <alignment horizontal="center" vertical="center" wrapText="1"/>
      <protection locked="0"/>
    </xf>
    <xf numFmtId="0" fontId="78" fillId="0" borderId="118" xfId="0" applyFont="1" applyBorder="1" applyAlignment="1">
      <alignment horizontal="center" vertical="center" wrapText="1"/>
    </xf>
    <xf numFmtId="0" fontId="78" fillId="0" borderId="9" xfId="0" applyFont="1" applyBorder="1" applyAlignment="1">
      <alignment horizontal="center" vertical="center" wrapText="1"/>
    </xf>
    <xf numFmtId="0" fontId="78" fillId="0" borderId="5" xfId="0" applyFont="1" applyBorder="1" applyAlignment="1">
      <alignment horizontal="center" vertical="center" wrapText="1"/>
    </xf>
    <xf numFmtId="0" fontId="78" fillId="0" borderId="0" xfId="0" applyFont="1" applyAlignment="1">
      <alignment horizontal="center" vertical="center" wrapText="1"/>
    </xf>
    <xf numFmtId="0" fontId="65" fillId="31" borderId="55" xfId="0" applyFont="1" applyFill="1" applyBorder="1" applyAlignment="1">
      <alignment horizontal="center" wrapText="1"/>
    </xf>
    <xf numFmtId="0" fontId="65" fillId="31" borderId="84" xfId="0" applyFont="1" applyFill="1" applyBorder="1" applyAlignment="1">
      <alignment horizontal="center" wrapText="1"/>
    </xf>
    <xf numFmtId="0" fontId="65" fillId="31" borderId="71" xfId="0" applyFont="1" applyFill="1" applyBorder="1" applyAlignment="1">
      <alignment horizontal="center" wrapText="1"/>
    </xf>
    <xf numFmtId="0" fontId="65" fillId="31" borderId="8" xfId="0" applyFont="1" applyFill="1" applyBorder="1" applyAlignment="1">
      <alignment horizontal="center" wrapText="1"/>
    </xf>
    <xf numFmtId="0" fontId="78" fillId="0" borderId="121" xfId="0" applyFont="1" applyBorder="1" applyAlignment="1">
      <alignment horizontal="center" vertical="center" wrapText="1"/>
    </xf>
    <xf numFmtId="0" fontId="78" fillId="0" borderId="11" xfId="0" applyFont="1" applyBorder="1" applyAlignment="1">
      <alignment horizontal="center" vertical="center" wrapText="1"/>
    </xf>
    <xf numFmtId="0" fontId="78" fillId="32" borderId="122" xfId="0" applyFont="1" applyFill="1" applyBorder="1" applyAlignment="1">
      <alignment horizontal="center" vertical="center" wrapText="1"/>
    </xf>
    <xf numFmtId="0" fontId="78" fillId="32" borderId="123" xfId="0" applyFont="1" applyFill="1" applyBorder="1" applyAlignment="1">
      <alignment horizontal="center" vertical="center" wrapText="1"/>
    </xf>
    <xf numFmtId="0" fontId="78" fillId="32" borderId="71" xfId="0" applyFont="1" applyFill="1" applyBorder="1" applyAlignment="1">
      <alignment horizontal="center" vertical="center" wrapText="1"/>
    </xf>
    <xf numFmtId="0" fontId="78" fillId="32" borderId="16" xfId="0" applyFont="1" applyFill="1" applyBorder="1" applyAlignment="1">
      <alignment horizontal="center" vertical="center" wrapText="1"/>
    </xf>
    <xf numFmtId="0" fontId="78" fillId="32" borderId="8" xfId="0" applyFont="1" applyFill="1" applyBorder="1" applyAlignment="1">
      <alignment horizontal="center" vertical="center" wrapText="1"/>
    </xf>
    <xf numFmtId="49" fontId="79" fillId="32" borderId="118" xfId="0" applyNumberFormat="1" applyFont="1" applyFill="1" applyBorder="1" applyAlignment="1" applyProtection="1">
      <alignment horizontal="center" vertical="center" wrapText="1"/>
      <protection locked="0"/>
    </xf>
    <xf numFmtId="49" fontId="79" fillId="32" borderId="121" xfId="0" applyNumberFormat="1" applyFont="1" applyFill="1" applyBorder="1" applyAlignment="1" applyProtection="1">
      <alignment horizontal="center" vertical="center" wrapText="1"/>
      <protection locked="0"/>
    </xf>
    <xf numFmtId="0" fontId="78" fillId="32" borderId="122" xfId="0" applyFont="1" applyFill="1" applyBorder="1" applyAlignment="1" applyProtection="1">
      <alignment horizontal="center" vertical="center" wrapText="1"/>
      <protection locked="0"/>
    </xf>
    <xf numFmtId="0" fontId="78" fillId="32" borderId="123" xfId="0" applyFont="1" applyFill="1" applyBorder="1" applyAlignment="1" applyProtection="1">
      <alignment horizontal="center" vertical="center" wrapText="1"/>
      <protection locked="0"/>
    </xf>
    <xf numFmtId="0" fontId="79" fillId="32" borderId="122" xfId="0" applyFont="1" applyFill="1" applyBorder="1" applyAlignment="1" applyProtection="1">
      <alignment horizontal="center" vertical="center" wrapText="1"/>
      <protection locked="0"/>
    </xf>
    <xf numFmtId="0" fontId="79" fillId="32" borderId="123" xfId="0" applyFont="1" applyFill="1" applyBorder="1" applyAlignment="1" applyProtection="1">
      <alignment horizontal="center" vertical="center" wrapText="1"/>
      <protection locked="0"/>
    </xf>
    <xf numFmtId="0" fontId="85" fillId="32" borderId="10" xfId="0" applyFont="1" applyFill="1" applyBorder="1" applyAlignment="1" applyProtection="1">
      <alignment horizontal="center" vertical="center" wrapText="1"/>
      <protection locked="0"/>
    </xf>
    <xf numFmtId="0" fontId="85" fillId="32" borderId="6" xfId="0" applyFont="1" applyFill="1" applyBorder="1" applyAlignment="1" applyProtection="1">
      <alignment horizontal="center" vertical="center" wrapText="1"/>
      <protection locked="0"/>
    </xf>
    <xf numFmtId="0" fontId="85" fillId="32" borderId="12" xfId="0" applyFont="1" applyFill="1" applyBorder="1" applyAlignment="1" applyProtection="1">
      <alignment horizontal="center" vertical="center" wrapText="1"/>
      <protection locked="0"/>
    </xf>
    <xf numFmtId="0" fontId="84" fillId="0" borderId="5" xfId="0" applyFont="1" applyBorder="1" applyAlignment="1">
      <alignment horizontal="center" vertical="center" wrapText="1"/>
    </xf>
    <xf numFmtId="0" fontId="84" fillId="0" borderId="0" xfId="0" applyFont="1" applyAlignment="1">
      <alignment horizontal="center" vertical="center" wrapText="1"/>
    </xf>
    <xf numFmtId="0" fontId="0" fillId="31" borderId="55" xfId="0" applyFill="1" applyBorder="1" applyAlignment="1">
      <alignment horizontal="center" wrapText="1"/>
    </xf>
    <xf numFmtId="0" fontId="0" fillId="31" borderId="84" xfId="0" applyFill="1" applyBorder="1" applyAlignment="1">
      <alignment horizontal="center" wrapText="1"/>
    </xf>
    <xf numFmtId="0" fontId="0" fillId="31" borderId="71" xfId="0" applyFill="1" applyBorder="1" applyAlignment="1">
      <alignment horizontal="center" wrapText="1"/>
    </xf>
    <xf numFmtId="0" fontId="0" fillId="31" borderId="8" xfId="0" applyFill="1" applyBorder="1" applyAlignment="1">
      <alignment horizontal="center" wrapText="1"/>
    </xf>
    <xf numFmtId="0" fontId="84" fillId="0" borderId="121" xfId="0" applyFont="1" applyBorder="1" applyAlignment="1">
      <alignment horizontal="center" vertical="center" wrapText="1"/>
    </xf>
    <xf numFmtId="0" fontId="84" fillId="0" borderId="11" xfId="0" applyFont="1" applyBorder="1" applyAlignment="1">
      <alignment horizontal="center" vertical="center" wrapText="1"/>
    </xf>
    <xf numFmtId="0" fontId="85" fillId="32" borderId="122" xfId="0" applyFont="1" applyFill="1" applyBorder="1" applyAlignment="1">
      <alignment horizontal="center" vertical="center" wrapText="1"/>
    </xf>
    <xf numFmtId="0" fontId="85" fillId="32" borderId="123" xfId="0" applyFont="1" applyFill="1" applyBorder="1" applyAlignment="1">
      <alignment horizontal="center" vertical="center" wrapText="1"/>
    </xf>
    <xf numFmtId="0" fontId="85" fillId="32" borderId="71" xfId="0" applyFont="1" applyFill="1" applyBorder="1" applyAlignment="1">
      <alignment horizontal="center" vertical="center" wrapText="1"/>
    </xf>
    <xf numFmtId="0" fontId="85" fillId="32" borderId="16" xfId="0" applyFont="1" applyFill="1" applyBorder="1" applyAlignment="1">
      <alignment horizontal="center" vertical="center" wrapText="1"/>
    </xf>
    <xf numFmtId="0" fontId="85" fillId="32" borderId="8" xfId="0" applyFont="1" applyFill="1" applyBorder="1" applyAlignment="1">
      <alignment horizontal="center" vertical="center" wrapText="1"/>
    </xf>
    <xf numFmtId="49" fontId="86" fillId="32" borderId="118" xfId="0" applyNumberFormat="1" applyFont="1" applyFill="1" applyBorder="1" applyAlignment="1" applyProtection="1">
      <alignment horizontal="center" vertical="center" wrapText="1"/>
      <protection locked="0"/>
    </xf>
    <xf numFmtId="49" fontId="86" fillId="32" borderId="121" xfId="0" applyNumberFormat="1" applyFont="1" applyFill="1" applyBorder="1" applyAlignment="1" applyProtection="1">
      <alignment horizontal="center" vertical="center" wrapText="1"/>
      <protection locked="0"/>
    </xf>
    <xf numFmtId="0" fontId="85" fillId="33" borderId="122" xfId="0" applyFont="1" applyFill="1" applyBorder="1" applyAlignment="1" applyProtection="1">
      <alignment horizontal="center" vertical="center" wrapText="1"/>
      <protection locked="0"/>
    </xf>
    <xf numFmtId="0" fontId="85" fillId="33" borderId="123" xfId="0" applyFont="1" applyFill="1" applyBorder="1" applyAlignment="1" applyProtection="1">
      <alignment horizontal="center" vertical="center" wrapText="1"/>
      <protection locked="0"/>
    </xf>
    <xf numFmtId="49" fontId="86" fillId="33" borderId="118" xfId="0" applyNumberFormat="1" applyFont="1" applyFill="1" applyBorder="1" applyAlignment="1" applyProtection="1">
      <alignment horizontal="center" vertical="center" wrapText="1"/>
      <protection locked="0"/>
    </xf>
    <xf numFmtId="49" fontId="86" fillId="33" borderId="9" xfId="0" applyNumberFormat="1" applyFont="1" applyFill="1" applyBorder="1" applyAlignment="1" applyProtection="1">
      <alignment horizontal="center" vertical="center" wrapText="1"/>
      <protection locked="0"/>
    </xf>
    <xf numFmtId="49" fontId="86" fillId="33" borderId="10" xfId="0" applyNumberFormat="1" applyFont="1" applyFill="1" applyBorder="1" applyAlignment="1" applyProtection="1">
      <alignment horizontal="center" vertical="center" wrapText="1"/>
      <protection locked="0"/>
    </xf>
    <xf numFmtId="0" fontId="85" fillId="32" borderId="122" xfId="0" applyFont="1" applyFill="1" applyBorder="1" applyAlignment="1" applyProtection="1">
      <alignment horizontal="center" vertical="center" wrapText="1"/>
      <protection locked="0"/>
    </xf>
    <xf numFmtId="0" fontId="85" fillId="32" borderId="132" xfId="0" applyFont="1" applyFill="1" applyBorder="1" applyAlignment="1" applyProtection="1">
      <alignment horizontal="center" vertical="center" wrapText="1"/>
      <protection locked="0"/>
    </xf>
    <xf numFmtId="0" fontId="86" fillId="32" borderId="122" xfId="0" applyFont="1" applyFill="1" applyBorder="1" applyAlignment="1" applyProtection="1">
      <alignment horizontal="center" vertical="center" wrapText="1"/>
      <protection locked="0"/>
    </xf>
    <xf numFmtId="0" fontId="86" fillId="32" borderId="132" xfId="0" applyFont="1" applyFill="1" applyBorder="1" applyAlignment="1" applyProtection="1">
      <alignment horizontal="center" vertical="center" wrapText="1"/>
      <protection locked="0"/>
    </xf>
    <xf numFmtId="0" fontId="84" fillId="0" borderId="118" xfId="0" applyFont="1" applyBorder="1" applyAlignment="1">
      <alignment horizontal="center" vertical="center" wrapText="1"/>
    </xf>
    <xf numFmtId="0" fontId="84" fillId="0" borderId="9" xfId="0" applyFont="1" applyBorder="1" applyAlignment="1">
      <alignment horizontal="center" vertical="center" wrapText="1"/>
    </xf>
    <xf numFmtId="0" fontId="84" fillId="0" borderId="10" xfId="0" applyFont="1" applyBorder="1" applyAlignment="1">
      <alignment horizontal="center" vertical="center" wrapText="1"/>
    </xf>
    <xf numFmtId="0" fontId="84" fillId="0" borderId="6" xfId="0" applyFont="1" applyBorder="1" applyAlignment="1">
      <alignment horizontal="center" vertical="center" wrapText="1"/>
    </xf>
    <xf numFmtId="0" fontId="84" fillId="0" borderId="12" xfId="0" applyFont="1" applyBorder="1" applyAlignment="1">
      <alignment horizontal="center" vertical="center" wrapText="1"/>
    </xf>
    <xf numFmtId="0" fontId="85" fillId="32" borderId="123" xfId="0" applyFont="1" applyFill="1" applyBorder="1" applyAlignment="1" applyProtection="1">
      <alignment horizontal="center" vertical="center" wrapText="1"/>
      <protection locked="0"/>
    </xf>
    <xf numFmtId="0" fontId="5" fillId="39" borderId="71" xfId="0" applyFont="1" applyFill="1" applyBorder="1" applyAlignment="1">
      <alignment horizontal="center" vertical="center" wrapText="1"/>
    </xf>
    <xf numFmtId="0" fontId="5" fillId="39" borderId="8" xfId="0" applyFont="1" applyFill="1" applyBorder="1" applyAlignment="1">
      <alignment horizontal="center" vertical="center" wrapText="1"/>
    </xf>
    <xf numFmtId="0" fontId="5" fillId="39" borderId="16" xfId="0" applyFont="1" applyFill="1" applyBorder="1" applyAlignment="1">
      <alignment horizontal="center" vertical="center" wrapText="1"/>
    </xf>
    <xf numFmtId="0" fontId="5" fillId="39" borderId="133" xfId="0" applyFont="1" applyFill="1" applyBorder="1" applyAlignment="1">
      <alignment horizontal="center" vertical="center" wrapText="1"/>
    </xf>
    <xf numFmtId="0" fontId="5" fillId="39" borderId="140" xfId="0" applyFont="1" applyFill="1" applyBorder="1" applyAlignment="1">
      <alignment horizontal="center" vertical="center" wrapText="1"/>
    </xf>
    <xf numFmtId="0" fontId="95" fillId="38" borderId="71" xfId="0" applyFont="1" applyFill="1" applyBorder="1" applyAlignment="1">
      <alignment vertical="center" wrapText="1"/>
    </xf>
    <xf numFmtId="0" fontId="95" fillId="38" borderId="16" xfId="0" applyFont="1" applyFill="1" applyBorder="1" applyAlignment="1">
      <alignment vertical="center" wrapText="1"/>
    </xf>
    <xf numFmtId="0" fontId="95" fillId="38" borderId="133" xfId="0" applyFont="1" applyFill="1" applyBorder="1" applyAlignment="1">
      <alignment vertical="center" wrapText="1"/>
    </xf>
    <xf numFmtId="0" fontId="2" fillId="38" borderId="141" xfId="0" applyFont="1" applyFill="1" applyBorder="1" applyAlignment="1">
      <alignment vertical="center"/>
    </xf>
    <xf numFmtId="0" fontId="2" fillId="38" borderId="9" xfId="0" applyFont="1" applyFill="1" applyBorder="1" applyAlignment="1">
      <alignment vertical="center"/>
    </xf>
    <xf numFmtId="0" fontId="2" fillId="38" borderId="0" xfId="0" applyFont="1" applyFill="1" applyAlignment="1">
      <alignment vertical="center"/>
    </xf>
    <xf numFmtId="0" fontId="93" fillId="38" borderId="71" xfId="0" applyFont="1" applyFill="1" applyBorder="1" applyAlignment="1">
      <alignment horizontal="center" vertical="center" wrapText="1"/>
    </xf>
    <xf numFmtId="0" fontId="93" fillId="38" borderId="8" xfId="0" applyFont="1" applyFill="1" applyBorder="1" applyAlignment="1">
      <alignment horizontal="center" vertical="center" wrapText="1"/>
    </xf>
    <xf numFmtId="0" fontId="93" fillId="38" borderId="16" xfId="0" applyFont="1" applyFill="1" applyBorder="1" applyAlignment="1">
      <alignment horizontal="center" vertical="center" wrapText="1"/>
    </xf>
    <xf numFmtId="0" fontId="93" fillId="38" borderId="17" xfId="0" applyFont="1" applyFill="1" applyBorder="1" applyAlignment="1">
      <alignment horizontal="center" vertical="center" wrapText="1"/>
    </xf>
    <xf numFmtId="0" fontId="2" fillId="38" borderId="16" xfId="0" applyFont="1" applyFill="1" applyBorder="1" applyAlignment="1">
      <alignment horizontal="center" vertical="center"/>
    </xf>
    <xf numFmtId="0" fontId="2" fillId="38" borderId="0" xfId="0" applyFont="1" applyFill="1" applyAlignment="1">
      <alignment horizontal="center" vertical="center"/>
    </xf>
    <xf numFmtId="0" fontId="5" fillId="39" borderId="137" xfId="0" applyFont="1" applyFill="1" applyBorder="1" applyAlignment="1">
      <alignment horizontal="center" vertical="center" wrapText="1"/>
    </xf>
    <xf numFmtId="0" fontId="5" fillId="39" borderId="136" xfId="0" applyFont="1" applyFill="1" applyBorder="1" applyAlignment="1">
      <alignment horizontal="center" vertical="center" wrapText="1"/>
    </xf>
    <xf numFmtId="0" fontId="5" fillId="39" borderId="138" xfId="0" applyFont="1" applyFill="1" applyBorder="1" applyAlignment="1">
      <alignment horizontal="center" vertical="center" wrapText="1"/>
    </xf>
    <xf numFmtId="0" fontId="2" fillId="38" borderId="9" xfId="0" applyFont="1" applyFill="1" applyBorder="1" applyAlignment="1">
      <alignment horizontal="center" vertical="center"/>
    </xf>
    <xf numFmtId="0" fontId="84" fillId="37" borderId="71" xfId="0" applyFont="1" applyFill="1" applyBorder="1" applyAlignment="1">
      <alignment horizontal="center" vertical="center"/>
    </xf>
    <xf numFmtId="0" fontId="84" fillId="37" borderId="16" xfId="0" applyFont="1" applyFill="1" applyBorder="1" applyAlignment="1">
      <alignment horizontal="center" vertical="center"/>
    </xf>
    <xf numFmtId="0" fontId="84" fillId="37" borderId="133" xfId="0" applyFont="1" applyFill="1" applyBorder="1" applyAlignment="1">
      <alignment horizontal="center" vertical="center"/>
    </xf>
    <xf numFmtId="0" fontId="64" fillId="0" borderId="134" xfId="0" applyFont="1" applyBorder="1" applyAlignment="1">
      <alignment vertical="center" wrapText="1"/>
    </xf>
    <xf numFmtId="0" fontId="64" fillId="0" borderId="0" xfId="0" applyFont="1" applyAlignment="1">
      <alignment vertical="center" wrapText="1"/>
    </xf>
    <xf numFmtId="0" fontId="40" fillId="38" borderId="71" xfId="0" applyFont="1" applyFill="1" applyBorder="1" applyAlignment="1">
      <alignment horizontal="center" vertical="center"/>
    </xf>
    <xf numFmtId="0" fontId="40" fillId="38" borderId="16" xfId="0" applyFont="1" applyFill="1" applyBorder="1" applyAlignment="1">
      <alignment horizontal="center" vertical="center"/>
    </xf>
    <xf numFmtId="0" fontId="40" fillId="38" borderId="133" xfId="0" applyFont="1" applyFill="1" applyBorder="1" applyAlignment="1">
      <alignment horizontal="center" vertical="center"/>
    </xf>
    <xf numFmtId="0" fontId="14" fillId="34" borderId="142" xfId="12" applyFont="1" applyFill="1" applyBorder="1" applyAlignment="1">
      <alignment horizontal="left"/>
    </xf>
    <xf numFmtId="0" fontId="14" fillId="34" borderId="124" xfId="12" applyFont="1" applyFill="1" applyBorder="1" applyAlignment="1">
      <alignment horizontal="left"/>
    </xf>
    <xf numFmtId="0" fontId="14" fillId="34" borderId="143" xfId="12" applyFont="1" applyFill="1" applyBorder="1" applyAlignment="1">
      <alignment horizontal="left"/>
    </xf>
    <xf numFmtId="0" fontId="14" fillId="34" borderId="18" xfId="12" applyFont="1" applyFill="1" applyBorder="1" applyAlignment="1">
      <alignment horizontal="left"/>
    </xf>
    <xf numFmtId="0" fontId="14" fillId="34" borderId="19" xfId="12" applyFont="1" applyFill="1" applyBorder="1" applyAlignment="1">
      <alignment horizontal="left"/>
    </xf>
    <xf numFmtId="0" fontId="14" fillId="34" borderId="20" xfId="12" applyFont="1" applyFill="1" applyBorder="1" applyAlignment="1">
      <alignment horizontal="left"/>
    </xf>
    <xf numFmtId="0" fontId="14" fillId="34" borderId="13" xfId="12" applyFont="1" applyFill="1" applyBorder="1" applyAlignment="1">
      <alignment horizontal="left"/>
    </xf>
    <xf numFmtId="0" fontId="14" fillId="34" borderId="14" xfId="12" applyFont="1" applyFill="1" applyBorder="1" applyAlignment="1">
      <alignment horizontal="left"/>
    </xf>
    <xf numFmtId="0" fontId="14" fillId="34" borderId="15" xfId="12" applyFont="1" applyFill="1" applyBorder="1" applyAlignment="1">
      <alignment horizontal="left"/>
    </xf>
    <xf numFmtId="0" fontId="75" fillId="37" borderId="55" xfId="12" applyFont="1" applyFill="1" applyBorder="1" applyAlignment="1">
      <alignment horizontal="center"/>
    </xf>
    <xf numFmtId="0" fontId="75" fillId="37" borderId="56" xfId="12" applyFont="1" applyFill="1" applyBorder="1" applyAlignment="1">
      <alignment horizontal="center"/>
    </xf>
    <xf numFmtId="0" fontId="75" fillId="37" borderId="84" xfId="12" applyFont="1" applyFill="1" applyBorder="1" applyAlignment="1">
      <alignment horizontal="center"/>
    </xf>
    <xf numFmtId="0" fontId="109" fillId="37" borderId="55" xfId="12" applyFont="1" applyFill="1" applyBorder="1" applyAlignment="1">
      <alignment horizontal="center"/>
    </xf>
    <xf numFmtId="0" fontId="109" fillId="37" borderId="84" xfId="12" applyFont="1" applyFill="1" applyBorder="1" applyAlignment="1">
      <alignment horizont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 fillId="4" borderId="13" xfId="0" quotePrefix="1" applyFont="1" applyFill="1" applyBorder="1" applyAlignment="1">
      <alignment horizontal="center" vertical="center" wrapText="1"/>
    </xf>
  </cellXfs>
  <cellStyles count="21">
    <cellStyle name="40% - Ênfase3 2" xfId="18"/>
    <cellStyle name="Data" xfId="1"/>
    <cellStyle name="Ênfase1 2" xfId="15"/>
    <cellStyle name="Ênfase2 2" xfId="17"/>
    <cellStyle name="Hiperlink" xfId="2" builtinId="8"/>
    <cellStyle name="Hiperlink 2" xfId="14"/>
    <cellStyle name="Início do Projeto" xfId="3"/>
    <cellStyle name="Moeda" xfId="4" builtinId="4"/>
    <cellStyle name="Nome" xfId="5"/>
    <cellStyle name="Normal" xfId="0" builtinId="0"/>
    <cellStyle name="Normal 2" xfId="12"/>
    <cellStyle name="Normal 3" xfId="16"/>
    <cellStyle name="Normal 3 2 2" xfId="19"/>
    <cellStyle name="Porcentagem" xfId="6" builtinId="5"/>
    <cellStyle name="Porcentagem 2" xfId="20"/>
    <cellStyle name="Sheet Title" xfId="13"/>
    <cellStyle name="Tarefa" xfId="7"/>
    <cellStyle name="Título" xfId="8" builtinId="15"/>
    <cellStyle name="Título 2" xfId="9" builtinId="17"/>
    <cellStyle name="Título 3" xfId="10" builtinId="18"/>
    <cellStyle name="zTextoOculto" xfId="11"/>
  </cellStyles>
  <dxfs count="9">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Relação entre Investimento Orçado e Realizado</a:t>
            </a:r>
          </a:p>
        </c:rich>
      </c:tx>
      <c:layout>
        <c:manualLayout>
          <c:xMode val="edge"/>
          <c:yMode val="edge"/>
          <c:x val="0.1526338666265443"/>
          <c:y val="1.8325087044163461E-2"/>
        </c:manualLayout>
      </c:layout>
      <c:overlay val="0"/>
    </c:title>
    <c:autoTitleDeleted val="0"/>
    <c:plotArea>
      <c:layout/>
      <c:lineChart>
        <c:grouping val="standard"/>
        <c:varyColors val="0"/>
        <c:ser>
          <c:idx val="3"/>
          <c:order val="1"/>
          <c:tx>
            <c:strRef>
              <c:f>'Gráfico -Status'!$E$3</c:f>
              <c:strCache>
                <c:ptCount val="1"/>
                <c:pt idx="0">
                  <c:v>Orçado</c:v>
                </c:pt>
              </c:strCache>
            </c:strRef>
          </c:tx>
          <c:marker>
            <c:symbol val="none"/>
          </c:marker>
          <c:val>
            <c:numRef>
              <c:f>'Gráfico -Status'!$E$4:$E$13</c:f>
              <c:numCache>
                <c:formatCode>#,##0</c:formatCode>
                <c:ptCount val="10"/>
                <c:pt idx="0">
                  <c:v>155000</c:v>
                </c:pt>
                <c:pt idx="1">
                  <c:v>165388.23000000001</c:v>
                </c:pt>
                <c:pt idx="2">
                  <c:v>175693.68800000002</c:v>
                </c:pt>
                <c:pt idx="3">
                  <c:v>183679.69180000003</c:v>
                </c:pt>
                <c:pt idx="4">
                  <c:v>191914.29598000002</c:v>
                </c:pt>
                <c:pt idx="5">
                  <c:v>200972.36057800002</c:v>
                </c:pt>
                <c:pt idx="6">
                  <c:v>210936.23163580004</c:v>
                </c:pt>
                <c:pt idx="7">
                  <c:v>221896.48979938004</c:v>
                </c:pt>
                <c:pt idx="8">
                  <c:v>233952.77377931806</c:v>
                </c:pt>
                <c:pt idx="9">
                  <c:v>247214.68615724987</c:v>
                </c:pt>
              </c:numCache>
            </c:numRef>
          </c:val>
          <c:smooth val="0"/>
          <c:extLst xmlns:c16r2="http://schemas.microsoft.com/office/drawing/2015/06/chart">
            <c:ext xmlns:c16="http://schemas.microsoft.com/office/drawing/2014/chart" uri="{C3380CC4-5D6E-409C-BE32-E72D297353CC}">
              <c16:uniqueId val="{00000000-6AF5-4B95-845E-D0C48D761DFB}"/>
            </c:ext>
          </c:extLst>
        </c:ser>
        <c:ser>
          <c:idx val="4"/>
          <c:order val="2"/>
          <c:tx>
            <c:strRef>
              <c:f>'Gráfico -Status'!$F$3</c:f>
              <c:strCache>
                <c:ptCount val="1"/>
                <c:pt idx="0">
                  <c:v>Realizado</c:v>
                </c:pt>
              </c:strCache>
            </c:strRef>
          </c:tx>
          <c:marker>
            <c:symbol val="none"/>
          </c:marker>
          <c:val>
            <c:numRef>
              <c:f>'Gráfico -Status'!$F$4:$F$13</c:f>
              <c:numCache>
                <c:formatCode>#,##0</c:formatCode>
                <c:ptCount val="10"/>
                <c:pt idx="0">
                  <c:v>158109</c:v>
                </c:pt>
                <c:pt idx="1">
                  <c:v>166096.4</c:v>
                </c:pt>
                <c:pt idx="2">
                  <c:v>174804.54</c:v>
                </c:pt>
                <c:pt idx="3">
                  <c:v>184305.49400000001</c:v>
                </c:pt>
                <c:pt idx="4">
                  <c:v>194678.54340000002</c:v>
                </c:pt>
                <c:pt idx="5">
                  <c:v>206010.89774000001</c:v>
                </c:pt>
                <c:pt idx="6">
                  <c:v>218398.48751400001</c:v>
                </c:pt>
                <c:pt idx="7">
                  <c:v>231946.83626540002</c:v>
                </c:pt>
                <c:pt idx="8">
                  <c:v>246772.01989194003</c:v>
                </c:pt>
                <c:pt idx="9">
                  <c:v>263001.72188113403</c:v>
                </c:pt>
              </c:numCache>
            </c:numRef>
          </c:val>
          <c:smooth val="0"/>
          <c:extLst xmlns:c16r2="http://schemas.microsoft.com/office/drawing/2015/06/chart">
            <c:ext xmlns:c16="http://schemas.microsoft.com/office/drawing/2014/chart" uri="{C3380CC4-5D6E-409C-BE32-E72D297353CC}">
              <c16:uniqueId val="{00000001-6AF5-4B95-845E-D0C48D761DFB}"/>
            </c:ext>
          </c:extLst>
        </c:ser>
        <c:dLbls>
          <c:showLegendKey val="0"/>
          <c:showVal val="0"/>
          <c:showCatName val="0"/>
          <c:showSerName val="0"/>
          <c:showPercent val="0"/>
          <c:showBubbleSize val="0"/>
        </c:dLbls>
        <c:smooth val="0"/>
        <c:axId val="466529472"/>
        <c:axId val="466519672"/>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'Gráfico -Status'!$B$3</c15:sqref>
                        </c15:formulaRef>
                      </c:ext>
                    </c:extLst>
                    <c:strCache>
                      <c:ptCount val="1"/>
                      <c:pt idx="0">
                        <c:v>Mês</c:v>
                      </c:pt>
                    </c:strCache>
                  </c:strRef>
                </c:tx>
                <c:marker>
                  <c:symbol val="none"/>
                </c:marker>
                <c:val>
                  <c:numRef>
                    <c:extLst xmlns:c16r2="http://schemas.microsoft.com/office/drawing/2015/06/chart">
                      <c:ext uri="{02D57815-91ED-43cb-92C2-25804820EDAC}">
                        <c15:formulaRef>
                          <c15:sqref>'Gráfico -Status'!$B$4:$B$13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xmlns:c16r2="http://schemas.microsoft.com/office/drawing/2015/06/chart">
                  <c:ext xmlns:c16="http://schemas.microsoft.com/office/drawing/2014/chart" uri="{C3380CC4-5D6E-409C-BE32-E72D297353CC}">
                    <c16:uniqueId val="{00000002-6AF5-4B95-845E-D0C48D761DFB}"/>
                  </c:ext>
                </c:extLst>
              </c15:ser>
            </c15:filteredLineSeries>
          </c:ext>
        </c:extLst>
      </c:lineChart>
      <c:catAx>
        <c:axId val="466529472"/>
        <c:scaling>
          <c:orientation val="minMax"/>
        </c:scaling>
        <c:delete val="0"/>
        <c:axPos val="b"/>
        <c:numFmt formatCode="General" sourceLinked="1"/>
        <c:majorTickMark val="out"/>
        <c:minorTickMark val="none"/>
        <c:tickLblPos val="nextTo"/>
        <c:crossAx val="466519672"/>
        <c:crosses val="autoZero"/>
        <c:auto val="1"/>
        <c:lblAlgn val="ctr"/>
        <c:lblOffset val="100"/>
        <c:noMultiLvlLbl val="0"/>
      </c:catAx>
      <c:valAx>
        <c:axId val="466519672"/>
        <c:scaling>
          <c:orientation val="minMax"/>
        </c:scaling>
        <c:delete val="0"/>
        <c:axPos val="l"/>
        <c:majorGridlines/>
        <c:numFmt formatCode="#,##0" sourceLinked="1"/>
        <c:majorTickMark val="out"/>
        <c:minorTickMark val="none"/>
        <c:tickLblPos val="nextTo"/>
        <c:crossAx val="466529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050" b="1"/>
            <a:t>SAÚDE E BEM-ESTAR</a:t>
          </a:r>
        </a:p>
        <a:p>
          <a:r>
            <a:rPr lang="pt-BR" sz="1050" b="1"/>
            <a:t> NA PALMA DA SUA MÃO</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INTEGRAÇÃO COM SISTEMAS DE SAÚDE</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APP</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E2157045-4CE0-40CE-9C58-F4043DF91E33}">
      <dgm:prSet/>
      <dgm:spPr/>
      <dgm:t>
        <a:bodyPr/>
        <a:lstStyle/>
        <a:p>
          <a:r>
            <a:rPr lang="pt-BR"/>
            <a:t>INTEGRAÇÃO COM DIVERSOS SISTEMAS</a:t>
          </a:r>
        </a:p>
      </dgm:t>
    </dgm:pt>
    <dgm:pt modelId="{F9922145-9B07-49CE-9FA6-B33C82D2B167}" type="parTrans" cxnId="{762B93D8-43BE-42B3-8DE5-31247C71202B}">
      <dgm:prSet/>
      <dgm:spPr/>
      <dgm:t>
        <a:bodyPr/>
        <a:lstStyle/>
        <a:p>
          <a:endParaRPr lang="pt-BR"/>
        </a:p>
      </dgm:t>
    </dgm:pt>
    <dgm:pt modelId="{CA9D8683-4E32-4861-94E8-CF694F4D3BA3}" type="sibTrans" cxnId="{762B93D8-43BE-42B3-8DE5-31247C71202B}">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ANÁLISE DE DESEMPENHO</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DICAS DE SAÚDE E BEM-ESTAR</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dgm:t>
        <a:bodyPr/>
        <a:lstStyle/>
        <a:p>
          <a:r>
            <a:rPr lang="pt-BR" b="0"/>
            <a:t>PLANOS DE ATIVIDADES FÍSICAS PERSONALIZADOS</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MAPAS LOCAIS DE ACADEMIAS E PARQUES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SISTEMAS DE MONITORAMENTO </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CRIAÇÃO DE CRONOGRAMAS E METAS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MÓDULOS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MÓDULO DE DICAS DE SAÚDE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GERADOR DE PLANOS DE EXERCÍCIOS</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r>
            <a:rPr lang="pt-BR"/>
            <a:t>INTEGRAÇÃO E SINCRONIZAÇÃO DE DADOS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PREPARAR INFRAESTRUTURA NO MARKETPLACE</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6D7A7801-BB63-47F6-9F80-2013CE3C8DDF}">
      <dgm:prSet/>
      <dgm:spPr/>
      <dgm:t>
        <a:bodyPr/>
        <a:lstStyle/>
        <a:p>
          <a:r>
            <a:rPr lang="pt-BR"/>
            <a:t>COLABORAÇÃO COM INFLUENCIADORES DE SAÚDE </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COLETAR FEEDBACK E IMPLEMENTAÇÃO DE MELHORIAS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DESENVOLVER VERSÕES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t>
        <a:bodyPr/>
        <a:lstStyle/>
        <a:p>
          <a:endParaRPr lang="pt-BR"/>
        </a:p>
      </dgm:t>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t>
        <a:bodyPr/>
        <a:lstStyle/>
        <a:p>
          <a:endParaRPr lang="pt-BR"/>
        </a:p>
      </dgm:t>
    </dgm:pt>
    <dgm:pt modelId="{9E54A725-AB28-4B64-8844-9F2951F2F7A0}" type="pres">
      <dgm:prSet presAssocID="{0102E4FE-20A8-44CB-9044-37DB2019EEF7}" presName="rootConnector1" presStyleLbl="node1" presStyleIdx="0" presStyleCnt="0"/>
      <dgm:spPr/>
      <dgm:t>
        <a:bodyPr/>
        <a:lstStyle/>
        <a:p>
          <a:endParaRPr lang="pt-BR"/>
        </a:p>
      </dgm:t>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1"/>
      <dgm:spPr/>
      <dgm:t>
        <a:bodyPr/>
        <a:lstStyle/>
        <a:p>
          <a:endParaRPr lang="pt-BR"/>
        </a:p>
      </dgm:t>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1" custScaleX="76938" custLinFactNeighborX="-2261">
        <dgm:presLayoutVars>
          <dgm:chPref val="3"/>
        </dgm:presLayoutVars>
      </dgm:prSet>
      <dgm:spPr/>
      <dgm:t>
        <a:bodyPr/>
        <a:lstStyle/>
        <a:p>
          <a:endParaRPr lang="pt-BR"/>
        </a:p>
      </dgm:t>
    </dgm:pt>
    <dgm:pt modelId="{CFC31A14-C94F-4A30-A37D-372AB6BB600E}" type="pres">
      <dgm:prSet presAssocID="{8D244D8F-C792-40BC-A511-7DE39E45E194}" presName="rootConnector" presStyleLbl="node2" presStyleIdx="0" presStyleCnt="11"/>
      <dgm:spPr/>
      <dgm:t>
        <a:bodyPr/>
        <a:lstStyle/>
        <a:p>
          <a:endParaRPr lang="pt-BR"/>
        </a:p>
      </dgm:t>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9"/>
      <dgm:spPr/>
      <dgm:t>
        <a:bodyPr/>
        <a:lstStyle/>
        <a:p>
          <a:endParaRPr lang="pt-BR"/>
        </a:p>
      </dgm:t>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9">
        <dgm:presLayoutVars>
          <dgm:chPref val="3"/>
        </dgm:presLayoutVars>
      </dgm:prSet>
      <dgm:spPr/>
      <dgm:t>
        <a:bodyPr/>
        <a:lstStyle/>
        <a:p>
          <a:endParaRPr lang="pt-BR"/>
        </a:p>
      </dgm:t>
    </dgm:pt>
    <dgm:pt modelId="{45896F72-DCDE-404C-8364-99656B71FFED}" type="pres">
      <dgm:prSet presAssocID="{B6389D6D-8AE5-4B3C-9BF6-CF7D2B974EDD}" presName="rootConnector" presStyleLbl="node3" presStyleIdx="0" presStyleCnt="29"/>
      <dgm:spPr/>
      <dgm:t>
        <a:bodyPr/>
        <a:lstStyle/>
        <a:p>
          <a:endParaRPr lang="pt-BR"/>
        </a:p>
      </dgm:t>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9"/>
      <dgm:spPr/>
      <dgm:t>
        <a:bodyPr/>
        <a:lstStyle/>
        <a:p>
          <a:endParaRPr lang="pt-BR"/>
        </a:p>
      </dgm:t>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9">
        <dgm:presLayoutVars>
          <dgm:chPref val="3"/>
        </dgm:presLayoutVars>
      </dgm:prSet>
      <dgm:spPr/>
      <dgm:t>
        <a:bodyPr/>
        <a:lstStyle/>
        <a:p>
          <a:endParaRPr lang="pt-BR"/>
        </a:p>
      </dgm:t>
    </dgm:pt>
    <dgm:pt modelId="{E332D8F5-24D1-438A-A88D-967661A9895B}" type="pres">
      <dgm:prSet presAssocID="{939AE253-A7E2-4EBA-B997-5913C2301F5A}" presName="rootConnector" presStyleLbl="node3" presStyleIdx="1" presStyleCnt="29"/>
      <dgm:spPr/>
      <dgm:t>
        <a:bodyPr/>
        <a:lstStyle/>
        <a:p>
          <a:endParaRPr lang="pt-BR"/>
        </a:p>
      </dgm:t>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9"/>
      <dgm:spPr/>
      <dgm:t>
        <a:bodyPr/>
        <a:lstStyle/>
        <a:p>
          <a:endParaRPr lang="pt-BR"/>
        </a:p>
      </dgm:t>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9">
        <dgm:presLayoutVars>
          <dgm:chPref val="3"/>
        </dgm:presLayoutVars>
      </dgm:prSet>
      <dgm:spPr/>
      <dgm:t>
        <a:bodyPr/>
        <a:lstStyle/>
        <a:p>
          <a:endParaRPr lang="pt-BR"/>
        </a:p>
      </dgm:t>
    </dgm:pt>
    <dgm:pt modelId="{D3BF38C4-1821-483A-AF26-C595ECE3E4B8}" type="pres">
      <dgm:prSet presAssocID="{6ED531EE-0BC7-4118-B43F-7D8D436633A8}" presName="rootConnector" presStyleLbl="node3" presStyleIdx="2" presStyleCnt="29"/>
      <dgm:spPr/>
      <dgm:t>
        <a:bodyPr/>
        <a:lstStyle/>
        <a:p>
          <a:endParaRPr lang="pt-BR"/>
        </a:p>
      </dgm:t>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1"/>
      <dgm:spPr/>
      <dgm:t>
        <a:bodyPr/>
        <a:lstStyle/>
        <a:p>
          <a:endParaRPr lang="pt-BR"/>
        </a:p>
      </dgm:t>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1" custScaleX="100441" custLinFactNeighborY="-2145">
        <dgm:presLayoutVars>
          <dgm:chPref val="3"/>
        </dgm:presLayoutVars>
      </dgm:prSet>
      <dgm:spPr/>
      <dgm:t>
        <a:bodyPr/>
        <a:lstStyle/>
        <a:p>
          <a:endParaRPr lang="pt-BR"/>
        </a:p>
      </dgm:t>
    </dgm:pt>
    <dgm:pt modelId="{18E317F2-7CF2-4DFD-9CA0-4A1E8C4ACD68}" type="pres">
      <dgm:prSet presAssocID="{809B22AA-EB2B-4C4F-82C3-E979FD4CF357}" presName="rootConnector" presStyleLbl="node2" presStyleIdx="1" presStyleCnt="11"/>
      <dgm:spPr/>
      <dgm:t>
        <a:bodyPr/>
        <a:lstStyle/>
        <a:p>
          <a:endParaRPr lang="pt-BR"/>
        </a:p>
      </dgm:t>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9"/>
      <dgm:spPr/>
      <dgm:t>
        <a:bodyPr/>
        <a:lstStyle/>
        <a:p>
          <a:endParaRPr lang="pt-BR"/>
        </a:p>
      </dgm:t>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9">
        <dgm:presLayoutVars>
          <dgm:chPref val="3"/>
        </dgm:presLayoutVars>
      </dgm:prSet>
      <dgm:spPr/>
      <dgm:t>
        <a:bodyPr/>
        <a:lstStyle/>
        <a:p>
          <a:endParaRPr lang="pt-BR"/>
        </a:p>
      </dgm:t>
    </dgm:pt>
    <dgm:pt modelId="{CAC4091A-492F-459B-840C-5F8135FD499F}" type="pres">
      <dgm:prSet presAssocID="{97F38E1B-8B0A-4C1C-BB0E-8DC2824BBDEE}" presName="rootConnector" presStyleLbl="node3" presStyleIdx="3" presStyleCnt="29"/>
      <dgm:spPr/>
      <dgm:t>
        <a:bodyPr/>
        <a:lstStyle/>
        <a:p>
          <a:endParaRPr lang="pt-BR"/>
        </a:p>
      </dgm:t>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5"/>
      <dgm:spPr/>
      <dgm:t>
        <a:bodyPr/>
        <a:lstStyle/>
        <a:p>
          <a:endParaRPr lang="pt-BR"/>
        </a:p>
      </dgm:t>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5">
        <dgm:presLayoutVars>
          <dgm:chPref val="3"/>
        </dgm:presLayoutVars>
      </dgm:prSet>
      <dgm:spPr/>
      <dgm:t>
        <a:bodyPr/>
        <a:lstStyle/>
        <a:p>
          <a:endParaRPr lang="pt-BR"/>
        </a:p>
      </dgm:t>
    </dgm:pt>
    <dgm:pt modelId="{61BD3AC5-6CF6-4CA9-B7DA-7A4EF7D20243}" type="pres">
      <dgm:prSet presAssocID="{86AF350A-A785-4BDD-9C13-1E90196942B4}" presName="rootConnector" presStyleLbl="node4" presStyleIdx="0" presStyleCnt="15"/>
      <dgm:spPr/>
      <dgm:t>
        <a:bodyPr/>
        <a:lstStyle/>
        <a:p>
          <a:endParaRPr lang="pt-BR"/>
        </a:p>
      </dgm:t>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5"/>
      <dgm:spPr/>
      <dgm:t>
        <a:bodyPr/>
        <a:lstStyle/>
        <a:p>
          <a:endParaRPr lang="pt-BR"/>
        </a:p>
      </dgm:t>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5">
        <dgm:presLayoutVars>
          <dgm:chPref val="3"/>
        </dgm:presLayoutVars>
      </dgm:prSet>
      <dgm:spPr/>
      <dgm:t>
        <a:bodyPr/>
        <a:lstStyle/>
        <a:p>
          <a:endParaRPr lang="pt-BR"/>
        </a:p>
      </dgm:t>
    </dgm:pt>
    <dgm:pt modelId="{385FC982-988E-4302-98BB-D7460D5505EC}" type="pres">
      <dgm:prSet presAssocID="{95643014-9364-4ED7-A23C-11FF87634454}" presName="rootConnector" presStyleLbl="node4" presStyleIdx="1" presStyleCnt="15"/>
      <dgm:spPr/>
      <dgm:t>
        <a:bodyPr/>
        <a:lstStyle/>
        <a:p>
          <a:endParaRPr lang="pt-BR"/>
        </a:p>
      </dgm:t>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5"/>
      <dgm:spPr/>
      <dgm:t>
        <a:bodyPr/>
        <a:lstStyle/>
        <a:p>
          <a:endParaRPr lang="pt-BR"/>
        </a:p>
      </dgm:t>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5">
        <dgm:presLayoutVars>
          <dgm:chPref val="3"/>
        </dgm:presLayoutVars>
      </dgm:prSet>
      <dgm:spPr/>
      <dgm:t>
        <a:bodyPr/>
        <a:lstStyle/>
        <a:p>
          <a:endParaRPr lang="pt-BR"/>
        </a:p>
      </dgm:t>
    </dgm:pt>
    <dgm:pt modelId="{37EBA9EA-1D7F-4485-92CD-286075E5D657}" type="pres">
      <dgm:prSet presAssocID="{85C9611E-0EC3-4C90-8306-3D5D07DB36F8}" presName="rootConnector" presStyleLbl="node4" presStyleIdx="2" presStyleCnt="15"/>
      <dgm:spPr/>
      <dgm:t>
        <a:bodyPr/>
        <a:lstStyle/>
        <a:p>
          <a:endParaRPr lang="pt-BR"/>
        </a:p>
      </dgm:t>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3" presStyleCnt="15"/>
      <dgm:spPr/>
      <dgm:t>
        <a:bodyPr/>
        <a:lstStyle/>
        <a:p>
          <a:endParaRPr lang="pt-BR"/>
        </a:p>
      </dgm:t>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3" presStyleCnt="15">
        <dgm:presLayoutVars>
          <dgm:chPref val="3"/>
        </dgm:presLayoutVars>
      </dgm:prSet>
      <dgm:spPr/>
      <dgm:t>
        <a:bodyPr/>
        <a:lstStyle/>
        <a:p>
          <a:endParaRPr lang="pt-BR"/>
        </a:p>
      </dgm:t>
    </dgm:pt>
    <dgm:pt modelId="{3EDBFA9C-F817-479F-9192-D74217624230}" type="pres">
      <dgm:prSet presAssocID="{C2EFE54E-DDBB-4937-AAAF-B8E47F74D697}" presName="rootConnector" presStyleLbl="node4" presStyleIdx="3" presStyleCnt="15"/>
      <dgm:spPr/>
      <dgm:t>
        <a:bodyPr/>
        <a:lstStyle/>
        <a:p>
          <a:endParaRPr lang="pt-BR"/>
        </a:p>
      </dgm:t>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4" presStyleCnt="15"/>
      <dgm:spPr/>
      <dgm:t>
        <a:bodyPr/>
        <a:lstStyle/>
        <a:p>
          <a:endParaRPr lang="pt-BR"/>
        </a:p>
      </dgm:t>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4" presStyleCnt="15">
        <dgm:presLayoutVars>
          <dgm:chPref val="3"/>
        </dgm:presLayoutVars>
      </dgm:prSet>
      <dgm:spPr/>
      <dgm:t>
        <a:bodyPr/>
        <a:lstStyle/>
        <a:p>
          <a:endParaRPr lang="pt-BR"/>
        </a:p>
      </dgm:t>
    </dgm:pt>
    <dgm:pt modelId="{9DEDF8A8-C04F-4AC1-8A19-9C5D980141EF}" type="pres">
      <dgm:prSet presAssocID="{0B7A893D-34B0-412E-AAF0-3244FF37E62F}" presName="rootConnector" presStyleLbl="node4" presStyleIdx="4" presStyleCnt="15"/>
      <dgm:spPr/>
      <dgm:t>
        <a:bodyPr/>
        <a:lstStyle/>
        <a:p>
          <a:endParaRPr lang="pt-BR"/>
        </a:p>
      </dgm:t>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5" presStyleCnt="15"/>
      <dgm:spPr/>
      <dgm:t>
        <a:bodyPr/>
        <a:lstStyle/>
        <a:p>
          <a:endParaRPr lang="pt-BR"/>
        </a:p>
      </dgm:t>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5" presStyleCnt="15">
        <dgm:presLayoutVars>
          <dgm:chPref val="3"/>
        </dgm:presLayoutVars>
      </dgm:prSet>
      <dgm:spPr/>
      <dgm:t>
        <a:bodyPr/>
        <a:lstStyle/>
        <a:p>
          <a:endParaRPr lang="pt-BR"/>
        </a:p>
      </dgm:t>
    </dgm:pt>
    <dgm:pt modelId="{C9DB3AA9-5EBE-4CDD-923A-16B2DED554F2}" type="pres">
      <dgm:prSet presAssocID="{EB3954B5-74F4-4D11-9DFF-EA78507987CB}" presName="rootConnector" presStyleLbl="node4" presStyleIdx="5" presStyleCnt="15"/>
      <dgm:spPr/>
      <dgm:t>
        <a:bodyPr/>
        <a:lstStyle/>
        <a:p>
          <a:endParaRPr lang="pt-BR"/>
        </a:p>
      </dgm:t>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1"/>
      <dgm:spPr/>
      <dgm:t>
        <a:bodyPr/>
        <a:lstStyle/>
        <a:p>
          <a:endParaRPr lang="pt-BR"/>
        </a:p>
      </dgm:t>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1" custLinFactNeighborY="-2145">
        <dgm:presLayoutVars>
          <dgm:chPref val="3"/>
        </dgm:presLayoutVars>
      </dgm:prSet>
      <dgm:spPr/>
      <dgm:t>
        <a:bodyPr/>
        <a:lstStyle/>
        <a:p>
          <a:endParaRPr lang="pt-BR"/>
        </a:p>
      </dgm:t>
    </dgm:pt>
    <dgm:pt modelId="{05AACB28-368C-4D12-A4D8-69764BDEC4D2}" type="pres">
      <dgm:prSet presAssocID="{4D29C077-1695-455C-9DAA-E15887E6F57B}" presName="rootConnector" presStyleLbl="node2" presStyleIdx="2" presStyleCnt="11"/>
      <dgm:spPr/>
      <dgm:t>
        <a:bodyPr/>
        <a:lstStyle/>
        <a:p>
          <a:endParaRPr lang="pt-BR"/>
        </a:p>
      </dgm:t>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9"/>
      <dgm:spPr/>
      <dgm:t>
        <a:bodyPr/>
        <a:lstStyle/>
        <a:p>
          <a:endParaRPr lang="pt-BR"/>
        </a:p>
      </dgm:t>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9">
        <dgm:presLayoutVars>
          <dgm:chPref val="3"/>
        </dgm:presLayoutVars>
      </dgm:prSet>
      <dgm:spPr/>
      <dgm:t>
        <a:bodyPr/>
        <a:lstStyle/>
        <a:p>
          <a:endParaRPr lang="pt-BR"/>
        </a:p>
      </dgm:t>
    </dgm:pt>
    <dgm:pt modelId="{77CF87DA-CCF2-4C68-A6A1-315D38F06E97}" type="pres">
      <dgm:prSet presAssocID="{4EDFDD96-7D03-4644-B893-2DE9B7516A86}" presName="rootConnector" presStyleLbl="node3" presStyleIdx="4" presStyleCnt="29"/>
      <dgm:spPr/>
      <dgm:t>
        <a:bodyPr/>
        <a:lstStyle/>
        <a:p>
          <a:endParaRPr lang="pt-BR"/>
        </a:p>
      </dgm:t>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6" presStyleCnt="15"/>
      <dgm:spPr/>
      <dgm:t>
        <a:bodyPr/>
        <a:lstStyle/>
        <a:p>
          <a:endParaRPr lang="pt-BR"/>
        </a:p>
      </dgm:t>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6" presStyleCnt="15">
        <dgm:presLayoutVars>
          <dgm:chPref val="3"/>
        </dgm:presLayoutVars>
      </dgm:prSet>
      <dgm:spPr/>
      <dgm:t>
        <a:bodyPr/>
        <a:lstStyle/>
        <a:p>
          <a:endParaRPr lang="pt-BR"/>
        </a:p>
      </dgm:t>
    </dgm:pt>
    <dgm:pt modelId="{4AFAFC3D-D935-4174-82BF-8097E9CC3978}" type="pres">
      <dgm:prSet presAssocID="{E2EC6A85-58E6-4744-B75D-3324C60D8EE8}" presName="rootConnector" presStyleLbl="node4" presStyleIdx="6" presStyleCnt="15"/>
      <dgm:spPr/>
      <dgm:t>
        <a:bodyPr/>
        <a:lstStyle/>
        <a:p>
          <a:endParaRPr lang="pt-BR"/>
        </a:p>
      </dgm:t>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7" presStyleCnt="15"/>
      <dgm:spPr/>
      <dgm:t>
        <a:bodyPr/>
        <a:lstStyle/>
        <a:p>
          <a:endParaRPr lang="pt-BR"/>
        </a:p>
      </dgm:t>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7" presStyleCnt="15">
        <dgm:presLayoutVars>
          <dgm:chPref val="3"/>
        </dgm:presLayoutVars>
      </dgm:prSet>
      <dgm:spPr/>
      <dgm:t>
        <a:bodyPr/>
        <a:lstStyle/>
        <a:p>
          <a:endParaRPr lang="pt-BR"/>
        </a:p>
      </dgm:t>
    </dgm:pt>
    <dgm:pt modelId="{3957C82B-EF44-4844-A580-BC3F07AD1AAA}" type="pres">
      <dgm:prSet presAssocID="{69233474-9CCA-431F-ADB6-8A9AC33B9697}" presName="rootConnector" presStyleLbl="node4" presStyleIdx="7" presStyleCnt="15"/>
      <dgm:spPr/>
      <dgm:t>
        <a:bodyPr/>
        <a:lstStyle/>
        <a:p>
          <a:endParaRPr lang="pt-BR"/>
        </a:p>
      </dgm:t>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9"/>
      <dgm:spPr/>
      <dgm:t>
        <a:bodyPr/>
        <a:lstStyle/>
        <a:p>
          <a:endParaRPr lang="pt-BR"/>
        </a:p>
      </dgm:t>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9">
        <dgm:presLayoutVars>
          <dgm:chPref val="3"/>
        </dgm:presLayoutVars>
      </dgm:prSet>
      <dgm:spPr/>
      <dgm:t>
        <a:bodyPr/>
        <a:lstStyle/>
        <a:p>
          <a:endParaRPr lang="pt-BR"/>
        </a:p>
      </dgm:t>
    </dgm:pt>
    <dgm:pt modelId="{FC89D3C7-0538-47F7-AF35-0B577D30F034}" type="pres">
      <dgm:prSet presAssocID="{141B889D-94F1-45C1-B73E-13B1197CCCF8}" presName="rootConnector" presStyleLbl="node3" presStyleIdx="5" presStyleCnt="29"/>
      <dgm:spPr/>
      <dgm:t>
        <a:bodyPr/>
        <a:lstStyle/>
        <a:p>
          <a:endParaRPr lang="pt-BR"/>
        </a:p>
      </dgm:t>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8" presStyleCnt="15"/>
      <dgm:spPr/>
      <dgm:t>
        <a:bodyPr/>
        <a:lstStyle/>
        <a:p>
          <a:endParaRPr lang="pt-BR"/>
        </a:p>
      </dgm:t>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8" presStyleCnt="15">
        <dgm:presLayoutVars>
          <dgm:chPref val="3"/>
        </dgm:presLayoutVars>
      </dgm:prSet>
      <dgm:spPr/>
      <dgm:t>
        <a:bodyPr/>
        <a:lstStyle/>
        <a:p>
          <a:endParaRPr lang="pt-BR"/>
        </a:p>
      </dgm:t>
    </dgm:pt>
    <dgm:pt modelId="{A2F7DB0A-CD49-4EDD-B25D-FF7E00E87D85}" type="pres">
      <dgm:prSet presAssocID="{0AE7F9E1-765F-489C-8C16-C7BC49A797D9}" presName="rootConnector" presStyleLbl="node4" presStyleIdx="8" presStyleCnt="15"/>
      <dgm:spPr/>
      <dgm:t>
        <a:bodyPr/>
        <a:lstStyle/>
        <a:p>
          <a:endParaRPr lang="pt-BR"/>
        </a:p>
      </dgm:t>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9" presStyleCnt="15"/>
      <dgm:spPr/>
      <dgm:t>
        <a:bodyPr/>
        <a:lstStyle/>
        <a:p>
          <a:endParaRPr lang="pt-BR"/>
        </a:p>
      </dgm:t>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9" presStyleCnt="15">
        <dgm:presLayoutVars>
          <dgm:chPref val="3"/>
        </dgm:presLayoutVars>
      </dgm:prSet>
      <dgm:spPr/>
      <dgm:t>
        <a:bodyPr/>
        <a:lstStyle/>
        <a:p>
          <a:endParaRPr lang="pt-BR"/>
        </a:p>
      </dgm:t>
    </dgm:pt>
    <dgm:pt modelId="{5517D03E-AE9E-4827-A3FB-E1CF8BC3E098}" type="pres">
      <dgm:prSet presAssocID="{1FA32465-79CA-43E4-925C-FD9E6E9DB5C8}" presName="rootConnector" presStyleLbl="node4" presStyleIdx="9" presStyleCnt="15"/>
      <dgm:spPr/>
      <dgm:t>
        <a:bodyPr/>
        <a:lstStyle/>
        <a:p>
          <a:endParaRPr lang="pt-BR"/>
        </a:p>
      </dgm:t>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1"/>
      <dgm:spPr/>
      <dgm:t>
        <a:bodyPr/>
        <a:lstStyle/>
        <a:p>
          <a:endParaRPr lang="pt-BR"/>
        </a:p>
      </dgm:t>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1" custScaleX="123866" custLinFactNeighborY="-2145">
        <dgm:presLayoutVars>
          <dgm:chPref val="3"/>
        </dgm:presLayoutVars>
      </dgm:prSet>
      <dgm:spPr/>
      <dgm:t>
        <a:bodyPr/>
        <a:lstStyle/>
        <a:p>
          <a:endParaRPr lang="pt-BR"/>
        </a:p>
      </dgm:t>
    </dgm:pt>
    <dgm:pt modelId="{FA21B6A8-6AD6-40C5-B832-097165E0AE14}" type="pres">
      <dgm:prSet presAssocID="{0E0D5914-9733-4438-B53B-E54AED87BD25}" presName="rootConnector" presStyleLbl="node2" presStyleIdx="3" presStyleCnt="11"/>
      <dgm:spPr/>
      <dgm:t>
        <a:bodyPr/>
        <a:lstStyle/>
        <a:p>
          <a:endParaRPr lang="pt-BR"/>
        </a:p>
      </dgm:t>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9"/>
      <dgm:spPr/>
      <dgm:t>
        <a:bodyPr/>
        <a:lstStyle/>
        <a:p>
          <a:endParaRPr lang="pt-BR"/>
        </a:p>
      </dgm:t>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9">
        <dgm:presLayoutVars>
          <dgm:chPref val="3"/>
        </dgm:presLayoutVars>
      </dgm:prSet>
      <dgm:spPr/>
      <dgm:t>
        <a:bodyPr/>
        <a:lstStyle/>
        <a:p>
          <a:endParaRPr lang="pt-BR"/>
        </a:p>
      </dgm:t>
    </dgm:pt>
    <dgm:pt modelId="{99E07EF1-2718-49C0-B549-73DEE2F71416}" type="pres">
      <dgm:prSet presAssocID="{D9DCBD92-CF2D-4FA3-9650-A94983E94475}" presName="rootConnector" presStyleLbl="node3" presStyleIdx="6" presStyleCnt="29"/>
      <dgm:spPr/>
      <dgm:t>
        <a:bodyPr/>
        <a:lstStyle/>
        <a:p>
          <a:endParaRPr lang="pt-BR"/>
        </a:p>
      </dgm:t>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0" presStyleCnt="15"/>
      <dgm:spPr/>
      <dgm:t>
        <a:bodyPr/>
        <a:lstStyle/>
        <a:p>
          <a:endParaRPr lang="pt-BR"/>
        </a:p>
      </dgm:t>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0" presStyleCnt="15">
        <dgm:presLayoutVars>
          <dgm:chPref val="3"/>
        </dgm:presLayoutVars>
      </dgm:prSet>
      <dgm:spPr/>
      <dgm:t>
        <a:bodyPr/>
        <a:lstStyle/>
        <a:p>
          <a:endParaRPr lang="pt-BR"/>
        </a:p>
      </dgm:t>
    </dgm:pt>
    <dgm:pt modelId="{30BF917B-30C7-4244-BCF5-B6609692DE4D}" type="pres">
      <dgm:prSet presAssocID="{DBA8929B-46BA-404E-A3FA-7CF913B88C72}" presName="rootConnector" presStyleLbl="node4" presStyleIdx="10" presStyleCnt="15"/>
      <dgm:spPr/>
      <dgm:t>
        <a:bodyPr/>
        <a:lstStyle/>
        <a:p>
          <a:endParaRPr lang="pt-BR"/>
        </a:p>
      </dgm:t>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1" presStyleCnt="15"/>
      <dgm:spPr/>
      <dgm:t>
        <a:bodyPr/>
        <a:lstStyle/>
        <a:p>
          <a:endParaRPr lang="pt-BR"/>
        </a:p>
      </dgm:t>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1" presStyleCnt="15">
        <dgm:presLayoutVars>
          <dgm:chPref val="3"/>
        </dgm:presLayoutVars>
      </dgm:prSet>
      <dgm:spPr/>
      <dgm:t>
        <a:bodyPr/>
        <a:lstStyle/>
        <a:p>
          <a:endParaRPr lang="pt-BR"/>
        </a:p>
      </dgm:t>
    </dgm:pt>
    <dgm:pt modelId="{C3AE13EC-AD65-415B-91FB-22FE48785A3E}" type="pres">
      <dgm:prSet presAssocID="{C2E9E08C-C520-4750-9A46-099873830BC9}" presName="rootConnector" presStyleLbl="node4" presStyleIdx="11" presStyleCnt="15"/>
      <dgm:spPr/>
      <dgm:t>
        <a:bodyPr/>
        <a:lstStyle/>
        <a:p>
          <a:endParaRPr lang="pt-BR"/>
        </a:p>
      </dgm:t>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29"/>
      <dgm:spPr/>
      <dgm:t>
        <a:bodyPr/>
        <a:lstStyle/>
        <a:p>
          <a:endParaRPr lang="pt-BR"/>
        </a:p>
      </dgm:t>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29">
        <dgm:presLayoutVars>
          <dgm:chPref val="3"/>
        </dgm:presLayoutVars>
      </dgm:prSet>
      <dgm:spPr/>
      <dgm:t>
        <a:bodyPr/>
        <a:lstStyle/>
        <a:p>
          <a:endParaRPr lang="pt-BR"/>
        </a:p>
      </dgm:t>
    </dgm:pt>
    <dgm:pt modelId="{E962E456-3173-4AC8-9388-5565756FFDF6}" type="pres">
      <dgm:prSet presAssocID="{D5E38E4B-FED5-4A0A-B8AA-8728BED387A3}" presName="rootConnector" presStyleLbl="node3" presStyleIdx="7" presStyleCnt="29"/>
      <dgm:spPr/>
      <dgm:t>
        <a:bodyPr/>
        <a:lstStyle/>
        <a:p>
          <a:endParaRPr lang="pt-BR"/>
        </a:p>
      </dgm:t>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2" presStyleCnt="15"/>
      <dgm:spPr/>
      <dgm:t>
        <a:bodyPr/>
        <a:lstStyle/>
        <a:p>
          <a:endParaRPr lang="pt-BR"/>
        </a:p>
      </dgm:t>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2" presStyleCnt="15">
        <dgm:presLayoutVars>
          <dgm:chPref val="3"/>
        </dgm:presLayoutVars>
      </dgm:prSet>
      <dgm:spPr/>
      <dgm:t>
        <a:bodyPr/>
        <a:lstStyle/>
        <a:p>
          <a:endParaRPr lang="pt-BR"/>
        </a:p>
      </dgm:t>
    </dgm:pt>
    <dgm:pt modelId="{4FD3DBF8-676D-4E03-B8F9-806C982C4A66}" type="pres">
      <dgm:prSet presAssocID="{B3F45023-E1E3-43C0-B67F-AD1E7AC51078}" presName="rootConnector" presStyleLbl="node4" presStyleIdx="12" presStyleCnt="15"/>
      <dgm:spPr/>
      <dgm:t>
        <a:bodyPr/>
        <a:lstStyle/>
        <a:p>
          <a:endParaRPr lang="pt-BR"/>
        </a:p>
      </dgm:t>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3" presStyleCnt="15"/>
      <dgm:spPr/>
      <dgm:t>
        <a:bodyPr/>
        <a:lstStyle/>
        <a:p>
          <a:endParaRPr lang="pt-BR"/>
        </a:p>
      </dgm:t>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3" presStyleCnt="15">
        <dgm:presLayoutVars>
          <dgm:chPref val="3"/>
        </dgm:presLayoutVars>
      </dgm:prSet>
      <dgm:spPr/>
      <dgm:t>
        <a:bodyPr/>
        <a:lstStyle/>
        <a:p>
          <a:endParaRPr lang="pt-BR"/>
        </a:p>
      </dgm:t>
    </dgm:pt>
    <dgm:pt modelId="{89AC791A-EBF2-49B2-B781-7B106A580939}" type="pres">
      <dgm:prSet presAssocID="{971055BB-A4A3-40DF-B506-54605DDFB45E}" presName="rootConnector" presStyleLbl="node4" presStyleIdx="13" presStyleCnt="15"/>
      <dgm:spPr/>
      <dgm:t>
        <a:bodyPr/>
        <a:lstStyle/>
        <a:p>
          <a:endParaRPr lang="pt-BR"/>
        </a:p>
      </dgm:t>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4" presStyleCnt="15"/>
      <dgm:spPr/>
      <dgm:t>
        <a:bodyPr/>
        <a:lstStyle/>
        <a:p>
          <a:endParaRPr lang="pt-BR"/>
        </a:p>
      </dgm:t>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4" presStyleCnt="15">
        <dgm:presLayoutVars>
          <dgm:chPref val="3"/>
        </dgm:presLayoutVars>
      </dgm:prSet>
      <dgm:spPr/>
      <dgm:t>
        <a:bodyPr/>
        <a:lstStyle/>
        <a:p>
          <a:endParaRPr lang="pt-BR"/>
        </a:p>
      </dgm:t>
    </dgm:pt>
    <dgm:pt modelId="{1E232AB8-93DE-4845-B58C-D44BE96A7024}" type="pres">
      <dgm:prSet presAssocID="{B71ED880-875D-465D-A2D5-7EFCE170B8F3}" presName="rootConnector" presStyleLbl="node4" presStyleIdx="14" presStyleCnt="15"/>
      <dgm:spPr/>
      <dgm:t>
        <a:bodyPr/>
        <a:lstStyle/>
        <a:p>
          <a:endParaRPr lang="pt-BR"/>
        </a:p>
      </dgm:t>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11"/>
      <dgm:spPr/>
      <dgm:t>
        <a:bodyPr/>
        <a:lstStyle/>
        <a:p>
          <a:endParaRPr lang="pt-BR"/>
        </a:p>
      </dgm:t>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11" custScaleX="111662" custLinFactNeighborY="-2145">
        <dgm:presLayoutVars>
          <dgm:chPref val="3"/>
        </dgm:presLayoutVars>
      </dgm:prSet>
      <dgm:spPr/>
      <dgm:t>
        <a:bodyPr/>
        <a:lstStyle/>
        <a:p>
          <a:endParaRPr lang="pt-BR"/>
        </a:p>
      </dgm:t>
    </dgm:pt>
    <dgm:pt modelId="{9BBA3CDE-9578-436B-BF71-4165D5256392}" type="pres">
      <dgm:prSet presAssocID="{025397C8-278A-4FB7-A986-A1B487EA1563}" presName="rootConnector" presStyleLbl="node2" presStyleIdx="4" presStyleCnt="11"/>
      <dgm:spPr/>
      <dgm:t>
        <a:bodyPr/>
        <a:lstStyle/>
        <a:p>
          <a:endParaRPr lang="pt-BR"/>
        </a:p>
      </dgm:t>
    </dgm:pt>
    <dgm:pt modelId="{30CBF445-3176-4871-AE74-8842DAE8EA77}" type="pres">
      <dgm:prSet presAssocID="{025397C8-278A-4FB7-A986-A1B487EA1563}" presName="hierChild4" presStyleCnt="0"/>
      <dgm:spPr/>
    </dgm:pt>
    <dgm:pt modelId="{56484EBF-27DD-4386-A0D0-1C14F44B1EE2}" type="pres">
      <dgm:prSet presAssocID="{F9922145-9B07-49CE-9FA6-B33C82D2B167}" presName="Name37" presStyleLbl="parChTrans1D3" presStyleIdx="8" presStyleCnt="29"/>
      <dgm:spPr/>
      <dgm:t>
        <a:bodyPr/>
        <a:lstStyle/>
        <a:p>
          <a:endParaRPr lang="pt-BR"/>
        </a:p>
      </dgm:t>
    </dgm:pt>
    <dgm:pt modelId="{E63EB971-3061-4937-AAFE-A9B15516E3B4}" type="pres">
      <dgm:prSet presAssocID="{E2157045-4CE0-40CE-9C58-F4043DF91E33}" presName="hierRoot2" presStyleCnt="0">
        <dgm:presLayoutVars>
          <dgm:hierBranch val="init"/>
        </dgm:presLayoutVars>
      </dgm:prSet>
      <dgm:spPr/>
    </dgm:pt>
    <dgm:pt modelId="{2036F450-66E3-430B-8CF0-2641100EEDE6}" type="pres">
      <dgm:prSet presAssocID="{E2157045-4CE0-40CE-9C58-F4043DF91E33}" presName="rootComposite" presStyleCnt="0"/>
      <dgm:spPr/>
    </dgm:pt>
    <dgm:pt modelId="{1B7F2636-2E39-4D22-BF8C-4574EEF2DA91}" type="pres">
      <dgm:prSet presAssocID="{E2157045-4CE0-40CE-9C58-F4043DF91E33}" presName="rootText" presStyleLbl="node3" presStyleIdx="8" presStyleCnt="29">
        <dgm:presLayoutVars>
          <dgm:chPref val="3"/>
        </dgm:presLayoutVars>
      </dgm:prSet>
      <dgm:spPr/>
      <dgm:t>
        <a:bodyPr/>
        <a:lstStyle/>
        <a:p>
          <a:endParaRPr lang="pt-BR"/>
        </a:p>
      </dgm:t>
    </dgm:pt>
    <dgm:pt modelId="{BE7BA4D1-2AE1-4EE2-9EB8-A1B10CF23D87}" type="pres">
      <dgm:prSet presAssocID="{E2157045-4CE0-40CE-9C58-F4043DF91E33}" presName="rootConnector" presStyleLbl="node3" presStyleIdx="8" presStyleCnt="29"/>
      <dgm:spPr/>
      <dgm:t>
        <a:bodyPr/>
        <a:lstStyle/>
        <a:p>
          <a:endParaRPr lang="pt-BR"/>
        </a:p>
      </dgm:t>
    </dgm:pt>
    <dgm:pt modelId="{FA9B1E33-E44D-439C-B94A-A4ACF77A3ABE}" type="pres">
      <dgm:prSet presAssocID="{E2157045-4CE0-40CE-9C58-F4043DF91E33}" presName="hierChild4" presStyleCnt="0"/>
      <dgm:spPr/>
    </dgm:pt>
    <dgm:pt modelId="{0D769C54-31F6-4E75-A1E5-34D1BB6F5B29}" type="pres">
      <dgm:prSet presAssocID="{E2157045-4CE0-40CE-9C58-F4043DF91E33}" presName="hierChild5" presStyleCnt="0"/>
      <dgm:spPr/>
    </dgm:pt>
    <dgm:pt modelId="{47A21D83-0961-4F83-B6CA-9111DF4BFE52}" type="pres">
      <dgm:prSet presAssocID="{7B0E8674-AF5F-4D43-BDCB-E4D39514593E}" presName="Name37" presStyleLbl="parChTrans1D3" presStyleIdx="9" presStyleCnt="29"/>
      <dgm:spPr/>
      <dgm:t>
        <a:bodyPr/>
        <a:lstStyle/>
        <a:p>
          <a:endParaRPr lang="pt-BR"/>
        </a:p>
      </dgm:t>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9" presStyleCnt="29">
        <dgm:presLayoutVars>
          <dgm:chPref val="3"/>
        </dgm:presLayoutVars>
      </dgm:prSet>
      <dgm:spPr/>
      <dgm:t>
        <a:bodyPr/>
        <a:lstStyle/>
        <a:p>
          <a:endParaRPr lang="pt-BR"/>
        </a:p>
      </dgm:t>
    </dgm:pt>
    <dgm:pt modelId="{9F318731-EE01-4314-B79B-B28E42749C00}" type="pres">
      <dgm:prSet presAssocID="{602FD50F-130C-4E3A-A16E-AF79EACA12AD}" presName="rootConnector" presStyleLbl="node3" presStyleIdx="9" presStyleCnt="29"/>
      <dgm:spPr/>
      <dgm:t>
        <a:bodyPr/>
        <a:lstStyle/>
        <a:p>
          <a:endParaRPr lang="pt-BR"/>
        </a:p>
      </dgm:t>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0" presStyleCnt="29"/>
      <dgm:spPr/>
      <dgm:t>
        <a:bodyPr/>
        <a:lstStyle/>
        <a:p>
          <a:endParaRPr lang="pt-BR"/>
        </a:p>
      </dgm:t>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0" presStyleCnt="29">
        <dgm:presLayoutVars>
          <dgm:chPref val="3"/>
        </dgm:presLayoutVars>
      </dgm:prSet>
      <dgm:spPr/>
      <dgm:t>
        <a:bodyPr/>
        <a:lstStyle/>
        <a:p>
          <a:endParaRPr lang="pt-BR"/>
        </a:p>
      </dgm:t>
    </dgm:pt>
    <dgm:pt modelId="{45F7E176-19D1-4464-8B8E-5DA14B89B110}" type="pres">
      <dgm:prSet presAssocID="{E5E9916D-2D7F-4C7A-A808-9D88F35BEC5A}" presName="rootConnector" presStyleLbl="node3" presStyleIdx="10" presStyleCnt="29"/>
      <dgm:spPr/>
      <dgm:t>
        <a:bodyPr/>
        <a:lstStyle/>
        <a:p>
          <a:endParaRPr lang="pt-BR"/>
        </a:p>
      </dgm:t>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11"/>
      <dgm:spPr/>
      <dgm:t>
        <a:bodyPr/>
        <a:lstStyle/>
        <a:p>
          <a:endParaRPr lang="pt-BR"/>
        </a:p>
      </dgm:t>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11" custScaleX="108132" custLinFactNeighborY="-2145">
        <dgm:presLayoutVars>
          <dgm:chPref val="3"/>
        </dgm:presLayoutVars>
      </dgm:prSet>
      <dgm:spPr/>
      <dgm:t>
        <a:bodyPr/>
        <a:lstStyle/>
        <a:p>
          <a:endParaRPr lang="pt-BR"/>
        </a:p>
      </dgm:t>
    </dgm:pt>
    <dgm:pt modelId="{0393B6C4-B4FB-4B6B-8DB5-37B9B19AABA4}" type="pres">
      <dgm:prSet presAssocID="{8BB75C25-BB24-48E5-95A1-BDDD2AD67385}" presName="rootConnector" presStyleLbl="node2" presStyleIdx="5" presStyleCnt="11"/>
      <dgm:spPr/>
      <dgm:t>
        <a:bodyPr/>
        <a:lstStyle/>
        <a:p>
          <a:endParaRPr lang="pt-BR"/>
        </a:p>
      </dgm:t>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1" presStyleCnt="29"/>
      <dgm:spPr/>
      <dgm:t>
        <a:bodyPr/>
        <a:lstStyle/>
        <a:p>
          <a:endParaRPr lang="pt-BR"/>
        </a:p>
      </dgm:t>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1" presStyleCnt="29">
        <dgm:presLayoutVars>
          <dgm:chPref val="3"/>
        </dgm:presLayoutVars>
      </dgm:prSet>
      <dgm:spPr/>
      <dgm:t>
        <a:bodyPr/>
        <a:lstStyle/>
        <a:p>
          <a:endParaRPr lang="pt-BR"/>
        </a:p>
      </dgm:t>
    </dgm:pt>
    <dgm:pt modelId="{C0FC47CA-1988-459D-A473-7CA219823B7E}" type="pres">
      <dgm:prSet presAssocID="{D6F5CD79-D3E1-4B19-9C25-479267A00537}" presName="rootConnector" presStyleLbl="node3" presStyleIdx="11" presStyleCnt="29"/>
      <dgm:spPr/>
      <dgm:t>
        <a:bodyPr/>
        <a:lstStyle/>
        <a:p>
          <a:endParaRPr lang="pt-BR"/>
        </a:p>
      </dgm:t>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2" presStyleCnt="29"/>
      <dgm:spPr/>
      <dgm:t>
        <a:bodyPr/>
        <a:lstStyle/>
        <a:p>
          <a:endParaRPr lang="pt-BR"/>
        </a:p>
      </dgm:t>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2" presStyleCnt="29">
        <dgm:presLayoutVars>
          <dgm:chPref val="3"/>
        </dgm:presLayoutVars>
      </dgm:prSet>
      <dgm:spPr/>
      <dgm:t>
        <a:bodyPr/>
        <a:lstStyle/>
        <a:p>
          <a:endParaRPr lang="pt-BR"/>
        </a:p>
      </dgm:t>
    </dgm:pt>
    <dgm:pt modelId="{2B3E1A31-C7DC-446D-8815-E4813D3B56B4}" type="pres">
      <dgm:prSet presAssocID="{9AC19E5E-60C4-4CCF-A20E-E4814BC2FE9B}" presName="rootConnector" presStyleLbl="node3" presStyleIdx="12" presStyleCnt="29"/>
      <dgm:spPr/>
      <dgm:t>
        <a:bodyPr/>
        <a:lstStyle/>
        <a:p>
          <a:endParaRPr lang="pt-BR"/>
        </a:p>
      </dgm:t>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3" presStyleCnt="29"/>
      <dgm:spPr/>
      <dgm:t>
        <a:bodyPr/>
        <a:lstStyle/>
        <a:p>
          <a:endParaRPr lang="pt-BR"/>
        </a:p>
      </dgm:t>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3" presStyleCnt="29">
        <dgm:presLayoutVars>
          <dgm:chPref val="3"/>
        </dgm:presLayoutVars>
      </dgm:prSet>
      <dgm:spPr/>
      <dgm:t>
        <a:bodyPr/>
        <a:lstStyle/>
        <a:p>
          <a:endParaRPr lang="pt-BR"/>
        </a:p>
      </dgm:t>
    </dgm:pt>
    <dgm:pt modelId="{7568918C-FAD7-4B9E-9AFD-52C33DE56813}" type="pres">
      <dgm:prSet presAssocID="{03DF699C-3176-485E-B584-5BC85EC703ED}" presName="rootConnector" presStyleLbl="node3" presStyleIdx="13" presStyleCnt="29"/>
      <dgm:spPr/>
      <dgm:t>
        <a:bodyPr/>
        <a:lstStyle/>
        <a:p>
          <a:endParaRPr lang="pt-BR"/>
        </a:p>
      </dgm:t>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11"/>
      <dgm:spPr/>
      <dgm:t>
        <a:bodyPr/>
        <a:lstStyle/>
        <a:p>
          <a:endParaRPr lang="pt-BR"/>
        </a:p>
      </dgm:t>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11" custLinFactNeighborY="-2145">
        <dgm:presLayoutVars>
          <dgm:chPref val="3"/>
        </dgm:presLayoutVars>
      </dgm:prSet>
      <dgm:spPr/>
      <dgm:t>
        <a:bodyPr/>
        <a:lstStyle/>
        <a:p>
          <a:endParaRPr lang="pt-BR"/>
        </a:p>
      </dgm:t>
    </dgm:pt>
    <dgm:pt modelId="{14354306-A96D-4F9B-B8CB-A1923889D20A}" type="pres">
      <dgm:prSet presAssocID="{424E63FB-7A5E-47ED-BA8E-381C8BEA7B4D}" presName="rootConnector" presStyleLbl="node2" presStyleIdx="6" presStyleCnt="11"/>
      <dgm:spPr/>
      <dgm:t>
        <a:bodyPr/>
        <a:lstStyle/>
        <a:p>
          <a:endParaRPr lang="pt-BR"/>
        </a:p>
      </dgm:t>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4" presStyleCnt="29"/>
      <dgm:spPr/>
      <dgm:t>
        <a:bodyPr/>
        <a:lstStyle/>
        <a:p>
          <a:endParaRPr lang="pt-BR"/>
        </a:p>
      </dgm:t>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4" presStyleCnt="29">
        <dgm:presLayoutVars>
          <dgm:chPref val="3"/>
        </dgm:presLayoutVars>
      </dgm:prSet>
      <dgm:spPr/>
      <dgm:t>
        <a:bodyPr/>
        <a:lstStyle/>
        <a:p>
          <a:endParaRPr lang="pt-BR"/>
        </a:p>
      </dgm:t>
    </dgm:pt>
    <dgm:pt modelId="{8DE7EDC3-030C-4699-90B7-316F8F127CEA}" type="pres">
      <dgm:prSet presAssocID="{92338313-9670-40FB-8040-D372407E9060}" presName="rootConnector" presStyleLbl="node3" presStyleIdx="14" presStyleCnt="29"/>
      <dgm:spPr/>
      <dgm:t>
        <a:bodyPr/>
        <a:lstStyle/>
        <a:p>
          <a:endParaRPr lang="pt-BR"/>
        </a:p>
      </dgm:t>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5" presStyleCnt="29"/>
      <dgm:spPr/>
      <dgm:t>
        <a:bodyPr/>
        <a:lstStyle/>
        <a:p>
          <a:endParaRPr lang="pt-BR"/>
        </a:p>
      </dgm:t>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5" presStyleCnt="29">
        <dgm:presLayoutVars>
          <dgm:chPref val="3"/>
        </dgm:presLayoutVars>
      </dgm:prSet>
      <dgm:spPr/>
      <dgm:t>
        <a:bodyPr/>
        <a:lstStyle/>
        <a:p>
          <a:endParaRPr lang="pt-BR"/>
        </a:p>
      </dgm:t>
    </dgm:pt>
    <dgm:pt modelId="{521FEAC1-E658-4130-BFDF-12AE10471782}" type="pres">
      <dgm:prSet presAssocID="{8AB7F64B-E4EA-46A3-93C5-530B1FAAB3A0}" presName="rootConnector" presStyleLbl="node3" presStyleIdx="15" presStyleCnt="29"/>
      <dgm:spPr/>
      <dgm:t>
        <a:bodyPr/>
        <a:lstStyle/>
        <a:p>
          <a:endParaRPr lang="pt-BR"/>
        </a:p>
      </dgm:t>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6" presStyleCnt="29"/>
      <dgm:spPr/>
      <dgm:t>
        <a:bodyPr/>
        <a:lstStyle/>
        <a:p>
          <a:endParaRPr lang="pt-BR"/>
        </a:p>
      </dgm:t>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6" presStyleCnt="29">
        <dgm:presLayoutVars>
          <dgm:chPref val="3"/>
        </dgm:presLayoutVars>
      </dgm:prSet>
      <dgm:spPr/>
      <dgm:t>
        <a:bodyPr/>
        <a:lstStyle/>
        <a:p>
          <a:endParaRPr lang="pt-BR"/>
        </a:p>
      </dgm:t>
    </dgm:pt>
    <dgm:pt modelId="{ABCA2F01-C14C-4548-BBBB-84ED0283C97F}" type="pres">
      <dgm:prSet presAssocID="{F02C7DD0-38B5-42D3-B052-77C4D943365F}" presName="rootConnector" presStyleLbl="node3" presStyleIdx="16" presStyleCnt="29"/>
      <dgm:spPr/>
      <dgm:t>
        <a:bodyPr/>
        <a:lstStyle/>
        <a:p>
          <a:endParaRPr lang="pt-BR"/>
        </a:p>
      </dgm:t>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11"/>
      <dgm:spPr/>
      <dgm:t>
        <a:bodyPr/>
        <a:lstStyle/>
        <a:p>
          <a:endParaRPr lang="pt-BR"/>
        </a:p>
      </dgm:t>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11" custLinFactNeighborY="-2145">
        <dgm:presLayoutVars>
          <dgm:chPref val="3"/>
        </dgm:presLayoutVars>
      </dgm:prSet>
      <dgm:spPr/>
      <dgm:t>
        <a:bodyPr/>
        <a:lstStyle/>
        <a:p>
          <a:endParaRPr lang="pt-BR"/>
        </a:p>
      </dgm:t>
    </dgm:pt>
    <dgm:pt modelId="{826A7F83-80B8-45B1-B66F-D6D09AC2C066}" type="pres">
      <dgm:prSet presAssocID="{5901CCA6-EF9E-4F05-B532-AFA0A830E4D5}" presName="rootConnector" presStyleLbl="node2" presStyleIdx="7" presStyleCnt="11"/>
      <dgm:spPr/>
      <dgm:t>
        <a:bodyPr/>
        <a:lstStyle/>
        <a:p>
          <a:endParaRPr lang="pt-BR"/>
        </a:p>
      </dgm:t>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7" presStyleCnt="29"/>
      <dgm:spPr/>
      <dgm:t>
        <a:bodyPr/>
        <a:lstStyle/>
        <a:p>
          <a:endParaRPr lang="pt-BR"/>
        </a:p>
      </dgm:t>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7" presStyleCnt="29">
        <dgm:presLayoutVars>
          <dgm:chPref val="3"/>
        </dgm:presLayoutVars>
      </dgm:prSet>
      <dgm:spPr/>
      <dgm:t>
        <a:bodyPr/>
        <a:lstStyle/>
        <a:p>
          <a:endParaRPr lang="pt-BR"/>
        </a:p>
      </dgm:t>
    </dgm:pt>
    <dgm:pt modelId="{3E384659-83D8-423C-BB17-F82A4F217F6D}" type="pres">
      <dgm:prSet presAssocID="{23A96D7A-299B-4FA1-93D0-41E5DC2BDB0F}" presName="rootConnector" presStyleLbl="node3" presStyleIdx="17" presStyleCnt="29"/>
      <dgm:spPr/>
      <dgm:t>
        <a:bodyPr/>
        <a:lstStyle/>
        <a:p>
          <a:endParaRPr lang="pt-BR"/>
        </a:p>
      </dgm:t>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8" presStyleCnt="29"/>
      <dgm:spPr/>
      <dgm:t>
        <a:bodyPr/>
        <a:lstStyle/>
        <a:p>
          <a:endParaRPr lang="pt-BR"/>
        </a:p>
      </dgm:t>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8" presStyleCnt="29">
        <dgm:presLayoutVars>
          <dgm:chPref val="3"/>
        </dgm:presLayoutVars>
      </dgm:prSet>
      <dgm:spPr/>
      <dgm:t>
        <a:bodyPr/>
        <a:lstStyle/>
        <a:p>
          <a:endParaRPr lang="pt-BR"/>
        </a:p>
      </dgm:t>
    </dgm:pt>
    <dgm:pt modelId="{F6623B5E-28CD-4799-A9B4-EF636C566661}" type="pres">
      <dgm:prSet presAssocID="{EC6FE534-DC93-4BE9-B221-533498D9AED2}" presName="rootConnector" presStyleLbl="node3" presStyleIdx="18" presStyleCnt="29"/>
      <dgm:spPr/>
      <dgm:t>
        <a:bodyPr/>
        <a:lstStyle/>
        <a:p>
          <a:endParaRPr lang="pt-BR"/>
        </a:p>
      </dgm:t>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9" presStyleCnt="29"/>
      <dgm:spPr/>
      <dgm:t>
        <a:bodyPr/>
        <a:lstStyle/>
        <a:p>
          <a:endParaRPr lang="pt-BR"/>
        </a:p>
      </dgm:t>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9" presStyleCnt="29">
        <dgm:presLayoutVars>
          <dgm:chPref val="3"/>
        </dgm:presLayoutVars>
      </dgm:prSet>
      <dgm:spPr/>
      <dgm:t>
        <a:bodyPr/>
        <a:lstStyle/>
        <a:p>
          <a:endParaRPr lang="pt-BR"/>
        </a:p>
      </dgm:t>
    </dgm:pt>
    <dgm:pt modelId="{5A747205-C3F6-4D4A-B739-6135E3BDFDEF}" type="pres">
      <dgm:prSet presAssocID="{0995A2E3-0901-4DB1-B970-376B2E4006D1}" presName="rootConnector" presStyleLbl="node3" presStyleIdx="19" presStyleCnt="29"/>
      <dgm:spPr/>
      <dgm:t>
        <a:bodyPr/>
        <a:lstStyle/>
        <a:p>
          <a:endParaRPr lang="pt-BR"/>
        </a:p>
      </dgm:t>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8" presStyleCnt="11"/>
      <dgm:spPr/>
      <dgm:t>
        <a:bodyPr/>
        <a:lstStyle/>
        <a:p>
          <a:endParaRPr lang="pt-BR"/>
        </a:p>
      </dgm:t>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8" presStyleCnt="11" custLinFactNeighborX="-2822" custLinFactNeighborY="-2145">
        <dgm:presLayoutVars>
          <dgm:chPref val="3"/>
        </dgm:presLayoutVars>
      </dgm:prSet>
      <dgm:spPr/>
      <dgm:t>
        <a:bodyPr/>
        <a:lstStyle/>
        <a:p>
          <a:endParaRPr lang="pt-BR"/>
        </a:p>
      </dgm:t>
    </dgm:pt>
    <dgm:pt modelId="{09DDE27A-7945-43B7-A1B3-41101585F0CD}" type="pres">
      <dgm:prSet presAssocID="{95040E2D-3B14-4838-BEEC-F567F54E210A}" presName="rootConnector" presStyleLbl="node2" presStyleIdx="8" presStyleCnt="11"/>
      <dgm:spPr/>
      <dgm:t>
        <a:bodyPr/>
        <a:lstStyle/>
        <a:p>
          <a:endParaRPr lang="pt-BR"/>
        </a:p>
      </dgm:t>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20" presStyleCnt="29"/>
      <dgm:spPr/>
      <dgm:t>
        <a:bodyPr/>
        <a:lstStyle/>
        <a:p>
          <a:endParaRPr lang="pt-BR"/>
        </a:p>
      </dgm:t>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20" presStyleCnt="29">
        <dgm:presLayoutVars>
          <dgm:chPref val="3"/>
        </dgm:presLayoutVars>
      </dgm:prSet>
      <dgm:spPr/>
      <dgm:t>
        <a:bodyPr/>
        <a:lstStyle/>
        <a:p>
          <a:endParaRPr lang="pt-BR"/>
        </a:p>
      </dgm:t>
    </dgm:pt>
    <dgm:pt modelId="{37D81D16-9FA0-4B40-B026-416F10041A47}" type="pres">
      <dgm:prSet presAssocID="{EEBC546B-B559-4568-BA01-5B4728E41645}" presName="rootConnector" presStyleLbl="node3" presStyleIdx="20" presStyleCnt="29"/>
      <dgm:spPr/>
      <dgm:t>
        <a:bodyPr/>
        <a:lstStyle/>
        <a:p>
          <a:endParaRPr lang="pt-BR"/>
        </a:p>
      </dgm:t>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0F5DED51-8461-4FB1-B14E-D45B6BB35082}" type="pres">
      <dgm:prSet presAssocID="{0BCFA6B9-4E38-4DF4-9665-C5288F643973}" presName="Name37" presStyleLbl="parChTrans1D3" presStyleIdx="21" presStyleCnt="29"/>
      <dgm:spPr/>
      <dgm:t>
        <a:bodyPr/>
        <a:lstStyle/>
        <a:p>
          <a:endParaRPr lang="pt-BR"/>
        </a:p>
      </dgm:t>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21" presStyleCnt="29">
        <dgm:presLayoutVars>
          <dgm:chPref val="3"/>
        </dgm:presLayoutVars>
      </dgm:prSet>
      <dgm:spPr/>
      <dgm:t>
        <a:bodyPr/>
        <a:lstStyle/>
        <a:p>
          <a:endParaRPr lang="pt-BR"/>
        </a:p>
      </dgm:t>
    </dgm:pt>
    <dgm:pt modelId="{F770A9C2-2252-4D51-A331-8617B1485A2E}" type="pres">
      <dgm:prSet presAssocID="{6D7A7801-BB63-47F6-9F80-2013CE3C8DDF}" presName="rootConnector" presStyleLbl="node3" presStyleIdx="21" presStyleCnt="29"/>
      <dgm:spPr/>
      <dgm:t>
        <a:bodyPr/>
        <a:lstStyle/>
        <a:p>
          <a:endParaRPr lang="pt-BR"/>
        </a:p>
      </dgm:t>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22" presStyleCnt="29"/>
      <dgm:spPr/>
      <dgm:t>
        <a:bodyPr/>
        <a:lstStyle/>
        <a:p>
          <a:endParaRPr lang="pt-BR"/>
        </a:p>
      </dgm:t>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22" presStyleCnt="29">
        <dgm:presLayoutVars>
          <dgm:chPref val="3"/>
        </dgm:presLayoutVars>
      </dgm:prSet>
      <dgm:spPr/>
      <dgm:t>
        <a:bodyPr/>
        <a:lstStyle/>
        <a:p>
          <a:endParaRPr lang="pt-BR"/>
        </a:p>
      </dgm:t>
    </dgm:pt>
    <dgm:pt modelId="{58BCE5B8-AC2E-43FA-B884-A8172ED4A1EB}" type="pres">
      <dgm:prSet presAssocID="{8C33E48E-334E-4A5A-8828-C0B9BC12F4DA}" presName="rootConnector" presStyleLbl="node3" presStyleIdx="22" presStyleCnt="29"/>
      <dgm:spPr/>
      <dgm:t>
        <a:bodyPr/>
        <a:lstStyle/>
        <a:p>
          <a:endParaRPr lang="pt-BR"/>
        </a:p>
      </dgm:t>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9" presStyleCnt="11"/>
      <dgm:spPr/>
      <dgm:t>
        <a:bodyPr/>
        <a:lstStyle/>
        <a:p>
          <a:endParaRPr lang="pt-BR"/>
        </a:p>
      </dgm:t>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9" presStyleCnt="11" custScaleX="117525" custLinFactNeighborX="-2822" custLinFactNeighborY="-2145">
        <dgm:presLayoutVars>
          <dgm:chPref val="3"/>
        </dgm:presLayoutVars>
      </dgm:prSet>
      <dgm:spPr/>
      <dgm:t>
        <a:bodyPr/>
        <a:lstStyle/>
        <a:p>
          <a:endParaRPr lang="pt-BR"/>
        </a:p>
      </dgm:t>
    </dgm:pt>
    <dgm:pt modelId="{43608A5B-3808-436B-B5E2-C7A7C19E947A}" type="pres">
      <dgm:prSet presAssocID="{905ED552-0ABB-46DE-A60F-9DB1B7EBD348}" presName="rootConnector" presStyleLbl="node2" presStyleIdx="9" presStyleCnt="11"/>
      <dgm:spPr/>
      <dgm:t>
        <a:bodyPr/>
        <a:lstStyle/>
        <a:p>
          <a:endParaRPr lang="pt-BR"/>
        </a:p>
      </dgm:t>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3" presStyleCnt="29"/>
      <dgm:spPr/>
      <dgm:t>
        <a:bodyPr/>
        <a:lstStyle/>
        <a:p>
          <a:endParaRPr lang="pt-BR"/>
        </a:p>
      </dgm:t>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3" presStyleCnt="29">
        <dgm:presLayoutVars>
          <dgm:chPref val="3"/>
        </dgm:presLayoutVars>
      </dgm:prSet>
      <dgm:spPr/>
      <dgm:t>
        <a:bodyPr/>
        <a:lstStyle/>
        <a:p>
          <a:endParaRPr lang="pt-BR"/>
        </a:p>
      </dgm:t>
    </dgm:pt>
    <dgm:pt modelId="{3D5DCA66-EC03-4D13-94BA-59130EF8F053}" type="pres">
      <dgm:prSet presAssocID="{FA075ABC-5CA4-4216-8E88-E8C82245409F}" presName="rootConnector" presStyleLbl="node3" presStyleIdx="23" presStyleCnt="29"/>
      <dgm:spPr/>
      <dgm:t>
        <a:bodyPr/>
        <a:lstStyle/>
        <a:p>
          <a:endParaRPr lang="pt-BR"/>
        </a:p>
      </dgm:t>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4" presStyleCnt="29"/>
      <dgm:spPr/>
      <dgm:t>
        <a:bodyPr/>
        <a:lstStyle/>
        <a:p>
          <a:endParaRPr lang="pt-BR"/>
        </a:p>
      </dgm:t>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4" presStyleCnt="29">
        <dgm:presLayoutVars>
          <dgm:chPref val="3"/>
        </dgm:presLayoutVars>
      </dgm:prSet>
      <dgm:spPr/>
      <dgm:t>
        <a:bodyPr/>
        <a:lstStyle/>
        <a:p>
          <a:endParaRPr lang="pt-BR"/>
        </a:p>
      </dgm:t>
    </dgm:pt>
    <dgm:pt modelId="{BAE3A63D-44E0-41CC-9D09-F10B1732475A}" type="pres">
      <dgm:prSet presAssocID="{52322AC1-C0CA-41C2-AF77-D47B568609DC}" presName="rootConnector" presStyleLbl="node3" presStyleIdx="24" presStyleCnt="29"/>
      <dgm:spPr/>
      <dgm:t>
        <a:bodyPr/>
        <a:lstStyle/>
        <a:p>
          <a:endParaRPr lang="pt-BR"/>
        </a:p>
      </dgm:t>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5" presStyleCnt="29"/>
      <dgm:spPr/>
      <dgm:t>
        <a:bodyPr/>
        <a:lstStyle/>
        <a:p>
          <a:endParaRPr lang="pt-BR"/>
        </a:p>
      </dgm:t>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5" presStyleCnt="29">
        <dgm:presLayoutVars>
          <dgm:chPref val="3"/>
        </dgm:presLayoutVars>
      </dgm:prSet>
      <dgm:spPr/>
      <dgm:t>
        <a:bodyPr/>
        <a:lstStyle/>
        <a:p>
          <a:endParaRPr lang="pt-BR"/>
        </a:p>
      </dgm:t>
    </dgm:pt>
    <dgm:pt modelId="{4DEEC77A-A0DC-4AFB-B445-C99CA3365BBD}" type="pres">
      <dgm:prSet presAssocID="{B0D67059-EF7D-43CE-8506-8E9B5868DB0C}" presName="rootConnector" presStyleLbl="node3" presStyleIdx="25" presStyleCnt="29"/>
      <dgm:spPr/>
      <dgm:t>
        <a:bodyPr/>
        <a:lstStyle/>
        <a:p>
          <a:endParaRPr lang="pt-BR"/>
        </a:p>
      </dgm:t>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10" presStyleCnt="11"/>
      <dgm:spPr/>
      <dgm:t>
        <a:bodyPr/>
        <a:lstStyle/>
        <a:p>
          <a:endParaRPr lang="pt-BR"/>
        </a:p>
      </dgm:t>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10" presStyleCnt="11" custScaleX="73898" custLinFactNeighborX="-2822">
        <dgm:presLayoutVars>
          <dgm:chPref val="3"/>
        </dgm:presLayoutVars>
      </dgm:prSet>
      <dgm:spPr/>
      <dgm:t>
        <a:bodyPr/>
        <a:lstStyle/>
        <a:p>
          <a:endParaRPr lang="pt-BR"/>
        </a:p>
      </dgm:t>
    </dgm:pt>
    <dgm:pt modelId="{7E0A6FE1-6E00-44A1-81D8-0EA2A6CD2AF3}" type="pres">
      <dgm:prSet presAssocID="{14FC8420-D447-4CEA-A3B7-61E9B3749D8E}" presName="rootConnector" presStyleLbl="node2" presStyleIdx="10" presStyleCnt="11"/>
      <dgm:spPr/>
      <dgm:t>
        <a:bodyPr/>
        <a:lstStyle/>
        <a:p>
          <a:endParaRPr lang="pt-BR"/>
        </a:p>
      </dgm:t>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6" presStyleCnt="29"/>
      <dgm:spPr/>
      <dgm:t>
        <a:bodyPr/>
        <a:lstStyle/>
        <a:p>
          <a:endParaRPr lang="pt-BR"/>
        </a:p>
      </dgm:t>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6" presStyleCnt="29">
        <dgm:presLayoutVars>
          <dgm:chPref val="3"/>
        </dgm:presLayoutVars>
      </dgm:prSet>
      <dgm:spPr/>
      <dgm:t>
        <a:bodyPr/>
        <a:lstStyle/>
        <a:p>
          <a:endParaRPr lang="pt-BR"/>
        </a:p>
      </dgm:t>
    </dgm:pt>
    <dgm:pt modelId="{18956CBC-7222-4318-87FC-278CA4BA3768}" type="pres">
      <dgm:prSet presAssocID="{BA15DC88-B838-4D5F-9BAB-AEC02AE52521}" presName="rootConnector" presStyleLbl="node3" presStyleIdx="26" presStyleCnt="29"/>
      <dgm:spPr/>
      <dgm:t>
        <a:bodyPr/>
        <a:lstStyle/>
        <a:p>
          <a:endParaRPr lang="pt-BR"/>
        </a:p>
      </dgm:t>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7" presStyleCnt="29"/>
      <dgm:spPr/>
      <dgm:t>
        <a:bodyPr/>
        <a:lstStyle/>
        <a:p>
          <a:endParaRPr lang="pt-BR"/>
        </a:p>
      </dgm:t>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7" presStyleCnt="29">
        <dgm:presLayoutVars>
          <dgm:chPref val="3"/>
        </dgm:presLayoutVars>
      </dgm:prSet>
      <dgm:spPr/>
      <dgm:t>
        <a:bodyPr/>
        <a:lstStyle/>
        <a:p>
          <a:endParaRPr lang="pt-BR"/>
        </a:p>
      </dgm:t>
    </dgm:pt>
    <dgm:pt modelId="{F7BA7A01-E042-4673-AEEA-303514636AFE}" type="pres">
      <dgm:prSet presAssocID="{85451313-C917-4F47-86D0-45E28E549CBF}" presName="rootConnector" presStyleLbl="node3" presStyleIdx="27" presStyleCnt="29"/>
      <dgm:spPr/>
      <dgm:t>
        <a:bodyPr/>
        <a:lstStyle/>
        <a:p>
          <a:endParaRPr lang="pt-BR"/>
        </a:p>
      </dgm:t>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8" presStyleCnt="29"/>
      <dgm:spPr/>
      <dgm:t>
        <a:bodyPr/>
        <a:lstStyle/>
        <a:p>
          <a:endParaRPr lang="pt-BR"/>
        </a:p>
      </dgm:t>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8" presStyleCnt="29">
        <dgm:presLayoutVars>
          <dgm:chPref val="3"/>
        </dgm:presLayoutVars>
      </dgm:prSet>
      <dgm:spPr/>
      <dgm:t>
        <a:bodyPr/>
        <a:lstStyle/>
        <a:p>
          <a:endParaRPr lang="pt-BR"/>
        </a:p>
      </dgm:t>
    </dgm:pt>
    <dgm:pt modelId="{8BDE05C9-053F-4C88-B814-2D8F4E34080D}" type="pres">
      <dgm:prSet presAssocID="{F9F2A175-3F9B-492A-AD89-F9ADF1AA7A09}" presName="rootConnector" presStyleLbl="node3" presStyleIdx="28" presStyleCnt="29"/>
      <dgm:spPr/>
      <dgm:t>
        <a:bodyPr/>
        <a:lstStyle/>
        <a:p>
          <a:endParaRPr lang="pt-BR"/>
        </a:p>
      </dgm:t>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7DEED640-6810-4797-B90D-D3823279C4C0}" type="presOf" srcId="{4661214A-AF71-4F01-B5B7-3BAE62E034B1}" destId="{2BE8EFB2-4965-4609-B1C2-1F507D9025F0}"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B03B967F-C3CE-4D91-8C3D-E05DB935023E}" type="presOf" srcId="{3D8434B0-DEC5-4689-B419-C2351767EFE8}" destId="{169005B3-517D-446B-8623-5C28558CA7A7}" srcOrd="0"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B7D1D96A-3311-42A6-95E4-ADEB798CB0AE}" srcId="{5901CCA6-EF9E-4F05-B532-AFA0A830E4D5}" destId="{23A96D7A-299B-4FA1-93D0-41E5DC2BDB0F}" srcOrd="0" destOrd="0" parTransId="{E9B60A7F-1B58-4875-83A0-42F3D1E4F7F2}" sibTransId="{2B4DE4BC-1F11-40B8-BA40-4D746CA32CA5}"/>
    <dgm:cxn modelId="{41461A6F-3FB0-450E-B1E7-684A4F850F42}" type="presOf" srcId="{BA15DC88-B838-4D5F-9BAB-AEC02AE52521}" destId="{3E37B074-43F2-410D-A821-9E917734EEF5}"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3D7DD36E-03E9-42F3-B684-10B7CEF98A4F}" srcId="{86AF350A-A785-4BDD-9C13-1E90196942B4}" destId="{C2EFE54E-DDBB-4937-AAAF-B8E47F74D697}" srcOrd="2" destOrd="0" parTransId="{DCA270CC-2A75-49E7-89B8-4B3AC5996B9D}" sibTransId="{5DE7361D-5FEF-405C-B0DD-35377479C1DF}"/>
    <dgm:cxn modelId="{C708B5D0-C5FE-494F-9D5D-D9B5422D0437}" type="presOf" srcId="{D6F5CD79-D3E1-4B19-9C25-479267A00537}" destId="{6BAFA004-7462-4BB3-8CF7-8F0FAE532698}"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C89D3030-2EF7-4F25-B16E-6703010CC254}" type="presOf" srcId="{E2157045-4CE0-40CE-9C58-F4043DF91E33}" destId="{1B7F2636-2E39-4D22-BF8C-4574EEF2DA91}" srcOrd="0" destOrd="0" presId="urn:microsoft.com/office/officeart/2005/8/layout/orgChart1"/>
    <dgm:cxn modelId="{EE0F630A-CDD2-46E7-9BE9-EFADA195906C}" type="presOf" srcId="{8D244D8F-C792-40BC-A511-7DE39E45E194}" destId="{4C9AEEA8-806B-4221-A8CF-497F84C39D63}"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3B5F0FA7-1D94-416A-8F5E-7726C8A8E7AE}" type="presOf" srcId="{025397C8-278A-4FB7-A986-A1B487EA1563}" destId="{9BBA3CDE-9578-436B-BF71-4165D5256392}" srcOrd="1"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9EB1AC0A-6E95-4C0F-A5CC-95B8F5B430E1}" type="presOf" srcId="{95040E2D-3B14-4838-BEEC-F567F54E210A}" destId="{66215115-E87F-416B-87DA-9B997A3EC349}"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88B9A436-20B9-4ADC-B8AF-A1BC491FC4B7}" type="presOf" srcId="{DBA8929B-46BA-404E-A3FA-7CF913B88C72}" destId="{30BF917B-30C7-4244-BCF5-B6609692DE4D}" srcOrd="1" destOrd="0" presId="urn:microsoft.com/office/officeart/2005/8/layout/orgChart1"/>
    <dgm:cxn modelId="{48BB0AA5-8343-45DD-B460-7B85C011C3C5}" type="presOf" srcId="{85C9611E-0EC3-4C90-8306-3D5D07DB36F8}" destId="{37EBA9EA-1D7F-4485-92CD-286075E5D657}"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D71B68B6-3DAD-4FED-9B44-59FFCA15B0EE}" type="presOf" srcId="{EEBC546B-B559-4568-BA01-5B4728E41645}" destId="{37D81D16-9FA0-4B40-B026-416F10041A47}" srcOrd="1" destOrd="0" presId="urn:microsoft.com/office/officeart/2005/8/layout/orgChart1"/>
    <dgm:cxn modelId="{D8CE0311-810E-4B18-B001-18D52486399A}" type="presOf" srcId="{0102E4FE-20A8-44CB-9044-37DB2019EEF7}" destId="{9E54A725-AB28-4B64-8844-9F2951F2F7A0}"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4387ED7D-5F3B-46B7-B12F-728CA68BFDFD}" type="presOf" srcId="{602FD50F-130C-4E3A-A16E-AF79EACA12AD}" destId="{D2B32FE8-B300-4E27-B7E2-297F3F999D4E}" srcOrd="0" destOrd="0" presId="urn:microsoft.com/office/officeart/2005/8/layout/orgChart1"/>
    <dgm:cxn modelId="{8A23767A-9C3F-4E56-B59C-7BCEF096F684}" srcId="{025397C8-278A-4FB7-A986-A1B487EA1563}" destId="{E5E9916D-2D7F-4C7A-A808-9D88F35BEC5A}" srcOrd="2" destOrd="0" parTransId="{6EAA41E0-1525-42E3-A200-48C0FE921E72}" sibTransId="{4AC5E256-0BCF-40E2-AEBD-A2D1A83F40E2}"/>
    <dgm:cxn modelId="{F00AE697-1A16-469A-B39D-A23DF3C7DA95}" type="presOf" srcId="{88490267-DE7E-43ED-9BD4-B69E754A61AF}" destId="{B1F44040-471C-47E1-AA4C-3975425FBF91}" srcOrd="0"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0A56C6DB-31EB-4084-BBA3-788918B1E116}" srcId="{0102E4FE-20A8-44CB-9044-37DB2019EEF7}" destId="{025397C8-278A-4FB7-A986-A1B487EA1563}" srcOrd="4" destOrd="0" parTransId="{E9CCBF3B-F7D4-491B-83ED-166AFDD5DD30}" sibTransId="{03B4767C-E8A0-48F5-82FB-BC0CE0CB73C2}"/>
    <dgm:cxn modelId="{71E1FC74-41F8-4DF4-A6BB-6C89D145CA37}" srcId="{141B889D-94F1-45C1-B73E-13B1197CCCF8}" destId="{0AE7F9E1-765F-489C-8C16-C7BC49A797D9}" srcOrd="0" destOrd="0" parTransId="{3D8434B0-DEC5-4689-B419-C2351767EFE8}" sibTransId="{CF6AFA8F-6A63-4640-9B8A-9183306EE590}"/>
    <dgm:cxn modelId="{76AFFBF3-8B0F-4A64-A9A7-C2C918D2DDAB}" type="presOf" srcId="{0E0D5914-9733-4438-B53B-E54AED87BD25}" destId="{34D49AA9-33AD-4664-ADD5-58DB46EB9889}" srcOrd="0"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A458D9FF-02BE-46BB-A088-C5A5D4DCC19A}" srcId="{0102E4FE-20A8-44CB-9044-37DB2019EEF7}" destId="{8BB75C25-BB24-48E5-95A1-BDDD2AD67385}" srcOrd="5" destOrd="0" parTransId="{3F1B0426-4EA2-44D9-B786-B19B57D5CDEA}" sibTransId="{287D1434-478B-40C7-839D-02EB6EAF6F1B}"/>
    <dgm:cxn modelId="{D8EA20A6-B6D0-4295-B2C8-34CD0A3BC19C}" type="presOf" srcId="{69233474-9CCA-431F-ADB6-8A9AC33B9697}" destId="{D7DDDDF0-F44F-4B11-B08B-89295DEA0D9B}"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23928FEB-63DA-4568-BC9D-8F478395DBF1}" type="presOf" srcId="{2DEF8671-DD1F-49D2-9C9F-4553E51583D7}" destId="{B894DCF4-CFDB-4655-8C23-F6D06D7FB345}"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3373B1DC-8BDF-4205-B23F-51E567D0D24F}" type="presOf" srcId="{23A96D7A-299B-4FA1-93D0-41E5DC2BDB0F}" destId="{3E384659-83D8-423C-BB17-F82A4F217F6D}" srcOrd="1" destOrd="0" presId="urn:microsoft.com/office/officeart/2005/8/layout/orgChart1"/>
    <dgm:cxn modelId="{C6C9EF02-DF56-4946-A6A9-7C42874135E2}" type="presOf" srcId="{902A754E-4E4A-4847-B0A2-573B94308BBA}" destId="{2E30FFB8-D40D-42E9-AC77-18EF4B8DF612}"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D159FA1E-BB71-4147-952D-44241033ED3E}" type="presOf" srcId="{B0D67059-EF7D-43CE-8506-8E9B5868DB0C}" destId="{68D73AD6-74BD-4C2E-A75E-08E466B13B32}" srcOrd="0" destOrd="0" presId="urn:microsoft.com/office/officeart/2005/8/layout/orgChart1"/>
    <dgm:cxn modelId="{65E43AF3-D179-485C-9875-A65A828CCE76}" srcId="{0102E4FE-20A8-44CB-9044-37DB2019EEF7}" destId="{95040E2D-3B14-4838-BEEC-F567F54E210A}" srcOrd="8" destOrd="0" parTransId="{05FE1BD5-3C3C-4969-A364-2530D63BDBD5}" sibTransId="{399F0C6F-6EF9-4BBC-8F8C-74F7043B2B33}"/>
    <dgm:cxn modelId="{82A8412D-96E4-4EEF-BDD6-42BE89E6C128}" type="presOf" srcId="{8069AF01-BDAC-4439-9E0A-EA0793CC3F91}" destId="{6AC18233-7434-428C-A2CE-9E3AFE243EA4}"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02726BBB-A793-416B-8A98-F88455A0A603}" srcId="{14FC8420-D447-4CEA-A3B7-61E9B3749D8E}" destId="{F9F2A175-3F9B-492A-AD89-F9ADF1AA7A09}" srcOrd="2" destOrd="0" parTransId="{23233B68-EF36-4A02-9B22-884F03B3E17D}" sibTransId="{6783538A-23B6-4D3C-92F4-06CBADDFC98C}"/>
    <dgm:cxn modelId="{3EA162A4-132D-4878-91E4-70CE79167425}" srcId="{4D29C077-1695-455C-9DAA-E15887E6F57B}" destId="{4EDFDD96-7D03-4644-B893-2DE9B7516A86}" srcOrd="0" destOrd="0" parTransId="{F488A61D-44A8-43AF-8D4D-9D3A28823A7B}" sibTransId="{DE838DFA-5D9A-4E00-863E-4F0DE9AEC1FD}"/>
    <dgm:cxn modelId="{6495E3C4-3BDB-4AD3-8081-02B53DF7EEB4}" type="presOf" srcId="{03DF699C-3176-485E-B584-5BC85EC703ED}" destId="{7568918C-FAD7-4B9E-9AFD-52C33DE56813}"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A0E7CBB5-7CF0-42B5-B4E5-93BE50449420}" srcId="{D9DCBD92-CF2D-4FA3-9650-A94983E94475}" destId="{DBA8929B-46BA-404E-A3FA-7CF913B88C72}" srcOrd="0" destOrd="0" parTransId="{F26A6E32-5FBB-4CEF-BDB1-A0E805534581}" sibTransId="{79AC7646-F02B-4EB7-8D35-A654D4BDF6CA}"/>
    <dgm:cxn modelId="{21A35747-4880-4F6C-876E-A17AF373ED45}" type="presOf" srcId="{971055BB-A4A3-40DF-B506-54605DDFB45E}" destId="{8106893D-3A89-48AC-99BF-9C6C7C662C1D}"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2612AAF9-55D8-414F-B4D5-759315DA46EB}" type="presOf" srcId="{4EDFDD96-7D03-4644-B893-2DE9B7516A86}" destId="{77CF87DA-CCF2-4C68-A6A1-315D38F06E97}" srcOrd="1"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8462B66B-C676-4C39-BBAB-05B72AF2E2B5}" type="presOf" srcId="{D1202378-9FC3-4AC3-BEDF-808E27AD479B}" destId="{D6F69DBC-B0FC-4A08-AC6B-4A6F9030A7BD}"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762B93D8-43BE-42B3-8DE5-31247C71202B}" srcId="{025397C8-278A-4FB7-A986-A1B487EA1563}" destId="{E2157045-4CE0-40CE-9C58-F4043DF91E33}" srcOrd="0" destOrd="0" parTransId="{F9922145-9B07-49CE-9FA6-B33C82D2B167}" sibTransId="{CA9D8683-4E32-4861-94E8-CF694F4D3BA3}"/>
    <dgm:cxn modelId="{6653DBE9-E800-4E34-83B7-9A0F3EDEA357}" type="presOf" srcId="{2EA6147A-4097-4648-9D83-1C15EC3F6E1C}" destId="{6185FE85-F6F3-47C8-BC28-BFB1B081D47E}"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5FA28F56-013D-472F-83B5-8187D8315481}" srcId="{86AF350A-A785-4BDD-9C13-1E90196942B4}" destId="{85C9611E-0EC3-4C90-8306-3D5D07DB36F8}" srcOrd="1" destOrd="0" parTransId="{4661214A-AF71-4F01-B5B7-3BAE62E034B1}" sibTransId="{764D2B81-8F9C-4694-8817-C29E2CC9CA1B}"/>
    <dgm:cxn modelId="{770E8D90-516F-4401-BB99-E794D053AAD6}" type="presOf" srcId="{EB3954B5-74F4-4D11-9DFF-EA78507987CB}" destId="{C9DB3AA9-5EBE-4CDD-923A-16B2DED554F2}" srcOrd="1" destOrd="0" presId="urn:microsoft.com/office/officeart/2005/8/layout/orgChart1"/>
    <dgm:cxn modelId="{2BBFBFB3-9575-4C01-9758-C9373EB496DF}" srcId="{95040E2D-3B14-4838-BEEC-F567F54E210A}" destId="{8C33E48E-334E-4A5A-8828-C0B9BC12F4DA}" srcOrd="2" destOrd="0" parTransId="{7D1D39C0-3B18-4635-B1B3-C21C05B51E72}" sibTransId="{A5953739-5348-4DF8-A599-C497DF96D7A3}"/>
    <dgm:cxn modelId="{E81CE985-107C-46B1-8E6F-793372A7C67F}" srcId="{905ED552-0ABB-46DE-A60F-9DB1B7EBD348}" destId="{52322AC1-C0CA-41C2-AF77-D47B568609DC}" srcOrd="1" destOrd="0" parTransId="{3BEC5FAA-E4C7-4310-8BF8-FD6D6CD14D5D}" sibTransId="{4588D817-B422-419C-9BBD-93DD8ABBE6F3}"/>
    <dgm:cxn modelId="{B5820215-1567-4A5F-A859-132FF7BA307C}" type="presOf" srcId="{939AE253-A7E2-4EBA-B997-5913C2301F5A}" destId="{CF1CE0D6-2000-45B7-B412-882350AF6F25}"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33CF0486-E025-41B6-8F27-64163D372171}" type="presOf" srcId="{E5E9916D-2D7F-4C7A-A808-9D88F35BEC5A}" destId="{45F7E176-19D1-4464-8B8E-5DA14B89B110}"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496F4ED8-D7F4-4E9A-B664-2745C8E9EB45}" type="presOf" srcId="{6EAA41E0-1525-42E3-A200-48C0FE921E72}" destId="{807FA1CB-C069-4A68-9F5B-ACB3D4C2C7E0}"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E5B87BD9-5758-4E57-A95E-B45A44873B71}" type="presOf" srcId="{025397C8-278A-4FB7-A986-A1B487EA1563}" destId="{0BF99F41-2B36-4860-856E-9B912562371F}" srcOrd="0" destOrd="0" presId="urn:microsoft.com/office/officeart/2005/8/layout/orgChart1"/>
    <dgm:cxn modelId="{2B29AB29-CDFE-4379-932E-51EA8D056B9B}" type="presOf" srcId="{D39B8DD9-864C-4EB7-9F89-A2AD12438034}" destId="{BA5F9E80-3D5F-4248-9517-86F91EE0B8E9}" srcOrd="0" destOrd="0" presId="urn:microsoft.com/office/officeart/2005/8/layout/orgChart1"/>
    <dgm:cxn modelId="{4A2D8755-0CFA-4659-993A-B10BB913460D}" srcId="{0102E4FE-20A8-44CB-9044-37DB2019EEF7}" destId="{0E0D5914-9733-4438-B53B-E54AED87BD25}" srcOrd="3" destOrd="0" parTransId="{C025D0B3-3453-4AB2-8C0D-9A93251A872D}" sibTransId="{D8EA48FB-2A30-458D-BF2E-504D6379A563}"/>
    <dgm:cxn modelId="{CE967688-7026-4EBB-B0C1-EB6675E5AE4C}" type="presOf" srcId="{424E63FB-7A5E-47ED-BA8E-381C8BEA7B4D}" destId="{9A681887-5350-4EBE-BD43-C7E4297AB1BB}" srcOrd="0" destOrd="0" presId="urn:microsoft.com/office/officeart/2005/8/layout/orgChart1"/>
    <dgm:cxn modelId="{DD8252DC-97BB-4DFF-98B1-5F9768B012B2}" srcId="{86AF350A-A785-4BDD-9C13-1E90196942B4}" destId="{0B7A893D-34B0-412E-AAF0-3244FF37E62F}" srcOrd="3" destOrd="0" parTransId="{2DEF8671-DD1F-49D2-9C9F-4553E51583D7}" sibTransId="{EBBEF2A1-4FE1-445D-81D1-191137E58D73}"/>
    <dgm:cxn modelId="{43B281D3-8F00-4A89-B7B6-9381AB870F68}" type="presOf" srcId="{EEBC546B-B559-4568-BA01-5B4728E41645}" destId="{526919F3-C1E6-4952-AA9E-1BBFD8E73B8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915B7BB2-22C3-4032-8062-59C88F493245}" type="presOf" srcId="{95643014-9364-4ED7-A23C-11FF87634454}" destId="{3C105CD6-BA5F-4296-9ADF-C21FEB294665}"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D5470C1-AB29-4CA6-AECE-4E0CA2253756}" type="presOf" srcId="{0B7A893D-34B0-412E-AAF0-3244FF37E62F}" destId="{D7E2BE4B-D731-4C2D-BA0A-37C902784000}" srcOrd="0" destOrd="0" presId="urn:microsoft.com/office/officeart/2005/8/layout/orgChart1"/>
    <dgm:cxn modelId="{D517D982-681A-4DAE-9E56-05D025F2E211}" type="presOf" srcId="{424E63FB-7A5E-47ED-BA8E-381C8BEA7B4D}" destId="{14354306-A96D-4F9B-B8CB-A1923889D20A}" srcOrd="1"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4A111A43-B2F1-4F57-B748-70E76AC93448}" type="presOf" srcId="{B71ED880-875D-465D-A2D5-7EFCE170B8F3}" destId="{A197E7E5-E989-4B2D-830A-0E09071FB3E2}"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8503C1DE-AC4F-49F5-A01D-D01C6B7949BF}" type="presOf" srcId="{9AC19E5E-60C4-4CCF-A20E-E4814BC2FE9B}" destId="{2B3E1A31-C7DC-446D-8815-E4813D3B56B4}"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81FD159E-5A59-47E9-B060-7B6EB6770B16}" srcId="{0102E4FE-20A8-44CB-9044-37DB2019EEF7}" destId="{905ED552-0ABB-46DE-A60F-9DB1B7EBD348}" srcOrd="9" destOrd="0" parTransId="{C0EE7375-36E6-4281-9237-5F5EEB6505C0}" sibTransId="{CB9B60C3-837E-4475-B99D-FCE33FAFF27C}"/>
    <dgm:cxn modelId="{0251C4D9-523C-45CA-9883-E36842905429}" srcId="{0E0D5914-9733-4438-B53B-E54AED87BD25}" destId="{D9DCBD92-CF2D-4FA3-9650-A94983E94475}" srcOrd="0" destOrd="0" parTransId="{8069AF01-BDAC-4439-9E0A-EA0793CC3F91}" sibTransId="{62C8F385-660A-4B36-9BB8-6E3C7FF1DC57}"/>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0061B149-FD04-4DB0-913D-794FAE4DBA34}" type="presOf" srcId="{0BCFA6B9-4E38-4DF4-9665-C5288F643973}" destId="{0F5DED51-8461-4FB1-B14E-D45B6BB35082}"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33AE2555-4F2E-48A5-820C-7C3275D578CC}" type="presOf" srcId="{3F1B0426-4EA2-44D9-B786-B19B57D5CDEA}" destId="{1CAB3E94-5855-4109-A43C-7105AD6B26D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56F4D0BE-0ED8-4594-B6D7-DCDE4C6272FE}" srcId="{86AF350A-A785-4BDD-9C13-1E90196942B4}" destId="{95643014-9364-4ED7-A23C-11FF87634454}" srcOrd="0" destOrd="0" parTransId="{E0114C20-3A39-4242-9BD4-7E3A42C0079E}" sibTransId="{17FCF78A-6A89-4118-8006-45387E9866DB}"/>
    <dgm:cxn modelId="{F5434380-EE7A-4C58-85E9-DB2A7BFB5C4F}" type="presOf" srcId="{E1527C33-CFAA-4D8C-96C4-EE6231657CF0}" destId="{BFBC2126-85D5-4905-9E09-CD7F082453CB}"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0A22982-35F0-4690-94C9-FC7C7030A57B}" srcId="{0102E4FE-20A8-44CB-9044-37DB2019EEF7}" destId="{14FC8420-D447-4CEA-A3B7-61E9B3749D8E}" srcOrd="10" destOrd="0" parTransId="{EC92CB9E-5DFE-4287-A9E0-4954C06F656B}" sibTransId="{E9188AE6-C38D-49A6-B8A2-AFBE7B3ACBE6}"/>
    <dgm:cxn modelId="{439259F0-86A1-4284-BA34-80A24E688DD0}" type="presOf" srcId="{D010ED04-6422-41B1-9B13-F8A5DEAE4019}" destId="{F7AFC83A-F643-4B31-A648-492A9D843CA2}"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8644AD5F-31F0-4DBC-86E2-5892541AD8EE}" type="presOf" srcId="{9792CF75-292C-4BCA-A2CF-C2FA68F001BD}" destId="{B935FBDA-E2AB-49CA-8CF4-754257839CD4}" srcOrd="0"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67BB3300-C2FA-459C-B575-8F0C2C761D2B}" type="presOf" srcId="{EC92CB9E-5DFE-4287-A9E0-4954C06F656B}" destId="{7009101D-659E-4AC4-B6A0-8312127BD0D5}"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C6FE6CD8-A901-422C-875C-5FBBBE15EF5E}" srcId="{8BB75C25-BB24-48E5-95A1-BDDD2AD67385}" destId="{D6F5CD79-D3E1-4B19-9C25-479267A00537}" srcOrd="0" destOrd="0" parTransId="{50F4CB47-0DB9-4B1E-9C75-49682DAC2BF7}" sibTransId="{A143E528-DC48-443B-967F-FB0FB6BA3C02}"/>
    <dgm:cxn modelId="{AD7A2B7E-65A4-458E-9A02-A18E82620DF8}" srcId="{D5E38E4B-FED5-4A0A-B8AA-8728BED387A3}" destId="{B3F45023-E1E3-43C0-B67F-AD1E7AC51078}" srcOrd="0" destOrd="0" parTransId="{E5DFCF2D-8524-4D8E-AB8B-E3229044C96F}" sibTransId="{C9664199-173B-4D48-A43A-0784E524AFD3}"/>
    <dgm:cxn modelId="{A52DC334-9534-4D65-A6AC-5B95B8E382BB}" type="presOf" srcId="{B5B99BBF-342F-4A4E-BF02-3E97606E944D}" destId="{0DBA4C10-E38C-4A57-BDCF-A02983AC86EA}" srcOrd="0" destOrd="0" presId="urn:microsoft.com/office/officeart/2005/8/layout/orgChart1"/>
    <dgm:cxn modelId="{3B8C2C7E-1AC5-4D33-8EB4-62FE85A6FAAC}" type="presOf" srcId="{0B7A893D-34B0-412E-AAF0-3244FF37E62F}" destId="{9DEDF8A8-C04F-4AC1-8A19-9C5D980141EF}" srcOrd="1"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05578DD0-72FA-4B08-B907-FC8A62576561}" srcId="{141B889D-94F1-45C1-B73E-13B1197CCCF8}" destId="{1FA32465-79CA-43E4-925C-FD9E6E9DB5C8}" srcOrd="1" destOrd="0" parTransId="{88490267-DE7E-43ED-9BD4-B69E754A61AF}" sibTransId="{8D80A846-3714-4A60-AA9F-DC844391A49A}"/>
    <dgm:cxn modelId="{0E791946-38FC-4E0E-AE73-90ADB91EFB4C}" type="presOf" srcId="{86AF350A-A785-4BDD-9C13-1E90196942B4}" destId="{61BD3AC5-6CF6-4CA9-B7DA-7A4EF7D20243}" srcOrd="1"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EC1174D6-5140-45EC-9F00-844394FA6A37}" type="presOf" srcId="{05FE1BD5-3C3C-4969-A364-2530D63BDBD5}" destId="{95E2F74E-F847-4663-BDD7-0A5BE67FBABA}" srcOrd="0"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4E93C486-E90A-41E7-B05E-43F91CB80ADD}" type="presOf" srcId="{14FC8420-D447-4CEA-A3B7-61E9B3749D8E}" destId="{F5C5F184-CBCA-49BB-BB7E-3A0146C211EB}" srcOrd="0"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ACB5DCF4-1FA6-47F2-8A70-171FF15CE645}" type="presOf" srcId="{E5E9916D-2D7F-4C7A-A808-9D88F35BEC5A}" destId="{0B77889B-AAC5-42E4-AC09-1DCA681BCE85}" srcOrd="0" destOrd="0" presId="urn:microsoft.com/office/officeart/2005/8/layout/orgChart1"/>
    <dgm:cxn modelId="{B7AC3C7B-0BE2-4CB7-AD76-781FCBA9DD7A}" srcId="{8D244D8F-C792-40BC-A511-7DE39E45E194}" destId="{B6389D6D-8AE5-4B3C-9BF6-CF7D2B974EDD}" srcOrd="0" destOrd="0" parTransId="{B5B99BBF-342F-4A4E-BF02-3E97606E944D}" sibTransId="{9C75F253-3EC4-44CF-866A-C32D08314D38}"/>
    <dgm:cxn modelId="{A408C955-36A2-4BC4-89EE-0D024A0A01CB}" type="presOf" srcId="{4D29C077-1695-455C-9DAA-E15887E6F57B}" destId="{05AACB28-368C-4D12-A4D8-69764BDEC4D2}" srcOrd="1"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1A9211F5-692D-4C37-836F-1AF68B28C9DA}" type="presOf" srcId="{90B63618-9D9F-4204-8A72-1DEDB9B6A698}" destId="{3C4B0898-FEC4-425E-A62E-7F6211895D7C}" srcOrd="0"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E4EC70E3-9BE3-4283-968C-7E15BDAAF5E4}" type="presOf" srcId="{B7B3C6AE-DFBB-46A9-8CF1-A1BD803B9409}" destId="{AAF5925E-A439-4734-BFA7-0209F1E034E0}"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A1473330-2A6E-4D6E-A30F-F95BFCC5A8A1}" type="presOf" srcId="{FA075ABC-5CA4-4216-8E88-E8C82245409F}" destId="{250F3822-B3AA-4407-90AE-B2B8D5EF00A9}"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0060CB53-C15C-459C-8333-6A063C8A178D}" type="presOf" srcId="{EB3954B5-74F4-4D11-9DFF-EA78507987CB}" destId="{85AD923B-4E2C-411D-9E05-6D278E6E3C31}" srcOrd="0"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F98C2CAE-0CFD-4A5C-83E6-BA55CF07333B}" type="presOf" srcId="{C0EE7375-36E6-4281-9237-5F5EEB6505C0}" destId="{6859BE2E-B830-41FF-B86E-79A6F3BD7732}" srcOrd="0"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3F556089-3E6D-4134-BF8E-D2F6980AA93E}" type="presOf" srcId="{EC6FE534-DC93-4BE9-B221-533498D9AED2}" destId="{F6623B5E-28CD-4799-A9B4-EF636C566661}"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50BFF7DD-F1F7-43DF-9057-627C4B6D0B71}" srcId="{95040E2D-3B14-4838-BEEC-F567F54E210A}" destId="{6D7A7801-BB63-47F6-9F80-2013CE3C8DDF}" srcOrd="1" destOrd="0" parTransId="{0BCFA6B9-4E38-4DF4-9665-C5288F643973}" sibTransId="{EBEA04DD-D1A7-4439-860D-D29C5EFB821E}"/>
    <dgm:cxn modelId="{258BD403-F044-4087-92A7-7D87F527D8AD}" type="presOf" srcId="{5901CCA6-EF9E-4F05-B532-AFA0A830E4D5}" destId="{36F65EB3-A93B-4BDE-AD59-D991F66D50DB}" srcOrd="0"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38870130-B653-4CB4-AA6B-8C2DE7DF901D}" type="presOf" srcId="{164BE56B-4369-439C-BDA1-AC866650347E}" destId="{6B9387C3-2537-4FE2-8085-C859547936ED}" srcOrd="0"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F5DE8E9D-0BC3-4BC5-B083-F3D3BE68C28D}" type="presOf" srcId="{900F9B5B-B201-41E8-9F84-B4A949821D1D}" destId="{1F22369C-0260-40DE-A3B5-80071F47CFCB}"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5AD83DA6-0287-4CEB-8840-535F99373162}" type="presOf" srcId="{BA15DC88-B838-4D5F-9BAB-AEC02AE52521}" destId="{18956CBC-7222-4318-87FC-278CA4BA3768}"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88E5DDE6-53F2-45A3-A07E-C98496C11EA3}" type="presOf" srcId="{F488A61D-44A8-43AF-8D4D-9D3A28823A7B}" destId="{1BDCF5C3-4938-4F7B-B883-DFE0EA2513F2}" srcOrd="0"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19621F0C-F61A-4B9A-B233-8971CD21224D}" type="presOf" srcId="{5901CCA6-EF9E-4F05-B532-AFA0A830E4D5}" destId="{826A7F83-80B8-45B1-B66F-D6D09AC2C066}"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A8FF89BC-D15C-44F3-A67F-96B16824950D}" srcId="{5901CCA6-EF9E-4F05-B532-AFA0A830E4D5}" destId="{0995A2E3-0901-4DB1-B970-376B2E4006D1}" srcOrd="2" destOrd="0" parTransId="{902A754E-4E4A-4847-B0A2-573B94308BBA}" sibTransId="{20A0EF64-0AD3-4993-8E6E-5758F9AF64A6}"/>
    <dgm:cxn modelId="{062A6B31-F121-45CD-BD7F-52489EC801F8}" type="presOf" srcId="{8BB75C25-BB24-48E5-95A1-BDDD2AD67385}" destId="{3A2A1C1F-CABC-4C98-B728-F262323AA994}"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84D1810A-10ED-4FC4-BC59-65178ADF26FD}" type="presOf" srcId="{50F4CB47-0DB9-4B1E-9C75-49682DAC2BF7}" destId="{78FA309A-083A-4C64-9477-7A3C69B2784C}"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D48BC6E9-F065-4D7D-95AC-4A641C9795FC}" type="presOf" srcId="{E2157045-4CE0-40CE-9C58-F4043DF91E33}" destId="{BE7BA4D1-2AE1-4EE2-9EB8-A1B10CF23D87}" srcOrd="1"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FCAD58C9-5B71-4F8F-A3A8-89272EB477CB}" srcId="{86AF350A-A785-4BDD-9C13-1E90196942B4}" destId="{EB3954B5-74F4-4D11-9DFF-EA78507987CB}" srcOrd="4" destOrd="0" parTransId="{DC6688E7-45CF-4D5C-9D56-6B7EDCF265A6}" sibTransId="{70FF2AC7-4C12-4FF5-B75D-B14A9D9AF54D}"/>
    <dgm:cxn modelId="{503263E4-7B66-4BF3-A288-435D9CB1CA44}" type="presOf" srcId="{F9922145-9B07-49CE-9FA6-B33C82D2B167}" destId="{56484EBF-27DD-4386-A0D0-1C14F44B1EE2}"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D1030D86-CB23-4D86-BC42-698014A897BB}" type="presOf" srcId="{8AB7F64B-E4EA-46A3-93C5-530B1FAAB3A0}" destId="{521FEAC1-E658-4130-BFDF-12AE10471782}" srcOrd="1"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4" destOrd="0" presId="urn:microsoft.com/office/officeart/2005/8/layout/orgChart1"/>
    <dgm:cxn modelId="{531C8F46-FDD4-4B78-B0C9-66E182A3449D}" type="presParOf" srcId="{417D4C16-6F47-45C2-BFA4-54B9F621B68C}" destId="{4EA350DD-0CE0-4931-8C0F-DBE036A1099D}" srcOrd="5"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6" destOrd="0" presId="urn:microsoft.com/office/officeart/2005/8/layout/orgChart1"/>
    <dgm:cxn modelId="{12F2EF62-5D93-4BA3-BB32-28747AEE9BDE}" type="presParOf" srcId="{417D4C16-6F47-45C2-BFA4-54B9F621B68C}" destId="{BA7890AD-C28B-4184-A8D6-6EDBD113CB8A}" srcOrd="7"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8" destOrd="0" presId="urn:microsoft.com/office/officeart/2005/8/layout/orgChart1"/>
    <dgm:cxn modelId="{6EE47D9D-25A0-45B3-86B1-28C264EC0BD8}" type="presParOf" srcId="{417D4C16-6F47-45C2-BFA4-54B9F621B68C}" destId="{DE9A41E4-3923-40A4-9CC8-1B1A5C09A77A}" srcOrd="9"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1FDB2F12-5051-470C-AC40-0AB80EF26670}" type="presParOf" srcId="{30CBF445-3176-4871-AE74-8842DAE8EA77}" destId="{56484EBF-27DD-4386-A0D0-1C14F44B1EE2}" srcOrd="0" destOrd="0" presId="urn:microsoft.com/office/officeart/2005/8/layout/orgChart1"/>
    <dgm:cxn modelId="{4290D1E9-341D-44CB-81FB-0A67E0B901B8}" type="presParOf" srcId="{30CBF445-3176-4871-AE74-8842DAE8EA77}" destId="{E63EB971-3061-4937-AAFE-A9B15516E3B4}" srcOrd="1" destOrd="0" presId="urn:microsoft.com/office/officeart/2005/8/layout/orgChart1"/>
    <dgm:cxn modelId="{861DCBBA-DD9F-4B0B-B652-497B503F04F4}" type="presParOf" srcId="{E63EB971-3061-4937-AAFE-A9B15516E3B4}" destId="{2036F450-66E3-430B-8CF0-2641100EEDE6}" srcOrd="0" destOrd="0" presId="urn:microsoft.com/office/officeart/2005/8/layout/orgChart1"/>
    <dgm:cxn modelId="{760C10CC-6B4A-4DEE-8852-A597FA76C508}" type="presParOf" srcId="{2036F450-66E3-430B-8CF0-2641100EEDE6}" destId="{1B7F2636-2E39-4D22-BF8C-4574EEF2DA91}" srcOrd="0" destOrd="0" presId="urn:microsoft.com/office/officeart/2005/8/layout/orgChart1"/>
    <dgm:cxn modelId="{7FDFEFCB-8217-4A4E-8E7F-675631C76F90}" type="presParOf" srcId="{2036F450-66E3-430B-8CF0-2641100EEDE6}" destId="{BE7BA4D1-2AE1-4EE2-9EB8-A1B10CF23D87}" srcOrd="1" destOrd="0" presId="urn:microsoft.com/office/officeart/2005/8/layout/orgChart1"/>
    <dgm:cxn modelId="{E049AEAF-DCAB-43BD-BF8D-93AC1FB0913C}" type="presParOf" srcId="{E63EB971-3061-4937-AAFE-A9B15516E3B4}" destId="{FA9B1E33-E44D-439C-B94A-A4ACF77A3ABE}" srcOrd="1" destOrd="0" presId="urn:microsoft.com/office/officeart/2005/8/layout/orgChart1"/>
    <dgm:cxn modelId="{9367498E-5A29-4AA8-AF86-99BA15FD50A1}" type="presParOf" srcId="{E63EB971-3061-4937-AAFE-A9B15516E3B4}" destId="{0D769C54-31F6-4E75-A1E5-34D1BB6F5B29}" srcOrd="2" destOrd="0" presId="urn:microsoft.com/office/officeart/2005/8/layout/orgChart1"/>
    <dgm:cxn modelId="{DE987850-B32E-4784-B914-A5FBB37AB6D8}" type="presParOf" srcId="{30CBF445-3176-4871-AE74-8842DAE8EA77}" destId="{47A21D83-0961-4F83-B6CA-9111DF4BFE52}" srcOrd="2" destOrd="0" presId="urn:microsoft.com/office/officeart/2005/8/layout/orgChart1"/>
    <dgm:cxn modelId="{67E2D471-5ACD-4E8F-91EE-99F23BC4BCCB}" type="presParOf" srcId="{30CBF445-3176-4871-AE74-8842DAE8EA77}" destId="{27C8648E-06C7-41E1-AB85-24ADACB06DA0}" srcOrd="3"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4" destOrd="0" presId="urn:microsoft.com/office/officeart/2005/8/layout/orgChart1"/>
    <dgm:cxn modelId="{E31466F6-2974-4E95-9608-F9165E799D14}" type="presParOf" srcId="{30CBF445-3176-4871-AE74-8842DAE8EA77}" destId="{D5654D94-4063-4907-90AD-D557FD0FC7D8}" srcOrd="5"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6" destOrd="0" presId="urn:microsoft.com/office/officeart/2005/8/layout/orgChart1"/>
    <dgm:cxn modelId="{8DA24D95-58D3-4BB0-893B-5F6D5BC3ACE5}" type="presParOf" srcId="{7F944FE0-D2A2-405B-BDFF-D1897631706E}" destId="{58CA9A7A-FBFD-42DB-B4A3-D56704AA6977}" srcOrd="17"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4073E161-2684-4914-BF07-8C542C2D3120}" type="presParOf" srcId="{2A9EE20B-950C-4346-8C81-41F64B0AED1C}" destId="{0F5DED51-8461-4FB1-B14E-D45B6BB35082}" srcOrd="2" destOrd="0" presId="urn:microsoft.com/office/officeart/2005/8/layout/orgChart1"/>
    <dgm:cxn modelId="{908FAB28-B6E7-46B8-9F1B-7D8A5E9B04FE}" type="presParOf" srcId="{2A9EE20B-950C-4346-8C81-41F64B0AED1C}" destId="{555A9E2F-CBF6-45C9-9C64-61FB46C9D944}" srcOrd="3"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4" destOrd="0" presId="urn:microsoft.com/office/officeart/2005/8/layout/orgChart1"/>
    <dgm:cxn modelId="{D57A92C6-76DB-442B-B9ED-489D9147A161}" type="presParOf" srcId="{2A9EE20B-950C-4346-8C81-41F64B0AED1C}" destId="{D8DEFD14-83E4-4BB6-8FE0-D4EA6BAA21BB}" srcOrd="5"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8" destOrd="0" presId="urn:microsoft.com/office/officeart/2005/8/layout/orgChart1"/>
    <dgm:cxn modelId="{CA1E3C5F-CAD1-45DB-85C6-19E65F1EBACC}" type="presParOf" srcId="{7F944FE0-D2A2-405B-BDFF-D1897631706E}" destId="{8D866DCF-59CC-4DD5-B28E-62F3EE38D392}" srcOrd="19"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20" destOrd="0" presId="urn:microsoft.com/office/officeart/2005/8/layout/orgChart1"/>
    <dgm:cxn modelId="{FDC8EE08-BF7D-4834-B60E-1643A82992FD}" type="presParOf" srcId="{7F944FE0-D2A2-405B-BDFF-D1897631706E}" destId="{5AD6FC9D-6064-445F-8A06-CCA400DB3B08}" srcOrd="21"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1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12.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1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1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15.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https://encrypted-tbn0.gstatic.com/images?q=tbn:ANd9GcSJ2ijpeoXGPRtz5cNwDfxA0_BvMmgkBeomZ2z0XgM&amp;s" TargetMode="Externa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7.jpe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5.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12.png"/><Relationship Id="rId1" Type="http://schemas.openxmlformats.org/officeDocument/2006/relationships/hyperlink" Target="https://escritoriodeprojetos.com.br/" TargetMode="External"/><Relationship Id="rId4" Type="http://schemas.openxmlformats.org/officeDocument/2006/relationships/image" Target="https://encrypted-tbn0.gstatic.com/images?q=tbn:ANd9GcSJ2ijpeoXGPRtz5cNwDfxA0_BvMmgkBeomZ2z0XgM&amp;s"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https://encrypted-tbn0.gstatic.com/images?q=tbn:ANd9GcSJ2ijpeoXGPRtz5cNwDfxA0_BvMmgkBeomZ2z0XgM&amp;s" TargetMode="External"/><Relationship Id="rId2" Type="http://schemas.openxmlformats.org/officeDocument/2006/relationships/image" Target="../media/image7.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523875</xdr:colOff>
      <xdr:row>2</xdr:row>
      <xdr:rowOff>9525</xdr:rowOff>
    </xdr:from>
    <xdr:to>
      <xdr:col>19</xdr:col>
      <xdr:colOff>321196</xdr:colOff>
      <xdr:row>47</xdr:row>
      <xdr:rowOff>19050</xdr:rowOff>
    </xdr:to>
    <xdr:pic>
      <xdr:nvPicPr>
        <xdr:cNvPr id="3" name="Imagem 2">
          <a:extLst>
            <a:ext uri="{FF2B5EF4-FFF2-40B4-BE49-F238E27FC236}">
              <a16:creationId xmlns:a16="http://schemas.microsoft.com/office/drawing/2014/main" xmlns="" id="{00000000-0008-0000-00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0417" b="17045"/>
        <a:stretch/>
      </xdr:blipFill>
      <xdr:spPr>
        <a:xfrm>
          <a:off x="4791075" y="333375"/>
          <a:ext cx="7112521" cy="7296150"/>
        </a:xfrm>
        <a:prstGeom prst="rect">
          <a:avLst/>
        </a:prstGeom>
      </xdr:spPr>
    </xdr:pic>
    <xdr:clientData/>
  </xdr:twoCellAnchor>
  <xdr:twoCellAnchor editAs="oneCell">
    <xdr:from>
      <xdr:col>8</xdr:col>
      <xdr:colOff>66675</xdr:colOff>
      <xdr:row>46</xdr:row>
      <xdr:rowOff>95249</xdr:rowOff>
    </xdr:from>
    <xdr:to>
      <xdr:col>19</xdr:col>
      <xdr:colOff>473596</xdr:colOff>
      <xdr:row>93</xdr:row>
      <xdr:rowOff>9525</xdr:rowOff>
    </xdr:to>
    <xdr:pic>
      <xdr:nvPicPr>
        <xdr:cNvPr id="4" name="Imagem 3">
          <a:extLst>
            <a:ext uri="{FF2B5EF4-FFF2-40B4-BE49-F238E27FC236}">
              <a16:creationId xmlns:a16="http://schemas.microsoft.com/office/drawing/2014/main" xmlns="" id="{00000000-0008-0000-0000-000004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2405" b="12784"/>
        <a:stretch/>
      </xdr:blipFill>
      <xdr:spPr>
        <a:xfrm>
          <a:off x="4943475" y="7543799"/>
          <a:ext cx="7112521" cy="7524751"/>
        </a:xfrm>
        <a:prstGeom prst="rect">
          <a:avLst/>
        </a:prstGeom>
      </xdr:spPr>
    </xdr:pic>
    <xdr:clientData/>
  </xdr:twoCellAnchor>
  <xdr:twoCellAnchor editAs="oneCell">
    <xdr:from>
      <xdr:col>8</xdr:col>
      <xdr:colOff>111646</xdr:colOff>
      <xdr:row>93</xdr:row>
      <xdr:rowOff>96908</xdr:rowOff>
    </xdr:from>
    <xdr:to>
      <xdr:col>19</xdr:col>
      <xdr:colOff>247649</xdr:colOff>
      <xdr:row>141</xdr:row>
      <xdr:rowOff>149489</xdr:rowOff>
    </xdr:to>
    <xdr:pic>
      <xdr:nvPicPr>
        <xdr:cNvPr id="5" name="Imagem 4">
          <a:extLst>
            <a:ext uri="{FF2B5EF4-FFF2-40B4-BE49-F238E27FC236}">
              <a16:creationId xmlns:a16="http://schemas.microsoft.com/office/drawing/2014/main" xmlns="" id="{00000000-0008-0000-0000-000005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8867" b="10257"/>
        <a:stretch/>
      </xdr:blipFill>
      <xdr:spPr>
        <a:xfrm>
          <a:off x="4988446" y="15155933"/>
          <a:ext cx="6841603" cy="7824981"/>
        </a:xfrm>
        <a:prstGeom prst="rect">
          <a:avLst/>
        </a:prstGeom>
      </xdr:spPr>
    </xdr:pic>
    <xdr:clientData/>
  </xdr:twoCellAnchor>
  <xdr:twoCellAnchor editAs="oneCell">
    <xdr:from>
      <xdr:col>8</xdr:col>
      <xdr:colOff>114300</xdr:colOff>
      <xdr:row>141</xdr:row>
      <xdr:rowOff>85724</xdr:rowOff>
    </xdr:from>
    <xdr:to>
      <xdr:col>19</xdr:col>
      <xdr:colOff>521221</xdr:colOff>
      <xdr:row>180</xdr:row>
      <xdr:rowOff>95250</xdr:rowOff>
    </xdr:to>
    <xdr:pic>
      <xdr:nvPicPr>
        <xdr:cNvPr id="6" name="Imagem 5">
          <a:extLst>
            <a:ext uri="{FF2B5EF4-FFF2-40B4-BE49-F238E27FC236}">
              <a16:creationId xmlns:a16="http://schemas.microsoft.com/office/drawing/2014/main" xmlns="" id="{00000000-0008-0000-0000-000006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9754" b="27367"/>
        <a:stretch/>
      </xdr:blipFill>
      <xdr:spPr>
        <a:xfrm>
          <a:off x="4991100" y="22917149"/>
          <a:ext cx="7112521" cy="6324601"/>
        </a:xfrm>
        <a:prstGeom prst="rect">
          <a:avLst/>
        </a:prstGeom>
      </xdr:spPr>
    </xdr:pic>
    <xdr:clientData/>
  </xdr:twoCellAnchor>
  <xdr:twoCellAnchor editAs="oneCell">
    <xdr:from>
      <xdr:col>8</xdr:col>
      <xdr:colOff>457200</xdr:colOff>
      <xdr:row>182</xdr:row>
      <xdr:rowOff>47624</xdr:rowOff>
    </xdr:from>
    <xdr:to>
      <xdr:col>20</xdr:col>
      <xdr:colOff>254521</xdr:colOff>
      <xdr:row>227</xdr:row>
      <xdr:rowOff>19050</xdr:rowOff>
    </xdr:to>
    <xdr:pic>
      <xdr:nvPicPr>
        <xdr:cNvPr id="7" name="Imagem 6">
          <a:extLst>
            <a:ext uri="{FF2B5EF4-FFF2-40B4-BE49-F238E27FC236}">
              <a16:creationId xmlns:a16="http://schemas.microsoft.com/office/drawing/2014/main" xmlns="" id="{00000000-0008-0000-0000-000007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13163" b="14678"/>
        <a:stretch/>
      </xdr:blipFill>
      <xdr:spPr>
        <a:xfrm>
          <a:off x="5334000" y="29517974"/>
          <a:ext cx="7112521" cy="7258051"/>
        </a:xfrm>
        <a:prstGeom prst="rect">
          <a:avLst/>
        </a:prstGeom>
      </xdr:spPr>
    </xdr:pic>
    <xdr:clientData/>
  </xdr:twoCellAnchor>
  <xdr:twoCellAnchor editAs="oneCell">
    <xdr:from>
      <xdr:col>9</xdr:col>
      <xdr:colOff>133350</xdr:colOff>
      <xdr:row>229</xdr:row>
      <xdr:rowOff>19050</xdr:rowOff>
    </xdr:from>
    <xdr:to>
      <xdr:col>20</xdr:col>
      <xdr:colOff>540271</xdr:colOff>
      <xdr:row>265</xdr:row>
      <xdr:rowOff>133350</xdr:rowOff>
    </xdr:to>
    <xdr:pic>
      <xdr:nvPicPr>
        <xdr:cNvPr id="8" name="Imagem 7">
          <a:extLst>
            <a:ext uri="{FF2B5EF4-FFF2-40B4-BE49-F238E27FC236}">
              <a16:creationId xmlns:a16="http://schemas.microsoft.com/office/drawing/2014/main" xmlns="" id="{00000000-0008-0000-0000-000008000000}"/>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9753" b="31156"/>
        <a:stretch/>
      </xdr:blipFill>
      <xdr:spPr>
        <a:xfrm>
          <a:off x="5619750" y="37099875"/>
          <a:ext cx="7112521" cy="5943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220980</xdr:colOff>
      <xdr:row>1</xdr:row>
      <xdr:rowOff>60960</xdr:rowOff>
    </xdr:from>
    <xdr:to>
      <xdr:col>5</xdr:col>
      <xdr:colOff>64446</xdr:colOff>
      <xdr:row>5</xdr:row>
      <xdr:rowOff>169648</xdr:rowOff>
    </xdr:to>
    <xdr:pic>
      <xdr:nvPicPr>
        <xdr:cNvPr id="2" name="Imagem 1" descr="Logotipo De Saúde E Bem Estar Design De Logotipo De Centro ...">
          <a:extLst>
            <a:ext uri="{FF2B5EF4-FFF2-40B4-BE49-F238E27FC236}">
              <a16:creationId xmlns:a16="http://schemas.microsoft.com/office/drawing/2014/main" xmlns="" id="{04A3011A-6931-4292-AC48-04997C206B8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263640" y="243840"/>
          <a:ext cx="483546" cy="84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572364</xdr:colOff>
      <xdr:row>0</xdr:row>
      <xdr:rowOff>0</xdr:rowOff>
    </xdr:from>
    <xdr:to>
      <xdr:col>2</xdr:col>
      <xdr:colOff>251460</xdr:colOff>
      <xdr:row>3</xdr:row>
      <xdr:rowOff>73092</xdr:rowOff>
    </xdr:to>
    <xdr:pic>
      <xdr:nvPicPr>
        <xdr:cNvPr id="2" name="Imagem 1" descr="Logotipo De Saúde E Bem Estar Design De Logotipo De Centro ...">
          <a:extLst>
            <a:ext uri="{FF2B5EF4-FFF2-40B4-BE49-F238E27FC236}">
              <a16:creationId xmlns:a16="http://schemas.microsoft.com/office/drawing/2014/main" xmlns="" id="{F80B84F1-A3F6-4605-824F-6FC828FF1E88}"/>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778104" y="0"/>
          <a:ext cx="608736" cy="576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457200</xdr:colOff>
      <xdr:row>2</xdr:row>
      <xdr:rowOff>133350</xdr:rowOff>
    </xdr:from>
    <xdr:to>
      <xdr:col>3</xdr:col>
      <xdr:colOff>1111498</xdr:colOff>
      <xdr:row>4</xdr:row>
      <xdr:rowOff>352425</xdr:rowOff>
    </xdr:to>
    <xdr:pic>
      <xdr:nvPicPr>
        <xdr:cNvPr id="2" name="Imagem 1" descr="Logotipo De Saúde E Bem Estar Design De Logotipo De Centro ...">
          <a:extLst>
            <a:ext uri="{FF2B5EF4-FFF2-40B4-BE49-F238E27FC236}">
              <a16:creationId xmlns:a16="http://schemas.microsoft.com/office/drawing/2014/main" xmlns="" id="{ECEECA57-E5F1-44B0-875C-6AA1A50691F5}"/>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952750" y="542925"/>
          <a:ext cx="654298"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502920</xdr:colOff>
      <xdr:row>2</xdr:row>
      <xdr:rowOff>274320</xdr:rowOff>
    </xdr:from>
    <xdr:to>
      <xdr:col>1</xdr:col>
      <xdr:colOff>1111656</xdr:colOff>
      <xdr:row>4</xdr:row>
      <xdr:rowOff>278832</xdr:rowOff>
    </xdr:to>
    <xdr:pic>
      <xdr:nvPicPr>
        <xdr:cNvPr id="2" name="Imagem 1" descr="Logotipo De Saúde E Bem Estar Design De Logotipo De Centro ...">
          <a:extLst>
            <a:ext uri="{FF2B5EF4-FFF2-40B4-BE49-F238E27FC236}">
              <a16:creationId xmlns:a16="http://schemas.microsoft.com/office/drawing/2014/main" xmlns="" id="{BFC7378E-259F-422A-8BD0-C723910A2524}"/>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22960" y="746760"/>
          <a:ext cx="608736" cy="576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929640</xdr:colOff>
      <xdr:row>3</xdr:row>
      <xdr:rowOff>22860</xdr:rowOff>
    </xdr:from>
    <xdr:to>
      <xdr:col>1</xdr:col>
      <xdr:colOff>1404761</xdr:colOff>
      <xdr:row>4</xdr:row>
      <xdr:rowOff>304800</xdr:rowOff>
    </xdr:to>
    <xdr:pic>
      <xdr:nvPicPr>
        <xdr:cNvPr id="2" name="Imagem 1" descr="Logotipo De Saúde E Bem Estar Design De Logotipo De Centro ...">
          <a:extLst>
            <a:ext uri="{FF2B5EF4-FFF2-40B4-BE49-F238E27FC236}">
              <a16:creationId xmlns:a16="http://schemas.microsoft.com/office/drawing/2014/main" xmlns="" id="{CD2B67D9-B77E-42E1-ADEF-F8F34798B885}"/>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249680" y="541020"/>
          <a:ext cx="475121" cy="449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1722120</xdr:colOff>
      <xdr:row>5</xdr:row>
      <xdr:rowOff>106680</xdr:rowOff>
    </xdr:from>
    <xdr:to>
      <xdr:col>7</xdr:col>
      <xdr:colOff>578256</xdr:colOff>
      <xdr:row>5</xdr:row>
      <xdr:rowOff>682692</xdr:rowOff>
    </xdr:to>
    <xdr:pic>
      <xdr:nvPicPr>
        <xdr:cNvPr id="3" name="Imagem 2" descr="Logotipo De Saúde E Bem Estar Design De Logotipo De Centro ...">
          <a:extLst>
            <a:ext uri="{FF2B5EF4-FFF2-40B4-BE49-F238E27FC236}">
              <a16:creationId xmlns:a16="http://schemas.microsoft.com/office/drawing/2014/main" xmlns="" id="{6EEF7519-0F55-4545-A88D-51372EFC8E6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17380" y="853440"/>
          <a:ext cx="608736" cy="576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389638</xdr:colOff>
      <xdr:row>24</xdr:row>
      <xdr:rowOff>94752</xdr:rowOff>
    </xdr:to>
    <xdr:pic>
      <xdr:nvPicPr>
        <xdr:cNvPr id="2" name="Imagem 1">
          <a:extLst>
            <a:ext uri="{FF2B5EF4-FFF2-40B4-BE49-F238E27FC236}">
              <a16:creationId xmlns:a16="http://schemas.microsoft.com/office/drawing/2014/main" xmlns="" id="{0198BA94-013D-430E-954D-9655EE44C932}"/>
            </a:ext>
          </a:extLst>
        </xdr:cNvPr>
        <xdr:cNvPicPr>
          <a:picLocks noChangeAspect="1"/>
        </xdr:cNvPicPr>
      </xdr:nvPicPr>
      <xdr:blipFill>
        <a:blip xmlns:r="http://schemas.openxmlformats.org/officeDocument/2006/relationships" r:embed="rId1"/>
        <a:stretch>
          <a:fillRect/>
        </a:stretch>
      </xdr:blipFill>
      <xdr:spPr>
        <a:xfrm>
          <a:off x="0" y="0"/>
          <a:ext cx="7095238" cy="3980952"/>
        </a:xfrm>
        <a:prstGeom prst="rect">
          <a:avLst/>
        </a:prstGeom>
      </xdr:spPr>
    </xdr:pic>
    <xdr:clientData/>
  </xdr:twoCellAnchor>
  <xdr:twoCellAnchor editAs="oneCell">
    <xdr:from>
      <xdr:col>0</xdr:col>
      <xdr:colOff>200025</xdr:colOff>
      <xdr:row>25</xdr:row>
      <xdr:rowOff>114300</xdr:rowOff>
    </xdr:from>
    <xdr:to>
      <xdr:col>10</xdr:col>
      <xdr:colOff>332596</xdr:colOff>
      <xdr:row>65</xdr:row>
      <xdr:rowOff>151586</xdr:rowOff>
    </xdr:to>
    <xdr:pic>
      <xdr:nvPicPr>
        <xdr:cNvPr id="3" name="Imagem 2">
          <a:extLst>
            <a:ext uri="{FF2B5EF4-FFF2-40B4-BE49-F238E27FC236}">
              <a16:creationId xmlns:a16="http://schemas.microsoft.com/office/drawing/2014/main" xmlns="" id="{7C8B3A57-97E7-4430-BAEF-AD0BBCC9AB16}"/>
            </a:ext>
          </a:extLst>
        </xdr:cNvPr>
        <xdr:cNvPicPr>
          <a:picLocks noChangeAspect="1"/>
        </xdr:cNvPicPr>
      </xdr:nvPicPr>
      <xdr:blipFill>
        <a:blip xmlns:r="http://schemas.openxmlformats.org/officeDocument/2006/relationships" r:embed="rId2"/>
        <a:stretch>
          <a:fillRect/>
        </a:stretch>
      </xdr:blipFill>
      <xdr:spPr>
        <a:xfrm>
          <a:off x="200025" y="4162425"/>
          <a:ext cx="6228571" cy="6514286"/>
        </a:xfrm>
        <a:prstGeom prst="rect">
          <a:avLst/>
        </a:prstGeom>
      </xdr:spPr>
    </xdr:pic>
    <xdr:clientData/>
  </xdr:twoCellAnchor>
  <xdr:twoCellAnchor editAs="oneCell">
    <xdr:from>
      <xdr:col>0</xdr:col>
      <xdr:colOff>600075</xdr:colOff>
      <xdr:row>66</xdr:row>
      <xdr:rowOff>104775</xdr:rowOff>
    </xdr:from>
    <xdr:to>
      <xdr:col>10</xdr:col>
      <xdr:colOff>446932</xdr:colOff>
      <xdr:row>107</xdr:row>
      <xdr:rowOff>8707</xdr:rowOff>
    </xdr:to>
    <xdr:pic>
      <xdr:nvPicPr>
        <xdr:cNvPr id="5" name="Imagem 4">
          <a:extLst>
            <a:ext uri="{FF2B5EF4-FFF2-40B4-BE49-F238E27FC236}">
              <a16:creationId xmlns:a16="http://schemas.microsoft.com/office/drawing/2014/main" xmlns="" id="{D263EB32-079E-4340-80EE-9B3B53CF5DCF}"/>
            </a:ext>
          </a:extLst>
        </xdr:cNvPr>
        <xdr:cNvPicPr>
          <a:picLocks noChangeAspect="1"/>
        </xdr:cNvPicPr>
      </xdr:nvPicPr>
      <xdr:blipFill>
        <a:blip xmlns:r="http://schemas.openxmlformats.org/officeDocument/2006/relationships" r:embed="rId3"/>
        <a:stretch>
          <a:fillRect/>
        </a:stretch>
      </xdr:blipFill>
      <xdr:spPr>
        <a:xfrm>
          <a:off x="600075" y="10791825"/>
          <a:ext cx="5942857" cy="6542857"/>
        </a:xfrm>
        <a:prstGeom prst="rect">
          <a:avLst/>
        </a:prstGeom>
      </xdr:spPr>
    </xdr:pic>
    <xdr:clientData/>
  </xdr:twoCellAnchor>
  <xdr:twoCellAnchor editAs="oneCell">
    <xdr:from>
      <xdr:col>1</xdr:col>
      <xdr:colOff>0</xdr:colOff>
      <xdr:row>109</xdr:row>
      <xdr:rowOff>0</xdr:rowOff>
    </xdr:from>
    <xdr:to>
      <xdr:col>10</xdr:col>
      <xdr:colOff>485029</xdr:colOff>
      <xdr:row>150</xdr:row>
      <xdr:rowOff>75361</xdr:rowOff>
    </xdr:to>
    <xdr:pic>
      <xdr:nvPicPr>
        <xdr:cNvPr id="6" name="Imagem 5">
          <a:extLst>
            <a:ext uri="{FF2B5EF4-FFF2-40B4-BE49-F238E27FC236}">
              <a16:creationId xmlns:a16="http://schemas.microsoft.com/office/drawing/2014/main" xmlns="" id="{AC4F72EF-8AB4-413F-B752-C26996AE1AE3}"/>
            </a:ext>
          </a:extLst>
        </xdr:cNvPr>
        <xdr:cNvPicPr>
          <a:picLocks noChangeAspect="1"/>
        </xdr:cNvPicPr>
      </xdr:nvPicPr>
      <xdr:blipFill>
        <a:blip xmlns:r="http://schemas.openxmlformats.org/officeDocument/2006/relationships" r:embed="rId4"/>
        <a:stretch>
          <a:fillRect/>
        </a:stretch>
      </xdr:blipFill>
      <xdr:spPr>
        <a:xfrm>
          <a:off x="609600" y="17649825"/>
          <a:ext cx="5971429" cy="6714286"/>
        </a:xfrm>
        <a:prstGeom prst="rect">
          <a:avLst/>
        </a:prstGeom>
      </xdr:spPr>
    </xdr:pic>
    <xdr:clientData/>
  </xdr:twoCellAnchor>
  <xdr:twoCellAnchor editAs="oneCell">
    <xdr:from>
      <xdr:col>1</xdr:col>
      <xdr:colOff>0</xdr:colOff>
      <xdr:row>151</xdr:row>
      <xdr:rowOff>0</xdr:rowOff>
    </xdr:from>
    <xdr:to>
      <xdr:col>10</xdr:col>
      <xdr:colOff>418362</xdr:colOff>
      <xdr:row>170</xdr:row>
      <xdr:rowOff>56758</xdr:rowOff>
    </xdr:to>
    <xdr:pic>
      <xdr:nvPicPr>
        <xdr:cNvPr id="7" name="Imagem 6">
          <a:extLst>
            <a:ext uri="{FF2B5EF4-FFF2-40B4-BE49-F238E27FC236}">
              <a16:creationId xmlns:a16="http://schemas.microsoft.com/office/drawing/2014/main" xmlns="" id="{92110F7B-BE58-4CF9-89CC-A3216F964E78}"/>
            </a:ext>
          </a:extLst>
        </xdr:cNvPr>
        <xdr:cNvPicPr>
          <a:picLocks noChangeAspect="1"/>
        </xdr:cNvPicPr>
      </xdr:nvPicPr>
      <xdr:blipFill>
        <a:blip xmlns:r="http://schemas.openxmlformats.org/officeDocument/2006/relationships" r:embed="rId5"/>
        <a:stretch>
          <a:fillRect/>
        </a:stretch>
      </xdr:blipFill>
      <xdr:spPr>
        <a:xfrm>
          <a:off x="609600" y="24450675"/>
          <a:ext cx="5904762" cy="313333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174935</xdr:colOff>
      <xdr:row>6</xdr:row>
      <xdr:rowOff>57150</xdr:rowOff>
    </xdr:from>
    <xdr:to>
      <xdr:col>17</xdr:col>
      <xdr:colOff>101291</xdr:colOff>
      <xdr:row>29</xdr:row>
      <xdr:rowOff>133351</xdr:rowOff>
    </xdr:to>
    <xdr:pic>
      <xdr:nvPicPr>
        <xdr:cNvPr id="2" name="Imagem 1">
          <a:extLst>
            <a:ext uri="{FF2B5EF4-FFF2-40B4-BE49-F238E27FC236}">
              <a16:creationId xmlns:a16="http://schemas.microsoft.com/office/drawing/2014/main" xmlns="" id="{9C6D4D01-2CDE-4338-984D-08E07C54F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535" y="1028700"/>
          <a:ext cx="9679956" cy="3800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464820</xdr:colOff>
      <xdr:row>13</xdr:row>
      <xdr:rowOff>1409700</xdr:rowOff>
    </xdr:from>
    <xdr:to>
      <xdr:col>3</xdr:col>
      <xdr:colOff>335280</xdr:colOff>
      <xdr:row>13</xdr:row>
      <xdr:rowOff>1409700</xdr:rowOff>
    </xdr:to>
    <xdr:sp macro="" textlink="">
      <xdr:nvSpPr>
        <xdr:cNvPr id="2" name="Line 1">
          <a:extLst>
            <a:ext uri="{FF2B5EF4-FFF2-40B4-BE49-F238E27FC236}">
              <a16:creationId xmlns:a16="http://schemas.microsoft.com/office/drawing/2014/main" xmlns="" id="{8DB56E6F-827E-4D28-9FF5-9F12DACF1EE5}"/>
            </a:ext>
          </a:extLst>
        </xdr:cNvPr>
        <xdr:cNvSpPr>
          <a:spLocks noChangeShapeType="1"/>
        </xdr:cNvSpPr>
      </xdr:nvSpPr>
      <xdr:spPr bwMode="auto">
        <a:xfrm>
          <a:off x="525780" y="3878580"/>
          <a:ext cx="11201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464820</xdr:colOff>
      <xdr:row>13</xdr:row>
      <xdr:rowOff>7620</xdr:rowOff>
    </xdr:from>
    <xdr:to>
      <xdr:col>1</xdr:col>
      <xdr:colOff>297180</xdr:colOff>
      <xdr:row>13</xdr:row>
      <xdr:rowOff>1409700</xdr:rowOff>
    </xdr:to>
    <xdr:sp macro="" textlink="">
      <xdr:nvSpPr>
        <xdr:cNvPr id="3" name="Line 2">
          <a:extLst>
            <a:ext uri="{FF2B5EF4-FFF2-40B4-BE49-F238E27FC236}">
              <a16:creationId xmlns:a16="http://schemas.microsoft.com/office/drawing/2014/main" xmlns="" id="{72D858B9-CCD3-4E25-A79A-A2EC16BF285A}"/>
            </a:ext>
          </a:extLst>
        </xdr:cNvPr>
        <xdr:cNvSpPr>
          <a:spLocks noChangeShapeType="1"/>
        </xdr:cNvSpPr>
      </xdr:nvSpPr>
      <xdr:spPr bwMode="auto">
        <a:xfrm flipV="1">
          <a:off x="525780" y="2476500"/>
          <a:ext cx="0" cy="140208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57149</xdr:colOff>
      <xdr:row>39</xdr:row>
      <xdr:rowOff>133350</xdr:rowOff>
    </xdr:to>
    <xdr:graphicFrame macro="">
      <xdr:nvGraphicFramePr>
        <xdr:cNvPr id="3" name="Diagrama 2">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10</xdr:col>
      <xdr:colOff>297659</xdr:colOff>
      <xdr:row>1</xdr:row>
      <xdr:rowOff>105435</xdr:rowOff>
    </xdr:from>
    <xdr:to>
      <xdr:col>11</xdr:col>
      <xdr:colOff>495301</xdr:colOff>
      <xdr:row>4</xdr:row>
      <xdr:rowOff>27915</xdr:rowOff>
    </xdr:to>
    <xdr:pic>
      <xdr:nvPicPr>
        <xdr:cNvPr id="4" name="Imagem 3" descr="Logotipo De Saúde E Bem Estar Design De Logotipo De Centro ...">
          <a:extLst>
            <a:ext uri="{FF2B5EF4-FFF2-40B4-BE49-F238E27FC236}">
              <a16:creationId xmlns:a16="http://schemas.microsoft.com/office/drawing/2014/main" xmlns="" id="{00000000-0008-0000-0100-000004000000}"/>
            </a:ext>
          </a:extLst>
        </xdr:cNvPr>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val="0"/>
            </a:ext>
          </a:extLst>
        </a:blip>
        <a:srcRect/>
        <a:stretch>
          <a:fillRect/>
        </a:stretch>
      </xdr:blipFill>
      <xdr:spPr bwMode="auto">
        <a:xfrm>
          <a:off x="6355559" y="314985"/>
          <a:ext cx="807242" cy="798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13607</xdr:colOff>
      <xdr:row>0</xdr:row>
      <xdr:rowOff>0</xdr:rowOff>
    </xdr:from>
    <xdr:to>
      <xdr:col>2</xdr:col>
      <xdr:colOff>53662</xdr:colOff>
      <xdr:row>6</xdr:row>
      <xdr:rowOff>11300</xdr:rowOff>
    </xdr:to>
    <xdr:pic>
      <xdr:nvPicPr>
        <xdr:cNvPr id="2" name="Imagem 1" descr="Logotipo De Saúde E Bem Estar Design De Logotipo De Centro ...">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9720" y="0"/>
          <a:ext cx="630336" cy="10952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137583</xdr:colOff>
      <xdr:row>0</xdr:row>
      <xdr:rowOff>35835</xdr:rowOff>
    </xdr:from>
    <xdr:to>
      <xdr:col>1</xdr:col>
      <xdr:colOff>677335</xdr:colOff>
      <xdr:row>5</xdr:row>
      <xdr:rowOff>11102</xdr:rowOff>
    </xdr:to>
    <xdr:pic>
      <xdr:nvPicPr>
        <xdr:cNvPr id="2" name="Imagem 1" descr="Logotipo De Saúde E Bem Estar Design De Logotipo De Centro ...">
          <a:extLst>
            <a:ext uri="{FF2B5EF4-FFF2-40B4-BE49-F238E27FC236}">
              <a16:creationId xmlns:a16="http://schemas.microsoft.com/office/drawing/2014/main" xmlns="" id="{00000000-0008-0000-03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70416" y="35835"/>
          <a:ext cx="53975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2217420</xdr:colOff>
      <xdr:row>2</xdr:row>
      <xdr:rowOff>68580</xdr:rowOff>
    </xdr:from>
    <xdr:to>
      <xdr:col>3</xdr:col>
      <xdr:colOff>387352</xdr:colOff>
      <xdr:row>7</xdr:row>
      <xdr:rowOff>14214</xdr:rowOff>
    </xdr:to>
    <xdr:pic>
      <xdr:nvPicPr>
        <xdr:cNvPr id="2" name="Imagem 1" descr="Logotipo De Saúde E Bem Estar Design De Logotipo De Centro ...">
          <a:extLst>
            <a:ext uri="{FF2B5EF4-FFF2-40B4-BE49-F238E27FC236}">
              <a16:creationId xmlns:a16="http://schemas.microsoft.com/office/drawing/2014/main" xmlns="" id="{1A500996-C786-4FE2-9195-529B05183D3E}"/>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5875020" y="419100"/>
          <a:ext cx="40259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290792</xdr:colOff>
      <xdr:row>52</xdr:row>
      <xdr:rowOff>68730</xdr:rowOff>
    </xdr:from>
    <xdr:to>
      <xdr:col>6</xdr:col>
      <xdr:colOff>136679</xdr:colOff>
      <xdr:row>56</xdr:row>
      <xdr:rowOff>11208</xdr:rowOff>
    </xdr:to>
    <xdr:grpSp>
      <xdr:nvGrpSpPr>
        <xdr:cNvPr id="8" name="Agrupar 7">
          <a:extLst>
            <a:ext uri="{FF2B5EF4-FFF2-40B4-BE49-F238E27FC236}">
              <a16:creationId xmlns:a16="http://schemas.microsoft.com/office/drawing/2014/main" xmlns="" id="{00000000-0008-0000-0400-000008000000}"/>
            </a:ext>
          </a:extLst>
        </xdr:cNvPr>
        <xdr:cNvGrpSpPr/>
      </xdr:nvGrpSpPr>
      <xdr:grpSpPr>
        <a:xfrm>
          <a:off x="1497292" y="8720605"/>
          <a:ext cx="2258887" cy="577478"/>
          <a:chOff x="1501027" y="975728"/>
          <a:chExt cx="2266358" cy="570686"/>
        </a:xfrm>
      </xdr:grpSpPr>
      <xdr:grpSp>
        <xdr:nvGrpSpPr>
          <xdr:cNvPr id="6" name="Agrupar 5">
            <a:extLst>
              <a:ext uri="{FF2B5EF4-FFF2-40B4-BE49-F238E27FC236}">
                <a16:creationId xmlns:a16="http://schemas.microsoft.com/office/drawing/2014/main" xmlns="" id="{00000000-0008-0000-0400-000006000000}"/>
              </a:ext>
            </a:extLst>
          </xdr:cNvPr>
          <xdr:cNvGrpSpPr/>
        </xdr:nvGrpSpPr>
        <xdr:grpSpPr>
          <a:xfrm>
            <a:off x="1501027" y="1016936"/>
            <a:ext cx="2266358" cy="529478"/>
            <a:chOff x="1444998" y="1185022"/>
            <a:chExt cx="2592868" cy="605759"/>
          </a:xfrm>
        </xdr:grpSpPr>
        <xdr:sp macro="" textlink="">
          <xdr:nvSpPr>
            <xdr:cNvPr id="2" name="Elipse 1">
              <a:extLst>
                <a:ext uri="{FF2B5EF4-FFF2-40B4-BE49-F238E27FC236}">
                  <a16:creationId xmlns:a16="http://schemas.microsoft.com/office/drawing/2014/main" xmlns="" id="{00000000-0008-0000-0400-000002000000}"/>
                </a:ext>
              </a:extLst>
            </xdr:cNvPr>
            <xdr:cNvSpPr/>
          </xdr:nvSpPr>
          <xdr:spPr>
            <a:xfrm>
              <a:off x="1444998" y="1185022"/>
              <a:ext cx="621447" cy="60575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xnSp macro="">
          <xdr:nvCxnSpPr>
            <xdr:cNvPr id="3" name="Conector de Seta Reta 2">
              <a:extLst>
                <a:ext uri="{FF2B5EF4-FFF2-40B4-BE49-F238E27FC236}">
                  <a16:creationId xmlns:a16="http://schemas.microsoft.com/office/drawing/2014/main" xmlns="" id="{00000000-0008-0000-0400-000003000000}"/>
                </a:ext>
              </a:extLst>
            </xdr:cNvPr>
            <xdr:cNvCxnSpPr>
              <a:stCxn id="2" idx="6"/>
            </xdr:cNvCxnSpPr>
          </xdr:nvCxnSpPr>
          <xdr:spPr>
            <a:xfrm>
              <a:off x="2066445" y="1487902"/>
              <a:ext cx="197142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 name="CaixaDeTexto 3">
              <a:extLst>
                <a:ext uri="{FF2B5EF4-FFF2-40B4-BE49-F238E27FC236}">
                  <a16:creationId xmlns:a16="http://schemas.microsoft.com/office/drawing/2014/main" xmlns="" id="{00000000-0008-0000-0400-000004000000}"/>
                </a:ext>
              </a:extLst>
            </xdr:cNvPr>
            <xdr:cNvSpPr txBox="1"/>
          </xdr:nvSpPr>
          <xdr:spPr>
            <a:xfrm>
              <a:off x="1582645" y="1300295"/>
              <a:ext cx="362910" cy="357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0</a:t>
              </a:r>
            </a:p>
          </xdr:txBody>
        </xdr:sp>
      </xdr:grpSp>
      <xdr:sp macro="" textlink="">
        <xdr:nvSpPr>
          <xdr:cNvPr id="7" name="CaixaDeTexto 6">
            <a:extLst>
              <a:ext uri="{FF2B5EF4-FFF2-40B4-BE49-F238E27FC236}">
                <a16:creationId xmlns:a16="http://schemas.microsoft.com/office/drawing/2014/main" xmlns="" id="{00000000-0008-0000-0400-000007000000}"/>
              </a:ext>
            </a:extLst>
          </xdr:cNvPr>
          <xdr:cNvSpPr txBox="1"/>
        </xdr:nvSpPr>
        <xdr:spPr>
          <a:xfrm>
            <a:off x="2119307" y="975728"/>
            <a:ext cx="1568824" cy="280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a:ln>
                  <a:noFill/>
                </a:ln>
              </a:rPr>
              <a:t>INICIAÇÃO</a:t>
            </a:r>
            <a:r>
              <a:rPr lang="pt-BR" sz="1200" b="1" baseline="0">
                <a:ln>
                  <a:noFill/>
                </a:ln>
              </a:rPr>
              <a:t> = 6</a:t>
            </a:r>
            <a:endParaRPr lang="pt-BR" sz="1200" b="1">
              <a:ln>
                <a:noFill/>
              </a:ln>
            </a:endParaRPr>
          </a:p>
        </xdr:txBody>
      </xdr:sp>
    </xdr:grpSp>
    <xdr:clientData/>
  </xdr:twoCellAnchor>
  <xdr:twoCellAnchor>
    <xdr:from>
      <xdr:col>7</xdr:col>
      <xdr:colOff>142206</xdr:colOff>
      <xdr:row>54</xdr:row>
      <xdr:rowOff>25400</xdr:rowOff>
    </xdr:from>
    <xdr:to>
      <xdr:col>9</xdr:col>
      <xdr:colOff>381000</xdr:colOff>
      <xdr:row>54</xdr:row>
      <xdr:rowOff>33341</xdr:rowOff>
    </xdr:to>
    <xdr:cxnSp macro="">
      <xdr:nvCxnSpPr>
        <xdr:cNvPr id="21" name="Conector de Seta Reta 20">
          <a:extLst>
            <a:ext uri="{FF2B5EF4-FFF2-40B4-BE49-F238E27FC236}">
              <a16:creationId xmlns:a16="http://schemas.microsoft.com/office/drawing/2014/main" xmlns="" id="{00000000-0008-0000-0400-000015000000}"/>
            </a:ext>
          </a:extLst>
        </xdr:cNvPr>
        <xdr:cNvCxnSpPr/>
      </xdr:nvCxnSpPr>
      <xdr:spPr>
        <a:xfrm flipV="1">
          <a:off x="4409406" y="10236200"/>
          <a:ext cx="1457994" cy="7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252692</xdr:colOff>
      <xdr:row>52</xdr:row>
      <xdr:rowOff>104778</xdr:rowOff>
    </xdr:from>
    <xdr:to>
      <xdr:col>7</xdr:col>
      <xdr:colOff>190765</xdr:colOff>
      <xdr:row>56</xdr:row>
      <xdr:rowOff>6726</xdr:rowOff>
    </xdr:to>
    <xdr:grpSp>
      <xdr:nvGrpSpPr>
        <xdr:cNvPr id="28" name="Agrupar 27">
          <a:extLst>
            <a:ext uri="{FF2B5EF4-FFF2-40B4-BE49-F238E27FC236}">
              <a16:creationId xmlns:a16="http://schemas.microsoft.com/office/drawing/2014/main" xmlns="" id="{00000000-0008-0000-0400-00001C000000}"/>
            </a:ext>
          </a:extLst>
        </xdr:cNvPr>
        <xdr:cNvGrpSpPr/>
      </xdr:nvGrpSpPr>
      <xdr:grpSpPr>
        <a:xfrm>
          <a:off x="3872192" y="8756653"/>
          <a:ext cx="541323" cy="536948"/>
          <a:chOff x="3883398" y="1012454"/>
          <a:chExt cx="543191" cy="529478"/>
        </a:xfrm>
      </xdr:grpSpPr>
      <xdr:sp macro="" textlink="">
        <xdr:nvSpPr>
          <xdr:cNvPr id="20" name="Elipse 19">
            <a:extLst>
              <a:ext uri="{FF2B5EF4-FFF2-40B4-BE49-F238E27FC236}">
                <a16:creationId xmlns:a16="http://schemas.microsoft.com/office/drawing/2014/main" xmlns="" id="{00000000-0008-0000-0400-000014000000}"/>
              </a:ext>
            </a:extLst>
          </xdr:cNvPr>
          <xdr:cNvSpPr/>
        </xdr:nvSpPr>
        <xdr:spPr>
          <a:xfrm>
            <a:off x="3883398" y="1012454"/>
            <a:ext cx="543191" cy="529478"/>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22" name="CaixaDeTexto 21">
            <a:extLst>
              <a:ext uri="{FF2B5EF4-FFF2-40B4-BE49-F238E27FC236}">
                <a16:creationId xmlns:a16="http://schemas.microsoft.com/office/drawing/2014/main" xmlns="" id="{00000000-0008-0000-0400-000016000000}"/>
              </a:ext>
            </a:extLst>
          </xdr:cNvPr>
          <xdr:cNvSpPr txBox="1"/>
        </xdr:nvSpPr>
        <xdr:spPr>
          <a:xfrm>
            <a:off x="4003712" y="1113211"/>
            <a:ext cx="317210" cy="312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1</a:t>
            </a:r>
          </a:p>
        </xdr:txBody>
      </xdr:sp>
    </xdr:grpSp>
    <xdr:clientData/>
  </xdr:twoCellAnchor>
  <xdr:twoCellAnchor>
    <xdr:from>
      <xdr:col>7</xdr:col>
      <xdr:colOff>114300</xdr:colOff>
      <xdr:row>47</xdr:row>
      <xdr:rowOff>135954</xdr:rowOff>
    </xdr:from>
    <xdr:to>
      <xdr:col>10</xdr:col>
      <xdr:colOff>176014</xdr:colOff>
      <xdr:row>54</xdr:row>
      <xdr:rowOff>38100</xdr:rowOff>
    </xdr:to>
    <xdr:cxnSp macro="">
      <xdr:nvCxnSpPr>
        <xdr:cNvPr id="24" name="Conector de Seta Reta 23">
          <a:extLst>
            <a:ext uri="{FF2B5EF4-FFF2-40B4-BE49-F238E27FC236}">
              <a16:creationId xmlns:a16="http://schemas.microsoft.com/office/drawing/2014/main" xmlns="" id="{00000000-0008-0000-0400-000018000000}"/>
            </a:ext>
          </a:extLst>
        </xdr:cNvPr>
        <xdr:cNvCxnSpPr>
          <a:endCxn id="34" idx="3"/>
        </xdr:cNvCxnSpPr>
      </xdr:nvCxnSpPr>
      <xdr:spPr>
        <a:xfrm flipV="1">
          <a:off x="4381500" y="7717854"/>
          <a:ext cx="1890514" cy="12356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430492</xdr:colOff>
      <xdr:row>52</xdr:row>
      <xdr:rowOff>77884</xdr:rowOff>
    </xdr:from>
    <xdr:to>
      <xdr:col>10</xdr:col>
      <xdr:colOff>431800</xdr:colOff>
      <xdr:row>55</xdr:row>
      <xdr:rowOff>152400</xdr:rowOff>
    </xdr:to>
    <xdr:grpSp>
      <xdr:nvGrpSpPr>
        <xdr:cNvPr id="29" name="Agrupar 28">
          <a:extLst>
            <a:ext uri="{FF2B5EF4-FFF2-40B4-BE49-F238E27FC236}">
              <a16:creationId xmlns:a16="http://schemas.microsoft.com/office/drawing/2014/main" xmlns="" id="{00000000-0008-0000-0400-00001D000000}"/>
            </a:ext>
          </a:extLst>
        </xdr:cNvPr>
        <xdr:cNvGrpSpPr/>
      </xdr:nvGrpSpPr>
      <xdr:grpSpPr>
        <a:xfrm>
          <a:off x="5859742" y="8729759"/>
          <a:ext cx="604558" cy="550766"/>
          <a:chOff x="3883398" y="1012454"/>
          <a:chExt cx="543191" cy="529478"/>
        </a:xfrm>
      </xdr:grpSpPr>
      <xdr:sp macro="" textlink="">
        <xdr:nvSpPr>
          <xdr:cNvPr id="30" name="Elipse 29">
            <a:extLst>
              <a:ext uri="{FF2B5EF4-FFF2-40B4-BE49-F238E27FC236}">
                <a16:creationId xmlns:a16="http://schemas.microsoft.com/office/drawing/2014/main" xmlns="" id="{00000000-0008-0000-0400-00001E000000}"/>
              </a:ext>
            </a:extLst>
          </xdr:cNvPr>
          <xdr:cNvSpPr/>
        </xdr:nvSpPr>
        <xdr:spPr>
          <a:xfrm>
            <a:off x="3883398" y="1012454"/>
            <a:ext cx="543191" cy="529478"/>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31" name="CaixaDeTexto 30">
            <a:extLst>
              <a:ext uri="{FF2B5EF4-FFF2-40B4-BE49-F238E27FC236}">
                <a16:creationId xmlns:a16="http://schemas.microsoft.com/office/drawing/2014/main" xmlns="" id="{00000000-0008-0000-0400-00001F000000}"/>
              </a:ext>
            </a:extLst>
          </xdr:cNvPr>
          <xdr:cNvSpPr txBox="1"/>
        </xdr:nvSpPr>
        <xdr:spPr>
          <a:xfrm>
            <a:off x="4003712" y="1113211"/>
            <a:ext cx="317210" cy="312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3</a:t>
            </a:r>
          </a:p>
        </xdr:txBody>
      </xdr:sp>
    </xdr:grpSp>
    <xdr:clientData/>
  </xdr:twoCellAnchor>
  <xdr:twoCellAnchor>
    <xdr:from>
      <xdr:col>10</xdr:col>
      <xdr:colOff>95809</xdr:colOff>
      <xdr:row>45</xdr:row>
      <xdr:rowOff>127189</xdr:rowOff>
    </xdr:from>
    <xdr:to>
      <xdr:col>11</xdr:col>
      <xdr:colOff>33883</xdr:colOff>
      <xdr:row>47</xdr:row>
      <xdr:rowOff>215901</xdr:rowOff>
    </xdr:to>
    <xdr:grpSp>
      <xdr:nvGrpSpPr>
        <xdr:cNvPr id="33" name="Agrupar 32">
          <a:extLst>
            <a:ext uri="{FF2B5EF4-FFF2-40B4-BE49-F238E27FC236}">
              <a16:creationId xmlns:a16="http://schemas.microsoft.com/office/drawing/2014/main" xmlns="" id="{00000000-0008-0000-0400-000021000000}"/>
            </a:ext>
          </a:extLst>
        </xdr:cNvPr>
        <xdr:cNvGrpSpPr/>
      </xdr:nvGrpSpPr>
      <xdr:grpSpPr>
        <a:xfrm>
          <a:off x="6128309" y="7366189"/>
          <a:ext cx="541324" cy="533212"/>
          <a:chOff x="3858206" y="1123313"/>
          <a:chExt cx="543191" cy="529478"/>
        </a:xfrm>
      </xdr:grpSpPr>
      <xdr:sp macro="" textlink="">
        <xdr:nvSpPr>
          <xdr:cNvPr id="34" name="Elipse 33">
            <a:extLst>
              <a:ext uri="{FF2B5EF4-FFF2-40B4-BE49-F238E27FC236}">
                <a16:creationId xmlns:a16="http://schemas.microsoft.com/office/drawing/2014/main" xmlns="" id="{00000000-0008-0000-0400-000022000000}"/>
              </a:ext>
            </a:extLst>
          </xdr:cNvPr>
          <xdr:cNvSpPr/>
        </xdr:nvSpPr>
        <xdr:spPr>
          <a:xfrm>
            <a:off x="3858206" y="1123313"/>
            <a:ext cx="543191" cy="529478"/>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35" name="CaixaDeTexto 34">
            <a:extLst>
              <a:ext uri="{FF2B5EF4-FFF2-40B4-BE49-F238E27FC236}">
                <a16:creationId xmlns:a16="http://schemas.microsoft.com/office/drawing/2014/main" xmlns="" id="{00000000-0008-0000-0400-000023000000}"/>
              </a:ext>
            </a:extLst>
          </xdr:cNvPr>
          <xdr:cNvSpPr txBox="1"/>
        </xdr:nvSpPr>
        <xdr:spPr>
          <a:xfrm>
            <a:off x="3977314" y="1233988"/>
            <a:ext cx="343608" cy="21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2</a:t>
            </a:r>
          </a:p>
        </xdr:txBody>
      </xdr:sp>
    </xdr:grpSp>
    <xdr:clientData/>
  </xdr:twoCellAnchor>
  <xdr:twoCellAnchor>
    <xdr:from>
      <xdr:col>6</xdr:col>
      <xdr:colOff>543186</xdr:colOff>
      <xdr:row>50</xdr:row>
      <xdr:rowOff>59617</xdr:rowOff>
    </xdr:from>
    <xdr:to>
      <xdr:col>9</xdr:col>
      <xdr:colOff>577730</xdr:colOff>
      <xdr:row>51</xdr:row>
      <xdr:rowOff>2953</xdr:rowOff>
    </xdr:to>
    <xdr:sp macro="" textlink="">
      <xdr:nvSpPr>
        <xdr:cNvPr id="36" name="CaixaDeTexto 35">
          <a:extLst>
            <a:ext uri="{FF2B5EF4-FFF2-40B4-BE49-F238E27FC236}">
              <a16:creationId xmlns:a16="http://schemas.microsoft.com/office/drawing/2014/main" xmlns="" id="{00000000-0008-0000-0400-000024000000}"/>
            </a:ext>
          </a:extLst>
        </xdr:cNvPr>
        <xdr:cNvSpPr txBox="1"/>
      </xdr:nvSpPr>
      <xdr:spPr>
        <a:xfrm rot="19707657">
          <a:off x="4200786" y="9495717"/>
          <a:ext cx="1863344" cy="222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baseline="0">
              <a:ln>
                <a:noFill/>
              </a:ln>
            </a:rPr>
            <a:t>PLANEJAMENTO = 11</a:t>
          </a:r>
          <a:endParaRPr lang="pt-BR" sz="1200" b="1">
            <a:ln>
              <a:noFill/>
            </a:ln>
          </a:endParaRPr>
        </a:p>
      </xdr:txBody>
    </xdr:sp>
    <xdr:clientData/>
  </xdr:twoCellAnchor>
  <xdr:twoCellAnchor>
    <xdr:from>
      <xdr:col>6</xdr:col>
      <xdr:colOff>608107</xdr:colOff>
      <xdr:row>54</xdr:row>
      <xdr:rowOff>50800</xdr:rowOff>
    </xdr:from>
    <xdr:to>
      <xdr:col>9</xdr:col>
      <xdr:colOff>279400</xdr:colOff>
      <xdr:row>57</xdr:row>
      <xdr:rowOff>123264</xdr:rowOff>
    </xdr:to>
    <xdr:sp macro="" textlink="">
      <xdr:nvSpPr>
        <xdr:cNvPr id="38" name="CaixaDeTexto 37">
          <a:extLst>
            <a:ext uri="{FF2B5EF4-FFF2-40B4-BE49-F238E27FC236}">
              <a16:creationId xmlns:a16="http://schemas.microsoft.com/office/drawing/2014/main" xmlns="" id="{00000000-0008-0000-0400-000026000000}"/>
            </a:ext>
          </a:extLst>
        </xdr:cNvPr>
        <xdr:cNvSpPr txBox="1"/>
      </xdr:nvSpPr>
      <xdr:spPr>
        <a:xfrm>
          <a:off x="4265707" y="10261600"/>
          <a:ext cx="1500093" cy="567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a:ln>
                <a:noFill/>
              </a:ln>
            </a:rPr>
            <a:t>DESIGN E</a:t>
          </a:r>
          <a:r>
            <a:rPr lang="pt-BR" sz="1200" b="1" baseline="0">
              <a:ln>
                <a:noFill/>
              </a:ln>
            </a:rPr>
            <a:t> PROTOTIPAGEM = 8</a:t>
          </a:r>
          <a:endParaRPr lang="pt-BR" sz="1200" b="1">
            <a:ln>
              <a:noFill/>
            </a:ln>
          </a:endParaRPr>
        </a:p>
      </xdr:txBody>
    </xdr:sp>
    <xdr:clientData/>
  </xdr:twoCellAnchor>
  <xdr:twoCellAnchor>
    <xdr:from>
      <xdr:col>3</xdr:col>
      <xdr:colOff>596901</xdr:colOff>
      <xdr:row>50</xdr:row>
      <xdr:rowOff>2980</xdr:rowOff>
    </xdr:from>
    <xdr:to>
      <xdr:col>6</xdr:col>
      <xdr:colOff>63501</xdr:colOff>
      <xdr:row>51</xdr:row>
      <xdr:rowOff>88900</xdr:rowOff>
    </xdr:to>
    <xdr:grpSp>
      <xdr:nvGrpSpPr>
        <xdr:cNvPr id="41" name="Agrupar 40">
          <a:extLst>
            <a:ext uri="{FF2B5EF4-FFF2-40B4-BE49-F238E27FC236}">
              <a16:creationId xmlns:a16="http://schemas.microsoft.com/office/drawing/2014/main" xmlns="" id="{00000000-0008-0000-0400-000029000000}"/>
            </a:ext>
          </a:extLst>
        </xdr:cNvPr>
        <xdr:cNvGrpSpPr/>
      </xdr:nvGrpSpPr>
      <xdr:grpSpPr>
        <a:xfrm>
          <a:off x="2406651" y="8226230"/>
          <a:ext cx="1276350" cy="355795"/>
          <a:chOff x="6039971" y="2980766"/>
          <a:chExt cx="1519518" cy="393799"/>
        </a:xfrm>
      </xdr:grpSpPr>
      <xdr:sp macro="" textlink="">
        <xdr:nvSpPr>
          <xdr:cNvPr id="39" name="Retângulo 38">
            <a:extLst>
              <a:ext uri="{FF2B5EF4-FFF2-40B4-BE49-F238E27FC236}">
                <a16:creationId xmlns:a16="http://schemas.microsoft.com/office/drawing/2014/main" xmlns="" id="{00000000-0008-0000-0400-000027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0" name="Retângulo 39">
            <a:extLst>
              <a:ext uri="{FF2B5EF4-FFF2-40B4-BE49-F238E27FC236}">
                <a16:creationId xmlns:a16="http://schemas.microsoft.com/office/drawing/2014/main" xmlns="" id="{00000000-0008-0000-0400-000028000000}"/>
              </a:ext>
            </a:extLst>
          </xdr:cNvPr>
          <xdr:cNvSpPr/>
        </xdr:nvSpPr>
        <xdr:spPr>
          <a:xfrm>
            <a:off x="6797488" y="2982358"/>
            <a:ext cx="762001" cy="39220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2</xdr:col>
      <xdr:colOff>161771</xdr:colOff>
      <xdr:row>50</xdr:row>
      <xdr:rowOff>11705</xdr:rowOff>
    </xdr:from>
    <xdr:to>
      <xdr:col>3</xdr:col>
      <xdr:colOff>12771</xdr:colOff>
      <xdr:row>51</xdr:row>
      <xdr:rowOff>3459</xdr:rowOff>
    </xdr:to>
    <xdr:sp macro="" textlink="">
      <xdr:nvSpPr>
        <xdr:cNvPr id="42" name="CaixaDeTexto 41">
          <a:extLst>
            <a:ext uri="{FF2B5EF4-FFF2-40B4-BE49-F238E27FC236}">
              <a16:creationId xmlns:a16="http://schemas.microsoft.com/office/drawing/2014/main" xmlns="" id="{00000000-0008-0000-0400-00002A000000}"/>
            </a:ext>
          </a:extLst>
        </xdr:cNvPr>
        <xdr:cNvSpPr txBox="1"/>
      </xdr:nvSpPr>
      <xdr:spPr>
        <a:xfrm>
          <a:off x="1380971" y="9447805"/>
          <a:ext cx="460600" cy="271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100" b="1">
              <a:solidFill>
                <a:schemeClr val="dk1"/>
              </a:solidFill>
              <a:effectLst/>
              <a:latin typeface="+mn-lt"/>
              <a:ea typeface="+mn-ea"/>
              <a:cs typeface="+mn-cs"/>
            </a:rPr>
            <a:t>0</a:t>
          </a:r>
          <a:endParaRPr lang="pt-BR">
            <a:effectLst/>
          </a:endParaRPr>
        </a:p>
        <a:p>
          <a:endParaRPr lang="pt-BR" sz="1100"/>
        </a:p>
      </xdr:txBody>
    </xdr:sp>
    <xdr:clientData/>
  </xdr:twoCellAnchor>
  <xdr:twoCellAnchor>
    <xdr:from>
      <xdr:col>6</xdr:col>
      <xdr:colOff>573262</xdr:colOff>
      <xdr:row>48</xdr:row>
      <xdr:rowOff>54810</xdr:rowOff>
    </xdr:from>
    <xdr:to>
      <xdr:col>9</xdr:col>
      <xdr:colOff>321283</xdr:colOff>
      <xdr:row>50</xdr:row>
      <xdr:rowOff>42152</xdr:rowOff>
    </xdr:to>
    <xdr:grpSp>
      <xdr:nvGrpSpPr>
        <xdr:cNvPr id="46" name="Agrupar 45">
          <a:extLst>
            <a:ext uri="{FF2B5EF4-FFF2-40B4-BE49-F238E27FC236}">
              <a16:creationId xmlns:a16="http://schemas.microsoft.com/office/drawing/2014/main" xmlns="" id="{00000000-0008-0000-0400-00002E000000}"/>
            </a:ext>
          </a:extLst>
        </xdr:cNvPr>
        <xdr:cNvGrpSpPr/>
      </xdr:nvGrpSpPr>
      <xdr:grpSpPr>
        <a:xfrm rot="19720048">
          <a:off x="4192762" y="7960560"/>
          <a:ext cx="1557771" cy="304842"/>
          <a:chOff x="1270651" y="1142021"/>
          <a:chExt cx="962398" cy="278860"/>
        </a:xfrm>
      </xdr:grpSpPr>
      <xdr:grpSp>
        <xdr:nvGrpSpPr>
          <xdr:cNvPr id="47" name="Agrupar 46">
            <a:extLst>
              <a:ext uri="{FF2B5EF4-FFF2-40B4-BE49-F238E27FC236}">
                <a16:creationId xmlns:a16="http://schemas.microsoft.com/office/drawing/2014/main" xmlns="" id="{00000000-0008-0000-0400-00002F000000}"/>
              </a:ext>
            </a:extLst>
          </xdr:cNvPr>
          <xdr:cNvGrpSpPr/>
        </xdr:nvGrpSpPr>
        <xdr:grpSpPr>
          <a:xfrm>
            <a:off x="1270651" y="1142021"/>
            <a:ext cx="935766" cy="246961"/>
            <a:chOff x="6039971" y="2980766"/>
            <a:chExt cx="1519518" cy="393799"/>
          </a:xfrm>
        </xdr:grpSpPr>
        <xdr:sp macro="" textlink="">
          <xdr:nvSpPr>
            <xdr:cNvPr id="50" name="Retângulo 49">
              <a:extLst>
                <a:ext uri="{FF2B5EF4-FFF2-40B4-BE49-F238E27FC236}">
                  <a16:creationId xmlns:a16="http://schemas.microsoft.com/office/drawing/2014/main" xmlns="" id="{00000000-0008-0000-0400-000032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51" name="Retângulo 50">
              <a:extLst>
                <a:ext uri="{FF2B5EF4-FFF2-40B4-BE49-F238E27FC236}">
                  <a16:creationId xmlns:a16="http://schemas.microsoft.com/office/drawing/2014/main" xmlns="" id="{00000000-0008-0000-0400-000033000000}"/>
                </a:ext>
              </a:extLst>
            </xdr:cNvPr>
            <xdr:cNvSpPr/>
          </xdr:nvSpPr>
          <xdr:spPr>
            <a:xfrm>
              <a:off x="6797489" y="2981842"/>
              <a:ext cx="762000" cy="392723"/>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48" name="CaixaDeTexto 47">
            <a:extLst>
              <a:ext uri="{FF2B5EF4-FFF2-40B4-BE49-F238E27FC236}">
                <a16:creationId xmlns:a16="http://schemas.microsoft.com/office/drawing/2014/main" xmlns="" id="{00000000-0008-0000-0400-000030000000}"/>
              </a:ext>
            </a:extLst>
          </xdr:cNvPr>
          <xdr:cNvSpPr txBox="1"/>
        </xdr:nvSpPr>
        <xdr:spPr>
          <a:xfrm>
            <a:off x="1322473" y="1155795"/>
            <a:ext cx="462237" cy="265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t>17</a:t>
            </a:r>
          </a:p>
        </xdr:txBody>
      </xdr:sp>
      <xdr:sp macro="" textlink="">
        <xdr:nvSpPr>
          <xdr:cNvPr id="49" name="CaixaDeTexto 48">
            <a:extLst>
              <a:ext uri="{FF2B5EF4-FFF2-40B4-BE49-F238E27FC236}">
                <a16:creationId xmlns:a16="http://schemas.microsoft.com/office/drawing/2014/main" xmlns="" id="{00000000-0008-0000-0400-000031000000}"/>
              </a:ext>
            </a:extLst>
          </xdr:cNvPr>
          <xdr:cNvSpPr txBox="1"/>
        </xdr:nvSpPr>
        <xdr:spPr>
          <a:xfrm>
            <a:off x="1743128" y="1153935"/>
            <a:ext cx="489921" cy="193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17</a:t>
            </a:r>
          </a:p>
        </xdr:txBody>
      </xdr:sp>
    </xdr:grpSp>
    <xdr:clientData/>
  </xdr:twoCellAnchor>
  <xdr:twoCellAnchor>
    <xdr:from>
      <xdr:col>10</xdr:col>
      <xdr:colOff>406400</xdr:colOff>
      <xdr:row>51</xdr:row>
      <xdr:rowOff>139700</xdr:rowOff>
    </xdr:from>
    <xdr:to>
      <xdr:col>17</xdr:col>
      <xdr:colOff>589383</xdr:colOff>
      <xdr:row>55</xdr:row>
      <xdr:rowOff>91825</xdr:rowOff>
    </xdr:to>
    <xdr:grpSp>
      <xdr:nvGrpSpPr>
        <xdr:cNvPr id="59" name="Agrupar 58">
          <a:extLst>
            <a:ext uri="{FF2B5EF4-FFF2-40B4-BE49-F238E27FC236}">
              <a16:creationId xmlns:a16="http://schemas.microsoft.com/office/drawing/2014/main" xmlns="" id="{00000000-0008-0000-0400-00003B000000}"/>
            </a:ext>
          </a:extLst>
        </xdr:cNvPr>
        <xdr:cNvGrpSpPr/>
      </xdr:nvGrpSpPr>
      <xdr:grpSpPr>
        <a:xfrm>
          <a:off x="6438900" y="8632825"/>
          <a:ext cx="4119983" cy="587125"/>
          <a:chOff x="-345603" y="967563"/>
          <a:chExt cx="4442622" cy="578851"/>
        </a:xfrm>
      </xdr:grpSpPr>
      <xdr:grpSp>
        <xdr:nvGrpSpPr>
          <xdr:cNvPr id="60" name="Agrupar 59">
            <a:extLst>
              <a:ext uri="{FF2B5EF4-FFF2-40B4-BE49-F238E27FC236}">
                <a16:creationId xmlns:a16="http://schemas.microsoft.com/office/drawing/2014/main" xmlns="" id="{00000000-0008-0000-0400-00003C000000}"/>
              </a:ext>
            </a:extLst>
          </xdr:cNvPr>
          <xdr:cNvGrpSpPr/>
        </xdr:nvGrpSpPr>
        <xdr:grpSpPr>
          <a:xfrm>
            <a:off x="1501027" y="1016936"/>
            <a:ext cx="2595992" cy="529478"/>
            <a:chOff x="1444998" y="1185022"/>
            <a:chExt cx="2969991" cy="605759"/>
          </a:xfrm>
        </xdr:grpSpPr>
        <xdr:sp macro="" textlink="">
          <xdr:nvSpPr>
            <xdr:cNvPr id="62" name="Elipse 61">
              <a:extLst>
                <a:ext uri="{FF2B5EF4-FFF2-40B4-BE49-F238E27FC236}">
                  <a16:creationId xmlns:a16="http://schemas.microsoft.com/office/drawing/2014/main" xmlns="" id="{00000000-0008-0000-0400-00003E000000}"/>
                </a:ext>
              </a:extLst>
            </xdr:cNvPr>
            <xdr:cNvSpPr/>
          </xdr:nvSpPr>
          <xdr:spPr>
            <a:xfrm>
              <a:off x="1444998" y="1185022"/>
              <a:ext cx="621447" cy="60575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xnSp macro="">
          <xdr:nvCxnSpPr>
            <xdr:cNvPr id="63" name="Conector de Seta Reta 62">
              <a:extLst>
                <a:ext uri="{FF2B5EF4-FFF2-40B4-BE49-F238E27FC236}">
                  <a16:creationId xmlns:a16="http://schemas.microsoft.com/office/drawing/2014/main" xmlns="" id="{00000000-0008-0000-0400-00003F000000}"/>
                </a:ext>
              </a:extLst>
            </xdr:cNvPr>
            <xdr:cNvCxnSpPr>
              <a:stCxn id="62" idx="6"/>
              <a:endCxn id="69" idx="2"/>
            </xdr:cNvCxnSpPr>
          </xdr:nvCxnSpPr>
          <xdr:spPr>
            <a:xfrm flipV="1">
              <a:off x="2066445" y="1480791"/>
              <a:ext cx="2348544" cy="71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4" name="CaixaDeTexto 63">
              <a:extLst>
                <a:ext uri="{FF2B5EF4-FFF2-40B4-BE49-F238E27FC236}">
                  <a16:creationId xmlns:a16="http://schemas.microsoft.com/office/drawing/2014/main" xmlns="" id="{00000000-0008-0000-0400-000040000000}"/>
                </a:ext>
              </a:extLst>
            </xdr:cNvPr>
            <xdr:cNvSpPr txBox="1"/>
          </xdr:nvSpPr>
          <xdr:spPr>
            <a:xfrm>
              <a:off x="1582645" y="1300295"/>
              <a:ext cx="362910" cy="357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4</a:t>
              </a:r>
            </a:p>
          </xdr:txBody>
        </xdr:sp>
      </xdr:grpSp>
      <xdr:sp macro="" textlink="">
        <xdr:nvSpPr>
          <xdr:cNvPr id="61" name="CaixaDeTexto 60">
            <a:extLst>
              <a:ext uri="{FF2B5EF4-FFF2-40B4-BE49-F238E27FC236}">
                <a16:creationId xmlns:a16="http://schemas.microsoft.com/office/drawing/2014/main" xmlns="" id="{00000000-0008-0000-0400-00003D000000}"/>
              </a:ext>
            </a:extLst>
          </xdr:cNvPr>
          <xdr:cNvSpPr txBox="1"/>
        </xdr:nvSpPr>
        <xdr:spPr>
          <a:xfrm>
            <a:off x="-345603" y="967563"/>
            <a:ext cx="1818060" cy="203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baseline="0">
                <a:ln>
                  <a:noFill/>
                </a:ln>
              </a:rPr>
              <a:t>DESENVOLVIMENTO = 11</a:t>
            </a:r>
            <a:endParaRPr lang="pt-BR" sz="1100" b="1">
              <a:ln>
                <a:noFill/>
              </a:ln>
            </a:endParaRPr>
          </a:p>
        </xdr:txBody>
      </xdr:sp>
    </xdr:grpSp>
    <xdr:clientData/>
  </xdr:twoCellAnchor>
  <xdr:twoCellAnchor>
    <xdr:from>
      <xdr:col>10</xdr:col>
      <xdr:colOff>431800</xdr:colOff>
      <xdr:row>54</xdr:row>
      <xdr:rowOff>20088</xdr:rowOff>
    </xdr:from>
    <xdr:to>
      <xdr:col>13</xdr:col>
      <xdr:colOff>180657</xdr:colOff>
      <xdr:row>54</xdr:row>
      <xdr:rowOff>32592</xdr:rowOff>
    </xdr:to>
    <xdr:cxnSp macro="">
      <xdr:nvCxnSpPr>
        <xdr:cNvPr id="65" name="Conector de Seta Reta 64">
          <a:extLst>
            <a:ext uri="{FF2B5EF4-FFF2-40B4-BE49-F238E27FC236}">
              <a16:creationId xmlns:a16="http://schemas.microsoft.com/office/drawing/2014/main" xmlns="" id="{00000000-0008-0000-0400-000041000000}"/>
            </a:ext>
          </a:extLst>
        </xdr:cNvPr>
        <xdr:cNvCxnSpPr>
          <a:stCxn id="30" idx="6"/>
        </xdr:cNvCxnSpPr>
      </xdr:nvCxnSpPr>
      <xdr:spPr>
        <a:xfrm flipV="1">
          <a:off x="6527800" y="10230888"/>
          <a:ext cx="1577657" cy="125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228601</xdr:colOff>
      <xdr:row>50</xdr:row>
      <xdr:rowOff>63498</xdr:rowOff>
    </xdr:from>
    <xdr:to>
      <xdr:col>21</xdr:col>
      <xdr:colOff>271686</xdr:colOff>
      <xdr:row>55</xdr:row>
      <xdr:rowOff>148974</xdr:rowOff>
    </xdr:to>
    <xdr:grpSp>
      <xdr:nvGrpSpPr>
        <xdr:cNvPr id="66" name="Agrupar 65">
          <a:extLst>
            <a:ext uri="{FF2B5EF4-FFF2-40B4-BE49-F238E27FC236}">
              <a16:creationId xmlns:a16="http://schemas.microsoft.com/office/drawing/2014/main" xmlns="" id="{00000000-0008-0000-0400-000042000000}"/>
            </a:ext>
          </a:extLst>
        </xdr:cNvPr>
        <xdr:cNvGrpSpPr/>
      </xdr:nvGrpSpPr>
      <xdr:grpSpPr>
        <a:xfrm>
          <a:off x="8674101" y="8286748"/>
          <a:ext cx="3980085" cy="990351"/>
          <a:chOff x="-441470" y="578279"/>
          <a:chExt cx="4208855" cy="968135"/>
        </a:xfrm>
      </xdr:grpSpPr>
      <xdr:grpSp>
        <xdr:nvGrpSpPr>
          <xdr:cNvPr id="67" name="Agrupar 66">
            <a:extLst>
              <a:ext uri="{FF2B5EF4-FFF2-40B4-BE49-F238E27FC236}">
                <a16:creationId xmlns:a16="http://schemas.microsoft.com/office/drawing/2014/main" xmlns="" id="{00000000-0008-0000-0400-000043000000}"/>
              </a:ext>
            </a:extLst>
          </xdr:cNvPr>
          <xdr:cNvGrpSpPr/>
        </xdr:nvGrpSpPr>
        <xdr:grpSpPr>
          <a:xfrm>
            <a:off x="1501027" y="1016936"/>
            <a:ext cx="2266358" cy="529478"/>
            <a:chOff x="1444998" y="1185022"/>
            <a:chExt cx="2592868" cy="605759"/>
          </a:xfrm>
        </xdr:grpSpPr>
        <xdr:sp macro="" textlink="">
          <xdr:nvSpPr>
            <xdr:cNvPr id="69" name="Elipse 68">
              <a:extLst>
                <a:ext uri="{FF2B5EF4-FFF2-40B4-BE49-F238E27FC236}">
                  <a16:creationId xmlns:a16="http://schemas.microsoft.com/office/drawing/2014/main" xmlns="" id="{00000000-0008-0000-0400-000045000000}"/>
                </a:ext>
              </a:extLst>
            </xdr:cNvPr>
            <xdr:cNvSpPr/>
          </xdr:nvSpPr>
          <xdr:spPr>
            <a:xfrm>
              <a:off x="1444998" y="1185022"/>
              <a:ext cx="621447" cy="60575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xnSp macro="">
          <xdr:nvCxnSpPr>
            <xdr:cNvPr id="70" name="Conector de Seta Reta 69">
              <a:extLst>
                <a:ext uri="{FF2B5EF4-FFF2-40B4-BE49-F238E27FC236}">
                  <a16:creationId xmlns:a16="http://schemas.microsoft.com/office/drawing/2014/main" xmlns="" id="{00000000-0008-0000-0400-000046000000}"/>
                </a:ext>
              </a:extLst>
            </xdr:cNvPr>
            <xdr:cNvCxnSpPr>
              <a:stCxn id="69" idx="6"/>
            </xdr:cNvCxnSpPr>
          </xdr:nvCxnSpPr>
          <xdr:spPr>
            <a:xfrm>
              <a:off x="2066445" y="1487902"/>
              <a:ext cx="197142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 name="CaixaDeTexto 70">
              <a:extLst>
                <a:ext uri="{FF2B5EF4-FFF2-40B4-BE49-F238E27FC236}">
                  <a16:creationId xmlns:a16="http://schemas.microsoft.com/office/drawing/2014/main" xmlns="" id="{00000000-0008-0000-0400-000047000000}"/>
                </a:ext>
              </a:extLst>
            </xdr:cNvPr>
            <xdr:cNvSpPr txBox="1"/>
          </xdr:nvSpPr>
          <xdr:spPr>
            <a:xfrm>
              <a:off x="1582645" y="1300295"/>
              <a:ext cx="362910" cy="357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5</a:t>
              </a:r>
            </a:p>
          </xdr:txBody>
        </xdr:sp>
      </xdr:grpSp>
      <xdr:sp macro="" textlink="">
        <xdr:nvSpPr>
          <xdr:cNvPr id="68" name="CaixaDeTexto 67">
            <a:extLst>
              <a:ext uri="{FF2B5EF4-FFF2-40B4-BE49-F238E27FC236}">
                <a16:creationId xmlns:a16="http://schemas.microsoft.com/office/drawing/2014/main" xmlns="" id="{00000000-0008-0000-0400-000044000000}"/>
              </a:ext>
            </a:extLst>
          </xdr:cNvPr>
          <xdr:cNvSpPr txBox="1"/>
        </xdr:nvSpPr>
        <xdr:spPr>
          <a:xfrm>
            <a:off x="-441470" y="578279"/>
            <a:ext cx="1950298" cy="6235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a:ln>
                  <a:noFill/>
                </a:ln>
              </a:rPr>
              <a:t>INTEGRAÇÃO C/ SISTEMAS DE MONITORAMENTO DE SAÚDE</a:t>
            </a:r>
            <a:r>
              <a:rPr lang="pt-BR" sz="1200" b="1" baseline="0">
                <a:ln>
                  <a:noFill/>
                </a:ln>
              </a:rPr>
              <a:t> = 5</a:t>
            </a:r>
            <a:endParaRPr lang="pt-BR" sz="1200" b="1">
              <a:ln>
                <a:noFill/>
              </a:ln>
            </a:endParaRPr>
          </a:p>
        </xdr:txBody>
      </xdr:sp>
    </xdr:grpSp>
    <xdr:clientData/>
  </xdr:twoCellAnchor>
  <xdr:twoCellAnchor>
    <xdr:from>
      <xdr:col>18</xdr:col>
      <xdr:colOff>495962</xdr:colOff>
      <xdr:row>52</xdr:row>
      <xdr:rowOff>42339</xdr:rowOff>
    </xdr:from>
    <xdr:to>
      <xdr:col>25</xdr:col>
      <xdr:colOff>477199</xdr:colOff>
      <xdr:row>56</xdr:row>
      <xdr:rowOff>15625</xdr:rowOff>
    </xdr:to>
    <xdr:grpSp>
      <xdr:nvGrpSpPr>
        <xdr:cNvPr id="72" name="Agrupar 71">
          <a:extLst>
            <a:ext uri="{FF2B5EF4-FFF2-40B4-BE49-F238E27FC236}">
              <a16:creationId xmlns:a16="http://schemas.microsoft.com/office/drawing/2014/main" xmlns="" id="{00000000-0008-0000-0400-000048000000}"/>
            </a:ext>
          </a:extLst>
        </xdr:cNvPr>
        <xdr:cNvGrpSpPr/>
      </xdr:nvGrpSpPr>
      <xdr:grpSpPr>
        <a:xfrm>
          <a:off x="11068712" y="8694214"/>
          <a:ext cx="4203987" cy="608286"/>
          <a:chOff x="-280146" y="952631"/>
          <a:chExt cx="4215756" cy="593783"/>
        </a:xfrm>
      </xdr:grpSpPr>
      <xdr:grpSp>
        <xdr:nvGrpSpPr>
          <xdr:cNvPr id="73" name="Agrupar 72">
            <a:extLst>
              <a:ext uri="{FF2B5EF4-FFF2-40B4-BE49-F238E27FC236}">
                <a16:creationId xmlns:a16="http://schemas.microsoft.com/office/drawing/2014/main" xmlns="" id="{00000000-0008-0000-0400-000049000000}"/>
              </a:ext>
            </a:extLst>
          </xdr:cNvPr>
          <xdr:cNvGrpSpPr/>
        </xdr:nvGrpSpPr>
        <xdr:grpSpPr>
          <a:xfrm>
            <a:off x="1501027" y="1016936"/>
            <a:ext cx="2434583" cy="529478"/>
            <a:chOff x="1444998" y="1185022"/>
            <a:chExt cx="2785329" cy="605759"/>
          </a:xfrm>
        </xdr:grpSpPr>
        <xdr:sp macro="" textlink="">
          <xdr:nvSpPr>
            <xdr:cNvPr id="75" name="Elipse 74">
              <a:extLst>
                <a:ext uri="{FF2B5EF4-FFF2-40B4-BE49-F238E27FC236}">
                  <a16:creationId xmlns:a16="http://schemas.microsoft.com/office/drawing/2014/main" xmlns="" id="{00000000-0008-0000-0400-00004B000000}"/>
                </a:ext>
              </a:extLst>
            </xdr:cNvPr>
            <xdr:cNvSpPr/>
          </xdr:nvSpPr>
          <xdr:spPr>
            <a:xfrm>
              <a:off x="1444998" y="1185022"/>
              <a:ext cx="621447" cy="60575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xnSp macro="">
          <xdr:nvCxnSpPr>
            <xdr:cNvPr id="76" name="Conector de Seta Reta 75">
              <a:extLst>
                <a:ext uri="{FF2B5EF4-FFF2-40B4-BE49-F238E27FC236}">
                  <a16:creationId xmlns:a16="http://schemas.microsoft.com/office/drawing/2014/main" xmlns="" id="{00000000-0008-0000-0400-00004C000000}"/>
                </a:ext>
              </a:extLst>
            </xdr:cNvPr>
            <xdr:cNvCxnSpPr>
              <a:stCxn id="75" idx="6"/>
              <a:endCxn id="84" idx="2"/>
            </xdr:cNvCxnSpPr>
          </xdr:nvCxnSpPr>
          <xdr:spPr>
            <a:xfrm flipV="1">
              <a:off x="2066445" y="1480485"/>
              <a:ext cx="2163882" cy="7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7" name="CaixaDeTexto 76">
              <a:extLst>
                <a:ext uri="{FF2B5EF4-FFF2-40B4-BE49-F238E27FC236}">
                  <a16:creationId xmlns:a16="http://schemas.microsoft.com/office/drawing/2014/main" xmlns="" id="{00000000-0008-0000-0400-00004D000000}"/>
                </a:ext>
              </a:extLst>
            </xdr:cNvPr>
            <xdr:cNvSpPr txBox="1"/>
          </xdr:nvSpPr>
          <xdr:spPr>
            <a:xfrm>
              <a:off x="1582645" y="1300295"/>
              <a:ext cx="362910" cy="357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6</a:t>
              </a:r>
            </a:p>
          </xdr:txBody>
        </xdr:sp>
      </xdr:grpSp>
      <xdr:sp macro="" textlink="">
        <xdr:nvSpPr>
          <xdr:cNvPr id="74" name="CaixaDeTexto 73">
            <a:extLst>
              <a:ext uri="{FF2B5EF4-FFF2-40B4-BE49-F238E27FC236}">
                <a16:creationId xmlns:a16="http://schemas.microsoft.com/office/drawing/2014/main" xmlns="" id="{00000000-0008-0000-0400-00004A000000}"/>
              </a:ext>
            </a:extLst>
          </xdr:cNvPr>
          <xdr:cNvSpPr txBox="1"/>
        </xdr:nvSpPr>
        <xdr:spPr>
          <a:xfrm>
            <a:off x="-280146" y="952631"/>
            <a:ext cx="1568824" cy="280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a:ln>
                  <a:noFill/>
                </a:ln>
              </a:rPr>
              <a:t>TESTES</a:t>
            </a:r>
            <a:r>
              <a:rPr lang="pt-BR" sz="1200" b="1" baseline="0">
                <a:ln>
                  <a:noFill/>
                </a:ln>
              </a:rPr>
              <a:t> = 3</a:t>
            </a:r>
            <a:endParaRPr lang="pt-BR" sz="1200" b="1">
              <a:ln>
                <a:noFill/>
              </a:ln>
            </a:endParaRPr>
          </a:p>
        </xdr:txBody>
      </xdr:sp>
    </xdr:grpSp>
    <xdr:clientData/>
  </xdr:twoCellAnchor>
  <xdr:twoCellAnchor>
    <xdr:from>
      <xdr:col>22</xdr:col>
      <xdr:colOff>429350</xdr:colOff>
      <xdr:row>51</xdr:row>
      <xdr:rowOff>147302</xdr:rowOff>
    </xdr:from>
    <xdr:to>
      <xdr:col>30</xdr:col>
      <xdr:colOff>99562</xdr:colOff>
      <xdr:row>56</xdr:row>
      <xdr:rowOff>9276</xdr:rowOff>
    </xdr:to>
    <xdr:grpSp>
      <xdr:nvGrpSpPr>
        <xdr:cNvPr id="81" name="Agrupar 80">
          <a:extLst>
            <a:ext uri="{FF2B5EF4-FFF2-40B4-BE49-F238E27FC236}">
              <a16:creationId xmlns:a16="http://schemas.microsoft.com/office/drawing/2014/main" xmlns="" id="{00000000-0008-0000-0400-000051000000}"/>
            </a:ext>
          </a:extLst>
        </xdr:cNvPr>
        <xdr:cNvGrpSpPr/>
      </xdr:nvGrpSpPr>
      <xdr:grpSpPr>
        <a:xfrm>
          <a:off x="13415100" y="8640427"/>
          <a:ext cx="4496212" cy="655724"/>
          <a:chOff x="-361382" y="903523"/>
          <a:chExt cx="4512509" cy="642891"/>
        </a:xfrm>
      </xdr:grpSpPr>
      <xdr:grpSp>
        <xdr:nvGrpSpPr>
          <xdr:cNvPr id="82" name="Agrupar 81">
            <a:extLst>
              <a:ext uri="{FF2B5EF4-FFF2-40B4-BE49-F238E27FC236}">
                <a16:creationId xmlns:a16="http://schemas.microsoft.com/office/drawing/2014/main" xmlns="" id="{00000000-0008-0000-0400-000052000000}"/>
              </a:ext>
            </a:extLst>
          </xdr:cNvPr>
          <xdr:cNvGrpSpPr/>
        </xdr:nvGrpSpPr>
        <xdr:grpSpPr>
          <a:xfrm>
            <a:off x="1501027" y="1016936"/>
            <a:ext cx="2650100" cy="529478"/>
            <a:chOff x="1444998" y="1185022"/>
            <a:chExt cx="3031895" cy="605759"/>
          </a:xfrm>
        </xdr:grpSpPr>
        <xdr:sp macro="" textlink="">
          <xdr:nvSpPr>
            <xdr:cNvPr id="84" name="Elipse 83">
              <a:extLst>
                <a:ext uri="{FF2B5EF4-FFF2-40B4-BE49-F238E27FC236}">
                  <a16:creationId xmlns:a16="http://schemas.microsoft.com/office/drawing/2014/main" xmlns="" id="{00000000-0008-0000-0400-000054000000}"/>
                </a:ext>
              </a:extLst>
            </xdr:cNvPr>
            <xdr:cNvSpPr/>
          </xdr:nvSpPr>
          <xdr:spPr>
            <a:xfrm>
              <a:off x="1444998" y="1185022"/>
              <a:ext cx="621447" cy="60575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xnSp macro="">
          <xdr:nvCxnSpPr>
            <xdr:cNvPr id="85" name="Conector de Seta Reta 84">
              <a:extLst>
                <a:ext uri="{FF2B5EF4-FFF2-40B4-BE49-F238E27FC236}">
                  <a16:creationId xmlns:a16="http://schemas.microsoft.com/office/drawing/2014/main" xmlns="" id="{00000000-0008-0000-0400-000055000000}"/>
                </a:ext>
              </a:extLst>
            </xdr:cNvPr>
            <xdr:cNvCxnSpPr>
              <a:stCxn id="84" idx="6"/>
              <a:endCxn id="90" idx="2"/>
            </xdr:cNvCxnSpPr>
          </xdr:nvCxnSpPr>
          <xdr:spPr>
            <a:xfrm>
              <a:off x="2066445" y="1487902"/>
              <a:ext cx="2410448" cy="141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6" name="CaixaDeTexto 85">
              <a:extLst>
                <a:ext uri="{FF2B5EF4-FFF2-40B4-BE49-F238E27FC236}">
                  <a16:creationId xmlns:a16="http://schemas.microsoft.com/office/drawing/2014/main" xmlns="" id="{00000000-0008-0000-0400-000056000000}"/>
                </a:ext>
              </a:extLst>
            </xdr:cNvPr>
            <xdr:cNvSpPr txBox="1"/>
          </xdr:nvSpPr>
          <xdr:spPr>
            <a:xfrm>
              <a:off x="1582645" y="1300295"/>
              <a:ext cx="362910" cy="357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7</a:t>
              </a:r>
            </a:p>
          </xdr:txBody>
        </xdr:sp>
      </xdr:grpSp>
      <xdr:sp macro="" textlink="">
        <xdr:nvSpPr>
          <xdr:cNvPr id="83" name="CaixaDeTexto 82">
            <a:extLst>
              <a:ext uri="{FF2B5EF4-FFF2-40B4-BE49-F238E27FC236}">
                <a16:creationId xmlns:a16="http://schemas.microsoft.com/office/drawing/2014/main" xmlns="" id="{00000000-0008-0000-0400-000053000000}"/>
              </a:ext>
            </a:extLst>
          </xdr:cNvPr>
          <xdr:cNvSpPr txBox="1"/>
        </xdr:nvSpPr>
        <xdr:spPr>
          <a:xfrm>
            <a:off x="-361382" y="903523"/>
            <a:ext cx="1568824" cy="280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a:ln>
                  <a:noFill/>
                </a:ln>
              </a:rPr>
              <a:t>LANÇAMENTO</a:t>
            </a:r>
            <a:r>
              <a:rPr lang="pt-BR" sz="1200" b="1" baseline="0">
                <a:ln>
                  <a:noFill/>
                </a:ln>
              </a:rPr>
              <a:t> = 6</a:t>
            </a:r>
            <a:endParaRPr lang="pt-BR" sz="1200" b="1">
              <a:ln>
                <a:noFill/>
              </a:ln>
            </a:endParaRPr>
          </a:p>
        </xdr:txBody>
      </xdr:sp>
    </xdr:grpSp>
    <xdr:clientData/>
  </xdr:twoCellAnchor>
  <xdr:twoCellAnchor>
    <xdr:from>
      <xdr:col>26</xdr:col>
      <xdr:colOff>545017</xdr:colOff>
      <xdr:row>51</xdr:row>
      <xdr:rowOff>61392</xdr:rowOff>
    </xdr:from>
    <xdr:to>
      <xdr:col>34</xdr:col>
      <xdr:colOff>139700</xdr:colOff>
      <xdr:row>56</xdr:row>
      <xdr:rowOff>21977</xdr:rowOff>
    </xdr:to>
    <xdr:grpSp>
      <xdr:nvGrpSpPr>
        <xdr:cNvPr id="87" name="Agrupar 86">
          <a:extLst>
            <a:ext uri="{FF2B5EF4-FFF2-40B4-BE49-F238E27FC236}">
              <a16:creationId xmlns:a16="http://schemas.microsoft.com/office/drawing/2014/main" xmlns="" id="{00000000-0008-0000-0400-000057000000}"/>
            </a:ext>
          </a:extLst>
        </xdr:cNvPr>
        <xdr:cNvGrpSpPr/>
      </xdr:nvGrpSpPr>
      <xdr:grpSpPr>
        <a:xfrm>
          <a:off x="15943767" y="8554517"/>
          <a:ext cx="4420683" cy="754335"/>
          <a:chOff x="-321308" y="809830"/>
          <a:chExt cx="4088693" cy="736584"/>
        </a:xfrm>
      </xdr:grpSpPr>
      <xdr:grpSp>
        <xdr:nvGrpSpPr>
          <xdr:cNvPr id="88" name="Agrupar 87">
            <a:extLst>
              <a:ext uri="{FF2B5EF4-FFF2-40B4-BE49-F238E27FC236}">
                <a16:creationId xmlns:a16="http://schemas.microsoft.com/office/drawing/2014/main" xmlns="" id="{00000000-0008-0000-0400-000058000000}"/>
              </a:ext>
            </a:extLst>
          </xdr:cNvPr>
          <xdr:cNvGrpSpPr/>
        </xdr:nvGrpSpPr>
        <xdr:grpSpPr>
          <a:xfrm>
            <a:off x="1501027" y="1016936"/>
            <a:ext cx="2266358" cy="529478"/>
            <a:chOff x="1444998" y="1185022"/>
            <a:chExt cx="2592868" cy="605759"/>
          </a:xfrm>
        </xdr:grpSpPr>
        <xdr:sp macro="" textlink="">
          <xdr:nvSpPr>
            <xdr:cNvPr id="90" name="Elipse 89">
              <a:extLst>
                <a:ext uri="{FF2B5EF4-FFF2-40B4-BE49-F238E27FC236}">
                  <a16:creationId xmlns:a16="http://schemas.microsoft.com/office/drawing/2014/main" xmlns="" id="{00000000-0008-0000-0400-00005A000000}"/>
                </a:ext>
              </a:extLst>
            </xdr:cNvPr>
            <xdr:cNvSpPr/>
          </xdr:nvSpPr>
          <xdr:spPr>
            <a:xfrm>
              <a:off x="1444998" y="1185022"/>
              <a:ext cx="621447" cy="60575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xnSp macro="">
          <xdr:nvCxnSpPr>
            <xdr:cNvPr id="91" name="Conector de Seta Reta 90">
              <a:extLst>
                <a:ext uri="{FF2B5EF4-FFF2-40B4-BE49-F238E27FC236}">
                  <a16:creationId xmlns:a16="http://schemas.microsoft.com/office/drawing/2014/main" xmlns="" id="{00000000-0008-0000-0400-00005B000000}"/>
                </a:ext>
              </a:extLst>
            </xdr:cNvPr>
            <xdr:cNvCxnSpPr>
              <a:stCxn id="90" idx="6"/>
            </xdr:cNvCxnSpPr>
          </xdr:nvCxnSpPr>
          <xdr:spPr>
            <a:xfrm>
              <a:off x="2066445" y="1487902"/>
              <a:ext cx="197142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2" name="CaixaDeTexto 91">
              <a:extLst>
                <a:ext uri="{FF2B5EF4-FFF2-40B4-BE49-F238E27FC236}">
                  <a16:creationId xmlns:a16="http://schemas.microsoft.com/office/drawing/2014/main" xmlns="" id="{00000000-0008-0000-0400-00005C000000}"/>
                </a:ext>
              </a:extLst>
            </xdr:cNvPr>
            <xdr:cNvSpPr txBox="1"/>
          </xdr:nvSpPr>
          <xdr:spPr>
            <a:xfrm>
              <a:off x="1582645" y="1300295"/>
              <a:ext cx="362910" cy="357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8</a:t>
              </a:r>
            </a:p>
          </xdr:txBody>
        </xdr:sp>
      </xdr:grpSp>
      <xdr:sp macro="" textlink="">
        <xdr:nvSpPr>
          <xdr:cNvPr id="89" name="CaixaDeTexto 88">
            <a:extLst>
              <a:ext uri="{FF2B5EF4-FFF2-40B4-BE49-F238E27FC236}">
                <a16:creationId xmlns:a16="http://schemas.microsoft.com/office/drawing/2014/main" xmlns="" id="{00000000-0008-0000-0400-000059000000}"/>
              </a:ext>
            </a:extLst>
          </xdr:cNvPr>
          <xdr:cNvSpPr txBox="1"/>
        </xdr:nvSpPr>
        <xdr:spPr>
          <a:xfrm>
            <a:off x="-321308" y="809830"/>
            <a:ext cx="1664782" cy="280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baseline="0">
                <a:ln>
                  <a:noFill/>
                </a:ln>
              </a:rPr>
              <a:t>PÓS LANÇAMENTO = 6</a:t>
            </a:r>
            <a:endParaRPr lang="pt-BR" sz="1200" b="1">
              <a:ln>
                <a:noFill/>
              </a:ln>
            </a:endParaRPr>
          </a:p>
        </xdr:txBody>
      </xdr:sp>
    </xdr:grpSp>
    <xdr:clientData/>
  </xdr:twoCellAnchor>
  <xdr:twoCellAnchor>
    <xdr:from>
      <xdr:col>31</xdr:col>
      <xdr:colOff>175597</xdr:colOff>
      <xdr:row>51</xdr:row>
      <xdr:rowOff>25159</xdr:rowOff>
    </xdr:from>
    <xdr:to>
      <xdr:col>36</xdr:col>
      <xdr:colOff>368300</xdr:colOff>
      <xdr:row>56</xdr:row>
      <xdr:rowOff>15628</xdr:rowOff>
    </xdr:to>
    <xdr:grpSp>
      <xdr:nvGrpSpPr>
        <xdr:cNvPr id="93" name="Agrupar 92">
          <a:extLst>
            <a:ext uri="{FF2B5EF4-FFF2-40B4-BE49-F238E27FC236}">
              <a16:creationId xmlns:a16="http://schemas.microsoft.com/office/drawing/2014/main" xmlns="" id="{00000000-0008-0000-0400-00005D000000}"/>
            </a:ext>
          </a:extLst>
        </xdr:cNvPr>
        <xdr:cNvGrpSpPr/>
      </xdr:nvGrpSpPr>
      <xdr:grpSpPr>
        <a:xfrm>
          <a:off x="18590597" y="8518284"/>
          <a:ext cx="4415453" cy="784219"/>
          <a:chOff x="-186283" y="784171"/>
          <a:chExt cx="3836631" cy="762243"/>
        </a:xfrm>
      </xdr:grpSpPr>
      <xdr:grpSp>
        <xdr:nvGrpSpPr>
          <xdr:cNvPr id="94" name="Agrupar 93">
            <a:extLst>
              <a:ext uri="{FF2B5EF4-FFF2-40B4-BE49-F238E27FC236}">
                <a16:creationId xmlns:a16="http://schemas.microsoft.com/office/drawing/2014/main" xmlns="" id="{00000000-0008-0000-0400-00005E000000}"/>
              </a:ext>
            </a:extLst>
          </xdr:cNvPr>
          <xdr:cNvGrpSpPr/>
        </xdr:nvGrpSpPr>
        <xdr:grpSpPr>
          <a:xfrm>
            <a:off x="1383987" y="1016936"/>
            <a:ext cx="2266361" cy="529478"/>
            <a:chOff x="1311094" y="1185022"/>
            <a:chExt cx="2592871" cy="605759"/>
          </a:xfrm>
        </xdr:grpSpPr>
        <xdr:sp macro="" textlink="">
          <xdr:nvSpPr>
            <xdr:cNvPr id="96" name="Elipse 95">
              <a:extLst>
                <a:ext uri="{FF2B5EF4-FFF2-40B4-BE49-F238E27FC236}">
                  <a16:creationId xmlns:a16="http://schemas.microsoft.com/office/drawing/2014/main" xmlns="" id="{00000000-0008-0000-0400-000060000000}"/>
                </a:ext>
              </a:extLst>
            </xdr:cNvPr>
            <xdr:cNvSpPr/>
          </xdr:nvSpPr>
          <xdr:spPr>
            <a:xfrm>
              <a:off x="1311094" y="1185022"/>
              <a:ext cx="621447" cy="60575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xnSp macro="">
          <xdr:nvCxnSpPr>
            <xdr:cNvPr id="97" name="Conector de Seta Reta 96">
              <a:extLst>
                <a:ext uri="{FF2B5EF4-FFF2-40B4-BE49-F238E27FC236}">
                  <a16:creationId xmlns:a16="http://schemas.microsoft.com/office/drawing/2014/main" xmlns="" id="{00000000-0008-0000-0400-000061000000}"/>
                </a:ext>
              </a:extLst>
            </xdr:cNvPr>
            <xdr:cNvCxnSpPr>
              <a:stCxn id="96" idx="6"/>
            </xdr:cNvCxnSpPr>
          </xdr:nvCxnSpPr>
          <xdr:spPr>
            <a:xfrm>
              <a:off x="1932544" y="1487902"/>
              <a:ext cx="197142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8" name="CaixaDeTexto 97">
              <a:extLst>
                <a:ext uri="{FF2B5EF4-FFF2-40B4-BE49-F238E27FC236}">
                  <a16:creationId xmlns:a16="http://schemas.microsoft.com/office/drawing/2014/main" xmlns="" id="{00000000-0008-0000-0400-000062000000}"/>
                </a:ext>
              </a:extLst>
            </xdr:cNvPr>
            <xdr:cNvSpPr txBox="1"/>
          </xdr:nvSpPr>
          <xdr:spPr>
            <a:xfrm>
              <a:off x="1482218" y="1300295"/>
              <a:ext cx="362910" cy="357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9</a:t>
              </a:r>
            </a:p>
          </xdr:txBody>
        </xdr:sp>
      </xdr:grpSp>
      <xdr:sp macro="" textlink="">
        <xdr:nvSpPr>
          <xdr:cNvPr id="95" name="CaixaDeTexto 94">
            <a:extLst>
              <a:ext uri="{FF2B5EF4-FFF2-40B4-BE49-F238E27FC236}">
                <a16:creationId xmlns:a16="http://schemas.microsoft.com/office/drawing/2014/main" xmlns="" id="{00000000-0008-0000-0400-00005F000000}"/>
              </a:ext>
            </a:extLst>
          </xdr:cNvPr>
          <xdr:cNvSpPr txBox="1"/>
        </xdr:nvSpPr>
        <xdr:spPr>
          <a:xfrm>
            <a:off x="-186283" y="784171"/>
            <a:ext cx="1363508" cy="439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baseline="0">
                <a:ln>
                  <a:noFill/>
                </a:ln>
              </a:rPr>
              <a:t>MARKETING E DIVULGAÇÃO = 6</a:t>
            </a:r>
            <a:endParaRPr lang="pt-BR" sz="1200" b="1">
              <a:ln>
                <a:noFill/>
              </a:ln>
            </a:endParaRPr>
          </a:p>
        </xdr:txBody>
      </xdr:sp>
    </xdr:grpSp>
    <xdr:clientData/>
  </xdr:twoCellAnchor>
  <xdr:twoCellAnchor>
    <xdr:from>
      <xdr:col>34</xdr:col>
      <xdr:colOff>800099</xdr:colOff>
      <xdr:row>50</xdr:row>
      <xdr:rowOff>272434</xdr:rowOff>
    </xdr:from>
    <xdr:to>
      <xdr:col>41</xdr:col>
      <xdr:colOff>468536</xdr:colOff>
      <xdr:row>56</xdr:row>
      <xdr:rowOff>15625</xdr:rowOff>
    </xdr:to>
    <xdr:grpSp>
      <xdr:nvGrpSpPr>
        <xdr:cNvPr id="99" name="Agrupar 98">
          <a:extLst>
            <a:ext uri="{FF2B5EF4-FFF2-40B4-BE49-F238E27FC236}">
              <a16:creationId xmlns:a16="http://schemas.microsoft.com/office/drawing/2014/main" xmlns="" id="{00000000-0008-0000-0400-000063000000}"/>
            </a:ext>
          </a:extLst>
        </xdr:cNvPr>
        <xdr:cNvGrpSpPr/>
      </xdr:nvGrpSpPr>
      <xdr:grpSpPr>
        <a:xfrm>
          <a:off x="21024849" y="8495684"/>
          <a:ext cx="5097687" cy="806816"/>
          <a:chOff x="-796598" y="548475"/>
          <a:chExt cx="3928348" cy="795442"/>
        </a:xfrm>
      </xdr:grpSpPr>
      <xdr:grpSp>
        <xdr:nvGrpSpPr>
          <xdr:cNvPr id="100" name="Agrupar 99">
            <a:extLst>
              <a:ext uri="{FF2B5EF4-FFF2-40B4-BE49-F238E27FC236}">
                <a16:creationId xmlns:a16="http://schemas.microsoft.com/office/drawing/2014/main" xmlns="" id="{00000000-0008-0000-0400-000064000000}"/>
              </a:ext>
            </a:extLst>
          </xdr:cNvPr>
          <xdr:cNvGrpSpPr/>
        </xdr:nvGrpSpPr>
        <xdr:grpSpPr>
          <a:xfrm>
            <a:off x="865392" y="814439"/>
            <a:ext cx="2266358" cy="529478"/>
            <a:chOff x="717788" y="953351"/>
            <a:chExt cx="2592868" cy="605759"/>
          </a:xfrm>
        </xdr:grpSpPr>
        <xdr:sp macro="" textlink="">
          <xdr:nvSpPr>
            <xdr:cNvPr id="102" name="Elipse 101">
              <a:extLst>
                <a:ext uri="{FF2B5EF4-FFF2-40B4-BE49-F238E27FC236}">
                  <a16:creationId xmlns:a16="http://schemas.microsoft.com/office/drawing/2014/main" xmlns="" id="{00000000-0008-0000-0400-000066000000}"/>
                </a:ext>
              </a:extLst>
            </xdr:cNvPr>
            <xdr:cNvSpPr/>
          </xdr:nvSpPr>
          <xdr:spPr>
            <a:xfrm>
              <a:off x="717788" y="953351"/>
              <a:ext cx="621447" cy="60575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xnSp macro="">
          <xdr:nvCxnSpPr>
            <xdr:cNvPr id="103" name="Conector de Seta Reta 102">
              <a:extLst>
                <a:ext uri="{FF2B5EF4-FFF2-40B4-BE49-F238E27FC236}">
                  <a16:creationId xmlns:a16="http://schemas.microsoft.com/office/drawing/2014/main" xmlns="" id="{00000000-0008-0000-0400-000067000000}"/>
                </a:ext>
              </a:extLst>
            </xdr:cNvPr>
            <xdr:cNvCxnSpPr>
              <a:stCxn id="102" idx="6"/>
            </xdr:cNvCxnSpPr>
          </xdr:nvCxnSpPr>
          <xdr:spPr>
            <a:xfrm>
              <a:off x="1339235" y="1256231"/>
              <a:ext cx="197142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CaixaDeTexto 103">
              <a:extLst>
                <a:ext uri="{FF2B5EF4-FFF2-40B4-BE49-F238E27FC236}">
                  <a16:creationId xmlns:a16="http://schemas.microsoft.com/office/drawing/2014/main" xmlns="" id="{00000000-0008-0000-0400-000068000000}"/>
                </a:ext>
              </a:extLst>
            </xdr:cNvPr>
            <xdr:cNvSpPr txBox="1"/>
          </xdr:nvSpPr>
          <xdr:spPr>
            <a:xfrm>
              <a:off x="881766" y="1079004"/>
              <a:ext cx="438079" cy="334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10</a:t>
              </a:r>
            </a:p>
          </xdr:txBody>
        </xdr:sp>
      </xdr:grpSp>
      <xdr:sp macro="" textlink="">
        <xdr:nvSpPr>
          <xdr:cNvPr id="101" name="CaixaDeTexto 100">
            <a:extLst>
              <a:ext uri="{FF2B5EF4-FFF2-40B4-BE49-F238E27FC236}">
                <a16:creationId xmlns:a16="http://schemas.microsoft.com/office/drawing/2014/main" xmlns="" id="{00000000-0008-0000-0400-000065000000}"/>
              </a:ext>
            </a:extLst>
          </xdr:cNvPr>
          <xdr:cNvSpPr txBox="1"/>
        </xdr:nvSpPr>
        <xdr:spPr>
          <a:xfrm>
            <a:off x="-796598" y="548475"/>
            <a:ext cx="1579457" cy="435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a:ln>
                  <a:noFill/>
                </a:ln>
              </a:rPr>
              <a:t>AVALIAÇÃO E</a:t>
            </a:r>
            <a:r>
              <a:rPr lang="pt-BR" sz="1200" b="1" baseline="0">
                <a:ln>
                  <a:noFill/>
                </a:ln>
              </a:rPr>
              <a:t> APERFEICOAMENTO = 6</a:t>
            </a:r>
            <a:endParaRPr lang="pt-BR" sz="1200" b="1">
              <a:ln>
                <a:noFill/>
              </a:ln>
            </a:endParaRPr>
          </a:p>
        </xdr:txBody>
      </xdr:sp>
      <xdr:sp macro="" textlink="">
        <xdr:nvSpPr>
          <xdr:cNvPr id="204" name="CaixaDeTexto 203">
            <a:extLst>
              <a:ext uri="{FF2B5EF4-FFF2-40B4-BE49-F238E27FC236}">
                <a16:creationId xmlns:a16="http://schemas.microsoft.com/office/drawing/2014/main" xmlns="" id="{00000000-0008-0000-0400-0000CC000000}"/>
              </a:ext>
            </a:extLst>
          </xdr:cNvPr>
          <xdr:cNvSpPr txBox="1"/>
        </xdr:nvSpPr>
        <xdr:spPr>
          <a:xfrm>
            <a:off x="1448876" y="696382"/>
            <a:ext cx="1568824" cy="280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b="1" baseline="0">
                <a:ln>
                  <a:noFill/>
                </a:ln>
              </a:rPr>
              <a:t>EXPANSÃO = 6</a:t>
            </a:r>
            <a:endParaRPr lang="pt-BR" sz="1200" b="1">
              <a:ln>
                <a:noFill/>
              </a:ln>
            </a:endParaRPr>
          </a:p>
        </xdr:txBody>
      </xdr:sp>
    </xdr:grpSp>
    <xdr:clientData/>
  </xdr:twoCellAnchor>
  <xdr:twoCellAnchor>
    <xdr:from>
      <xdr:col>41</xdr:col>
      <xdr:colOff>518931</xdr:colOff>
      <xdr:row>52</xdr:row>
      <xdr:rowOff>76338</xdr:rowOff>
    </xdr:from>
    <xdr:to>
      <xdr:col>42</xdr:col>
      <xdr:colOff>460877</xdr:colOff>
      <xdr:row>55</xdr:row>
      <xdr:rowOff>148975</xdr:rowOff>
    </xdr:to>
    <xdr:grpSp>
      <xdr:nvGrpSpPr>
        <xdr:cNvPr id="106" name="Agrupar 105">
          <a:extLst>
            <a:ext uri="{FF2B5EF4-FFF2-40B4-BE49-F238E27FC236}">
              <a16:creationId xmlns:a16="http://schemas.microsoft.com/office/drawing/2014/main" xmlns="" id="{00000000-0008-0000-0400-00006A000000}"/>
            </a:ext>
          </a:extLst>
        </xdr:cNvPr>
        <xdr:cNvGrpSpPr/>
      </xdr:nvGrpSpPr>
      <xdr:grpSpPr>
        <a:xfrm>
          <a:off x="26172931" y="8728213"/>
          <a:ext cx="545196" cy="548887"/>
          <a:chOff x="1444998" y="1185022"/>
          <a:chExt cx="621447" cy="605759"/>
        </a:xfrm>
      </xdr:grpSpPr>
      <xdr:sp macro="" textlink="">
        <xdr:nvSpPr>
          <xdr:cNvPr id="108" name="Elipse 107">
            <a:extLst>
              <a:ext uri="{FF2B5EF4-FFF2-40B4-BE49-F238E27FC236}">
                <a16:creationId xmlns:a16="http://schemas.microsoft.com/office/drawing/2014/main" xmlns="" id="{00000000-0008-0000-0400-00006C000000}"/>
              </a:ext>
            </a:extLst>
          </xdr:cNvPr>
          <xdr:cNvSpPr/>
        </xdr:nvSpPr>
        <xdr:spPr>
          <a:xfrm>
            <a:off x="1444998" y="1185022"/>
            <a:ext cx="621447" cy="60575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10" name="CaixaDeTexto 109">
            <a:extLst>
              <a:ext uri="{FF2B5EF4-FFF2-40B4-BE49-F238E27FC236}">
                <a16:creationId xmlns:a16="http://schemas.microsoft.com/office/drawing/2014/main" xmlns="" id="{00000000-0008-0000-0400-00006E000000}"/>
              </a:ext>
            </a:extLst>
          </xdr:cNvPr>
          <xdr:cNvSpPr txBox="1"/>
        </xdr:nvSpPr>
        <xdr:spPr>
          <a:xfrm>
            <a:off x="1523021" y="1288479"/>
            <a:ext cx="417649" cy="357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a:t>11</a:t>
            </a:r>
          </a:p>
        </xdr:txBody>
      </xdr:sp>
    </xdr:grpSp>
    <xdr:clientData/>
  </xdr:twoCellAnchor>
  <xdr:twoCellAnchor>
    <xdr:from>
      <xdr:col>7</xdr:col>
      <xdr:colOff>367386</xdr:colOff>
      <xdr:row>57</xdr:row>
      <xdr:rowOff>127665</xdr:rowOff>
    </xdr:from>
    <xdr:to>
      <xdr:col>9</xdr:col>
      <xdr:colOff>77326</xdr:colOff>
      <xdr:row>59</xdr:row>
      <xdr:rowOff>53147</xdr:rowOff>
    </xdr:to>
    <xdr:grpSp>
      <xdr:nvGrpSpPr>
        <xdr:cNvPr id="117" name="Agrupar 116">
          <a:extLst>
            <a:ext uri="{FF2B5EF4-FFF2-40B4-BE49-F238E27FC236}">
              <a16:creationId xmlns:a16="http://schemas.microsoft.com/office/drawing/2014/main" xmlns="" id="{00000000-0008-0000-0400-000075000000}"/>
            </a:ext>
          </a:extLst>
        </xdr:cNvPr>
        <xdr:cNvGrpSpPr/>
      </xdr:nvGrpSpPr>
      <xdr:grpSpPr>
        <a:xfrm>
          <a:off x="4590136" y="9573290"/>
          <a:ext cx="916440" cy="242982"/>
          <a:chOff x="1270651" y="1137865"/>
          <a:chExt cx="935766" cy="250118"/>
        </a:xfrm>
      </xdr:grpSpPr>
      <xdr:grpSp>
        <xdr:nvGrpSpPr>
          <xdr:cNvPr id="118" name="Agrupar 117">
            <a:extLst>
              <a:ext uri="{FF2B5EF4-FFF2-40B4-BE49-F238E27FC236}">
                <a16:creationId xmlns:a16="http://schemas.microsoft.com/office/drawing/2014/main" xmlns="" id="{00000000-0008-0000-0400-000076000000}"/>
              </a:ext>
            </a:extLst>
          </xdr:cNvPr>
          <xdr:cNvGrpSpPr/>
        </xdr:nvGrpSpPr>
        <xdr:grpSpPr>
          <a:xfrm>
            <a:off x="1270651" y="1142021"/>
            <a:ext cx="935766" cy="245962"/>
            <a:chOff x="6039971" y="2980766"/>
            <a:chExt cx="1519518" cy="392206"/>
          </a:xfrm>
        </xdr:grpSpPr>
        <xdr:sp macro="" textlink="">
          <xdr:nvSpPr>
            <xdr:cNvPr id="121" name="Retângulo 120">
              <a:extLst>
                <a:ext uri="{FF2B5EF4-FFF2-40B4-BE49-F238E27FC236}">
                  <a16:creationId xmlns:a16="http://schemas.microsoft.com/office/drawing/2014/main" xmlns="" id="{00000000-0008-0000-0400-000079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22" name="Retângulo 121">
              <a:extLst>
                <a:ext uri="{FF2B5EF4-FFF2-40B4-BE49-F238E27FC236}">
                  <a16:creationId xmlns:a16="http://schemas.microsoft.com/office/drawing/2014/main" xmlns="" id="{00000000-0008-0000-0400-00007A000000}"/>
                </a:ext>
              </a:extLst>
            </xdr:cNvPr>
            <xdr:cNvSpPr/>
          </xdr:nvSpPr>
          <xdr:spPr>
            <a:xfrm>
              <a:off x="6797489" y="2982357"/>
              <a:ext cx="762000" cy="38673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19" name="CaixaDeTexto 118">
            <a:extLst>
              <a:ext uri="{FF2B5EF4-FFF2-40B4-BE49-F238E27FC236}">
                <a16:creationId xmlns:a16="http://schemas.microsoft.com/office/drawing/2014/main" xmlns="" id="{00000000-0008-0000-0400-000077000000}"/>
              </a:ext>
            </a:extLst>
          </xdr:cNvPr>
          <xdr:cNvSpPr txBox="1"/>
        </xdr:nvSpPr>
        <xdr:spPr>
          <a:xfrm>
            <a:off x="1298171" y="1138135"/>
            <a:ext cx="410247" cy="229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a:t>14</a:t>
            </a:r>
          </a:p>
        </xdr:txBody>
      </xdr:sp>
      <xdr:sp macro="" textlink="">
        <xdr:nvSpPr>
          <xdr:cNvPr id="120" name="CaixaDeTexto 119">
            <a:extLst>
              <a:ext uri="{FF2B5EF4-FFF2-40B4-BE49-F238E27FC236}">
                <a16:creationId xmlns:a16="http://schemas.microsoft.com/office/drawing/2014/main" xmlns="" id="{00000000-0008-0000-0400-000078000000}"/>
              </a:ext>
            </a:extLst>
          </xdr:cNvPr>
          <xdr:cNvSpPr txBox="1"/>
        </xdr:nvSpPr>
        <xdr:spPr>
          <a:xfrm>
            <a:off x="1747797" y="1137865"/>
            <a:ext cx="452893" cy="24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17</a:t>
            </a:r>
          </a:p>
        </xdr:txBody>
      </xdr:sp>
    </xdr:grpSp>
    <xdr:clientData/>
  </xdr:twoCellAnchor>
  <xdr:twoCellAnchor>
    <xdr:from>
      <xdr:col>11</xdr:col>
      <xdr:colOff>30463</xdr:colOff>
      <xdr:row>50</xdr:row>
      <xdr:rowOff>82843</xdr:rowOff>
    </xdr:from>
    <xdr:to>
      <xdr:col>13</xdr:col>
      <xdr:colOff>317500</xdr:colOff>
      <xdr:row>51</xdr:row>
      <xdr:rowOff>50801</xdr:rowOff>
    </xdr:to>
    <xdr:grpSp>
      <xdr:nvGrpSpPr>
        <xdr:cNvPr id="123" name="Agrupar 122">
          <a:extLst>
            <a:ext uri="{FF2B5EF4-FFF2-40B4-BE49-F238E27FC236}">
              <a16:creationId xmlns:a16="http://schemas.microsoft.com/office/drawing/2014/main" xmlns="" id="{00000000-0008-0000-0400-00007B000000}"/>
            </a:ext>
          </a:extLst>
        </xdr:cNvPr>
        <xdr:cNvGrpSpPr/>
      </xdr:nvGrpSpPr>
      <xdr:grpSpPr>
        <a:xfrm>
          <a:off x="6666213" y="8306093"/>
          <a:ext cx="1493537" cy="237833"/>
          <a:chOff x="1270651" y="1137865"/>
          <a:chExt cx="935766" cy="256805"/>
        </a:xfrm>
      </xdr:grpSpPr>
      <xdr:grpSp>
        <xdr:nvGrpSpPr>
          <xdr:cNvPr id="124" name="Agrupar 123">
            <a:extLst>
              <a:ext uri="{FF2B5EF4-FFF2-40B4-BE49-F238E27FC236}">
                <a16:creationId xmlns:a16="http://schemas.microsoft.com/office/drawing/2014/main" xmlns="" id="{00000000-0008-0000-0400-00007C000000}"/>
              </a:ext>
            </a:extLst>
          </xdr:cNvPr>
          <xdr:cNvGrpSpPr/>
        </xdr:nvGrpSpPr>
        <xdr:grpSpPr>
          <a:xfrm>
            <a:off x="1270651" y="1142021"/>
            <a:ext cx="935766" cy="245962"/>
            <a:chOff x="6039971" y="2980766"/>
            <a:chExt cx="1519518" cy="392206"/>
          </a:xfrm>
        </xdr:grpSpPr>
        <xdr:sp macro="" textlink="">
          <xdr:nvSpPr>
            <xdr:cNvPr id="127" name="Retângulo 126">
              <a:extLst>
                <a:ext uri="{FF2B5EF4-FFF2-40B4-BE49-F238E27FC236}">
                  <a16:creationId xmlns:a16="http://schemas.microsoft.com/office/drawing/2014/main" xmlns="" id="{00000000-0008-0000-0400-00007F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28" name="Retângulo 127">
              <a:extLst>
                <a:ext uri="{FF2B5EF4-FFF2-40B4-BE49-F238E27FC236}">
                  <a16:creationId xmlns:a16="http://schemas.microsoft.com/office/drawing/2014/main" xmlns="" id="{00000000-0008-0000-0400-000080000000}"/>
                </a:ext>
              </a:extLst>
            </xdr:cNvPr>
            <xdr:cNvSpPr/>
          </xdr:nvSpPr>
          <xdr:spPr>
            <a:xfrm>
              <a:off x="6797489" y="2982357"/>
              <a:ext cx="762000" cy="38673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25" name="CaixaDeTexto 124">
            <a:extLst>
              <a:ext uri="{FF2B5EF4-FFF2-40B4-BE49-F238E27FC236}">
                <a16:creationId xmlns:a16="http://schemas.microsoft.com/office/drawing/2014/main" xmlns="" id="{00000000-0008-0000-0400-00007D000000}"/>
              </a:ext>
            </a:extLst>
          </xdr:cNvPr>
          <xdr:cNvSpPr txBox="1"/>
        </xdr:nvSpPr>
        <xdr:spPr>
          <a:xfrm>
            <a:off x="1279938" y="1138133"/>
            <a:ext cx="444434" cy="256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t>28</a:t>
            </a:r>
          </a:p>
        </xdr:txBody>
      </xdr:sp>
      <xdr:sp macro="" textlink="">
        <xdr:nvSpPr>
          <xdr:cNvPr id="126" name="CaixaDeTexto 125">
            <a:extLst>
              <a:ext uri="{FF2B5EF4-FFF2-40B4-BE49-F238E27FC236}">
                <a16:creationId xmlns:a16="http://schemas.microsoft.com/office/drawing/2014/main" xmlns="" id="{00000000-0008-0000-0400-00007E000000}"/>
              </a:ext>
            </a:extLst>
          </xdr:cNvPr>
          <xdr:cNvSpPr txBox="1"/>
        </xdr:nvSpPr>
        <xdr:spPr>
          <a:xfrm>
            <a:off x="1747797" y="1137865"/>
            <a:ext cx="452893" cy="24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28</a:t>
            </a:r>
          </a:p>
        </xdr:txBody>
      </xdr:sp>
    </xdr:grpSp>
    <xdr:clientData/>
  </xdr:twoCellAnchor>
  <xdr:twoCellAnchor>
    <xdr:from>
      <xdr:col>14</xdr:col>
      <xdr:colOff>82010</xdr:colOff>
      <xdr:row>48</xdr:row>
      <xdr:rowOff>76200</xdr:rowOff>
    </xdr:from>
    <xdr:to>
      <xdr:col>18</xdr:col>
      <xdr:colOff>38100</xdr:colOff>
      <xdr:row>50</xdr:row>
      <xdr:rowOff>69583</xdr:rowOff>
    </xdr:to>
    <xdr:grpSp>
      <xdr:nvGrpSpPr>
        <xdr:cNvPr id="129" name="Agrupar 128">
          <a:extLst>
            <a:ext uri="{FF2B5EF4-FFF2-40B4-BE49-F238E27FC236}">
              <a16:creationId xmlns:a16="http://schemas.microsoft.com/office/drawing/2014/main" xmlns="" id="{00000000-0008-0000-0400-000081000000}"/>
            </a:ext>
          </a:extLst>
        </xdr:cNvPr>
        <xdr:cNvGrpSpPr/>
      </xdr:nvGrpSpPr>
      <xdr:grpSpPr>
        <a:xfrm>
          <a:off x="8527510" y="7981950"/>
          <a:ext cx="2083340" cy="310883"/>
          <a:chOff x="1270651" y="1137865"/>
          <a:chExt cx="935766" cy="250118"/>
        </a:xfrm>
      </xdr:grpSpPr>
      <xdr:grpSp>
        <xdr:nvGrpSpPr>
          <xdr:cNvPr id="130" name="Agrupar 129">
            <a:extLst>
              <a:ext uri="{FF2B5EF4-FFF2-40B4-BE49-F238E27FC236}">
                <a16:creationId xmlns:a16="http://schemas.microsoft.com/office/drawing/2014/main" xmlns="" id="{00000000-0008-0000-0400-000082000000}"/>
              </a:ext>
            </a:extLst>
          </xdr:cNvPr>
          <xdr:cNvGrpSpPr/>
        </xdr:nvGrpSpPr>
        <xdr:grpSpPr>
          <a:xfrm>
            <a:off x="1270651" y="1142021"/>
            <a:ext cx="935766" cy="245962"/>
            <a:chOff x="6039971" y="2980766"/>
            <a:chExt cx="1519518" cy="392206"/>
          </a:xfrm>
        </xdr:grpSpPr>
        <xdr:sp macro="" textlink="">
          <xdr:nvSpPr>
            <xdr:cNvPr id="133" name="Retângulo 132">
              <a:extLst>
                <a:ext uri="{FF2B5EF4-FFF2-40B4-BE49-F238E27FC236}">
                  <a16:creationId xmlns:a16="http://schemas.microsoft.com/office/drawing/2014/main" xmlns="" id="{00000000-0008-0000-0400-000085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34" name="Retângulo 133">
              <a:extLst>
                <a:ext uri="{FF2B5EF4-FFF2-40B4-BE49-F238E27FC236}">
                  <a16:creationId xmlns:a16="http://schemas.microsoft.com/office/drawing/2014/main" xmlns="" id="{00000000-0008-0000-0400-000086000000}"/>
                </a:ext>
              </a:extLst>
            </xdr:cNvPr>
            <xdr:cNvSpPr/>
          </xdr:nvSpPr>
          <xdr:spPr>
            <a:xfrm>
              <a:off x="6797489" y="2982357"/>
              <a:ext cx="762000" cy="38673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31" name="CaixaDeTexto 130">
            <a:extLst>
              <a:ext uri="{FF2B5EF4-FFF2-40B4-BE49-F238E27FC236}">
                <a16:creationId xmlns:a16="http://schemas.microsoft.com/office/drawing/2014/main" xmlns="" id="{00000000-0008-0000-0400-000083000000}"/>
              </a:ext>
            </a:extLst>
          </xdr:cNvPr>
          <xdr:cNvSpPr txBox="1"/>
        </xdr:nvSpPr>
        <xdr:spPr>
          <a:xfrm>
            <a:off x="1284496" y="1138133"/>
            <a:ext cx="444434" cy="249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t>33</a:t>
            </a:r>
          </a:p>
        </xdr:txBody>
      </xdr:sp>
      <xdr:sp macro="" textlink="">
        <xdr:nvSpPr>
          <xdr:cNvPr id="132" name="CaixaDeTexto 131">
            <a:extLst>
              <a:ext uri="{FF2B5EF4-FFF2-40B4-BE49-F238E27FC236}">
                <a16:creationId xmlns:a16="http://schemas.microsoft.com/office/drawing/2014/main" xmlns="" id="{00000000-0008-0000-0400-000084000000}"/>
              </a:ext>
            </a:extLst>
          </xdr:cNvPr>
          <xdr:cNvSpPr txBox="1"/>
        </xdr:nvSpPr>
        <xdr:spPr>
          <a:xfrm>
            <a:off x="1747797" y="1137865"/>
            <a:ext cx="452893" cy="24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33</a:t>
            </a:r>
          </a:p>
        </xdr:txBody>
      </xdr:sp>
    </xdr:grpSp>
    <xdr:clientData/>
  </xdr:twoCellAnchor>
  <xdr:twoCellAnchor>
    <xdr:from>
      <xdr:col>18</xdr:col>
      <xdr:colOff>215900</xdr:colOff>
      <xdr:row>50</xdr:row>
      <xdr:rowOff>59684</xdr:rowOff>
    </xdr:from>
    <xdr:to>
      <xdr:col>21</xdr:col>
      <xdr:colOff>482600</xdr:colOff>
      <xdr:row>51</xdr:row>
      <xdr:rowOff>25400</xdr:rowOff>
    </xdr:to>
    <xdr:grpSp>
      <xdr:nvGrpSpPr>
        <xdr:cNvPr id="165" name="Agrupar 164">
          <a:extLst>
            <a:ext uri="{FF2B5EF4-FFF2-40B4-BE49-F238E27FC236}">
              <a16:creationId xmlns:a16="http://schemas.microsoft.com/office/drawing/2014/main" xmlns="" id="{00000000-0008-0000-0400-0000A5000000}"/>
            </a:ext>
          </a:extLst>
        </xdr:cNvPr>
        <xdr:cNvGrpSpPr/>
      </xdr:nvGrpSpPr>
      <xdr:grpSpPr>
        <a:xfrm>
          <a:off x="10788650" y="8282934"/>
          <a:ext cx="2076450" cy="235591"/>
          <a:chOff x="1270651" y="1137865"/>
          <a:chExt cx="935766" cy="250118"/>
        </a:xfrm>
      </xdr:grpSpPr>
      <xdr:grpSp>
        <xdr:nvGrpSpPr>
          <xdr:cNvPr id="166" name="Agrupar 165">
            <a:extLst>
              <a:ext uri="{FF2B5EF4-FFF2-40B4-BE49-F238E27FC236}">
                <a16:creationId xmlns:a16="http://schemas.microsoft.com/office/drawing/2014/main" xmlns="" id="{00000000-0008-0000-0400-0000A6000000}"/>
              </a:ext>
            </a:extLst>
          </xdr:cNvPr>
          <xdr:cNvGrpSpPr/>
        </xdr:nvGrpSpPr>
        <xdr:grpSpPr>
          <a:xfrm>
            <a:off x="1270651" y="1142021"/>
            <a:ext cx="935766" cy="245962"/>
            <a:chOff x="6039971" y="2980766"/>
            <a:chExt cx="1519518" cy="392206"/>
          </a:xfrm>
        </xdr:grpSpPr>
        <xdr:sp macro="" textlink="">
          <xdr:nvSpPr>
            <xdr:cNvPr id="169" name="Retângulo 168">
              <a:extLst>
                <a:ext uri="{FF2B5EF4-FFF2-40B4-BE49-F238E27FC236}">
                  <a16:creationId xmlns:a16="http://schemas.microsoft.com/office/drawing/2014/main" xmlns="" id="{00000000-0008-0000-0400-0000A9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70" name="Retângulo 169">
              <a:extLst>
                <a:ext uri="{FF2B5EF4-FFF2-40B4-BE49-F238E27FC236}">
                  <a16:creationId xmlns:a16="http://schemas.microsoft.com/office/drawing/2014/main" xmlns="" id="{00000000-0008-0000-0400-0000AA000000}"/>
                </a:ext>
              </a:extLst>
            </xdr:cNvPr>
            <xdr:cNvSpPr/>
          </xdr:nvSpPr>
          <xdr:spPr>
            <a:xfrm>
              <a:off x="6797489" y="2982357"/>
              <a:ext cx="762000" cy="38673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67" name="CaixaDeTexto 166">
            <a:extLst>
              <a:ext uri="{FF2B5EF4-FFF2-40B4-BE49-F238E27FC236}">
                <a16:creationId xmlns:a16="http://schemas.microsoft.com/office/drawing/2014/main" xmlns="" id="{00000000-0008-0000-0400-0000A7000000}"/>
              </a:ext>
            </a:extLst>
          </xdr:cNvPr>
          <xdr:cNvSpPr txBox="1"/>
        </xdr:nvSpPr>
        <xdr:spPr>
          <a:xfrm>
            <a:off x="1277658" y="1138134"/>
            <a:ext cx="455830" cy="242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a:t>36</a:t>
            </a:r>
          </a:p>
        </xdr:txBody>
      </xdr:sp>
      <xdr:sp macro="" textlink="">
        <xdr:nvSpPr>
          <xdr:cNvPr id="168" name="CaixaDeTexto 167">
            <a:extLst>
              <a:ext uri="{FF2B5EF4-FFF2-40B4-BE49-F238E27FC236}">
                <a16:creationId xmlns:a16="http://schemas.microsoft.com/office/drawing/2014/main" xmlns="" id="{00000000-0008-0000-0400-0000A8000000}"/>
              </a:ext>
            </a:extLst>
          </xdr:cNvPr>
          <xdr:cNvSpPr txBox="1"/>
        </xdr:nvSpPr>
        <xdr:spPr>
          <a:xfrm>
            <a:off x="1747797" y="1137865"/>
            <a:ext cx="452893" cy="24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36</a:t>
            </a:r>
          </a:p>
        </xdr:txBody>
      </xdr:sp>
    </xdr:grpSp>
    <xdr:clientData/>
  </xdr:twoCellAnchor>
  <xdr:twoCellAnchor>
    <xdr:from>
      <xdr:col>22</xdr:col>
      <xdr:colOff>50800</xdr:colOff>
      <xdr:row>49</xdr:row>
      <xdr:rowOff>144104</xdr:rowOff>
    </xdr:from>
    <xdr:to>
      <xdr:col>26</xdr:col>
      <xdr:colOff>190499</xdr:colOff>
      <xdr:row>51</xdr:row>
      <xdr:rowOff>113454</xdr:rowOff>
    </xdr:to>
    <xdr:grpSp>
      <xdr:nvGrpSpPr>
        <xdr:cNvPr id="171" name="Agrupar 170">
          <a:extLst>
            <a:ext uri="{FF2B5EF4-FFF2-40B4-BE49-F238E27FC236}">
              <a16:creationId xmlns:a16="http://schemas.microsoft.com/office/drawing/2014/main" xmlns="" id="{00000000-0008-0000-0400-0000AB000000}"/>
            </a:ext>
          </a:extLst>
        </xdr:cNvPr>
        <xdr:cNvGrpSpPr/>
      </xdr:nvGrpSpPr>
      <xdr:grpSpPr>
        <a:xfrm>
          <a:off x="13036550" y="8208604"/>
          <a:ext cx="2552699" cy="397975"/>
          <a:chOff x="1270651" y="1137865"/>
          <a:chExt cx="935766" cy="265892"/>
        </a:xfrm>
      </xdr:grpSpPr>
      <xdr:grpSp>
        <xdr:nvGrpSpPr>
          <xdr:cNvPr id="172" name="Agrupar 171">
            <a:extLst>
              <a:ext uri="{FF2B5EF4-FFF2-40B4-BE49-F238E27FC236}">
                <a16:creationId xmlns:a16="http://schemas.microsoft.com/office/drawing/2014/main" xmlns="" id="{00000000-0008-0000-0400-0000AC000000}"/>
              </a:ext>
            </a:extLst>
          </xdr:cNvPr>
          <xdr:cNvGrpSpPr/>
        </xdr:nvGrpSpPr>
        <xdr:grpSpPr>
          <a:xfrm>
            <a:off x="1270651" y="1142021"/>
            <a:ext cx="935766" cy="245962"/>
            <a:chOff x="6039971" y="2980766"/>
            <a:chExt cx="1519518" cy="392206"/>
          </a:xfrm>
        </xdr:grpSpPr>
        <xdr:sp macro="" textlink="">
          <xdr:nvSpPr>
            <xdr:cNvPr id="175" name="Retângulo 174">
              <a:extLst>
                <a:ext uri="{FF2B5EF4-FFF2-40B4-BE49-F238E27FC236}">
                  <a16:creationId xmlns:a16="http://schemas.microsoft.com/office/drawing/2014/main" xmlns="" id="{00000000-0008-0000-0400-0000AF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76" name="Retângulo 175">
              <a:extLst>
                <a:ext uri="{FF2B5EF4-FFF2-40B4-BE49-F238E27FC236}">
                  <a16:creationId xmlns:a16="http://schemas.microsoft.com/office/drawing/2014/main" xmlns="" id="{00000000-0008-0000-0400-0000B0000000}"/>
                </a:ext>
              </a:extLst>
            </xdr:cNvPr>
            <xdr:cNvSpPr/>
          </xdr:nvSpPr>
          <xdr:spPr>
            <a:xfrm>
              <a:off x="6797489" y="2982357"/>
              <a:ext cx="762000" cy="38673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73" name="CaixaDeTexto 172">
            <a:extLst>
              <a:ext uri="{FF2B5EF4-FFF2-40B4-BE49-F238E27FC236}">
                <a16:creationId xmlns:a16="http://schemas.microsoft.com/office/drawing/2014/main" xmlns="" id="{00000000-0008-0000-0400-0000AD000000}"/>
              </a:ext>
            </a:extLst>
          </xdr:cNvPr>
          <xdr:cNvSpPr txBox="1"/>
        </xdr:nvSpPr>
        <xdr:spPr>
          <a:xfrm>
            <a:off x="1321270" y="1178933"/>
            <a:ext cx="444434" cy="22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t>42</a:t>
            </a:r>
          </a:p>
        </xdr:txBody>
      </xdr:sp>
      <xdr:sp macro="" textlink="">
        <xdr:nvSpPr>
          <xdr:cNvPr id="174" name="CaixaDeTexto 173">
            <a:extLst>
              <a:ext uri="{FF2B5EF4-FFF2-40B4-BE49-F238E27FC236}">
                <a16:creationId xmlns:a16="http://schemas.microsoft.com/office/drawing/2014/main" xmlns="" id="{00000000-0008-0000-0400-0000AE000000}"/>
              </a:ext>
            </a:extLst>
          </xdr:cNvPr>
          <xdr:cNvSpPr txBox="1"/>
        </xdr:nvSpPr>
        <xdr:spPr>
          <a:xfrm>
            <a:off x="1747797" y="1137865"/>
            <a:ext cx="452893" cy="24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42</a:t>
            </a:r>
          </a:p>
        </xdr:txBody>
      </xdr:sp>
    </xdr:grpSp>
    <xdr:clientData/>
  </xdr:twoCellAnchor>
  <xdr:twoCellAnchor>
    <xdr:from>
      <xdr:col>26</xdr:col>
      <xdr:colOff>499616</xdr:colOff>
      <xdr:row>49</xdr:row>
      <xdr:rowOff>63500</xdr:rowOff>
    </xdr:from>
    <xdr:to>
      <xdr:col>30</xdr:col>
      <xdr:colOff>254000</xdr:colOff>
      <xdr:row>50</xdr:row>
      <xdr:rowOff>233937</xdr:rowOff>
    </xdr:to>
    <xdr:grpSp>
      <xdr:nvGrpSpPr>
        <xdr:cNvPr id="177" name="Agrupar 176">
          <a:extLst>
            <a:ext uri="{FF2B5EF4-FFF2-40B4-BE49-F238E27FC236}">
              <a16:creationId xmlns:a16="http://schemas.microsoft.com/office/drawing/2014/main" xmlns="" id="{00000000-0008-0000-0400-0000B1000000}"/>
            </a:ext>
          </a:extLst>
        </xdr:cNvPr>
        <xdr:cNvGrpSpPr/>
      </xdr:nvGrpSpPr>
      <xdr:grpSpPr>
        <a:xfrm>
          <a:off x="15898366" y="8128000"/>
          <a:ext cx="2167384" cy="329187"/>
          <a:chOff x="1270651" y="1137865"/>
          <a:chExt cx="935766" cy="250118"/>
        </a:xfrm>
      </xdr:grpSpPr>
      <xdr:grpSp>
        <xdr:nvGrpSpPr>
          <xdr:cNvPr id="178" name="Agrupar 177">
            <a:extLst>
              <a:ext uri="{FF2B5EF4-FFF2-40B4-BE49-F238E27FC236}">
                <a16:creationId xmlns:a16="http://schemas.microsoft.com/office/drawing/2014/main" xmlns="" id="{00000000-0008-0000-0400-0000B2000000}"/>
              </a:ext>
            </a:extLst>
          </xdr:cNvPr>
          <xdr:cNvGrpSpPr/>
        </xdr:nvGrpSpPr>
        <xdr:grpSpPr>
          <a:xfrm>
            <a:off x="1270651" y="1142021"/>
            <a:ext cx="935766" cy="245962"/>
            <a:chOff x="6039971" y="2980766"/>
            <a:chExt cx="1519518" cy="392206"/>
          </a:xfrm>
        </xdr:grpSpPr>
        <xdr:sp macro="" textlink="">
          <xdr:nvSpPr>
            <xdr:cNvPr id="181" name="Retângulo 180">
              <a:extLst>
                <a:ext uri="{FF2B5EF4-FFF2-40B4-BE49-F238E27FC236}">
                  <a16:creationId xmlns:a16="http://schemas.microsoft.com/office/drawing/2014/main" xmlns="" id="{00000000-0008-0000-0400-0000B5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82" name="Retângulo 181">
              <a:extLst>
                <a:ext uri="{FF2B5EF4-FFF2-40B4-BE49-F238E27FC236}">
                  <a16:creationId xmlns:a16="http://schemas.microsoft.com/office/drawing/2014/main" xmlns="" id="{00000000-0008-0000-0400-0000B6000000}"/>
                </a:ext>
              </a:extLst>
            </xdr:cNvPr>
            <xdr:cNvSpPr/>
          </xdr:nvSpPr>
          <xdr:spPr>
            <a:xfrm>
              <a:off x="6797489" y="2982357"/>
              <a:ext cx="762000" cy="38673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79" name="CaixaDeTexto 178">
            <a:extLst>
              <a:ext uri="{FF2B5EF4-FFF2-40B4-BE49-F238E27FC236}">
                <a16:creationId xmlns:a16="http://schemas.microsoft.com/office/drawing/2014/main" xmlns="" id="{00000000-0008-0000-0400-0000B3000000}"/>
              </a:ext>
            </a:extLst>
          </xdr:cNvPr>
          <xdr:cNvSpPr txBox="1"/>
        </xdr:nvSpPr>
        <xdr:spPr>
          <a:xfrm>
            <a:off x="1286775" y="1138134"/>
            <a:ext cx="433039" cy="24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t>48</a:t>
            </a:r>
          </a:p>
        </xdr:txBody>
      </xdr:sp>
      <xdr:sp macro="" textlink="">
        <xdr:nvSpPr>
          <xdr:cNvPr id="180" name="CaixaDeTexto 179">
            <a:extLst>
              <a:ext uri="{FF2B5EF4-FFF2-40B4-BE49-F238E27FC236}">
                <a16:creationId xmlns:a16="http://schemas.microsoft.com/office/drawing/2014/main" xmlns="" id="{00000000-0008-0000-0400-0000B4000000}"/>
              </a:ext>
            </a:extLst>
          </xdr:cNvPr>
          <xdr:cNvSpPr txBox="1"/>
        </xdr:nvSpPr>
        <xdr:spPr>
          <a:xfrm>
            <a:off x="1747797" y="1137865"/>
            <a:ext cx="452893" cy="24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48</a:t>
            </a:r>
          </a:p>
        </xdr:txBody>
      </xdr:sp>
    </xdr:grpSp>
    <xdr:clientData/>
  </xdr:twoCellAnchor>
  <xdr:twoCellAnchor>
    <xdr:from>
      <xdr:col>31</xdr:col>
      <xdr:colOff>171077</xdr:colOff>
      <xdr:row>49</xdr:row>
      <xdr:rowOff>97038</xdr:rowOff>
    </xdr:from>
    <xdr:to>
      <xdr:col>34</xdr:col>
      <xdr:colOff>177800</xdr:colOff>
      <xdr:row>50</xdr:row>
      <xdr:rowOff>228600</xdr:rowOff>
    </xdr:to>
    <xdr:grpSp>
      <xdr:nvGrpSpPr>
        <xdr:cNvPr id="183" name="Agrupar 182">
          <a:extLst>
            <a:ext uri="{FF2B5EF4-FFF2-40B4-BE49-F238E27FC236}">
              <a16:creationId xmlns:a16="http://schemas.microsoft.com/office/drawing/2014/main" xmlns="" id="{00000000-0008-0000-0400-0000B7000000}"/>
            </a:ext>
          </a:extLst>
        </xdr:cNvPr>
        <xdr:cNvGrpSpPr/>
      </xdr:nvGrpSpPr>
      <xdr:grpSpPr>
        <a:xfrm>
          <a:off x="18586077" y="8161538"/>
          <a:ext cx="1816473" cy="290312"/>
          <a:chOff x="1268541" y="1137865"/>
          <a:chExt cx="937876" cy="256804"/>
        </a:xfrm>
      </xdr:grpSpPr>
      <xdr:grpSp>
        <xdr:nvGrpSpPr>
          <xdr:cNvPr id="184" name="Agrupar 183">
            <a:extLst>
              <a:ext uri="{FF2B5EF4-FFF2-40B4-BE49-F238E27FC236}">
                <a16:creationId xmlns:a16="http://schemas.microsoft.com/office/drawing/2014/main" xmlns="" id="{00000000-0008-0000-0400-0000B8000000}"/>
              </a:ext>
            </a:extLst>
          </xdr:cNvPr>
          <xdr:cNvGrpSpPr/>
        </xdr:nvGrpSpPr>
        <xdr:grpSpPr>
          <a:xfrm>
            <a:off x="1270651" y="1142021"/>
            <a:ext cx="935766" cy="245962"/>
            <a:chOff x="6039971" y="2980766"/>
            <a:chExt cx="1519518" cy="392206"/>
          </a:xfrm>
        </xdr:grpSpPr>
        <xdr:sp macro="" textlink="">
          <xdr:nvSpPr>
            <xdr:cNvPr id="187" name="Retângulo 186">
              <a:extLst>
                <a:ext uri="{FF2B5EF4-FFF2-40B4-BE49-F238E27FC236}">
                  <a16:creationId xmlns:a16="http://schemas.microsoft.com/office/drawing/2014/main" xmlns="" id="{00000000-0008-0000-0400-0000BB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88" name="Retângulo 187">
              <a:extLst>
                <a:ext uri="{FF2B5EF4-FFF2-40B4-BE49-F238E27FC236}">
                  <a16:creationId xmlns:a16="http://schemas.microsoft.com/office/drawing/2014/main" xmlns="" id="{00000000-0008-0000-0400-0000BC000000}"/>
                </a:ext>
              </a:extLst>
            </xdr:cNvPr>
            <xdr:cNvSpPr/>
          </xdr:nvSpPr>
          <xdr:spPr>
            <a:xfrm>
              <a:off x="6797489" y="2982357"/>
              <a:ext cx="762000" cy="38673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85" name="CaixaDeTexto 184">
            <a:extLst>
              <a:ext uri="{FF2B5EF4-FFF2-40B4-BE49-F238E27FC236}">
                <a16:creationId xmlns:a16="http://schemas.microsoft.com/office/drawing/2014/main" xmlns="" id="{00000000-0008-0000-0400-0000B9000000}"/>
              </a:ext>
            </a:extLst>
          </xdr:cNvPr>
          <xdr:cNvSpPr txBox="1"/>
        </xdr:nvSpPr>
        <xdr:spPr>
          <a:xfrm>
            <a:off x="1268541" y="1138135"/>
            <a:ext cx="455830" cy="256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t>54</a:t>
            </a:r>
          </a:p>
        </xdr:txBody>
      </xdr:sp>
      <xdr:sp macro="" textlink="">
        <xdr:nvSpPr>
          <xdr:cNvPr id="186" name="CaixaDeTexto 185">
            <a:extLst>
              <a:ext uri="{FF2B5EF4-FFF2-40B4-BE49-F238E27FC236}">
                <a16:creationId xmlns:a16="http://schemas.microsoft.com/office/drawing/2014/main" xmlns="" id="{00000000-0008-0000-0400-0000BA000000}"/>
              </a:ext>
            </a:extLst>
          </xdr:cNvPr>
          <xdr:cNvSpPr txBox="1"/>
        </xdr:nvSpPr>
        <xdr:spPr>
          <a:xfrm>
            <a:off x="1747797" y="1137865"/>
            <a:ext cx="452893" cy="24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54</a:t>
            </a:r>
          </a:p>
        </xdr:txBody>
      </xdr:sp>
    </xdr:grpSp>
    <xdr:clientData/>
  </xdr:twoCellAnchor>
  <xdr:twoCellAnchor>
    <xdr:from>
      <xdr:col>34</xdr:col>
      <xdr:colOff>893620</xdr:colOff>
      <xdr:row>50</xdr:row>
      <xdr:rowOff>12701</xdr:rowOff>
    </xdr:from>
    <xdr:to>
      <xdr:col>37</xdr:col>
      <xdr:colOff>254000</xdr:colOff>
      <xdr:row>51</xdr:row>
      <xdr:rowOff>41790</xdr:rowOff>
    </xdr:to>
    <xdr:grpSp>
      <xdr:nvGrpSpPr>
        <xdr:cNvPr id="189" name="Agrupar 188">
          <a:extLst>
            <a:ext uri="{FF2B5EF4-FFF2-40B4-BE49-F238E27FC236}">
              <a16:creationId xmlns:a16="http://schemas.microsoft.com/office/drawing/2014/main" xmlns="" id="{00000000-0008-0000-0400-0000BD000000}"/>
            </a:ext>
          </a:extLst>
        </xdr:cNvPr>
        <xdr:cNvGrpSpPr/>
      </xdr:nvGrpSpPr>
      <xdr:grpSpPr>
        <a:xfrm>
          <a:off x="21118370" y="8235951"/>
          <a:ext cx="2376630" cy="298964"/>
          <a:chOff x="1270651" y="1137865"/>
          <a:chExt cx="935766" cy="276157"/>
        </a:xfrm>
      </xdr:grpSpPr>
      <xdr:grpSp>
        <xdr:nvGrpSpPr>
          <xdr:cNvPr id="190" name="Agrupar 189">
            <a:extLst>
              <a:ext uri="{FF2B5EF4-FFF2-40B4-BE49-F238E27FC236}">
                <a16:creationId xmlns:a16="http://schemas.microsoft.com/office/drawing/2014/main" xmlns="" id="{00000000-0008-0000-0400-0000BE000000}"/>
              </a:ext>
            </a:extLst>
          </xdr:cNvPr>
          <xdr:cNvGrpSpPr/>
        </xdr:nvGrpSpPr>
        <xdr:grpSpPr>
          <a:xfrm>
            <a:off x="1270651" y="1142021"/>
            <a:ext cx="935766" cy="245962"/>
            <a:chOff x="6039971" y="2980766"/>
            <a:chExt cx="1519518" cy="392206"/>
          </a:xfrm>
        </xdr:grpSpPr>
        <xdr:sp macro="" textlink="">
          <xdr:nvSpPr>
            <xdr:cNvPr id="193" name="Retângulo 192">
              <a:extLst>
                <a:ext uri="{FF2B5EF4-FFF2-40B4-BE49-F238E27FC236}">
                  <a16:creationId xmlns:a16="http://schemas.microsoft.com/office/drawing/2014/main" xmlns="" id="{00000000-0008-0000-0400-0000C1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94" name="Retângulo 193">
              <a:extLst>
                <a:ext uri="{FF2B5EF4-FFF2-40B4-BE49-F238E27FC236}">
                  <a16:creationId xmlns:a16="http://schemas.microsoft.com/office/drawing/2014/main" xmlns="" id="{00000000-0008-0000-0400-0000C2000000}"/>
                </a:ext>
              </a:extLst>
            </xdr:cNvPr>
            <xdr:cNvSpPr/>
          </xdr:nvSpPr>
          <xdr:spPr>
            <a:xfrm>
              <a:off x="6797489" y="2982357"/>
              <a:ext cx="762000" cy="38673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91" name="CaixaDeTexto 190">
            <a:extLst>
              <a:ext uri="{FF2B5EF4-FFF2-40B4-BE49-F238E27FC236}">
                <a16:creationId xmlns:a16="http://schemas.microsoft.com/office/drawing/2014/main" xmlns="" id="{00000000-0008-0000-0400-0000BF000000}"/>
              </a:ext>
            </a:extLst>
          </xdr:cNvPr>
          <xdr:cNvSpPr txBox="1"/>
        </xdr:nvSpPr>
        <xdr:spPr>
          <a:xfrm>
            <a:off x="1309156" y="1172242"/>
            <a:ext cx="444434" cy="241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t>60</a:t>
            </a:r>
          </a:p>
        </xdr:txBody>
      </xdr:sp>
      <xdr:sp macro="" textlink="">
        <xdr:nvSpPr>
          <xdr:cNvPr id="192" name="CaixaDeTexto 191">
            <a:extLst>
              <a:ext uri="{FF2B5EF4-FFF2-40B4-BE49-F238E27FC236}">
                <a16:creationId xmlns:a16="http://schemas.microsoft.com/office/drawing/2014/main" xmlns="" id="{00000000-0008-0000-0400-0000C0000000}"/>
              </a:ext>
            </a:extLst>
          </xdr:cNvPr>
          <xdr:cNvSpPr txBox="1"/>
        </xdr:nvSpPr>
        <xdr:spPr>
          <a:xfrm>
            <a:off x="1747797" y="1137865"/>
            <a:ext cx="452893" cy="24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60</a:t>
            </a:r>
          </a:p>
        </xdr:txBody>
      </xdr:sp>
    </xdr:grpSp>
    <xdr:clientData/>
  </xdr:twoCellAnchor>
  <xdr:twoCellAnchor>
    <xdr:from>
      <xdr:col>38</xdr:col>
      <xdr:colOff>127000</xdr:colOff>
      <xdr:row>50</xdr:row>
      <xdr:rowOff>63500</xdr:rowOff>
    </xdr:from>
    <xdr:to>
      <xdr:col>41</xdr:col>
      <xdr:colOff>393700</xdr:colOff>
      <xdr:row>51</xdr:row>
      <xdr:rowOff>63500</xdr:rowOff>
    </xdr:to>
    <xdr:grpSp>
      <xdr:nvGrpSpPr>
        <xdr:cNvPr id="195" name="Agrupar 194">
          <a:extLst>
            <a:ext uri="{FF2B5EF4-FFF2-40B4-BE49-F238E27FC236}">
              <a16:creationId xmlns:a16="http://schemas.microsoft.com/office/drawing/2014/main" xmlns="" id="{00000000-0008-0000-0400-0000C3000000}"/>
            </a:ext>
          </a:extLst>
        </xdr:cNvPr>
        <xdr:cNvGrpSpPr/>
      </xdr:nvGrpSpPr>
      <xdr:grpSpPr>
        <a:xfrm>
          <a:off x="23971250" y="8286750"/>
          <a:ext cx="2076450" cy="269875"/>
          <a:chOff x="1270651" y="1137865"/>
          <a:chExt cx="935766" cy="254538"/>
        </a:xfrm>
      </xdr:grpSpPr>
      <xdr:grpSp>
        <xdr:nvGrpSpPr>
          <xdr:cNvPr id="196" name="Agrupar 195">
            <a:extLst>
              <a:ext uri="{FF2B5EF4-FFF2-40B4-BE49-F238E27FC236}">
                <a16:creationId xmlns:a16="http://schemas.microsoft.com/office/drawing/2014/main" xmlns="" id="{00000000-0008-0000-0400-0000C4000000}"/>
              </a:ext>
            </a:extLst>
          </xdr:cNvPr>
          <xdr:cNvGrpSpPr/>
        </xdr:nvGrpSpPr>
        <xdr:grpSpPr>
          <a:xfrm>
            <a:off x="1270651" y="1142021"/>
            <a:ext cx="935766" cy="245962"/>
            <a:chOff x="6039971" y="2980766"/>
            <a:chExt cx="1519518" cy="392206"/>
          </a:xfrm>
        </xdr:grpSpPr>
        <xdr:sp macro="" textlink="">
          <xdr:nvSpPr>
            <xdr:cNvPr id="199" name="Retângulo 198">
              <a:extLst>
                <a:ext uri="{FF2B5EF4-FFF2-40B4-BE49-F238E27FC236}">
                  <a16:creationId xmlns:a16="http://schemas.microsoft.com/office/drawing/2014/main" xmlns="" id="{00000000-0008-0000-0400-0000C7000000}"/>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200" name="Retângulo 199">
              <a:extLst>
                <a:ext uri="{FF2B5EF4-FFF2-40B4-BE49-F238E27FC236}">
                  <a16:creationId xmlns:a16="http://schemas.microsoft.com/office/drawing/2014/main" xmlns="" id="{00000000-0008-0000-0400-0000C8000000}"/>
                </a:ext>
              </a:extLst>
            </xdr:cNvPr>
            <xdr:cNvSpPr/>
          </xdr:nvSpPr>
          <xdr:spPr>
            <a:xfrm>
              <a:off x="6797489" y="2982357"/>
              <a:ext cx="762000" cy="38673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97" name="CaixaDeTexto 196">
            <a:extLst>
              <a:ext uri="{FF2B5EF4-FFF2-40B4-BE49-F238E27FC236}">
                <a16:creationId xmlns:a16="http://schemas.microsoft.com/office/drawing/2014/main" xmlns="" id="{00000000-0008-0000-0400-0000C5000000}"/>
              </a:ext>
            </a:extLst>
          </xdr:cNvPr>
          <xdr:cNvSpPr txBox="1"/>
        </xdr:nvSpPr>
        <xdr:spPr>
          <a:xfrm>
            <a:off x="1289053" y="1138134"/>
            <a:ext cx="455830" cy="254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t>66</a:t>
            </a:r>
          </a:p>
        </xdr:txBody>
      </xdr:sp>
      <xdr:sp macro="" textlink="">
        <xdr:nvSpPr>
          <xdr:cNvPr id="198" name="CaixaDeTexto 197">
            <a:extLst>
              <a:ext uri="{FF2B5EF4-FFF2-40B4-BE49-F238E27FC236}">
                <a16:creationId xmlns:a16="http://schemas.microsoft.com/office/drawing/2014/main" xmlns="" id="{00000000-0008-0000-0400-0000C6000000}"/>
              </a:ext>
            </a:extLst>
          </xdr:cNvPr>
          <xdr:cNvSpPr txBox="1"/>
        </xdr:nvSpPr>
        <xdr:spPr>
          <a:xfrm>
            <a:off x="1747797" y="1137865"/>
            <a:ext cx="452893" cy="24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66</a:t>
            </a:r>
          </a:p>
        </xdr:txBody>
      </xdr:sp>
    </xdr:grpSp>
    <xdr:clientData/>
  </xdr:twoCellAnchor>
  <xdr:twoCellAnchor>
    <xdr:from>
      <xdr:col>6</xdr:col>
      <xdr:colOff>279401</xdr:colOff>
      <xdr:row>4</xdr:row>
      <xdr:rowOff>109180</xdr:rowOff>
    </xdr:from>
    <xdr:to>
      <xdr:col>9</xdr:col>
      <xdr:colOff>325985</xdr:colOff>
      <xdr:row>15</xdr:row>
      <xdr:rowOff>67648</xdr:rowOff>
    </xdr:to>
    <xdr:pic>
      <xdr:nvPicPr>
        <xdr:cNvPr id="151" name="Imagem 150" descr="Logotipo De Saúde E Bem Estar Design De Logotipo De Centro ...">
          <a:extLst>
            <a:ext uri="{FF2B5EF4-FFF2-40B4-BE49-F238E27FC236}">
              <a16:creationId xmlns:a16="http://schemas.microsoft.com/office/drawing/2014/main" xmlns="" id="{00000000-0008-0000-0400-000097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937001" y="769580"/>
          <a:ext cx="1875384" cy="1774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63499</xdr:colOff>
      <xdr:row>50</xdr:row>
      <xdr:rowOff>50800</xdr:rowOff>
    </xdr:from>
    <xdr:to>
      <xdr:col>4</xdr:col>
      <xdr:colOff>458014</xdr:colOff>
      <xdr:row>52</xdr:row>
      <xdr:rowOff>38099</xdr:rowOff>
    </xdr:to>
    <xdr:sp macro="" textlink="">
      <xdr:nvSpPr>
        <xdr:cNvPr id="10" name="CaixaDeTexto 9">
          <a:extLst>
            <a:ext uri="{FF2B5EF4-FFF2-40B4-BE49-F238E27FC236}">
              <a16:creationId xmlns:a16="http://schemas.microsoft.com/office/drawing/2014/main" xmlns="" id="{80F95FC6-CA2B-4911-B4F7-4EB264E1E551}"/>
            </a:ext>
          </a:extLst>
        </xdr:cNvPr>
        <xdr:cNvSpPr txBox="1"/>
      </xdr:nvSpPr>
      <xdr:spPr>
        <a:xfrm>
          <a:off x="2501899" y="8585200"/>
          <a:ext cx="394515" cy="431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chemeClr val="tx1"/>
              </a:solidFill>
            </a:rPr>
            <a:t>6</a:t>
          </a:r>
        </a:p>
      </xdr:txBody>
    </xdr:sp>
    <xdr:clientData/>
  </xdr:twoCellAnchor>
  <xdr:twoCellAnchor editAs="oneCell">
    <xdr:from>
      <xdr:col>0</xdr:col>
      <xdr:colOff>0</xdr:colOff>
      <xdr:row>0</xdr:row>
      <xdr:rowOff>0</xdr:rowOff>
    </xdr:from>
    <xdr:to>
      <xdr:col>0</xdr:col>
      <xdr:colOff>281940</xdr:colOff>
      <xdr:row>5</xdr:row>
      <xdr:rowOff>15240</xdr:rowOff>
    </xdr:to>
    <xdr:pic>
      <xdr:nvPicPr>
        <xdr:cNvPr id="18" name="Imagem 17">
          <a:extLst>
            <a:ext uri="{FF2B5EF4-FFF2-40B4-BE49-F238E27FC236}">
              <a16:creationId xmlns:a16="http://schemas.microsoft.com/office/drawing/2014/main" xmlns="" id="{D9EC9516-55CF-CA69-8ADD-6DB9D9001B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281940" cy="853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39</xdr:col>
      <xdr:colOff>88900</xdr:colOff>
      <xdr:row>47</xdr:row>
      <xdr:rowOff>152400</xdr:rowOff>
    </xdr:from>
    <xdr:to>
      <xdr:col>41</xdr:col>
      <xdr:colOff>25400</xdr:colOff>
      <xdr:row>49</xdr:row>
      <xdr:rowOff>25400</xdr:rowOff>
    </xdr:to>
    <xdr:sp macro="" textlink="">
      <xdr:nvSpPr>
        <xdr:cNvPr id="27" name="Retângulo 26">
          <a:extLst>
            <a:ext uri="{FF2B5EF4-FFF2-40B4-BE49-F238E27FC236}">
              <a16:creationId xmlns:a16="http://schemas.microsoft.com/office/drawing/2014/main" xmlns="" id="{C4A904EF-0DBC-38DF-018F-93E39479E04F}"/>
            </a:ext>
          </a:extLst>
        </xdr:cNvPr>
        <xdr:cNvSpPr/>
      </xdr:nvSpPr>
      <xdr:spPr>
        <a:xfrm>
          <a:off x="24853900" y="90297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39</xdr:col>
      <xdr:colOff>80820</xdr:colOff>
      <xdr:row>47</xdr:row>
      <xdr:rowOff>165101</xdr:rowOff>
    </xdr:from>
    <xdr:to>
      <xdr:col>41</xdr:col>
      <xdr:colOff>17523</xdr:colOff>
      <xdr:row>49</xdr:row>
      <xdr:rowOff>41488</xdr:rowOff>
    </xdr:to>
    <xdr:sp macro="" textlink="">
      <xdr:nvSpPr>
        <xdr:cNvPr id="37" name="CaixaDeTexto 36">
          <a:extLst>
            <a:ext uri="{FF2B5EF4-FFF2-40B4-BE49-F238E27FC236}">
              <a16:creationId xmlns:a16="http://schemas.microsoft.com/office/drawing/2014/main" xmlns="" id="{AB42DC0E-0BED-45AD-831D-6CAE5BA1063C}"/>
            </a:ext>
          </a:extLst>
        </xdr:cNvPr>
        <xdr:cNvSpPr txBox="1"/>
      </xdr:nvSpPr>
      <xdr:spPr>
        <a:xfrm>
          <a:off x="24845820" y="9042401"/>
          <a:ext cx="1155903" cy="27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t>FOLGA</a:t>
          </a:r>
          <a:r>
            <a:rPr lang="pt-BR" sz="1100" b="1" baseline="0"/>
            <a:t> =0</a:t>
          </a:r>
          <a:endParaRPr lang="pt-BR" sz="1100" b="1"/>
        </a:p>
      </xdr:txBody>
    </xdr:sp>
    <xdr:clientData/>
  </xdr:twoCellAnchor>
  <xdr:twoCellAnchor>
    <xdr:from>
      <xdr:col>39</xdr:col>
      <xdr:colOff>88900</xdr:colOff>
      <xdr:row>47</xdr:row>
      <xdr:rowOff>152400</xdr:rowOff>
    </xdr:from>
    <xdr:to>
      <xdr:col>41</xdr:col>
      <xdr:colOff>25400</xdr:colOff>
      <xdr:row>49</xdr:row>
      <xdr:rowOff>25400</xdr:rowOff>
    </xdr:to>
    <xdr:sp macro="" textlink="">
      <xdr:nvSpPr>
        <xdr:cNvPr id="44" name="Retângulo 43">
          <a:extLst>
            <a:ext uri="{FF2B5EF4-FFF2-40B4-BE49-F238E27FC236}">
              <a16:creationId xmlns:a16="http://schemas.microsoft.com/office/drawing/2014/main" xmlns="" id="{98932069-7544-44DD-A524-4F0312C5A87F}"/>
            </a:ext>
          </a:extLst>
        </xdr:cNvPr>
        <xdr:cNvSpPr/>
      </xdr:nvSpPr>
      <xdr:spPr>
        <a:xfrm>
          <a:off x="24853900" y="90297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34</xdr:col>
      <xdr:colOff>1465120</xdr:colOff>
      <xdr:row>47</xdr:row>
      <xdr:rowOff>50801</xdr:rowOff>
    </xdr:from>
    <xdr:to>
      <xdr:col>36</xdr:col>
      <xdr:colOff>157223</xdr:colOff>
      <xdr:row>48</xdr:row>
      <xdr:rowOff>92288</xdr:rowOff>
    </xdr:to>
    <xdr:sp macro="" textlink="">
      <xdr:nvSpPr>
        <xdr:cNvPr id="52" name="CaixaDeTexto 51">
          <a:extLst>
            <a:ext uri="{FF2B5EF4-FFF2-40B4-BE49-F238E27FC236}">
              <a16:creationId xmlns:a16="http://schemas.microsoft.com/office/drawing/2014/main" xmlns="" id="{771D7A15-CC9D-4F91-AF96-F4ABC086F29E}"/>
            </a:ext>
          </a:extLst>
        </xdr:cNvPr>
        <xdr:cNvSpPr txBox="1"/>
      </xdr:nvSpPr>
      <xdr:spPr>
        <a:xfrm>
          <a:off x="21937520" y="8928101"/>
          <a:ext cx="1155903" cy="27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t>FOLGA</a:t>
          </a:r>
          <a:r>
            <a:rPr lang="pt-BR" sz="1100" b="1" baseline="0"/>
            <a:t> =0</a:t>
          </a:r>
          <a:endParaRPr lang="pt-BR" sz="1100" b="1"/>
        </a:p>
      </xdr:txBody>
    </xdr:sp>
    <xdr:clientData/>
  </xdr:twoCellAnchor>
  <xdr:twoCellAnchor>
    <xdr:from>
      <xdr:col>34</xdr:col>
      <xdr:colOff>1422400</xdr:colOff>
      <xdr:row>47</xdr:row>
      <xdr:rowOff>50800</xdr:rowOff>
    </xdr:from>
    <xdr:to>
      <xdr:col>36</xdr:col>
      <xdr:colOff>114300</xdr:colOff>
      <xdr:row>48</xdr:row>
      <xdr:rowOff>88900</xdr:rowOff>
    </xdr:to>
    <xdr:sp macro="" textlink="">
      <xdr:nvSpPr>
        <xdr:cNvPr id="78" name="Retângulo 77">
          <a:extLst>
            <a:ext uri="{FF2B5EF4-FFF2-40B4-BE49-F238E27FC236}">
              <a16:creationId xmlns:a16="http://schemas.microsoft.com/office/drawing/2014/main" xmlns="" id="{05A1F35E-242B-406D-BB3D-3EC1C3FECED7}"/>
            </a:ext>
          </a:extLst>
        </xdr:cNvPr>
        <xdr:cNvSpPr/>
      </xdr:nvSpPr>
      <xdr:spPr>
        <a:xfrm>
          <a:off x="21894800" y="89281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34</xdr:col>
      <xdr:colOff>1422400</xdr:colOff>
      <xdr:row>47</xdr:row>
      <xdr:rowOff>50800</xdr:rowOff>
    </xdr:from>
    <xdr:to>
      <xdr:col>36</xdr:col>
      <xdr:colOff>114300</xdr:colOff>
      <xdr:row>48</xdr:row>
      <xdr:rowOff>88900</xdr:rowOff>
    </xdr:to>
    <xdr:sp macro="" textlink="">
      <xdr:nvSpPr>
        <xdr:cNvPr id="80" name="Retângulo 79">
          <a:extLst>
            <a:ext uri="{FF2B5EF4-FFF2-40B4-BE49-F238E27FC236}">
              <a16:creationId xmlns:a16="http://schemas.microsoft.com/office/drawing/2014/main" xmlns="" id="{89A5F704-9835-47A3-B613-6C003E1813E5}"/>
            </a:ext>
          </a:extLst>
        </xdr:cNvPr>
        <xdr:cNvSpPr/>
      </xdr:nvSpPr>
      <xdr:spPr>
        <a:xfrm>
          <a:off x="21894800" y="89281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31</xdr:col>
      <xdr:colOff>355600</xdr:colOff>
      <xdr:row>47</xdr:row>
      <xdr:rowOff>1</xdr:rowOff>
    </xdr:from>
    <xdr:to>
      <xdr:col>33</xdr:col>
      <xdr:colOff>512823</xdr:colOff>
      <xdr:row>48</xdr:row>
      <xdr:rowOff>50800</xdr:rowOff>
    </xdr:to>
    <xdr:grpSp>
      <xdr:nvGrpSpPr>
        <xdr:cNvPr id="107" name="Agrupar 106">
          <a:extLst>
            <a:ext uri="{FF2B5EF4-FFF2-40B4-BE49-F238E27FC236}">
              <a16:creationId xmlns:a16="http://schemas.microsoft.com/office/drawing/2014/main" xmlns="" id="{BA5B8F8B-E1A9-934B-38BC-DEF24C4C698B}"/>
            </a:ext>
          </a:extLst>
        </xdr:cNvPr>
        <xdr:cNvGrpSpPr/>
      </xdr:nvGrpSpPr>
      <xdr:grpSpPr>
        <a:xfrm>
          <a:off x="18770600" y="7683501"/>
          <a:ext cx="1363723" cy="273049"/>
          <a:chOff x="19062700" y="8953501"/>
          <a:chExt cx="1376423" cy="279399"/>
        </a:xfrm>
      </xdr:grpSpPr>
      <xdr:sp macro="" textlink="">
        <xdr:nvSpPr>
          <xdr:cNvPr id="79" name="CaixaDeTexto 78">
            <a:extLst>
              <a:ext uri="{FF2B5EF4-FFF2-40B4-BE49-F238E27FC236}">
                <a16:creationId xmlns:a16="http://schemas.microsoft.com/office/drawing/2014/main" xmlns="" id="{F7AFA993-0BA4-40D9-8F74-05775F507696}"/>
              </a:ext>
            </a:extLst>
          </xdr:cNvPr>
          <xdr:cNvSpPr txBox="1"/>
        </xdr:nvSpPr>
        <xdr:spPr>
          <a:xfrm>
            <a:off x="19283220" y="8953501"/>
            <a:ext cx="1155903" cy="27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chemeClr val="dk1"/>
                </a:solidFill>
                <a:effectLst/>
                <a:latin typeface="+mn-lt"/>
                <a:ea typeface="+mn-ea"/>
                <a:cs typeface="+mn-cs"/>
              </a:rPr>
              <a:t>FOLGA</a:t>
            </a:r>
            <a:r>
              <a:rPr lang="pt-BR" sz="1100" b="1" baseline="0">
                <a:solidFill>
                  <a:schemeClr val="dk1"/>
                </a:solidFill>
                <a:effectLst/>
                <a:latin typeface="+mn-lt"/>
                <a:ea typeface="+mn-ea"/>
                <a:cs typeface="+mn-cs"/>
              </a:rPr>
              <a:t> =0</a:t>
            </a:r>
            <a:endParaRPr lang="pt-BR">
              <a:effectLst/>
            </a:endParaRPr>
          </a:p>
        </xdr:txBody>
      </xdr:sp>
      <xdr:sp macro="" textlink="">
        <xdr:nvSpPr>
          <xdr:cNvPr id="105" name="Retângulo 104">
            <a:extLst>
              <a:ext uri="{FF2B5EF4-FFF2-40B4-BE49-F238E27FC236}">
                <a16:creationId xmlns:a16="http://schemas.microsoft.com/office/drawing/2014/main" xmlns="" id="{31133FED-D5C0-4695-A423-9088B6D0ECFE}"/>
              </a:ext>
            </a:extLst>
          </xdr:cNvPr>
          <xdr:cNvSpPr/>
        </xdr:nvSpPr>
        <xdr:spPr>
          <a:xfrm>
            <a:off x="19062700" y="89662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27</xdr:col>
      <xdr:colOff>292100</xdr:colOff>
      <xdr:row>46</xdr:row>
      <xdr:rowOff>139701</xdr:rowOff>
    </xdr:from>
    <xdr:to>
      <xdr:col>29</xdr:col>
      <xdr:colOff>449323</xdr:colOff>
      <xdr:row>47</xdr:row>
      <xdr:rowOff>190500</xdr:rowOff>
    </xdr:to>
    <xdr:grpSp>
      <xdr:nvGrpSpPr>
        <xdr:cNvPr id="109" name="Agrupar 108">
          <a:extLst>
            <a:ext uri="{FF2B5EF4-FFF2-40B4-BE49-F238E27FC236}">
              <a16:creationId xmlns:a16="http://schemas.microsoft.com/office/drawing/2014/main" xmlns="" id="{00C922C4-4D2E-4F96-BA3B-CF09407FAB85}"/>
            </a:ext>
          </a:extLst>
        </xdr:cNvPr>
        <xdr:cNvGrpSpPr/>
      </xdr:nvGrpSpPr>
      <xdr:grpSpPr>
        <a:xfrm>
          <a:off x="16294100" y="7600951"/>
          <a:ext cx="1363723" cy="273049"/>
          <a:chOff x="19062700" y="8953501"/>
          <a:chExt cx="1376423" cy="279399"/>
        </a:xfrm>
      </xdr:grpSpPr>
      <xdr:sp macro="" textlink="">
        <xdr:nvSpPr>
          <xdr:cNvPr id="111" name="CaixaDeTexto 110">
            <a:extLst>
              <a:ext uri="{FF2B5EF4-FFF2-40B4-BE49-F238E27FC236}">
                <a16:creationId xmlns:a16="http://schemas.microsoft.com/office/drawing/2014/main" xmlns="" id="{F92BF51B-AD0D-E1FF-E57E-1D4A46C0AF5A}"/>
              </a:ext>
            </a:extLst>
          </xdr:cNvPr>
          <xdr:cNvSpPr txBox="1"/>
        </xdr:nvSpPr>
        <xdr:spPr>
          <a:xfrm>
            <a:off x="19283220" y="8953501"/>
            <a:ext cx="1155903" cy="27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chemeClr val="dk1"/>
                </a:solidFill>
                <a:effectLst/>
                <a:latin typeface="+mn-lt"/>
                <a:ea typeface="+mn-ea"/>
                <a:cs typeface="+mn-cs"/>
              </a:rPr>
              <a:t>FOLGA</a:t>
            </a:r>
            <a:r>
              <a:rPr lang="pt-BR" sz="1100" b="1" baseline="0">
                <a:solidFill>
                  <a:schemeClr val="dk1"/>
                </a:solidFill>
                <a:effectLst/>
                <a:latin typeface="+mn-lt"/>
                <a:ea typeface="+mn-ea"/>
                <a:cs typeface="+mn-cs"/>
              </a:rPr>
              <a:t> =0</a:t>
            </a:r>
            <a:endParaRPr lang="pt-BR">
              <a:effectLst/>
            </a:endParaRPr>
          </a:p>
        </xdr:txBody>
      </xdr:sp>
      <xdr:sp macro="" textlink="">
        <xdr:nvSpPr>
          <xdr:cNvPr id="112" name="Retângulo 111">
            <a:extLst>
              <a:ext uri="{FF2B5EF4-FFF2-40B4-BE49-F238E27FC236}">
                <a16:creationId xmlns:a16="http://schemas.microsoft.com/office/drawing/2014/main" xmlns="" id="{D4B7C533-F9AB-E7BC-EF3A-5C99F7AAFC79}"/>
              </a:ext>
            </a:extLst>
          </xdr:cNvPr>
          <xdr:cNvSpPr/>
        </xdr:nvSpPr>
        <xdr:spPr>
          <a:xfrm>
            <a:off x="19062700" y="89662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22</xdr:col>
      <xdr:colOff>495300</xdr:colOff>
      <xdr:row>47</xdr:row>
      <xdr:rowOff>38100</xdr:rowOff>
    </xdr:from>
    <xdr:to>
      <xdr:col>25</xdr:col>
      <xdr:colOff>42923</xdr:colOff>
      <xdr:row>48</xdr:row>
      <xdr:rowOff>88899</xdr:rowOff>
    </xdr:to>
    <xdr:grpSp>
      <xdr:nvGrpSpPr>
        <xdr:cNvPr id="116" name="Agrupar 115">
          <a:extLst>
            <a:ext uri="{FF2B5EF4-FFF2-40B4-BE49-F238E27FC236}">
              <a16:creationId xmlns:a16="http://schemas.microsoft.com/office/drawing/2014/main" xmlns="" id="{EACE9710-EB8E-4861-9007-280B6729AAE6}"/>
            </a:ext>
          </a:extLst>
        </xdr:cNvPr>
        <xdr:cNvGrpSpPr/>
      </xdr:nvGrpSpPr>
      <xdr:grpSpPr>
        <a:xfrm>
          <a:off x="13481050" y="7721600"/>
          <a:ext cx="1357373" cy="273049"/>
          <a:chOff x="19062700" y="8953501"/>
          <a:chExt cx="1376423" cy="279399"/>
        </a:xfrm>
      </xdr:grpSpPr>
      <xdr:sp macro="" textlink="">
        <xdr:nvSpPr>
          <xdr:cNvPr id="135" name="CaixaDeTexto 134">
            <a:extLst>
              <a:ext uri="{FF2B5EF4-FFF2-40B4-BE49-F238E27FC236}">
                <a16:creationId xmlns:a16="http://schemas.microsoft.com/office/drawing/2014/main" xmlns="" id="{07270EFF-4A9A-4DFC-B690-FC83452EB771}"/>
              </a:ext>
            </a:extLst>
          </xdr:cNvPr>
          <xdr:cNvSpPr txBox="1"/>
        </xdr:nvSpPr>
        <xdr:spPr>
          <a:xfrm>
            <a:off x="19283220" y="8953501"/>
            <a:ext cx="1155903" cy="27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chemeClr val="dk1"/>
                </a:solidFill>
                <a:effectLst/>
                <a:latin typeface="+mn-lt"/>
                <a:ea typeface="+mn-ea"/>
                <a:cs typeface="+mn-cs"/>
              </a:rPr>
              <a:t>FOLGA</a:t>
            </a:r>
            <a:r>
              <a:rPr lang="pt-BR" sz="1100" b="1" baseline="0">
                <a:solidFill>
                  <a:schemeClr val="dk1"/>
                </a:solidFill>
                <a:effectLst/>
                <a:latin typeface="+mn-lt"/>
                <a:ea typeface="+mn-ea"/>
                <a:cs typeface="+mn-cs"/>
              </a:rPr>
              <a:t> =0</a:t>
            </a:r>
            <a:endParaRPr lang="pt-BR">
              <a:effectLst/>
            </a:endParaRPr>
          </a:p>
        </xdr:txBody>
      </xdr:sp>
      <xdr:sp macro="" textlink="">
        <xdr:nvSpPr>
          <xdr:cNvPr id="136" name="Retângulo 135">
            <a:extLst>
              <a:ext uri="{FF2B5EF4-FFF2-40B4-BE49-F238E27FC236}">
                <a16:creationId xmlns:a16="http://schemas.microsoft.com/office/drawing/2014/main" xmlns="" id="{967DB6E9-4EB2-CF17-8B50-278F1B743C08}"/>
              </a:ext>
            </a:extLst>
          </xdr:cNvPr>
          <xdr:cNvSpPr/>
        </xdr:nvSpPr>
        <xdr:spPr>
          <a:xfrm>
            <a:off x="19062700" y="89662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18</xdr:col>
      <xdr:colOff>584200</xdr:colOff>
      <xdr:row>47</xdr:row>
      <xdr:rowOff>101600</xdr:rowOff>
    </xdr:from>
    <xdr:to>
      <xdr:col>21</xdr:col>
      <xdr:colOff>131823</xdr:colOff>
      <xdr:row>48</xdr:row>
      <xdr:rowOff>152399</xdr:rowOff>
    </xdr:to>
    <xdr:grpSp>
      <xdr:nvGrpSpPr>
        <xdr:cNvPr id="137" name="Agrupar 136">
          <a:extLst>
            <a:ext uri="{FF2B5EF4-FFF2-40B4-BE49-F238E27FC236}">
              <a16:creationId xmlns:a16="http://schemas.microsoft.com/office/drawing/2014/main" xmlns="" id="{9BE72BC3-E46E-4A58-B3B4-3FF6583018E2}"/>
            </a:ext>
          </a:extLst>
        </xdr:cNvPr>
        <xdr:cNvGrpSpPr/>
      </xdr:nvGrpSpPr>
      <xdr:grpSpPr>
        <a:xfrm>
          <a:off x="11156950" y="7785100"/>
          <a:ext cx="1357373" cy="273049"/>
          <a:chOff x="19062700" y="8953501"/>
          <a:chExt cx="1376423" cy="279399"/>
        </a:xfrm>
      </xdr:grpSpPr>
      <xdr:sp macro="" textlink="">
        <xdr:nvSpPr>
          <xdr:cNvPr id="138" name="CaixaDeTexto 137">
            <a:extLst>
              <a:ext uri="{FF2B5EF4-FFF2-40B4-BE49-F238E27FC236}">
                <a16:creationId xmlns:a16="http://schemas.microsoft.com/office/drawing/2014/main" xmlns="" id="{495F3461-8B58-E512-818A-499B33159EC2}"/>
              </a:ext>
            </a:extLst>
          </xdr:cNvPr>
          <xdr:cNvSpPr txBox="1"/>
        </xdr:nvSpPr>
        <xdr:spPr>
          <a:xfrm>
            <a:off x="19283220" y="8953501"/>
            <a:ext cx="1155903" cy="27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chemeClr val="dk1"/>
                </a:solidFill>
                <a:effectLst/>
                <a:latin typeface="+mn-lt"/>
                <a:ea typeface="+mn-ea"/>
                <a:cs typeface="+mn-cs"/>
              </a:rPr>
              <a:t>FOLGA</a:t>
            </a:r>
            <a:r>
              <a:rPr lang="pt-BR" sz="1100" b="1" baseline="0">
                <a:solidFill>
                  <a:schemeClr val="dk1"/>
                </a:solidFill>
                <a:effectLst/>
                <a:latin typeface="+mn-lt"/>
                <a:ea typeface="+mn-ea"/>
                <a:cs typeface="+mn-cs"/>
              </a:rPr>
              <a:t> =0</a:t>
            </a:r>
            <a:endParaRPr lang="pt-BR">
              <a:effectLst/>
            </a:endParaRPr>
          </a:p>
        </xdr:txBody>
      </xdr:sp>
      <xdr:sp macro="" textlink="">
        <xdr:nvSpPr>
          <xdr:cNvPr id="139" name="Retângulo 138">
            <a:extLst>
              <a:ext uri="{FF2B5EF4-FFF2-40B4-BE49-F238E27FC236}">
                <a16:creationId xmlns:a16="http://schemas.microsoft.com/office/drawing/2014/main" xmlns="" id="{0439AC2B-EF6C-81EC-1427-62F3DDF603B7}"/>
              </a:ext>
            </a:extLst>
          </xdr:cNvPr>
          <xdr:cNvSpPr/>
        </xdr:nvSpPr>
        <xdr:spPr>
          <a:xfrm>
            <a:off x="19062700" y="89662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14</xdr:col>
      <xdr:colOff>292100</xdr:colOff>
      <xdr:row>46</xdr:row>
      <xdr:rowOff>127000</xdr:rowOff>
    </xdr:from>
    <xdr:to>
      <xdr:col>17</xdr:col>
      <xdr:colOff>93723</xdr:colOff>
      <xdr:row>47</xdr:row>
      <xdr:rowOff>177799</xdr:rowOff>
    </xdr:to>
    <xdr:grpSp>
      <xdr:nvGrpSpPr>
        <xdr:cNvPr id="140" name="Agrupar 139">
          <a:extLst>
            <a:ext uri="{FF2B5EF4-FFF2-40B4-BE49-F238E27FC236}">
              <a16:creationId xmlns:a16="http://schemas.microsoft.com/office/drawing/2014/main" xmlns="" id="{394A97CE-5C6D-4B0F-B4D5-A09ED289EF29}"/>
            </a:ext>
          </a:extLst>
        </xdr:cNvPr>
        <xdr:cNvGrpSpPr/>
      </xdr:nvGrpSpPr>
      <xdr:grpSpPr>
        <a:xfrm>
          <a:off x="8737600" y="7588250"/>
          <a:ext cx="1325623" cy="273049"/>
          <a:chOff x="19062700" y="8953501"/>
          <a:chExt cx="1376423" cy="279399"/>
        </a:xfrm>
      </xdr:grpSpPr>
      <xdr:sp macro="" textlink="">
        <xdr:nvSpPr>
          <xdr:cNvPr id="141" name="CaixaDeTexto 140">
            <a:extLst>
              <a:ext uri="{FF2B5EF4-FFF2-40B4-BE49-F238E27FC236}">
                <a16:creationId xmlns:a16="http://schemas.microsoft.com/office/drawing/2014/main" xmlns="" id="{838E8F7B-191E-19F8-3401-63A0230D4938}"/>
              </a:ext>
            </a:extLst>
          </xdr:cNvPr>
          <xdr:cNvSpPr txBox="1"/>
        </xdr:nvSpPr>
        <xdr:spPr>
          <a:xfrm>
            <a:off x="19283220" y="8953501"/>
            <a:ext cx="1155903" cy="27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chemeClr val="dk1"/>
                </a:solidFill>
                <a:effectLst/>
                <a:latin typeface="+mn-lt"/>
                <a:ea typeface="+mn-ea"/>
                <a:cs typeface="+mn-cs"/>
              </a:rPr>
              <a:t>FOLGA</a:t>
            </a:r>
            <a:r>
              <a:rPr lang="pt-BR" sz="1100" b="1" baseline="0">
                <a:solidFill>
                  <a:schemeClr val="dk1"/>
                </a:solidFill>
                <a:effectLst/>
                <a:latin typeface="+mn-lt"/>
                <a:ea typeface="+mn-ea"/>
                <a:cs typeface="+mn-cs"/>
              </a:rPr>
              <a:t> =0</a:t>
            </a:r>
            <a:endParaRPr lang="pt-BR">
              <a:effectLst/>
            </a:endParaRPr>
          </a:p>
        </xdr:txBody>
      </xdr:sp>
      <xdr:sp macro="" textlink="">
        <xdr:nvSpPr>
          <xdr:cNvPr id="142" name="Retângulo 141">
            <a:extLst>
              <a:ext uri="{FF2B5EF4-FFF2-40B4-BE49-F238E27FC236}">
                <a16:creationId xmlns:a16="http://schemas.microsoft.com/office/drawing/2014/main" xmlns="" id="{4EA60F4C-FD1A-C220-562E-CB4708B69156}"/>
              </a:ext>
            </a:extLst>
          </xdr:cNvPr>
          <xdr:cNvSpPr/>
        </xdr:nvSpPr>
        <xdr:spPr>
          <a:xfrm>
            <a:off x="19062700" y="89662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11</xdr:col>
      <xdr:colOff>317504</xdr:colOff>
      <xdr:row>48</xdr:row>
      <xdr:rowOff>12701</xdr:rowOff>
    </xdr:from>
    <xdr:to>
      <xdr:col>12</xdr:col>
      <xdr:colOff>584204</xdr:colOff>
      <xdr:row>49</xdr:row>
      <xdr:rowOff>114301</xdr:rowOff>
    </xdr:to>
    <xdr:grpSp>
      <xdr:nvGrpSpPr>
        <xdr:cNvPr id="143" name="Agrupar 142">
          <a:extLst>
            <a:ext uri="{FF2B5EF4-FFF2-40B4-BE49-F238E27FC236}">
              <a16:creationId xmlns:a16="http://schemas.microsoft.com/office/drawing/2014/main" xmlns="" id="{2A41D2A1-B1E9-4B95-BBB6-EA16A6FA0BE3}"/>
            </a:ext>
          </a:extLst>
        </xdr:cNvPr>
        <xdr:cNvGrpSpPr/>
      </xdr:nvGrpSpPr>
      <xdr:grpSpPr>
        <a:xfrm>
          <a:off x="6953254" y="7918451"/>
          <a:ext cx="869950" cy="260350"/>
          <a:chOff x="19062700" y="8953501"/>
          <a:chExt cx="1202192" cy="279399"/>
        </a:xfrm>
      </xdr:grpSpPr>
      <xdr:sp macro="" textlink="">
        <xdr:nvSpPr>
          <xdr:cNvPr id="144" name="CaixaDeTexto 143">
            <a:extLst>
              <a:ext uri="{FF2B5EF4-FFF2-40B4-BE49-F238E27FC236}">
                <a16:creationId xmlns:a16="http://schemas.microsoft.com/office/drawing/2014/main" xmlns="" id="{9A51C867-7065-13FA-1A16-D9BD116A3FFD}"/>
              </a:ext>
            </a:extLst>
          </xdr:cNvPr>
          <xdr:cNvSpPr txBox="1"/>
        </xdr:nvSpPr>
        <xdr:spPr>
          <a:xfrm>
            <a:off x="19108989" y="8953501"/>
            <a:ext cx="1155903" cy="27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chemeClr val="dk1"/>
                </a:solidFill>
                <a:effectLst/>
                <a:latin typeface="+mn-lt"/>
                <a:ea typeface="+mn-ea"/>
                <a:cs typeface="+mn-cs"/>
              </a:rPr>
              <a:t>FOLGA</a:t>
            </a:r>
            <a:r>
              <a:rPr lang="pt-BR" sz="1100" b="1" baseline="0">
                <a:solidFill>
                  <a:schemeClr val="dk1"/>
                </a:solidFill>
                <a:effectLst/>
                <a:latin typeface="+mn-lt"/>
                <a:ea typeface="+mn-ea"/>
                <a:cs typeface="+mn-cs"/>
              </a:rPr>
              <a:t> =0</a:t>
            </a:r>
            <a:endParaRPr lang="pt-BR">
              <a:effectLst/>
            </a:endParaRPr>
          </a:p>
        </xdr:txBody>
      </xdr:sp>
      <xdr:sp macro="" textlink="">
        <xdr:nvSpPr>
          <xdr:cNvPr id="145" name="Retângulo 144">
            <a:extLst>
              <a:ext uri="{FF2B5EF4-FFF2-40B4-BE49-F238E27FC236}">
                <a16:creationId xmlns:a16="http://schemas.microsoft.com/office/drawing/2014/main" xmlns="" id="{26F4F6D8-4B1C-B45C-E8F6-856F5A984ABE}"/>
              </a:ext>
            </a:extLst>
          </xdr:cNvPr>
          <xdr:cNvSpPr/>
        </xdr:nvSpPr>
        <xdr:spPr>
          <a:xfrm>
            <a:off x="19062700" y="89662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7</xdr:col>
      <xdr:colOff>419101</xdr:colOff>
      <xdr:row>60</xdr:row>
      <xdr:rowOff>63501</xdr:rowOff>
    </xdr:from>
    <xdr:to>
      <xdr:col>9</xdr:col>
      <xdr:colOff>292101</xdr:colOff>
      <xdr:row>62</xdr:row>
      <xdr:rowOff>1</xdr:rowOff>
    </xdr:to>
    <xdr:grpSp>
      <xdr:nvGrpSpPr>
        <xdr:cNvPr id="146" name="Agrupar 145">
          <a:extLst>
            <a:ext uri="{FF2B5EF4-FFF2-40B4-BE49-F238E27FC236}">
              <a16:creationId xmlns:a16="http://schemas.microsoft.com/office/drawing/2014/main" xmlns="" id="{D952CEF7-158F-40B5-AE30-6BBBB854941E}"/>
            </a:ext>
          </a:extLst>
        </xdr:cNvPr>
        <xdr:cNvGrpSpPr/>
      </xdr:nvGrpSpPr>
      <xdr:grpSpPr>
        <a:xfrm>
          <a:off x="4641851" y="9985376"/>
          <a:ext cx="1079500" cy="254000"/>
          <a:chOff x="19062700" y="8953501"/>
          <a:chExt cx="1376423" cy="279399"/>
        </a:xfrm>
      </xdr:grpSpPr>
      <xdr:sp macro="" textlink="">
        <xdr:nvSpPr>
          <xdr:cNvPr id="147" name="CaixaDeTexto 146">
            <a:extLst>
              <a:ext uri="{FF2B5EF4-FFF2-40B4-BE49-F238E27FC236}">
                <a16:creationId xmlns:a16="http://schemas.microsoft.com/office/drawing/2014/main" xmlns="" id="{9F43369B-DD59-23BD-BC7F-A468E2B768DB}"/>
              </a:ext>
            </a:extLst>
          </xdr:cNvPr>
          <xdr:cNvSpPr txBox="1"/>
        </xdr:nvSpPr>
        <xdr:spPr>
          <a:xfrm>
            <a:off x="19158728" y="8953501"/>
            <a:ext cx="1280395" cy="270088"/>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chemeClr val="dk1"/>
                </a:solidFill>
                <a:effectLst/>
                <a:latin typeface="+mn-lt"/>
                <a:ea typeface="+mn-ea"/>
                <a:cs typeface="+mn-cs"/>
              </a:rPr>
              <a:t>FOLGA</a:t>
            </a:r>
            <a:r>
              <a:rPr lang="pt-BR" sz="1100" b="1" baseline="0">
                <a:solidFill>
                  <a:schemeClr val="dk1"/>
                </a:solidFill>
                <a:effectLst/>
                <a:latin typeface="+mn-lt"/>
                <a:ea typeface="+mn-ea"/>
                <a:cs typeface="+mn-cs"/>
              </a:rPr>
              <a:t> =3</a:t>
            </a:r>
            <a:endParaRPr lang="pt-BR">
              <a:effectLst/>
            </a:endParaRPr>
          </a:p>
        </xdr:txBody>
      </xdr:sp>
      <xdr:sp macro="" textlink="">
        <xdr:nvSpPr>
          <xdr:cNvPr id="148" name="Retângulo 147">
            <a:extLst>
              <a:ext uri="{FF2B5EF4-FFF2-40B4-BE49-F238E27FC236}">
                <a16:creationId xmlns:a16="http://schemas.microsoft.com/office/drawing/2014/main" xmlns="" id="{E59ACF7C-DC60-553F-043C-EBBD359E34B7}"/>
              </a:ext>
            </a:extLst>
          </xdr:cNvPr>
          <xdr:cNvSpPr/>
        </xdr:nvSpPr>
        <xdr:spPr>
          <a:xfrm>
            <a:off x="19062700" y="89662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6</xdr:col>
      <xdr:colOff>558801</xdr:colOff>
      <xdr:row>47</xdr:row>
      <xdr:rowOff>25401</xdr:rowOff>
    </xdr:from>
    <xdr:to>
      <xdr:col>8</xdr:col>
      <xdr:colOff>431801</xdr:colOff>
      <xdr:row>48</xdr:row>
      <xdr:rowOff>63501</xdr:rowOff>
    </xdr:to>
    <xdr:grpSp>
      <xdr:nvGrpSpPr>
        <xdr:cNvPr id="160" name="Agrupar 159">
          <a:extLst>
            <a:ext uri="{FF2B5EF4-FFF2-40B4-BE49-F238E27FC236}">
              <a16:creationId xmlns:a16="http://schemas.microsoft.com/office/drawing/2014/main" xmlns="" id="{4261FBEC-3C8B-40E5-9522-B398FC60E31A}"/>
            </a:ext>
          </a:extLst>
        </xdr:cNvPr>
        <xdr:cNvGrpSpPr/>
      </xdr:nvGrpSpPr>
      <xdr:grpSpPr>
        <a:xfrm rot="19690782">
          <a:off x="4178301" y="7708901"/>
          <a:ext cx="1079500" cy="260350"/>
          <a:chOff x="19062700" y="8953501"/>
          <a:chExt cx="1376423" cy="279399"/>
        </a:xfrm>
      </xdr:grpSpPr>
      <xdr:sp macro="" textlink="">
        <xdr:nvSpPr>
          <xdr:cNvPr id="161" name="CaixaDeTexto 160">
            <a:extLst>
              <a:ext uri="{FF2B5EF4-FFF2-40B4-BE49-F238E27FC236}">
                <a16:creationId xmlns:a16="http://schemas.microsoft.com/office/drawing/2014/main" xmlns="" id="{9D3CD294-8507-74BD-F6E3-DB9A495C3C8F}"/>
              </a:ext>
            </a:extLst>
          </xdr:cNvPr>
          <xdr:cNvSpPr txBox="1"/>
        </xdr:nvSpPr>
        <xdr:spPr>
          <a:xfrm>
            <a:off x="19158728" y="8953501"/>
            <a:ext cx="1280395" cy="270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chemeClr val="dk1"/>
                </a:solidFill>
                <a:effectLst/>
                <a:latin typeface="+mn-lt"/>
                <a:ea typeface="+mn-ea"/>
                <a:cs typeface="+mn-cs"/>
              </a:rPr>
              <a:t>FOLGA</a:t>
            </a:r>
            <a:r>
              <a:rPr lang="pt-BR" sz="1100" b="1" baseline="0">
                <a:solidFill>
                  <a:schemeClr val="dk1"/>
                </a:solidFill>
                <a:effectLst/>
                <a:latin typeface="+mn-lt"/>
                <a:ea typeface="+mn-ea"/>
                <a:cs typeface="+mn-cs"/>
              </a:rPr>
              <a:t> =0</a:t>
            </a:r>
            <a:endParaRPr lang="pt-BR">
              <a:effectLst/>
            </a:endParaRPr>
          </a:p>
        </xdr:txBody>
      </xdr:sp>
      <xdr:sp macro="" textlink="">
        <xdr:nvSpPr>
          <xdr:cNvPr id="162" name="Retângulo 161">
            <a:extLst>
              <a:ext uri="{FF2B5EF4-FFF2-40B4-BE49-F238E27FC236}">
                <a16:creationId xmlns:a16="http://schemas.microsoft.com/office/drawing/2014/main" xmlns="" id="{1A1BAA75-E3D3-3280-2FD5-D7E5ACC74659}"/>
              </a:ext>
            </a:extLst>
          </xdr:cNvPr>
          <xdr:cNvSpPr/>
        </xdr:nvSpPr>
        <xdr:spPr>
          <a:xfrm>
            <a:off x="19062700" y="89662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5</xdr:col>
      <xdr:colOff>114300</xdr:colOff>
      <xdr:row>50</xdr:row>
      <xdr:rowOff>63500</xdr:rowOff>
    </xdr:from>
    <xdr:to>
      <xdr:col>5</xdr:col>
      <xdr:colOff>508815</xdr:colOff>
      <xdr:row>52</xdr:row>
      <xdr:rowOff>50799</xdr:rowOff>
    </xdr:to>
    <xdr:sp macro="" textlink="">
      <xdr:nvSpPr>
        <xdr:cNvPr id="201" name="CaixaDeTexto 200">
          <a:extLst>
            <a:ext uri="{FF2B5EF4-FFF2-40B4-BE49-F238E27FC236}">
              <a16:creationId xmlns:a16="http://schemas.microsoft.com/office/drawing/2014/main" xmlns="" id="{58CED145-EFCF-48CA-B836-C18CCD220091}"/>
            </a:ext>
          </a:extLst>
        </xdr:cNvPr>
        <xdr:cNvSpPr txBox="1"/>
      </xdr:nvSpPr>
      <xdr:spPr>
        <a:xfrm>
          <a:off x="3162300" y="8597900"/>
          <a:ext cx="394515" cy="431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a:solidFill>
                <a:srgbClr val="FF0000"/>
              </a:solidFill>
            </a:rPr>
            <a:t>6</a:t>
          </a:r>
        </a:p>
      </xdr:txBody>
    </xdr:sp>
    <xdr:clientData/>
  </xdr:twoCellAnchor>
  <xdr:twoCellAnchor>
    <xdr:from>
      <xdr:col>4</xdr:col>
      <xdr:colOff>228600</xdr:colOff>
      <xdr:row>47</xdr:row>
      <xdr:rowOff>88900</xdr:rowOff>
    </xdr:from>
    <xdr:to>
      <xdr:col>5</xdr:col>
      <xdr:colOff>495300</xdr:colOff>
      <xdr:row>48</xdr:row>
      <xdr:rowOff>127000</xdr:rowOff>
    </xdr:to>
    <xdr:grpSp>
      <xdr:nvGrpSpPr>
        <xdr:cNvPr id="203" name="Agrupar 202">
          <a:extLst>
            <a:ext uri="{FF2B5EF4-FFF2-40B4-BE49-F238E27FC236}">
              <a16:creationId xmlns:a16="http://schemas.microsoft.com/office/drawing/2014/main" xmlns="" id="{A1A6E9CC-0EE7-4CB0-A02D-03157D483691}"/>
            </a:ext>
          </a:extLst>
        </xdr:cNvPr>
        <xdr:cNvGrpSpPr/>
      </xdr:nvGrpSpPr>
      <xdr:grpSpPr>
        <a:xfrm>
          <a:off x="2641600" y="7772400"/>
          <a:ext cx="869950" cy="260350"/>
          <a:chOff x="19062700" y="8953501"/>
          <a:chExt cx="1202192" cy="279399"/>
        </a:xfrm>
      </xdr:grpSpPr>
      <xdr:sp macro="" textlink="">
        <xdr:nvSpPr>
          <xdr:cNvPr id="205" name="CaixaDeTexto 204">
            <a:extLst>
              <a:ext uri="{FF2B5EF4-FFF2-40B4-BE49-F238E27FC236}">
                <a16:creationId xmlns:a16="http://schemas.microsoft.com/office/drawing/2014/main" xmlns="" id="{D0040A03-4BE9-FFD8-4102-3CB895D1D312}"/>
              </a:ext>
            </a:extLst>
          </xdr:cNvPr>
          <xdr:cNvSpPr txBox="1"/>
        </xdr:nvSpPr>
        <xdr:spPr>
          <a:xfrm>
            <a:off x="19108989" y="8953501"/>
            <a:ext cx="1155903" cy="27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chemeClr val="dk1"/>
                </a:solidFill>
                <a:effectLst/>
                <a:latin typeface="+mn-lt"/>
                <a:ea typeface="+mn-ea"/>
                <a:cs typeface="+mn-cs"/>
              </a:rPr>
              <a:t>FOLGA</a:t>
            </a:r>
            <a:r>
              <a:rPr lang="pt-BR" sz="1100" b="1" baseline="0">
                <a:solidFill>
                  <a:schemeClr val="dk1"/>
                </a:solidFill>
                <a:effectLst/>
                <a:latin typeface="+mn-lt"/>
                <a:ea typeface="+mn-ea"/>
                <a:cs typeface="+mn-cs"/>
              </a:rPr>
              <a:t> =0</a:t>
            </a:r>
            <a:endParaRPr lang="pt-BR">
              <a:effectLst/>
            </a:endParaRPr>
          </a:p>
        </xdr:txBody>
      </xdr:sp>
      <xdr:sp macro="" textlink="">
        <xdr:nvSpPr>
          <xdr:cNvPr id="206" name="Retângulo 205">
            <a:extLst>
              <a:ext uri="{FF2B5EF4-FFF2-40B4-BE49-F238E27FC236}">
                <a16:creationId xmlns:a16="http://schemas.microsoft.com/office/drawing/2014/main" xmlns="" id="{2179E33B-CA60-3426-9AFC-D10ECFDB21DA}"/>
              </a:ext>
            </a:extLst>
          </xdr:cNvPr>
          <xdr:cNvSpPr/>
        </xdr:nvSpPr>
        <xdr:spPr>
          <a:xfrm>
            <a:off x="19062700" y="8966200"/>
            <a:ext cx="1155700" cy="266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editAs="oneCell">
    <xdr:from>
      <xdr:col>10</xdr:col>
      <xdr:colOff>209478</xdr:colOff>
      <xdr:row>47</xdr:row>
      <xdr:rowOff>204292</xdr:rowOff>
    </xdr:from>
    <xdr:to>
      <xdr:col>10</xdr:col>
      <xdr:colOff>333643</xdr:colOff>
      <xdr:row>54</xdr:row>
      <xdr:rowOff>69507</xdr:rowOff>
    </xdr:to>
    <xdr:pic>
      <xdr:nvPicPr>
        <xdr:cNvPr id="207" name="Imagem 206">
          <a:extLst>
            <a:ext uri="{FF2B5EF4-FFF2-40B4-BE49-F238E27FC236}">
              <a16:creationId xmlns:a16="http://schemas.microsoft.com/office/drawing/2014/main" xmlns="" id="{BBC2A5AB-B95B-B52C-E80E-059204434FF5}"/>
            </a:ext>
          </a:extLst>
        </xdr:cNvPr>
        <xdr:cNvPicPr>
          <a:picLocks noChangeAspect="1"/>
        </xdr:cNvPicPr>
      </xdr:nvPicPr>
      <xdr:blipFill>
        <a:blip xmlns:r="http://schemas.openxmlformats.org/officeDocument/2006/relationships" r:embed="rId4"/>
        <a:stretch>
          <a:fillRect/>
        </a:stretch>
      </xdr:blipFill>
      <xdr:spPr>
        <a:xfrm rot="5814660">
          <a:off x="5728516" y="8401254"/>
          <a:ext cx="1151090" cy="124165"/>
        </a:xfrm>
        <a:prstGeom prst="rect">
          <a:avLst/>
        </a:prstGeom>
      </xdr:spPr>
    </xdr:pic>
    <xdr:clientData/>
  </xdr:twoCellAnchor>
  <xdr:twoCellAnchor editAs="oneCell">
    <xdr:from>
      <xdr:col>13</xdr:col>
      <xdr:colOff>130175</xdr:colOff>
      <xdr:row>7</xdr:row>
      <xdr:rowOff>34925</xdr:rowOff>
    </xdr:from>
    <xdr:to>
      <xdr:col>28</xdr:col>
      <xdr:colOff>92075</xdr:colOff>
      <xdr:row>41</xdr:row>
      <xdr:rowOff>50823</xdr:rowOff>
    </xdr:to>
    <xdr:pic>
      <xdr:nvPicPr>
        <xdr:cNvPr id="12" name="Imagem 11">
          <a:extLst>
            <a:ext uri="{FF2B5EF4-FFF2-40B4-BE49-F238E27FC236}">
              <a16:creationId xmlns:a16="http://schemas.microsoft.com/office/drawing/2014/main" xmlns="" id="{1107D8A0-6B91-ED79-5410-51916B0A4C82}"/>
            </a:ext>
          </a:extLst>
        </xdr:cNvPr>
        <xdr:cNvPicPr>
          <a:picLocks noChangeAspect="1"/>
        </xdr:cNvPicPr>
      </xdr:nvPicPr>
      <xdr:blipFill>
        <a:blip xmlns:r="http://schemas.openxmlformats.org/officeDocument/2006/relationships" r:embed="rId5"/>
        <a:stretch>
          <a:fillRect/>
        </a:stretch>
      </xdr:blipFill>
      <xdr:spPr>
        <a:xfrm>
          <a:off x="7972425" y="1146175"/>
          <a:ext cx="8724900" cy="5508648"/>
        </a:xfrm>
        <a:prstGeom prst="rect">
          <a:avLst/>
        </a:prstGeom>
      </xdr:spPr>
    </xdr:pic>
    <xdr:clientData/>
  </xdr:twoCellAnchor>
  <xdr:twoCellAnchor>
    <xdr:from>
      <xdr:col>2</xdr:col>
      <xdr:colOff>126999</xdr:colOff>
      <xdr:row>50</xdr:row>
      <xdr:rowOff>53780</xdr:rowOff>
    </xdr:from>
    <xdr:to>
      <xdr:col>3</xdr:col>
      <xdr:colOff>241300</xdr:colOff>
      <xdr:row>51</xdr:row>
      <xdr:rowOff>0</xdr:rowOff>
    </xdr:to>
    <xdr:grpSp>
      <xdr:nvGrpSpPr>
        <xdr:cNvPr id="15" name="Agrupar 14">
          <a:extLst>
            <a:ext uri="{FF2B5EF4-FFF2-40B4-BE49-F238E27FC236}">
              <a16:creationId xmlns:a16="http://schemas.microsoft.com/office/drawing/2014/main" xmlns="" id="{CE29EB1E-3C7C-4206-B036-13CF7BBF5715}"/>
            </a:ext>
          </a:extLst>
        </xdr:cNvPr>
        <xdr:cNvGrpSpPr/>
      </xdr:nvGrpSpPr>
      <xdr:grpSpPr>
        <a:xfrm>
          <a:off x="1333499" y="8277030"/>
          <a:ext cx="717551" cy="216095"/>
          <a:chOff x="6039971" y="2980766"/>
          <a:chExt cx="1519518" cy="393799"/>
        </a:xfrm>
      </xdr:grpSpPr>
      <xdr:sp macro="" textlink="">
        <xdr:nvSpPr>
          <xdr:cNvPr id="16" name="Retângulo 15">
            <a:extLst>
              <a:ext uri="{FF2B5EF4-FFF2-40B4-BE49-F238E27FC236}">
                <a16:creationId xmlns:a16="http://schemas.microsoft.com/office/drawing/2014/main" xmlns="" id="{1483D775-3882-873B-D328-8682245E2F6B}"/>
              </a:ext>
            </a:extLst>
          </xdr:cNvPr>
          <xdr:cNvSpPr/>
        </xdr:nvSpPr>
        <xdr:spPr>
          <a:xfrm>
            <a:off x="6039971" y="2980766"/>
            <a:ext cx="762000" cy="3922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7" name="Retângulo 16">
            <a:extLst>
              <a:ext uri="{FF2B5EF4-FFF2-40B4-BE49-F238E27FC236}">
                <a16:creationId xmlns:a16="http://schemas.microsoft.com/office/drawing/2014/main" xmlns="" id="{9ED31388-CDF9-8583-1CD8-C76BCD03AE43}"/>
              </a:ext>
            </a:extLst>
          </xdr:cNvPr>
          <xdr:cNvSpPr/>
        </xdr:nvSpPr>
        <xdr:spPr>
          <a:xfrm>
            <a:off x="6797488" y="2982358"/>
            <a:ext cx="762001" cy="39220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editAs="oneCell">
    <xdr:from>
      <xdr:col>2</xdr:col>
      <xdr:colOff>558799</xdr:colOff>
      <xdr:row>50</xdr:row>
      <xdr:rowOff>28380</xdr:rowOff>
    </xdr:from>
    <xdr:to>
      <xdr:col>3</xdr:col>
      <xdr:colOff>193060</xdr:colOff>
      <xdr:row>51</xdr:row>
      <xdr:rowOff>47710</xdr:rowOff>
    </xdr:to>
    <xdr:pic>
      <xdr:nvPicPr>
        <xdr:cNvPr id="19" name="Imagem 18">
          <a:extLst>
            <a:ext uri="{FF2B5EF4-FFF2-40B4-BE49-F238E27FC236}">
              <a16:creationId xmlns:a16="http://schemas.microsoft.com/office/drawing/2014/main" xmlns="" id="{B6DEA58F-6C9D-E264-F8B5-2597F76FBA8A}"/>
            </a:ext>
          </a:extLst>
        </xdr:cNvPr>
        <xdr:cNvPicPr>
          <a:picLocks noChangeAspect="1"/>
        </xdr:cNvPicPr>
      </xdr:nvPicPr>
      <xdr:blipFill>
        <a:blip xmlns:r="http://schemas.openxmlformats.org/officeDocument/2006/relationships" r:embed="rId6"/>
        <a:stretch>
          <a:fillRect/>
        </a:stretch>
      </xdr:blipFill>
      <xdr:spPr>
        <a:xfrm>
          <a:off x="1777999" y="8562780"/>
          <a:ext cx="243861" cy="29873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666750</xdr:colOff>
      <xdr:row>8</xdr:row>
      <xdr:rowOff>63500</xdr:rowOff>
    </xdr:from>
    <xdr:to>
      <xdr:col>9</xdr:col>
      <xdr:colOff>744361</xdr:colOff>
      <xdr:row>10</xdr:row>
      <xdr:rowOff>69850</xdr:rowOff>
    </xdr:to>
    <xdr:pic>
      <xdr:nvPicPr>
        <xdr:cNvPr id="2" name="Picture 3">
          <a:hlinkClick xmlns:r="http://schemas.openxmlformats.org/officeDocument/2006/relationships" r:id="rId1"/>
          <a:extLst>
            <a:ext uri="{FF2B5EF4-FFF2-40B4-BE49-F238E27FC236}">
              <a16:creationId xmlns:a16="http://schemas.microsoft.com/office/drawing/2014/main" xmlns="" id="{9A709A17-9715-46AE-B3C0-B93DAC4381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915275" y="2178050"/>
          <a:ext cx="1058686" cy="49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20055</xdr:colOff>
      <xdr:row>5</xdr:row>
      <xdr:rowOff>135152</xdr:rowOff>
    </xdr:from>
    <xdr:to>
      <xdr:col>1</xdr:col>
      <xdr:colOff>503601</xdr:colOff>
      <xdr:row>8</xdr:row>
      <xdr:rowOff>106680</xdr:rowOff>
    </xdr:to>
    <xdr:pic>
      <xdr:nvPicPr>
        <xdr:cNvPr id="3" name="Imagem 2" descr="Logotipo De Saúde E Bem Estar Design De Logotipo De Centro ...">
          <a:extLst>
            <a:ext uri="{FF2B5EF4-FFF2-40B4-BE49-F238E27FC236}">
              <a16:creationId xmlns:a16="http://schemas.microsoft.com/office/drawing/2014/main" xmlns="" id="{0DDABFDC-6A50-4D55-A966-53ABCE5DF7A4}"/>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95315" y="1400072"/>
          <a:ext cx="483546" cy="84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285750</xdr:colOff>
      <xdr:row>0</xdr:row>
      <xdr:rowOff>138112</xdr:rowOff>
    </xdr:from>
    <xdr:to>
      <xdr:col>15</xdr:col>
      <xdr:colOff>590550</xdr:colOff>
      <xdr:row>17</xdr:row>
      <xdr:rowOff>128587</xdr:rowOff>
    </xdr:to>
    <xdr:graphicFrame macro="">
      <xdr:nvGraphicFramePr>
        <xdr:cNvPr id="2" name="Chart 1">
          <a:extLst>
            <a:ext uri="{FF2B5EF4-FFF2-40B4-BE49-F238E27FC236}">
              <a16:creationId xmlns:a16="http://schemas.microsoft.com/office/drawing/2014/main" xmlns="" id="{E25154CD-5E27-4692-99B6-F3DE6FEB5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445446</xdr:colOff>
      <xdr:row>2</xdr:row>
      <xdr:rowOff>254055</xdr:rowOff>
    </xdr:from>
    <xdr:to>
      <xdr:col>17</xdr:col>
      <xdr:colOff>580082</xdr:colOff>
      <xdr:row>8</xdr:row>
      <xdr:rowOff>137160</xdr:rowOff>
    </xdr:to>
    <xdr:pic>
      <xdr:nvPicPr>
        <xdr:cNvPr id="3" name="Imagem 2" descr="Logotipo De Saúde E Bem Estar Design De Logotipo De Centro ...">
          <a:extLst>
            <a:ext uri="{FF2B5EF4-FFF2-40B4-BE49-F238E27FC236}">
              <a16:creationId xmlns:a16="http://schemas.microsoft.com/office/drawing/2014/main" xmlns="" id="{233463DD-8710-4EE7-BA5B-58ADC7899E26}"/>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10435266" y="619815"/>
          <a:ext cx="774716" cy="1346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a/Downloads/241023-WBS-PROJETO-NI(Recuperado%20Automaticamen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harter"/>
      <sheetName val="WBS-MACRO-ATIVIDADE"/>
      <sheetName val="WBS_Detalhado (ordem etapas)"/>
      <sheetName val="WBS_Detalhado (ordem depend)"/>
      <sheetName val="Gráfico de Gantt"/>
      <sheetName val="SAM SRM"/>
      <sheetName val="Comunicação"/>
      <sheetName val="PV_dependência"/>
      <sheetName val="Cronograma_de_Custos (2)"/>
    </sheetNames>
    <sheetDataSet>
      <sheetData sheetId="0" refreshError="1"/>
      <sheetData sheetId="1" refreshError="1"/>
      <sheetData sheetId="2" refreshError="1"/>
      <sheetData sheetId="3" refreshError="1"/>
      <sheetData sheetId="4">
        <row r="5">
          <cell r="G5">
            <v>45160</v>
          </cell>
        </row>
        <row r="6">
          <cell r="G6">
            <v>1</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y Alice Aparecida Guilherme" refreshedDate="45174.913077893521" createdVersion="1" refreshedVersion="4" recordCount="50">
  <cacheSource type="worksheet">
    <worksheetSource ref="B9:I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1"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https://escritoriodeprojetos.com.br/download/previsoes-do-orcamento/"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
  <sheetViews>
    <sheetView showGridLines="0" topLeftCell="A247" workbookViewId="0">
      <selection activeCell="Y175" sqref="Y175"/>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61"/>
  <sheetViews>
    <sheetView showGridLines="0" workbookViewId="0">
      <pane xSplit="2" ySplit="4" topLeftCell="F5" activePane="bottomRight" state="frozen"/>
      <selection activeCell="D16" sqref="D16:D17"/>
      <selection pane="topRight" activeCell="D16" sqref="D16:D17"/>
      <selection pane="bottomLeft" activeCell="D16" sqref="D16:D17"/>
      <selection pane="bottomRight" activeCell="D16" sqref="D16:D17"/>
    </sheetView>
  </sheetViews>
  <sheetFormatPr defaultColWidth="9.28515625" defaultRowHeight="15" x14ac:dyDescent="0.25"/>
  <cols>
    <col min="1" max="1" width="2.7109375" style="358" customWidth="1"/>
    <col min="2" max="2" width="41.42578125" style="358" customWidth="1"/>
    <col min="3" max="3" width="39.28515625" style="358" customWidth="1"/>
    <col min="4" max="4" width="12.7109375" style="358" customWidth="1"/>
    <col min="5" max="5" width="13.5703125" style="358" customWidth="1"/>
    <col min="6" max="6" width="13" style="358" customWidth="1"/>
    <col min="7" max="16" width="12.7109375" style="358" bestFit="1" customWidth="1"/>
    <col min="17" max="17" width="12.5703125" style="406" bestFit="1" customWidth="1"/>
    <col min="18" max="16384" width="9.28515625" style="358"/>
  </cols>
  <sheetData>
    <row r="2" spans="2:17" x14ac:dyDescent="0.25">
      <c r="B2" s="665" t="str">
        <f>Orcado!B2</f>
        <v>Identificação do Projeto</v>
      </c>
      <c r="C2" s="665"/>
      <c r="D2" s="400"/>
      <c r="E2" s="667" t="s">
        <v>371</v>
      </c>
      <c r="F2" s="667"/>
      <c r="G2" s="667"/>
      <c r="H2" s="667"/>
      <c r="I2" s="667"/>
      <c r="J2" s="667"/>
      <c r="K2" s="667"/>
      <c r="L2" s="667"/>
      <c r="M2" s="667"/>
      <c r="N2" s="667"/>
      <c r="O2" s="667"/>
      <c r="P2" s="667"/>
      <c r="Q2" s="401"/>
    </row>
    <row r="3" spans="2:17" x14ac:dyDescent="0.25">
      <c r="B3" s="361" t="s">
        <v>372</v>
      </c>
      <c r="C3" s="402" t="str">
        <f>Param!C17</f>
        <v xml:space="preserve">Saúde e Bem-estar </v>
      </c>
      <c r="D3" s="400"/>
      <c r="E3" s="362">
        <f>Orcado!E3</f>
        <v>45160</v>
      </c>
      <c r="F3" s="362">
        <f>Orcado!F3</f>
        <v>45191</v>
      </c>
      <c r="G3" s="362">
        <f>Orcado!G3</f>
        <v>45221</v>
      </c>
      <c r="H3" s="362">
        <f>Orcado!H3</f>
        <v>45252</v>
      </c>
      <c r="I3" s="362">
        <f>Orcado!I3</f>
        <v>45282</v>
      </c>
      <c r="J3" s="362">
        <f>Orcado!J3</f>
        <v>45313</v>
      </c>
      <c r="K3" s="362">
        <f>Orcado!K3</f>
        <v>45344</v>
      </c>
      <c r="L3" s="362">
        <f>Orcado!L3</f>
        <v>45373</v>
      </c>
      <c r="M3" s="362">
        <f>Orcado!M3</f>
        <v>45404</v>
      </c>
      <c r="N3" s="362">
        <f>Orcado!N3</f>
        <v>45434</v>
      </c>
      <c r="O3" s="362">
        <f>Orcado!O3</f>
        <v>45465</v>
      </c>
      <c r="P3" s="362">
        <f>Orcado!P3</f>
        <v>45495</v>
      </c>
      <c r="Q3" s="403" t="s">
        <v>35</v>
      </c>
    </row>
    <row r="4" spans="2:17" x14ac:dyDescent="0.25">
      <c r="B4" s="361" t="s">
        <v>373</v>
      </c>
      <c r="C4" s="404" t="str">
        <f>Param!C19</f>
        <v xml:space="preserve"> Prefeitura de São Paulo</v>
      </c>
      <c r="D4" s="366">
        <v>0</v>
      </c>
      <c r="E4" s="366">
        <v>1</v>
      </c>
      <c r="F4" s="366">
        <f>E4+1</f>
        <v>2</v>
      </c>
      <c r="G4" s="366">
        <f t="shared" ref="G4:P4" si="0">F4+1</f>
        <v>3</v>
      </c>
      <c r="H4" s="366">
        <f t="shared" si="0"/>
        <v>4</v>
      </c>
      <c r="I4" s="366">
        <f t="shared" si="0"/>
        <v>5</v>
      </c>
      <c r="J4" s="366">
        <f t="shared" si="0"/>
        <v>6</v>
      </c>
      <c r="K4" s="366">
        <f t="shared" si="0"/>
        <v>7</v>
      </c>
      <c r="L4" s="366">
        <f t="shared" si="0"/>
        <v>8</v>
      </c>
      <c r="M4" s="366">
        <f t="shared" si="0"/>
        <v>9</v>
      </c>
      <c r="N4" s="366">
        <f t="shared" si="0"/>
        <v>10</v>
      </c>
      <c r="O4" s="366">
        <f t="shared" si="0"/>
        <v>11</v>
      </c>
      <c r="P4" s="366">
        <f t="shared" si="0"/>
        <v>12</v>
      </c>
      <c r="Q4" s="401"/>
    </row>
    <row r="5" spans="2:17" x14ac:dyDescent="0.25">
      <c r="B5" s="371" t="s">
        <v>402</v>
      </c>
      <c r="D5" s="369">
        <f>SUM(D9+D11+D13+D15+D17+D19+D21+D23+D25+D27+D29)</f>
        <v>158109</v>
      </c>
      <c r="E5" s="369">
        <f>SUM(E39:E52)+E9+E11+E13+E15+E17+E19+E21+E23+E25+E27+E29</f>
        <v>7987.4</v>
      </c>
      <c r="F5" s="369">
        <f>SUM(F9+F11+F13+F15+F17+F19+F21+F23+F25+F27+F29)</f>
        <v>8708.1400000000012</v>
      </c>
      <c r="G5" s="369">
        <f>SUM(G9+G11+G13+G15+G17+G19+G21+G23+G25+G27+G29)</f>
        <v>9500.9540000000015</v>
      </c>
      <c r="H5" s="369">
        <f>SUM(H9+H11+H13+H15+H17+H19+H21+H23+H25+H27+H29)</f>
        <v>10373.049400000004</v>
      </c>
      <c r="I5" s="369">
        <f>SUM(I9+I11+I13+I15+I17+I19+I21+I23+I25+I27+I29)</f>
        <v>11332.354340000004</v>
      </c>
      <c r="J5" s="369">
        <f t="shared" ref="J5:L5" si="1">SUM(J9+J11+J13+J15+J17+J19+J21+J23+J25+J27+J29)</f>
        <v>12387.589774000005</v>
      </c>
      <c r="K5" s="369">
        <f t="shared" si="1"/>
        <v>13548.348751400006</v>
      </c>
      <c r="L5" s="369">
        <f t="shared" si="1"/>
        <v>14825.183626540009</v>
      </c>
      <c r="M5" s="369">
        <f>SUM(M9+M11+M13+M15+M17+M19+M21+M23+M25+M27+M29)</f>
        <v>16229.701989194014</v>
      </c>
      <c r="N5" s="369">
        <f>SUM(N9+N11+N13+N15+N17+N19+N21+N23+N25+N27+N29)</f>
        <v>17774.672188113411</v>
      </c>
      <c r="O5" s="369">
        <f>SUM(O9+O11+O13+O15+O17+O19+O21+O23+O25+O27+O29)</f>
        <v>19474.139406924758</v>
      </c>
      <c r="P5" s="369">
        <f>SUM(P9+P11+P13+P15+P17+P19+P21+P23+P25+P27+P29)</f>
        <v>21343.553347617235</v>
      </c>
      <c r="Q5" s="405">
        <f>SUM(E5:P5)</f>
        <v>163485.08682378946</v>
      </c>
    </row>
    <row r="6" spans="2:17" x14ac:dyDescent="0.25">
      <c r="B6" s="371" t="s">
        <v>375</v>
      </c>
      <c r="D6" s="369">
        <f>D5</f>
        <v>158109</v>
      </c>
      <c r="E6" s="369">
        <f>D6+E5</f>
        <v>166096.4</v>
      </c>
      <c r="F6" s="369">
        <f>E6+F5</f>
        <v>174804.54</v>
      </c>
      <c r="G6" s="369">
        <f t="shared" ref="G6:P6" si="2">F6+G5</f>
        <v>184305.49400000001</v>
      </c>
      <c r="H6" s="369">
        <f t="shared" si="2"/>
        <v>194678.54340000002</v>
      </c>
      <c r="I6" s="369">
        <f t="shared" si="2"/>
        <v>206010.89774000001</v>
      </c>
      <c r="J6" s="369">
        <f t="shared" si="2"/>
        <v>218398.48751400001</v>
      </c>
      <c r="K6" s="369">
        <f t="shared" si="2"/>
        <v>231946.83626540002</v>
      </c>
      <c r="L6" s="369">
        <f t="shared" si="2"/>
        <v>246772.01989194003</v>
      </c>
      <c r="M6" s="369">
        <f t="shared" si="2"/>
        <v>263001.72188113403</v>
      </c>
      <c r="N6" s="369">
        <f t="shared" si="2"/>
        <v>280776.39406924741</v>
      </c>
      <c r="O6" s="369">
        <f t="shared" si="2"/>
        <v>300250.53347617219</v>
      </c>
      <c r="P6" s="369">
        <f t="shared" si="2"/>
        <v>321594.0868237894</v>
      </c>
    </row>
    <row r="7" spans="2:17" x14ac:dyDescent="0.25">
      <c r="B7" s="361" t="s">
        <v>335</v>
      </c>
      <c r="C7" s="371" t="s">
        <v>376</v>
      </c>
      <c r="D7" s="371"/>
    </row>
    <row r="8" spans="2:17" x14ac:dyDescent="0.25">
      <c r="B8" s="361" t="s">
        <v>377</v>
      </c>
      <c r="C8" s="372"/>
      <c r="D8" s="373"/>
      <c r="E8" s="373"/>
      <c r="F8" s="373"/>
      <c r="G8" s="373"/>
      <c r="H8" s="373"/>
      <c r="I8" s="373"/>
      <c r="J8" s="373"/>
      <c r="K8" s="373"/>
      <c r="L8" s="373"/>
      <c r="M8" s="373"/>
      <c r="N8" s="372"/>
      <c r="O8" s="372"/>
      <c r="P8" s="372"/>
      <c r="Q8" s="407"/>
    </row>
    <row r="9" spans="2:17" ht="45" x14ac:dyDescent="0.25">
      <c r="B9" s="408" t="str">
        <f>Orcado!B9</f>
        <v>Iniciação</v>
      </c>
      <c r="C9" s="378" t="s">
        <v>379</v>
      </c>
      <c r="D9" s="379">
        <v>9360</v>
      </c>
      <c r="E9" s="379">
        <v>780</v>
      </c>
      <c r="F9" s="380">
        <f t="shared" ref="F9:P9" si="3">E9*(1+F8)</f>
        <v>780</v>
      </c>
      <c r="G9" s="380">
        <f t="shared" si="3"/>
        <v>780</v>
      </c>
      <c r="H9" s="380">
        <f t="shared" si="3"/>
        <v>780</v>
      </c>
      <c r="I9" s="380">
        <f>H9*(1+I8)</f>
        <v>780</v>
      </c>
      <c r="J9" s="380">
        <f>I9*(1+J8)</f>
        <v>780</v>
      </c>
      <c r="K9" s="380">
        <f t="shared" si="3"/>
        <v>780</v>
      </c>
      <c r="L9" s="380">
        <f t="shared" si="3"/>
        <v>780</v>
      </c>
      <c r="M9" s="380">
        <f t="shared" si="3"/>
        <v>780</v>
      </c>
      <c r="N9" s="380">
        <f t="shared" si="3"/>
        <v>780</v>
      </c>
      <c r="O9" s="380">
        <f t="shared" si="3"/>
        <v>780</v>
      </c>
      <c r="P9" s="380">
        <f t="shared" si="3"/>
        <v>780</v>
      </c>
      <c r="Q9" s="409">
        <f>SUM(E9:P9)</f>
        <v>9360</v>
      </c>
    </row>
    <row r="10" spans="2:17" x14ac:dyDescent="0.25">
      <c r="B10" s="410"/>
      <c r="C10" s="372"/>
      <c r="D10" s="373"/>
      <c r="E10" s="373"/>
      <c r="F10" s="374">
        <v>0.1</v>
      </c>
      <c r="G10" s="374">
        <v>0.1</v>
      </c>
      <c r="H10" s="374">
        <v>0.1</v>
      </c>
      <c r="I10" s="374">
        <v>0.1</v>
      </c>
      <c r="J10" s="374">
        <v>0.1</v>
      </c>
      <c r="K10" s="374">
        <v>0.1</v>
      </c>
      <c r="L10" s="374">
        <v>0.1</v>
      </c>
      <c r="M10" s="374">
        <v>0.1</v>
      </c>
      <c r="N10" s="374">
        <v>0.1</v>
      </c>
      <c r="O10" s="374">
        <v>0.1</v>
      </c>
      <c r="P10" s="374">
        <v>0.1</v>
      </c>
      <c r="Q10" s="407"/>
    </row>
    <row r="11" spans="2:17" ht="60" x14ac:dyDescent="0.25">
      <c r="B11" s="411" t="str">
        <f>Orcado!B11</f>
        <v>Planejamento</v>
      </c>
      <c r="C11" s="384" t="s">
        <v>382</v>
      </c>
      <c r="D11" s="379">
        <v>16680</v>
      </c>
      <c r="E11" s="379">
        <v>780</v>
      </c>
      <c r="F11" s="380">
        <f>E11*(1+F10)</f>
        <v>858.00000000000011</v>
      </c>
      <c r="G11" s="380">
        <f t="shared" ref="G11:H11" si="4">F11*(1+G10)</f>
        <v>943.80000000000018</v>
      </c>
      <c r="H11" s="380">
        <f t="shared" si="4"/>
        <v>1038.1800000000003</v>
      </c>
      <c r="I11" s="380">
        <f>H11*(1+I10)</f>
        <v>1141.9980000000005</v>
      </c>
      <c r="J11" s="380">
        <f>I11*(1+J10)</f>
        <v>1256.1978000000006</v>
      </c>
      <c r="K11" s="380">
        <f>J11*(1+K10)</f>
        <v>1381.8175800000008</v>
      </c>
      <c r="L11" s="380">
        <f t="shared" ref="L11:P11" si="5">K11*(1+L10)</f>
        <v>1519.999338000001</v>
      </c>
      <c r="M11" s="380">
        <f t="shared" si="5"/>
        <v>1671.9992718000012</v>
      </c>
      <c r="N11" s="380">
        <f t="shared" si="5"/>
        <v>1839.1991989800015</v>
      </c>
      <c r="O11" s="380">
        <f t="shared" si="5"/>
        <v>2023.1191188780017</v>
      </c>
      <c r="P11" s="380">
        <f t="shared" si="5"/>
        <v>2225.431030765802</v>
      </c>
      <c r="Q11" s="409">
        <f>SUM(E11:P11)</f>
        <v>16679.74133842381</v>
      </c>
    </row>
    <row r="12" spans="2:17" x14ac:dyDescent="0.25">
      <c r="B12" s="410"/>
      <c r="C12" s="372"/>
      <c r="D12" s="373"/>
      <c r="E12" s="373"/>
      <c r="F12" s="374">
        <v>0.1</v>
      </c>
      <c r="G12" s="375">
        <f>F12</f>
        <v>0.1</v>
      </c>
      <c r="H12" s="375">
        <f t="shared" ref="H12:P12" si="6">G12</f>
        <v>0.1</v>
      </c>
      <c r="I12" s="375">
        <f t="shared" si="6"/>
        <v>0.1</v>
      </c>
      <c r="J12" s="375">
        <f t="shared" si="6"/>
        <v>0.1</v>
      </c>
      <c r="K12" s="375">
        <f t="shared" si="6"/>
        <v>0.1</v>
      </c>
      <c r="L12" s="375">
        <f t="shared" si="6"/>
        <v>0.1</v>
      </c>
      <c r="M12" s="375">
        <f t="shared" si="6"/>
        <v>0.1</v>
      </c>
      <c r="N12" s="375">
        <f t="shared" si="6"/>
        <v>0.1</v>
      </c>
      <c r="O12" s="375">
        <f t="shared" si="6"/>
        <v>0.1</v>
      </c>
      <c r="P12" s="375">
        <f t="shared" si="6"/>
        <v>0.1</v>
      </c>
      <c r="Q12" s="407"/>
    </row>
    <row r="13" spans="2:17" ht="60" x14ac:dyDescent="0.25">
      <c r="B13" s="411" t="str">
        <f>Orcado!B13</f>
        <v>Design e Prototipagem</v>
      </c>
      <c r="C13" s="384" t="s">
        <v>383</v>
      </c>
      <c r="D13" s="379">
        <v>14969</v>
      </c>
      <c r="E13" s="379">
        <v>700</v>
      </c>
      <c r="F13" s="380">
        <f t="shared" ref="F13:P13" si="7">E13*(1+F12)</f>
        <v>770.00000000000011</v>
      </c>
      <c r="G13" s="380">
        <f t="shared" si="7"/>
        <v>847.00000000000023</v>
      </c>
      <c r="H13" s="380">
        <f t="shared" si="7"/>
        <v>931.70000000000027</v>
      </c>
      <c r="I13" s="380">
        <f t="shared" si="7"/>
        <v>1024.8700000000003</v>
      </c>
      <c r="J13" s="380">
        <f t="shared" si="7"/>
        <v>1127.3570000000004</v>
      </c>
      <c r="K13" s="380">
        <f>J13*(1+K12)</f>
        <v>1240.0927000000006</v>
      </c>
      <c r="L13" s="380">
        <f t="shared" si="7"/>
        <v>1364.1019700000008</v>
      </c>
      <c r="M13" s="380">
        <f t="shared" si="7"/>
        <v>1500.512167000001</v>
      </c>
      <c r="N13" s="380">
        <f t="shared" si="7"/>
        <v>1650.5633837000012</v>
      </c>
      <c r="O13" s="380">
        <f t="shared" si="7"/>
        <v>1815.6197220700014</v>
      </c>
      <c r="P13" s="380">
        <f t="shared" si="7"/>
        <v>1997.1816942770017</v>
      </c>
      <c r="Q13" s="409">
        <f>SUM(E13:P13)</f>
        <v>14968.998637047009</v>
      </c>
    </row>
    <row r="14" spans="2:17" x14ac:dyDescent="0.25">
      <c r="B14" s="410"/>
      <c r="C14" s="372"/>
      <c r="D14" s="373"/>
      <c r="E14" s="373"/>
      <c r="F14" s="374">
        <v>0.1</v>
      </c>
      <c r="G14" s="375">
        <f>F14</f>
        <v>0.1</v>
      </c>
      <c r="H14" s="375">
        <f t="shared" ref="H14:P14" si="8">G14</f>
        <v>0.1</v>
      </c>
      <c r="I14" s="375">
        <f t="shared" si="8"/>
        <v>0.1</v>
      </c>
      <c r="J14" s="375">
        <f t="shared" si="8"/>
        <v>0.1</v>
      </c>
      <c r="K14" s="375">
        <f t="shared" si="8"/>
        <v>0.1</v>
      </c>
      <c r="L14" s="375">
        <f t="shared" si="8"/>
        <v>0.1</v>
      </c>
      <c r="M14" s="375">
        <f t="shared" si="8"/>
        <v>0.1</v>
      </c>
      <c r="N14" s="375">
        <f t="shared" si="8"/>
        <v>0.1</v>
      </c>
      <c r="O14" s="375">
        <f t="shared" si="8"/>
        <v>0.1</v>
      </c>
      <c r="P14" s="375">
        <f t="shared" si="8"/>
        <v>0.1</v>
      </c>
      <c r="Q14" s="407"/>
    </row>
    <row r="15" spans="2:17" ht="30" x14ac:dyDescent="0.25">
      <c r="B15" s="411" t="str">
        <f>Orcado!B15</f>
        <v>Desenvolvimento</v>
      </c>
      <c r="C15" s="384" t="s">
        <v>384</v>
      </c>
      <c r="D15" s="379">
        <v>32000</v>
      </c>
      <c r="E15" s="379">
        <v>1700</v>
      </c>
      <c r="F15" s="380">
        <f t="shared" ref="F15:P15" si="9">E15*(1+F14)</f>
        <v>1870.0000000000002</v>
      </c>
      <c r="G15" s="380">
        <f t="shared" si="9"/>
        <v>2057.0000000000005</v>
      </c>
      <c r="H15" s="380">
        <f t="shared" si="9"/>
        <v>2262.7000000000007</v>
      </c>
      <c r="I15" s="380">
        <f>H15*(1+I14)</f>
        <v>2488.9700000000012</v>
      </c>
      <c r="J15" s="380">
        <f t="shared" si="9"/>
        <v>2737.8670000000016</v>
      </c>
      <c r="K15" s="380">
        <f>J15*(1+K14)</f>
        <v>3011.6537000000021</v>
      </c>
      <c r="L15" s="380">
        <f t="shared" si="9"/>
        <v>3312.8190700000027</v>
      </c>
      <c r="M15" s="380">
        <f t="shared" si="9"/>
        <v>3644.1009770000032</v>
      </c>
      <c r="N15" s="380">
        <f t="shared" si="9"/>
        <v>4008.511074700004</v>
      </c>
      <c r="O15" s="380">
        <f t="shared" si="9"/>
        <v>4409.3621821700044</v>
      </c>
      <c r="P15" s="380">
        <f t="shared" si="9"/>
        <v>4850.2984003870051</v>
      </c>
      <c r="Q15" s="409">
        <f>SUM(E15:P15)</f>
        <v>36353.282404257021</v>
      </c>
    </row>
    <row r="16" spans="2:17" x14ac:dyDescent="0.25">
      <c r="B16" s="410"/>
      <c r="C16" s="372"/>
      <c r="D16" s="373"/>
      <c r="E16" s="373"/>
      <c r="F16" s="374">
        <v>0.1</v>
      </c>
      <c r="G16" s="375">
        <f>F16</f>
        <v>0.1</v>
      </c>
      <c r="H16" s="375">
        <f t="shared" ref="H16:P16" si="10">G16</f>
        <v>0.1</v>
      </c>
      <c r="I16" s="375">
        <f t="shared" si="10"/>
        <v>0.1</v>
      </c>
      <c r="J16" s="375">
        <f t="shared" si="10"/>
        <v>0.1</v>
      </c>
      <c r="K16" s="375">
        <f t="shared" si="10"/>
        <v>0.1</v>
      </c>
      <c r="L16" s="375">
        <f t="shared" si="10"/>
        <v>0.1</v>
      </c>
      <c r="M16" s="375">
        <f t="shared" si="10"/>
        <v>0.1</v>
      </c>
      <c r="N16" s="375">
        <f t="shared" si="10"/>
        <v>0.1</v>
      </c>
      <c r="O16" s="375">
        <f t="shared" si="10"/>
        <v>0.1</v>
      </c>
      <c r="P16" s="375">
        <f t="shared" si="10"/>
        <v>0.1</v>
      </c>
      <c r="Q16" s="407"/>
    </row>
    <row r="17" spans="2:17" x14ac:dyDescent="0.25">
      <c r="B17" s="411" t="str">
        <f>Orcado!B17</f>
        <v>Integração com sistemas de monitoramento de saúde</v>
      </c>
      <c r="C17" s="386" t="s">
        <v>385</v>
      </c>
      <c r="D17" s="379">
        <v>5000</v>
      </c>
      <c r="E17" s="379">
        <v>203</v>
      </c>
      <c r="F17" s="379">
        <f>E17*(1+F16)</f>
        <v>223.3</v>
      </c>
      <c r="G17" s="379">
        <f>F17*(1+G16)</f>
        <v>245.63000000000002</v>
      </c>
      <c r="H17" s="379">
        <f t="shared" ref="H17:P17" si="11">G17*(1+H16)</f>
        <v>270.19300000000004</v>
      </c>
      <c r="I17" s="379">
        <f t="shared" si="11"/>
        <v>297.21230000000008</v>
      </c>
      <c r="J17" s="379">
        <f t="shared" si="11"/>
        <v>326.93353000000013</v>
      </c>
      <c r="K17" s="379">
        <f t="shared" si="11"/>
        <v>359.62688300000019</v>
      </c>
      <c r="L17" s="379">
        <f t="shared" si="11"/>
        <v>395.58957130000022</v>
      </c>
      <c r="M17" s="379">
        <f t="shared" si="11"/>
        <v>435.14852843000028</v>
      </c>
      <c r="N17" s="379">
        <f t="shared" si="11"/>
        <v>478.66338127300037</v>
      </c>
      <c r="O17" s="379">
        <f t="shared" si="11"/>
        <v>526.52971940030045</v>
      </c>
      <c r="P17" s="379">
        <f t="shared" si="11"/>
        <v>579.18269134033051</v>
      </c>
      <c r="Q17" s="409">
        <f>SUM(E17:P17)</f>
        <v>4341.0096047436318</v>
      </c>
    </row>
    <row r="18" spans="2:17" x14ac:dyDescent="0.25">
      <c r="B18" s="410"/>
      <c r="C18" s="372"/>
      <c r="D18" s="373"/>
      <c r="E18" s="373"/>
      <c r="F18" s="374">
        <v>0.1</v>
      </c>
      <c r="G18" s="375">
        <f>F18</f>
        <v>0.1</v>
      </c>
      <c r="H18" s="375">
        <f t="shared" ref="H18:P18" si="12">G18</f>
        <v>0.1</v>
      </c>
      <c r="I18" s="375">
        <f t="shared" si="12"/>
        <v>0.1</v>
      </c>
      <c r="J18" s="375">
        <f t="shared" si="12"/>
        <v>0.1</v>
      </c>
      <c r="K18" s="375">
        <f t="shared" si="12"/>
        <v>0.1</v>
      </c>
      <c r="L18" s="375">
        <f t="shared" si="12"/>
        <v>0.1</v>
      </c>
      <c r="M18" s="375">
        <f t="shared" si="12"/>
        <v>0.1</v>
      </c>
      <c r="N18" s="375">
        <f t="shared" si="12"/>
        <v>0.1</v>
      </c>
      <c r="O18" s="375">
        <f t="shared" si="12"/>
        <v>0.1</v>
      </c>
      <c r="P18" s="375">
        <f t="shared" si="12"/>
        <v>0.1</v>
      </c>
      <c r="Q18" s="407"/>
    </row>
    <row r="19" spans="2:17" x14ac:dyDescent="0.25">
      <c r="B19" s="411" t="str">
        <f>Orcado!B19</f>
        <v>Teste</v>
      </c>
      <c r="C19" s="386" t="s">
        <v>387</v>
      </c>
      <c r="D19" s="379">
        <v>11600</v>
      </c>
      <c r="E19" s="379">
        <v>520</v>
      </c>
      <c r="F19" s="379">
        <f>E19*(1+F18)</f>
        <v>572</v>
      </c>
      <c r="G19" s="379">
        <f>F19*(1+G18)</f>
        <v>629.20000000000005</v>
      </c>
      <c r="H19" s="379">
        <f t="shared" ref="H19:P19" si="13">G19*(1+H18)</f>
        <v>692.12000000000012</v>
      </c>
      <c r="I19" s="379">
        <f t="shared" si="13"/>
        <v>761.33200000000022</v>
      </c>
      <c r="J19" s="379">
        <f t="shared" si="13"/>
        <v>837.46520000000032</v>
      </c>
      <c r="K19" s="379">
        <f t="shared" si="13"/>
        <v>921.21172000000047</v>
      </c>
      <c r="L19" s="379">
        <f t="shared" si="13"/>
        <v>1013.3328920000006</v>
      </c>
      <c r="M19" s="379">
        <f t="shared" si="13"/>
        <v>1114.6661812000007</v>
      </c>
      <c r="N19" s="379">
        <f t="shared" si="13"/>
        <v>1226.1327993200009</v>
      </c>
      <c r="O19" s="379">
        <f t="shared" si="13"/>
        <v>1348.7460792520012</v>
      </c>
      <c r="P19" s="379">
        <f t="shared" si="13"/>
        <v>1483.6206871772015</v>
      </c>
      <c r="Q19" s="409">
        <f>SUM(E19:P19)</f>
        <v>11119.827558949206</v>
      </c>
    </row>
    <row r="20" spans="2:17" x14ac:dyDescent="0.25">
      <c r="B20" s="410"/>
      <c r="C20" s="372"/>
      <c r="D20" s="373"/>
      <c r="E20" s="373"/>
      <c r="F20" s="374">
        <v>0.1</v>
      </c>
      <c r="G20" s="375">
        <f>F20</f>
        <v>0.1</v>
      </c>
      <c r="H20" s="375">
        <f t="shared" ref="H20:P20" si="14">G20</f>
        <v>0.1</v>
      </c>
      <c r="I20" s="375">
        <f t="shared" si="14"/>
        <v>0.1</v>
      </c>
      <c r="J20" s="375">
        <f t="shared" si="14"/>
        <v>0.1</v>
      </c>
      <c r="K20" s="375">
        <f t="shared" si="14"/>
        <v>0.1</v>
      </c>
      <c r="L20" s="375">
        <f t="shared" si="14"/>
        <v>0.1</v>
      </c>
      <c r="M20" s="375">
        <f t="shared" si="14"/>
        <v>0.1</v>
      </c>
      <c r="N20" s="375">
        <f t="shared" si="14"/>
        <v>0.1</v>
      </c>
      <c r="O20" s="375">
        <f t="shared" si="14"/>
        <v>0.1</v>
      </c>
      <c r="P20" s="375">
        <f t="shared" si="14"/>
        <v>0.1</v>
      </c>
      <c r="Q20" s="407"/>
    </row>
    <row r="21" spans="2:17" x14ac:dyDescent="0.25">
      <c r="B21" s="411" t="str">
        <f>Orcado!B21</f>
        <v>Lançamento (Stakeholders internos)</v>
      </c>
      <c r="C21" s="386" t="s">
        <v>388</v>
      </c>
      <c r="D21" s="379">
        <v>18600</v>
      </c>
      <c r="E21" s="379">
        <v>950</v>
      </c>
      <c r="F21" s="379">
        <f>E21*(1+F20)</f>
        <v>1045</v>
      </c>
      <c r="G21" s="379">
        <f>F21*(1+G20)</f>
        <v>1149.5</v>
      </c>
      <c r="H21" s="379">
        <f t="shared" ref="H21:P21" si="15">G21*(1+H20)</f>
        <v>1264.45</v>
      </c>
      <c r="I21" s="379">
        <f t="shared" si="15"/>
        <v>1390.8950000000002</v>
      </c>
      <c r="J21" s="379">
        <f t="shared" si="15"/>
        <v>1529.9845000000003</v>
      </c>
      <c r="K21" s="379">
        <f t="shared" si="15"/>
        <v>1682.9829500000003</v>
      </c>
      <c r="L21" s="379">
        <f t="shared" si="15"/>
        <v>1851.2812450000006</v>
      </c>
      <c r="M21" s="379">
        <f t="shared" si="15"/>
        <v>2036.4093695000008</v>
      </c>
      <c r="N21" s="379">
        <f t="shared" si="15"/>
        <v>2240.0503064500012</v>
      </c>
      <c r="O21" s="379">
        <f t="shared" si="15"/>
        <v>2464.0553370950015</v>
      </c>
      <c r="P21" s="379">
        <f t="shared" si="15"/>
        <v>2710.4608708045021</v>
      </c>
      <c r="Q21" s="409">
        <f>SUM(E21:P21)</f>
        <v>20315.069578849507</v>
      </c>
    </row>
    <row r="22" spans="2:17" x14ac:dyDescent="0.25">
      <c r="B22" s="410"/>
      <c r="C22" s="372"/>
      <c r="D22" s="373"/>
      <c r="E22" s="373"/>
      <c r="F22" s="374">
        <v>0.1</v>
      </c>
      <c r="G22" s="375">
        <f>F22</f>
        <v>0.1</v>
      </c>
      <c r="H22" s="375">
        <f t="shared" ref="H22:P22" si="16">G22</f>
        <v>0.1</v>
      </c>
      <c r="I22" s="375">
        <f t="shared" si="16"/>
        <v>0.1</v>
      </c>
      <c r="J22" s="375">
        <f t="shared" si="16"/>
        <v>0.1</v>
      </c>
      <c r="K22" s="375">
        <f t="shared" si="16"/>
        <v>0.1</v>
      </c>
      <c r="L22" s="375">
        <f t="shared" si="16"/>
        <v>0.1</v>
      </c>
      <c r="M22" s="375">
        <f t="shared" si="16"/>
        <v>0.1</v>
      </c>
      <c r="N22" s="375">
        <f t="shared" si="16"/>
        <v>0.1</v>
      </c>
      <c r="O22" s="375">
        <f t="shared" si="16"/>
        <v>0.1</v>
      </c>
      <c r="P22" s="375">
        <f t="shared" si="16"/>
        <v>0.1</v>
      </c>
      <c r="Q22" s="407"/>
    </row>
    <row r="23" spans="2:17" x14ac:dyDescent="0.25">
      <c r="B23" s="411" t="str">
        <f>Orcado!B23</f>
        <v>Pós-lançamento (Stakeholders internos)</v>
      </c>
      <c r="C23" s="386" t="s">
        <v>389</v>
      </c>
      <c r="D23" s="379">
        <v>11000</v>
      </c>
      <c r="E23" s="379">
        <v>514.4</v>
      </c>
      <c r="F23" s="379">
        <f>E23*(1+F22)</f>
        <v>565.84</v>
      </c>
      <c r="G23" s="379">
        <f>F23*(1+G22)</f>
        <v>622.42400000000009</v>
      </c>
      <c r="H23" s="379">
        <f t="shared" ref="H23:P23" si="17">G23*(1+H22)</f>
        <v>684.66640000000018</v>
      </c>
      <c r="I23" s="379">
        <f t="shared" si="17"/>
        <v>753.13304000000028</v>
      </c>
      <c r="J23" s="379">
        <f t="shared" si="17"/>
        <v>828.44634400000041</v>
      </c>
      <c r="K23" s="379">
        <f t="shared" si="17"/>
        <v>911.29097840000054</v>
      </c>
      <c r="L23" s="379">
        <f t="shared" si="17"/>
        <v>1002.4200762400006</v>
      </c>
      <c r="M23" s="379">
        <f t="shared" si="17"/>
        <v>1102.6620838640008</v>
      </c>
      <c r="N23" s="379">
        <f t="shared" si="17"/>
        <v>1212.928292250401</v>
      </c>
      <c r="O23" s="379">
        <f t="shared" si="17"/>
        <v>1334.2211214754411</v>
      </c>
      <c r="P23" s="379">
        <f t="shared" si="17"/>
        <v>1467.6432336229855</v>
      </c>
      <c r="Q23" s="409">
        <f>SUM(E23:P23)</f>
        <v>11000.07556985283</v>
      </c>
    </row>
    <row r="24" spans="2:17" x14ac:dyDescent="0.25">
      <c r="B24" s="410"/>
      <c r="C24" s="372"/>
      <c r="D24" s="373"/>
      <c r="E24" s="373"/>
      <c r="F24" s="374">
        <v>0.1</v>
      </c>
      <c r="G24" s="375">
        <f>F24</f>
        <v>0.1</v>
      </c>
      <c r="H24" s="375">
        <f t="shared" ref="H24:P24" si="18">G24</f>
        <v>0.1</v>
      </c>
      <c r="I24" s="375">
        <f t="shared" si="18"/>
        <v>0.1</v>
      </c>
      <c r="J24" s="375">
        <f t="shared" si="18"/>
        <v>0.1</v>
      </c>
      <c r="K24" s="375">
        <f t="shared" si="18"/>
        <v>0.1</v>
      </c>
      <c r="L24" s="375">
        <f t="shared" si="18"/>
        <v>0.1</v>
      </c>
      <c r="M24" s="375">
        <f t="shared" si="18"/>
        <v>0.1</v>
      </c>
      <c r="N24" s="375">
        <f t="shared" si="18"/>
        <v>0.1</v>
      </c>
      <c r="O24" s="375">
        <f t="shared" si="18"/>
        <v>0.1</v>
      </c>
      <c r="P24" s="375">
        <f t="shared" si="18"/>
        <v>0.1</v>
      </c>
      <c r="Q24" s="407"/>
    </row>
    <row r="25" spans="2:17" x14ac:dyDescent="0.25">
      <c r="B25" s="411" t="str">
        <f>Orcado!B25</f>
        <v xml:space="preserve">Marketing e Divulgação - para o Mercado </v>
      </c>
      <c r="C25" s="386" t="s">
        <v>390</v>
      </c>
      <c r="D25" s="379">
        <v>15000</v>
      </c>
      <c r="E25" s="379">
        <v>720</v>
      </c>
      <c r="F25" s="379">
        <f>E25*(1+F24)</f>
        <v>792.00000000000011</v>
      </c>
      <c r="G25" s="379">
        <f>F25*(1+G24)</f>
        <v>871.20000000000016</v>
      </c>
      <c r="H25" s="379">
        <f t="shared" ref="H25:P25" si="19">G25*(1+H24)</f>
        <v>958.32000000000028</v>
      </c>
      <c r="I25" s="379">
        <f t="shared" si="19"/>
        <v>1054.1520000000005</v>
      </c>
      <c r="J25" s="379">
        <f t="shared" si="19"/>
        <v>1159.5672000000006</v>
      </c>
      <c r="K25" s="379">
        <f t="shared" si="19"/>
        <v>1275.5239200000008</v>
      </c>
      <c r="L25" s="379">
        <f t="shared" si="19"/>
        <v>1403.0763120000011</v>
      </c>
      <c r="M25" s="379">
        <f t="shared" si="19"/>
        <v>1543.3839432000013</v>
      </c>
      <c r="N25" s="379">
        <f t="shared" si="19"/>
        <v>1697.7223375200017</v>
      </c>
      <c r="O25" s="379">
        <f t="shared" si="19"/>
        <v>1867.4945712720021</v>
      </c>
      <c r="P25" s="379">
        <f t="shared" si="19"/>
        <v>2054.2440283992023</v>
      </c>
      <c r="Q25" s="409">
        <f>SUM(E25:P25)</f>
        <v>15396.684312391208</v>
      </c>
    </row>
    <row r="26" spans="2:17" x14ac:dyDescent="0.25">
      <c r="B26" s="410"/>
      <c r="C26" s="372"/>
      <c r="D26" s="373"/>
      <c r="E26" s="373"/>
      <c r="F26" s="374">
        <v>0.1</v>
      </c>
      <c r="G26" s="375">
        <f>F26</f>
        <v>0.1</v>
      </c>
      <c r="H26" s="375">
        <f t="shared" ref="H26:P26" si="20">G26</f>
        <v>0.1</v>
      </c>
      <c r="I26" s="375">
        <f t="shared" si="20"/>
        <v>0.1</v>
      </c>
      <c r="J26" s="375">
        <f t="shared" si="20"/>
        <v>0.1</v>
      </c>
      <c r="K26" s="375">
        <f t="shared" si="20"/>
        <v>0.1</v>
      </c>
      <c r="L26" s="375">
        <f t="shared" si="20"/>
        <v>0.1</v>
      </c>
      <c r="M26" s="375">
        <f t="shared" si="20"/>
        <v>0.1</v>
      </c>
      <c r="N26" s="375">
        <f t="shared" si="20"/>
        <v>0.1</v>
      </c>
      <c r="O26" s="375">
        <f t="shared" si="20"/>
        <v>0.1</v>
      </c>
      <c r="P26" s="375">
        <f t="shared" si="20"/>
        <v>0.1</v>
      </c>
      <c r="Q26" s="407"/>
    </row>
    <row r="27" spans="2:17" x14ac:dyDescent="0.25">
      <c r="B27" s="411" t="str">
        <f>Orcado!B27</f>
        <v>Avaliação e Aperfeiçoamento</v>
      </c>
      <c r="C27" s="386" t="s">
        <v>391</v>
      </c>
      <c r="D27" s="379">
        <v>8900</v>
      </c>
      <c r="E27" s="379">
        <v>410</v>
      </c>
      <c r="F27" s="379">
        <f>E27*(1+F26)</f>
        <v>451.00000000000006</v>
      </c>
      <c r="G27" s="379">
        <f>F27*(1+G26)</f>
        <v>496.10000000000008</v>
      </c>
      <c r="H27" s="379">
        <f t="shared" ref="H27:P27" si="21">G27*(1+H26)</f>
        <v>545.71000000000015</v>
      </c>
      <c r="I27" s="379">
        <f t="shared" si="21"/>
        <v>600.28100000000018</v>
      </c>
      <c r="J27" s="379">
        <f t="shared" si="21"/>
        <v>660.30910000000029</v>
      </c>
      <c r="K27" s="379">
        <f t="shared" si="21"/>
        <v>726.34001000000035</v>
      </c>
      <c r="L27" s="379">
        <f t="shared" si="21"/>
        <v>798.97401100000047</v>
      </c>
      <c r="M27" s="379">
        <f t="shared" si="21"/>
        <v>878.87141210000061</v>
      </c>
      <c r="N27" s="379">
        <f t="shared" si="21"/>
        <v>966.75855331000071</v>
      </c>
      <c r="O27" s="379">
        <f t="shared" si="21"/>
        <v>1063.4344086410008</v>
      </c>
      <c r="P27" s="379">
        <f t="shared" si="21"/>
        <v>1169.7778495051009</v>
      </c>
      <c r="Q27" s="409">
        <f>SUM(E27:P27)</f>
        <v>8767.5563445561056</v>
      </c>
    </row>
    <row r="28" spans="2:17" x14ac:dyDescent="0.25">
      <c r="B28" s="410"/>
      <c r="C28" s="372"/>
      <c r="D28" s="373"/>
      <c r="E28" s="373"/>
      <c r="F28" s="374">
        <v>0.1</v>
      </c>
      <c r="G28" s="375">
        <f>F28</f>
        <v>0.1</v>
      </c>
      <c r="H28" s="375">
        <f t="shared" ref="H28:P28" si="22">G28</f>
        <v>0.1</v>
      </c>
      <c r="I28" s="375">
        <f t="shared" si="22"/>
        <v>0.1</v>
      </c>
      <c r="J28" s="375">
        <f t="shared" si="22"/>
        <v>0.1</v>
      </c>
      <c r="K28" s="375">
        <f t="shared" si="22"/>
        <v>0.1</v>
      </c>
      <c r="L28" s="375">
        <f t="shared" si="22"/>
        <v>0.1</v>
      </c>
      <c r="M28" s="375">
        <f t="shared" si="22"/>
        <v>0.1</v>
      </c>
      <c r="N28" s="375">
        <f t="shared" si="22"/>
        <v>0.1</v>
      </c>
      <c r="O28" s="375">
        <f t="shared" si="22"/>
        <v>0.1</v>
      </c>
      <c r="P28" s="375">
        <f t="shared" si="22"/>
        <v>0.1</v>
      </c>
      <c r="Q28" s="407"/>
    </row>
    <row r="29" spans="2:17" x14ac:dyDescent="0.25">
      <c r="B29" s="411" t="str">
        <f>Orcado!B29</f>
        <v>Expansão</v>
      </c>
      <c r="C29" s="386" t="s">
        <v>391</v>
      </c>
      <c r="D29" s="379">
        <v>15000</v>
      </c>
      <c r="E29" s="379">
        <v>710</v>
      </c>
      <c r="F29" s="379">
        <f>E29*(1+F28)</f>
        <v>781.00000000000011</v>
      </c>
      <c r="G29" s="379">
        <f>F29*(1+G28)</f>
        <v>859.10000000000025</v>
      </c>
      <c r="H29" s="379">
        <f t="shared" ref="H29:P29" si="23">G29*(1+H28)</f>
        <v>945.01000000000033</v>
      </c>
      <c r="I29" s="379">
        <f t="shared" si="23"/>
        <v>1039.5110000000004</v>
      </c>
      <c r="J29" s="379">
        <f t="shared" si="23"/>
        <v>1143.4621000000006</v>
      </c>
      <c r="K29" s="379">
        <f t="shared" si="23"/>
        <v>1257.8083100000008</v>
      </c>
      <c r="L29" s="379">
        <f t="shared" si="23"/>
        <v>1383.5891410000011</v>
      </c>
      <c r="M29" s="379">
        <f t="shared" si="23"/>
        <v>1521.9480551000013</v>
      </c>
      <c r="N29" s="379">
        <f t="shared" si="23"/>
        <v>1674.1428606100014</v>
      </c>
      <c r="O29" s="379">
        <f t="shared" si="23"/>
        <v>1841.5571466710016</v>
      </c>
      <c r="P29" s="379">
        <f t="shared" si="23"/>
        <v>2025.7128613381019</v>
      </c>
      <c r="Q29" s="409">
        <f>SUM(E29:P29)</f>
        <v>15182.841474719109</v>
      </c>
    </row>
    <row r="30" spans="2:17" x14ac:dyDescent="0.25">
      <c r="B30" s="371"/>
      <c r="D30" s="389"/>
      <c r="E30" s="389"/>
      <c r="F30" s="389"/>
      <c r="G30" s="389"/>
      <c r="H30" s="389"/>
      <c r="I30" s="389"/>
      <c r="J30" s="389"/>
      <c r="K30" s="389"/>
      <c r="L30" s="389"/>
      <c r="M30" s="389"/>
      <c r="N30" s="389"/>
      <c r="O30" s="389"/>
      <c r="P30" s="389"/>
      <c r="Q30" s="412"/>
    </row>
    <row r="31" spans="2:17" x14ac:dyDescent="0.25">
      <c r="B31" s="371"/>
      <c r="D31" s="389"/>
      <c r="E31" s="389"/>
      <c r="F31" s="389"/>
      <c r="G31" s="389"/>
      <c r="H31" s="389"/>
      <c r="I31" s="389"/>
      <c r="J31" s="389"/>
      <c r="K31" s="389"/>
      <c r="L31" s="389"/>
      <c r="M31" s="389"/>
      <c r="N31" s="389"/>
      <c r="O31" s="389"/>
      <c r="P31" s="389"/>
      <c r="Q31" s="412"/>
    </row>
    <row r="32" spans="2:17" x14ac:dyDescent="0.25">
      <c r="B32" s="371"/>
      <c r="D32" s="389"/>
      <c r="E32" s="389"/>
      <c r="F32" s="389"/>
      <c r="G32" s="389"/>
      <c r="H32" s="389"/>
      <c r="I32" s="389"/>
      <c r="J32" s="389"/>
      <c r="K32" s="389"/>
      <c r="L32" s="389"/>
      <c r="M32" s="389"/>
      <c r="N32" s="389"/>
      <c r="O32" s="389"/>
      <c r="P32" s="389"/>
      <c r="Q32" s="412"/>
    </row>
    <row r="33" spans="2:17" x14ac:dyDescent="0.25">
      <c r="B33" s="371"/>
      <c r="D33" s="389"/>
      <c r="E33" s="389"/>
      <c r="F33" s="389"/>
      <c r="G33" s="389"/>
      <c r="H33" s="389"/>
      <c r="I33" s="389"/>
      <c r="J33" s="389"/>
      <c r="K33" s="389"/>
      <c r="L33" s="389"/>
      <c r="M33" s="389"/>
      <c r="N33" s="389"/>
      <c r="O33" s="389"/>
      <c r="P33" s="389"/>
      <c r="Q33" s="412"/>
    </row>
    <row r="34" spans="2:17" x14ac:dyDescent="0.25">
      <c r="B34" s="371"/>
      <c r="D34" s="389"/>
      <c r="E34" s="389"/>
      <c r="F34" s="389"/>
      <c r="G34" s="389"/>
      <c r="H34" s="389"/>
      <c r="I34" s="389"/>
      <c r="J34" s="389"/>
      <c r="K34" s="389"/>
      <c r="L34" s="389"/>
      <c r="M34" s="389"/>
      <c r="N34" s="389"/>
      <c r="O34" s="389"/>
      <c r="P34" s="389"/>
      <c r="Q34" s="412"/>
    </row>
    <row r="35" spans="2:17" x14ac:dyDescent="0.25">
      <c r="B35" s="371"/>
      <c r="D35" s="389"/>
      <c r="E35" s="389"/>
      <c r="F35" s="389"/>
      <c r="G35" s="389"/>
      <c r="H35" s="389"/>
      <c r="I35" s="389"/>
      <c r="J35" s="389"/>
      <c r="K35" s="389"/>
      <c r="L35" s="389"/>
      <c r="M35" s="389"/>
      <c r="N35" s="389"/>
      <c r="O35" s="389"/>
      <c r="P35" s="389"/>
      <c r="Q35" s="412"/>
    </row>
    <row r="36" spans="2:17" x14ac:dyDescent="0.25">
      <c r="B36" s="371"/>
      <c r="D36" s="389"/>
      <c r="E36" s="389"/>
      <c r="F36" s="389"/>
      <c r="G36" s="389"/>
      <c r="H36" s="389"/>
      <c r="I36" s="389"/>
      <c r="J36" s="389"/>
      <c r="K36" s="389"/>
      <c r="L36" s="389"/>
      <c r="M36" s="389"/>
      <c r="N36" s="389"/>
      <c r="O36" s="389"/>
      <c r="P36" s="389"/>
      <c r="Q36" s="412"/>
    </row>
    <row r="37" spans="2:17" x14ac:dyDescent="0.25">
      <c r="B37" s="371"/>
      <c r="D37" s="389"/>
      <c r="E37" s="389"/>
      <c r="F37" s="389"/>
      <c r="G37" s="389"/>
      <c r="H37" s="389"/>
      <c r="I37" s="389"/>
      <c r="J37" s="389"/>
      <c r="K37" s="389"/>
      <c r="L37" s="389"/>
      <c r="M37" s="389"/>
      <c r="N37" s="389"/>
      <c r="O37" s="389"/>
      <c r="P37" s="389"/>
      <c r="Q37" s="412"/>
    </row>
    <row r="38" spans="2:17" x14ac:dyDescent="0.25">
      <c r="B38" s="361" t="s">
        <v>392</v>
      </c>
    </row>
    <row r="39" spans="2:17" x14ac:dyDescent="0.25">
      <c r="B39" s="358" t="str">
        <f>Orcado!B33</f>
        <v>Custo de Implementação</v>
      </c>
      <c r="D39" s="413">
        <v>0</v>
      </c>
      <c r="E39" s="413">
        <v>0</v>
      </c>
      <c r="F39" s="414">
        <f>E39</f>
        <v>0</v>
      </c>
      <c r="G39" s="414">
        <f t="shared" ref="G39:P39" si="24">F39</f>
        <v>0</v>
      </c>
      <c r="H39" s="414">
        <f t="shared" si="24"/>
        <v>0</v>
      </c>
      <c r="I39" s="414">
        <f t="shared" si="24"/>
        <v>0</v>
      </c>
      <c r="J39" s="414">
        <f t="shared" si="24"/>
        <v>0</v>
      </c>
      <c r="K39" s="414">
        <f t="shared" si="24"/>
        <v>0</v>
      </c>
      <c r="L39" s="414">
        <f t="shared" si="24"/>
        <v>0</v>
      </c>
      <c r="M39" s="414">
        <f t="shared" si="24"/>
        <v>0</v>
      </c>
      <c r="N39" s="414">
        <f t="shared" si="24"/>
        <v>0</v>
      </c>
      <c r="O39" s="414">
        <f t="shared" si="24"/>
        <v>0</v>
      </c>
      <c r="P39" s="414">
        <f t="shared" si="24"/>
        <v>0</v>
      </c>
      <c r="Q39" s="415">
        <f t="shared" ref="Q39:Q52" si="25">SUM(D39:P39)</f>
        <v>0</v>
      </c>
    </row>
    <row r="40" spans="2:17" x14ac:dyDescent="0.25">
      <c r="B40" s="358" t="str">
        <f>Orcado!B34</f>
        <v>Custo da Operação</v>
      </c>
      <c r="D40" s="413"/>
      <c r="E40" s="413"/>
      <c r="F40" s="414">
        <f t="shared" ref="F40:P52" si="26">E40</f>
        <v>0</v>
      </c>
      <c r="G40" s="414">
        <f t="shared" si="26"/>
        <v>0</v>
      </c>
      <c r="H40" s="414">
        <f t="shared" si="26"/>
        <v>0</v>
      </c>
      <c r="I40" s="414">
        <f t="shared" si="26"/>
        <v>0</v>
      </c>
      <c r="J40" s="414">
        <f t="shared" si="26"/>
        <v>0</v>
      </c>
      <c r="K40" s="414">
        <f t="shared" si="26"/>
        <v>0</v>
      </c>
      <c r="L40" s="414">
        <f t="shared" si="26"/>
        <v>0</v>
      </c>
      <c r="M40" s="414">
        <f t="shared" si="26"/>
        <v>0</v>
      </c>
      <c r="N40" s="414">
        <f t="shared" si="26"/>
        <v>0</v>
      </c>
      <c r="O40" s="414">
        <f t="shared" si="26"/>
        <v>0</v>
      </c>
      <c r="P40" s="414">
        <f t="shared" si="26"/>
        <v>0</v>
      </c>
      <c r="Q40" s="415">
        <f t="shared" si="25"/>
        <v>0</v>
      </c>
    </row>
    <row r="41" spans="2:17" x14ac:dyDescent="0.25">
      <c r="B41" s="358" t="str">
        <f>Orcado!B35</f>
        <v>Custos de Treinamento</v>
      </c>
      <c r="D41" s="413"/>
      <c r="E41" s="413"/>
      <c r="F41" s="414">
        <f t="shared" si="26"/>
        <v>0</v>
      </c>
      <c r="G41" s="414">
        <f t="shared" si="26"/>
        <v>0</v>
      </c>
      <c r="H41" s="414">
        <f t="shared" si="26"/>
        <v>0</v>
      </c>
      <c r="I41" s="414">
        <f t="shared" si="26"/>
        <v>0</v>
      </c>
      <c r="J41" s="414">
        <f t="shared" si="26"/>
        <v>0</v>
      </c>
      <c r="K41" s="414">
        <f t="shared" si="26"/>
        <v>0</v>
      </c>
      <c r="L41" s="414">
        <f t="shared" si="26"/>
        <v>0</v>
      </c>
      <c r="M41" s="414">
        <f t="shared" si="26"/>
        <v>0</v>
      </c>
      <c r="N41" s="414">
        <f t="shared" si="26"/>
        <v>0</v>
      </c>
      <c r="O41" s="414">
        <f t="shared" si="26"/>
        <v>0</v>
      </c>
      <c r="P41" s="414">
        <f t="shared" si="26"/>
        <v>0</v>
      </c>
      <c r="Q41" s="415">
        <f t="shared" si="25"/>
        <v>0</v>
      </c>
    </row>
    <row r="42" spans="2:17" x14ac:dyDescent="0.25">
      <c r="B42" s="371" t="str">
        <f>Orcado!B36</f>
        <v>Custo</v>
      </c>
      <c r="D42" s="413"/>
      <c r="E42" s="413"/>
      <c r="F42" s="414">
        <f t="shared" si="26"/>
        <v>0</v>
      </c>
      <c r="G42" s="414">
        <f t="shared" si="26"/>
        <v>0</v>
      </c>
      <c r="H42" s="414">
        <f t="shared" si="26"/>
        <v>0</v>
      </c>
      <c r="I42" s="414">
        <f t="shared" si="26"/>
        <v>0</v>
      </c>
      <c r="J42" s="414">
        <f t="shared" si="26"/>
        <v>0</v>
      </c>
      <c r="K42" s="414">
        <f t="shared" si="26"/>
        <v>0</v>
      </c>
      <c r="L42" s="414">
        <f t="shared" si="26"/>
        <v>0</v>
      </c>
      <c r="M42" s="414">
        <f t="shared" si="26"/>
        <v>0</v>
      </c>
      <c r="N42" s="414">
        <f t="shared" si="26"/>
        <v>0</v>
      </c>
      <c r="O42" s="414">
        <f t="shared" si="26"/>
        <v>0</v>
      </c>
      <c r="P42" s="414">
        <f t="shared" si="26"/>
        <v>0</v>
      </c>
      <c r="Q42" s="415">
        <f t="shared" si="25"/>
        <v>0</v>
      </c>
    </row>
    <row r="43" spans="2:17" x14ac:dyDescent="0.25">
      <c r="B43" s="371" t="str">
        <f>Orcado!B37</f>
        <v>Custo</v>
      </c>
      <c r="D43" s="413"/>
      <c r="E43" s="413"/>
      <c r="F43" s="414">
        <f t="shared" si="26"/>
        <v>0</v>
      </c>
      <c r="G43" s="414">
        <f t="shared" si="26"/>
        <v>0</v>
      </c>
      <c r="H43" s="414">
        <f t="shared" si="26"/>
        <v>0</v>
      </c>
      <c r="I43" s="414">
        <f t="shared" si="26"/>
        <v>0</v>
      </c>
      <c r="J43" s="414">
        <f t="shared" si="26"/>
        <v>0</v>
      </c>
      <c r="K43" s="414">
        <f t="shared" si="26"/>
        <v>0</v>
      </c>
      <c r="L43" s="414">
        <f t="shared" si="26"/>
        <v>0</v>
      </c>
      <c r="M43" s="414">
        <f t="shared" si="26"/>
        <v>0</v>
      </c>
      <c r="N43" s="414">
        <f t="shared" si="26"/>
        <v>0</v>
      </c>
      <c r="O43" s="414">
        <f t="shared" si="26"/>
        <v>0</v>
      </c>
      <c r="P43" s="414">
        <f t="shared" si="26"/>
        <v>0</v>
      </c>
      <c r="Q43" s="415">
        <f t="shared" si="25"/>
        <v>0</v>
      </c>
    </row>
    <row r="44" spans="2:17" x14ac:dyDescent="0.25">
      <c r="B44" s="371" t="str">
        <f>Orcado!B38</f>
        <v>Custo</v>
      </c>
      <c r="D44" s="413"/>
      <c r="E44" s="413"/>
      <c r="F44" s="414">
        <f t="shared" si="26"/>
        <v>0</v>
      </c>
      <c r="G44" s="414">
        <f t="shared" si="26"/>
        <v>0</v>
      </c>
      <c r="H44" s="414">
        <f t="shared" si="26"/>
        <v>0</v>
      </c>
      <c r="I44" s="414">
        <f t="shared" si="26"/>
        <v>0</v>
      </c>
      <c r="J44" s="414">
        <f t="shared" si="26"/>
        <v>0</v>
      </c>
      <c r="K44" s="414">
        <f t="shared" si="26"/>
        <v>0</v>
      </c>
      <c r="L44" s="414">
        <f t="shared" si="26"/>
        <v>0</v>
      </c>
      <c r="M44" s="414">
        <f t="shared" si="26"/>
        <v>0</v>
      </c>
      <c r="N44" s="414">
        <f t="shared" si="26"/>
        <v>0</v>
      </c>
      <c r="O44" s="414">
        <f t="shared" si="26"/>
        <v>0</v>
      </c>
      <c r="P44" s="414">
        <f t="shared" si="26"/>
        <v>0</v>
      </c>
      <c r="Q44" s="415">
        <f t="shared" si="25"/>
        <v>0</v>
      </c>
    </row>
    <row r="45" spans="2:17" x14ac:dyDescent="0.25">
      <c r="B45" s="371" t="str">
        <f>Orcado!B39</f>
        <v>Custo</v>
      </c>
      <c r="D45" s="413"/>
      <c r="E45" s="413"/>
      <c r="F45" s="414">
        <f t="shared" si="26"/>
        <v>0</v>
      </c>
      <c r="G45" s="414">
        <f t="shared" si="26"/>
        <v>0</v>
      </c>
      <c r="H45" s="414">
        <f t="shared" si="26"/>
        <v>0</v>
      </c>
      <c r="I45" s="414">
        <f t="shared" si="26"/>
        <v>0</v>
      </c>
      <c r="J45" s="414">
        <f t="shared" si="26"/>
        <v>0</v>
      </c>
      <c r="K45" s="414">
        <f t="shared" si="26"/>
        <v>0</v>
      </c>
      <c r="L45" s="414">
        <f t="shared" si="26"/>
        <v>0</v>
      </c>
      <c r="M45" s="414">
        <f t="shared" si="26"/>
        <v>0</v>
      </c>
      <c r="N45" s="414">
        <f t="shared" si="26"/>
        <v>0</v>
      </c>
      <c r="O45" s="414">
        <f t="shared" si="26"/>
        <v>0</v>
      </c>
      <c r="P45" s="414">
        <f t="shared" si="26"/>
        <v>0</v>
      </c>
      <c r="Q45" s="415">
        <f t="shared" si="25"/>
        <v>0</v>
      </c>
    </row>
    <row r="46" spans="2:17" x14ac:dyDescent="0.25">
      <c r="B46" s="371" t="str">
        <f>Orcado!B40</f>
        <v>Custo</v>
      </c>
      <c r="D46" s="413"/>
      <c r="E46" s="413"/>
      <c r="F46" s="414">
        <f t="shared" si="26"/>
        <v>0</v>
      </c>
      <c r="G46" s="414">
        <f t="shared" si="26"/>
        <v>0</v>
      </c>
      <c r="H46" s="414">
        <f t="shared" si="26"/>
        <v>0</v>
      </c>
      <c r="I46" s="414">
        <f t="shared" si="26"/>
        <v>0</v>
      </c>
      <c r="J46" s="414">
        <f t="shared" si="26"/>
        <v>0</v>
      </c>
      <c r="K46" s="414">
        <f t="shared" si="26"/>
        <v>0</v>
      </c>
      <c r="L46" s="414">
        <f t="shared" si="26"/>
        <v>0</v>
      </c>
      <c r="M46" s="414">
        <f t="shared" si="26"/>
        <v>0</v>
      </c>
      <c r="N46" s="414">
        <f t="shared" si="26"/>
        <v>0</v>
      </c>
      <c r="O46" s="414">
        <f t="shared" si="26"/>
        <v>0</v>
      </c>
      <c r="P46" s="414">
        <f t="shared" si="26"/>
        <v>0</v>
      </c>
      <c r="Q46" s="415">
        <f t="shared" si="25"/>
        <v>0</v>
      </c>
    </row>
    <row r="47" spans="2:17" x14ac:dyDescent="0.25">
      <c r="B47" s="371" t="str">
        <f>Orcado!B41</f>
        <v>Custo</v>
      </c>
      <c r="D47" s="413"/>
      <c r="E47" s="413"/>
      <c r="F47" s="414">
        <f t="shared" si="26"/>
        <v>0</v>
      </c>
      <c r="G47" s="414">
        <f t="shared" si="26"/>
        <v>0</v>
      </c>
      <c r="H47" s="414">
        <f t="shared" si="26"/>
        <v>0</v>
      </c>
      <c r="I47" s="414">
        <f t="shared" si="26"/>
        <v>0</v>
      </c>
      <c r="J47" s="414">
        <f t="shared" si="26"/>
        <v>0</v>
      </c>
      <c r="K47" s="414">
        <f t="shared" si="26"/>
        <v>0</v>
      </c>
      <c r="L47" s="414">
        <f t="shared" si="26"/>
        <v>0</v>
      </c>
      <c r="M47" s="414">
        <f t="shared" si="26"/>
        <v>0</v>
      </c>
      <c r="N47" s="414">
        <f t="shared" si="26"/>
        <v>0</v>
      </c>
      <c r="O47" s="414">
        <f t="shared" si="26"/>
        <v>0</v>
      </c>
      <c r="P47" s="414">
        <f t="shared" si="26"/>
        <v>0</v>
      </c>
      <c r="Q47" s="415">
        <f t="shared" si="25"/>
        <v>0</v>
      </c>
    </row>
    <row r="48" spans="2:17" x14ac:dyDescent="0.25">
      <c r="B48" s="371" t="str">
        <f>Orcado!B42</f>
        <v>Custo</v>
      </c>
      <c r="D48" s="413"/>
      <c r="E48" s="413"/>
      <c r="F48" s="414">
        <f t="shared" si="26"/>
        <v>0</v>
      </c>
      <c r="G48" s="414">
        <f t="shared" si="26"/>
        <v>0</v>
      </c>
      <c r="H48" s="414">
        <f t="shared" si="26"/>
        <v>0</v>
      </c>
      <c r="I48" s="414">
        <f t="shared" si="26"/>
        <v>0</v>
      </c>
      <c r="J48" s="414">
        <f t="shared" si="26"/>
        <v>0</v>
      </c>
      <c r="K48" s="414">
        <f t="shared" si="26"/>
        <v>0</v>
      </c>
      <c r="L48" s="414">
        <f t="shared" si="26"/>
        <v>0</v>
      </c>
      <c r="M48" s="414">
        <f t="shared" si="26"/>
        <v>0</v>
      </c>
      <c r="N48" s="414">
        <f t="shared" si="26"/>
        <v>0</v>
      </c>
      <c r="O48" s="414">
        <f t="shared" si="26"/>
        <v>0</v>
      </c>
      <c r="P48" s="414">
        <f t="shared" si="26"/>
        <v>0</v>
      </c>
      <c r="Q48" s="415">
        <f t="shared" si="25"/>
        <v>0</v>
      </c>
    </row>
    <row r="49" spans="2:17" x14ac:dyDescent="0.25">
      <c r="B49" s="371" t="str">
        <f>Orcado!B43</f>
        <v>Custo</v>
      </c>
      <c r="D49" s="413"/>
      <c r="E49" s="413"/>
      <c r="F49" s="414">
        <f t="shared" si="26"/>
        <v>0</v>
      </c>
      <c r="G49" s="414">
        <f t="shared" si="26"/>
        <v>0</v>
      </c>
      <c r="H49" s="414">
        <f t="shared" si="26"/>
        <v>0</v>
      </c>
      <c r="I49" s="414">
        <f t="shared" si="26"/>
        <v>0</v>
      </c>
      <c r="J49" s="414">
        <f t="shared" si="26"/>
        <v>0</v>
      </c>
      <c r="K49" s="414">
        <f t="shared" si="26"/>
        <v>0</v>
      </c>
      <c r="L49" s="414">
        <f t="shared" si="26"/>
        <v>0</v>
      </c>
      <c r="M49" s="414">
        <f t="shared" si="26"/>
        <v>0</v>
      </c>
      <c r="N49" s="414">
        <f t="shared" si="26"/>
        <v>0</v>
      </c>
      <c r="O49" s="414">
        <f t="shared" si="26"/>
        <v>0</v>
      </c>
      <c r="P49" s="414">
        <f t="shared" si="26"/>
        <v>0</v>
      </c>
      <c r="Q49" s="415">
        <f t="shared" si="25"/>
        <v>0</v>
      </c>
    </row>
    <row r="50" spans="2:17" x14ac:dyDescent="0.25">
      <c r="B50" s="371" t="str">
        <f>Orcado!B44</f>
        <v>Custo</v>
      </c>
      <c r="D50" s="413"/>
      <c r="E50" s="413"/>
      <c r="F50" s="414">
        <f t="shared" si="26"/>
        <v>0</v>
      </c>
      <c r="G50" s="414">
        <f t="shared" si="26"/>
        <v>0</v>
      </c>
      <c r="H50" s="414">
        <f t="shared" si="26"/>
        <v>0</v>
      </c>
      <c r="I50" s="414">
        <f t="shared" si="26"/>
        <v>0</v>
      </c>
      <c r="J50" s="414">
        <f t="shared" si="26"/>
        <v>0</v>
      </c>
      <c r="K50" s="414">
        <f t="shared" si="26"/>
        <v>0</v>
      </c>
      <c r="L50" s="414">
        <f t="shared" si="26"/>
        <v>0</v>
      </c>
      <c r="M50" s="414">
        <f t="shared" si="26"/>
        <v>0</v>
      </c>
      <c r="N50" s="414">
        <f t="shared" si="26"/>
        <v>0</v>
      </c>
      <c r="O50" s="414">
        <f t="shared" si="26"/>
        <v>0</v>
      </c>
      <c r="P50" s="414">
        <f t="shared" si="26"/>
        <v>0</v>
      </c>
      <c r="Q50" s="415">
        <f t="shared" si="25"/>
        <v>0</v>
      </c>
    </row>
    <row r="51" spans="2:17" x14ac:dyDescent="0.25">
      <c r="B51" s="371" t="str">
        <f>Orcado!B45</f>
        <v>Custo</v>
      </c>
      <c r="D51" s="413"/>
      <c r="E51" s="413"/>
      <c r="F51" s="414">
        <f t="shared" si="26"/>
        <v>0</v>
      </c>
      <c r="G51" s="414">
        <f t="shared" si="26"/>
        <v>0</v>
      </c>
      <c r="H51" s="414">
        <f t="shared" si="26"/>
        <v>0</v>
      </c>
      <c r="I51" s="414">
        <f t="shared" si="26"/>
        <v>0</v>
      </c>
      <c r="J51" s="414">
        <f t="shared" si="26"/>
        <v>0</v>
      </c>
      <c r="K51" s="414">
        <f t="shared" si="26"/>
        <v>0</v>
      </c>
      <c r="L51" s="414">
        <f t="shared" si="26"/>
        <v>0</v>
      </c>
      <c r="M51" s="414">
        <f t="shared" si="26"/>
        <v>0</v>
      </c>
      <c r="N51" s="414">
        <f t="shared" si="26"/>
        <v>0</v>
      </c>
      <c r="O51" s="414">
        <f t="shared" si="26"/>
        <v>0</v>
      </c>
      <c r="P51" s="414">
        <f t="shared" si="26"/>
        <v>0</v>
      </c>
      <c r="Q51" s="415">
        <f t="shared" si="25"/>
        <v>0</v>
      </c>
    </row>
    <row r="52" spans="2:17" x14ac:dyDescent="0.25">
      <c r="B52" s="358" t="str">
        <f>Orcado!B46</f>
        <v>Outros custos</v>
      </c>
      <c r="D52" s="413"/>
      <c r="E52" s="413"/>
      <c r="F52" s="414">
        <f t="shared" si="26"/>
        <v>0</v>
      </c>
      <c r="G52" s="414">
        <f t="shared" si="26"/>
        <v>0</v>
      </c>
      <c r="H52" s="414">
        <f t="shared" si="26"/>
        <v>0</v>
      </c>
      <c r="I52" s="414">
        <f t="shared" si="26"/>
        <v>0</v>
      </c>
      <c r="J52" s="414">
        <f t="shared" si="26"/>
        <v>0</v>
      </c>
      <c r="K52" s="414">
        <f t="shared" si="26"/>
        <v>0</v>
      </c>
      <c r="L52" s="414">
        <f t="shared" si="26"/>
        <v>0</v>
      </c>
      <c r="M52" s="414">
        <f t="shared" si="26"/>
        <v>0</v>
      </c>
      <c r="N52" s="414">
        <f t="shared" si="26"/>
        <v>0</v>
      </c>
      <c r="O52" s="414">
        <f t="shared" si="26"/>
        <v>0</v>
      </c>
      <c r="P52" s="414">
        <f t="shared" si="26"/>
        <v>0</v>
      </c>
      <c r="Q52" s="415">
        <f t="shared" si="25"/>
        <v>0</v>
      </c>
    </row>
    <row r="56" spans="2:17" x14ac:dyDescent="0.25">
      <c r="E56" s="394"/>
      <c r="F56" s="394"/>
      <c r="G56" s="394"/>
      <c r="H56" s="394"/>
      <c r="I56" s="394"/>
    </row>
    <row r="57" spans="2:17" x14ac:dyDescent="0.25">
      <c r="B57" s="395" t="s">
        <v>398</v>
      </c>
    </row>
    <row r="58" spans="2:17" x14ac:dyDescent="0.25">
      <c r="B58" s="396"/>
      <c r="C58" s="397"/>
      <c r="D58" s="397"/>
    </row>
    <row r="59" spans="2:17" x14ac:dyDescent="0.25">
      <c r="B59" s="396" t="s">
        <v>399</v>
      </c>
      <c r="C59" s="398"/>
      <c r="D59" s="398">
        <f>NPV(Param!D4,E5:P5)+D5</f>
        <v>265498.43882479239</v>
      </c>
    </row>
    <row r="60" spans="2:17" x14ac:dyDescent="0.25">
      <c r="B60" s="396" t="s">
        <v>400</v>
      </c>
      <c r="D60" s="389">
        <f>COUNTIF(D6:P6,"&lt;=0")</f>
        <v>0</v>
      </c>
    </row>
    <row r="61" spans="2:17" x14ac:dyDescent="0.25">
      <c r="B61" s="396" t="s">
        <v>401</v>
      </c>
      <c r="C61" s="397"/>
      <c r="D61" s="399">
        <f>SUM(E5:P5)/-D5</f>
        <v>-1.0340024086155086</v>
      </c>
    </row>
  </sheetData>
  <mergeCells count="2">
    <mergeCell ref="B2:C2"/>
    <mergeCell ref="E2:P2"/>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8"/>
  <sheetViews>
    <sheetView showGridLines="0" workbookViewId="0">
      <selection activeCell="S15" sqref="S15"/>
    </sheetView>
  </sheetViews>
  <sheetFormatPr defaultColWidth="9.28515625" defaultRowHeight="15" x14ac:dyDescent="0.25"/>
  <cols>
    <col min="1" max="1" width="2.7109375" style="358" customWidth="1"/>
    <col min="2" max="2" width="10.7109375" style="358" customWidth="1"/>
    <col min="3" max="3" width="9.28515625" style="358"/>
    <col min="4" max="4" width="10" style="358" customWidth="1"/>
    <col min="5" max="6" width="9.28515625" style="358"/>
    <col min="7" max="7" width="10.28515625" style="358" customWidth="1"/>
    <col min="8" max="16384" width="9.28515625" style="358"/>
  </cols>
  <sheetData>
    <row r="2" spans="2:8" ht="30" x14ac:dyDescent="0.25">
      <c r="B2" s="416" t="s">
        <v>403</v>
      </c>
      <c r="C2" s="668" t="s">
        <v>404</v>
      </c>
      <c r="D2" s="669"/>
      <c r="E2" s="668" t="s">
        <v>405</v>
      </c>
      <c r="F2" s="669"/>
      <c r="G2" s="417" t="s">
        <v>406</v>
      </c>
      <c r="H2" s="417" t="s">
        <v>407</v>
      </c>
    </row>
    <row r="3" spans="2:8" ht="45" x14ac:dyDescent="0.25">
      <c r="B3" s="416" t="s">
        <v>371</v>
      </c>
      <c r="C3" s="418" t="s">
        <v>333</v>
      </c>
      <c r="D3" s="419" t="s">
        <v>335</v>
      </c>
      <c r="E3" s="418" t="s">
        <v>333</v>
      </c>
      <c r="F3" s="419" t="s">
        <v>335</v>
      </c>
      <c r="G3" s="420" t="s">
        <v>408</v>
      </c>
      <c r="H3" s="420"/>
    </row>
    <row r="4" spans="2:8" x14ac:dyDescent="0.25">
      <c r="B4" s="421">
        <v>0</v>
      </c>
      <c r="C4" s="387">
        <f>HLOOKUP($B4,Orcado!$D$4:$P$5,2,FALSE)</f>
        <v>155000</v>
      </c>
      <c r="D4" s="387">
        <f>HLOOKUP($B4,Realizado!$D$4:$P$5,2,FALSE)</f>
        <v>158109</v>
      </c>
      <c r="E4" s="387">
        <f>C4</f>
        <v>155000</v>
      </c>
      <c r="F4" s="387">
        <f>D4</f>
        <v>158109</v>
      </c>
      <c r="G4" s="387">
        <f>F4-E4</f>
        <v>3109</v>
      </c>
      <c r="H4" s="422">
        <f>IF(E4=0,"",F4/E4-1)</f>
        <v>2.0058064516129015E-2</v>
      </c>
    </row>
    <row r="5" spans="2:8" x14ac:dyDescent="0.25">
      <c r="B5" s="421">
        <f>B4+1</f>
        <v>1</v>
      </c>
      <c r="C5" s="387">
        <f>HLOOKUP($B5,Orcado!$D$4:$P$5,2,FALSE)</f>
        <v>10388.230000000003</v>
      </c>
      <c r="D5" s="387">
        <f>HLOOKUP($B5,Realizado!$D$4:$P$5,2,FALSE)</f>
        <v>7987.4</v>
      </c>
      <c r="E5" s="387">
        <f>E4+C5</f>
        <v>165388.23000000001</v>
      </c>
      <c r="F5" s="387">
        <f>F4+D5</f>
        <v>166096.4</v>
      </c>
      <c r="G5" s="387">
        <f t="shared" ref="G5:G16" si="0">F5-E5</f>
        <v>708.1699999999837</v>
      </c>
      <c r="H5" s="422">
        <f t="shared" ref="H5:H16" si="1">F5/E5-1</f>
        <v>4.2818645558997392E-3</v>
      </c>
    </row>
    <row r="6" spans="2:8" x14ac:dyDescent="0.25">
      <c r="B6" s="421">
        <f t="shared" ref="B6:B16" si="2">B5+1</f>
        <v>2</v>
      </c>
      <c r="C6" s="387">
        <f>HLOOKUP($B6,Orcado!$D$4:$P$5,2,FALSE)</f>
        <v>10305.458000000001</v>
      </c>
      <c r="D6" s="387">
        <f>HLOOKUP($B6,Realizado!$D$4:$P$5,2,FALSE)</f>
        <v>8708.1400000000012</v>
      </c>
      <c r="E6" s="387">
        <f t="shared" ref="E6:F16" si="3">E5+C6</f>
        <v>175693.68800000002</v>
      </c>
      <c r="F6" s="387">
        <f t="shared" si="3"/>
        <v>174804.54</v>
      </c>
      <c r="G6" s="387">
        <f t="shared" si="0"/>
        <v>-889.1480000000156</v>
      </c>
      <c r="H6" s="422">
        <f t="shared" si="1"/>
        <v>-5.0607851091384326E-3</v>
      </c>
    </row>
    <row r="7" spans="2:8" x14ac:dyDescent="0.25">
      <c r="B7" s="421">
        <f t="shared" si="2"/>
        <v>3</v>
      </c>
      <c r="C7" s="387">
        <f>HLOOKUP($B7,Orcado!$D$4:$P$5,2,FALSE)</f>
        <v>7986.0038000000013</v>
      </c>
      <c r="D7" s="387">
        <f>HLOOKUP($B7,Realizado!$D$4:$P$5,2,FALSE)</f>
        <v>9500.9540000000015</v>
      </c>
      <c r="E7" s="387">
        <f t="shared" si="3"/>
        <v>183679.69180000003</v>
      </c>
      <c r="F7" s="387">
        <f t="shared" si="3"/>
        <v>184305.49400000001</v>
      </c>
      <c r="G7" s="387">
        <f t="shared" si="0"/>
        <v>625.80219999997644</v>
      </c>
      <c r="H7" s="422">
        <f t="shared" si="1"/>
        <v>3.4070298891908379E-3</v>
      </c>
    </row>
    <row r="8" spans="2:8" x14ac:dyDescent="0.25">
      <c r="B8" s="421">
        <f t="shared" si="2"/>
        <v>4</v>
      </c>
      <c r="C8" s="387">
        <f>HLOOKUP($B8,Orcado!$D$4:$P$5,2,FALSE)</f>
        <v>8234.6041800000021</v>
      </c>
      <c r="D8" s="387">
        <f>HLOOKUP($B8,Realizado!$D$4:$P$5,2,FALSE)</f>
        <v>10373.049400000004</v>
      </c>
      <c r="E8" s="387">
        <f t="shared" si="3"/>
        <v>191914.29598000002</v>
      </c>
      <c r="F8" s="387">
        <f t="shared" si="3"/>
        <v>194678.54340000002</v>
      </c>
      <c r="G8" s="387">
        <f t="shared" si="0"/>
        <v>2764.2474199999997</v>
      </c>
      <c r="H8" s="422">
        <f t="shared" si="1"/>
        <v>1.4403551365907985E-2</v>
      </c>
    </row>
    <row r="9" spans="2:8" x14ac:dyDescent="0.25">
      <c r="B9" s="421">
        <f t="shared" si="2"/>
        <v>5</v>
      </c>
      <c r="C9" s="387">
        <f>HLOOKUP($B9,Orcado!$D$4:$P$5,2,FALSE)</f>
        <v>9058.0645980000045</v>
      </c>
      <c r="D9" s="387">
        <f>HLOOKUP($B9,Realizado!$D$4:$P$5,2,FALSE)</f>
        <v>11332.354340000004</v>
      </c>
      <c r="E9" s="387">
        <f t="shared" si="3"/>
        <v>200972.36057800002</v>
      </c>
      <c r="F9" s="387">
        <f t="shared" si="3"/>
        <v>206010.89774000001</v>
      </c>
      <c r="G9" s="387">
        <f t="shared" si="0"/>
        <v>5038.5371619999933</v>
      </c>
      <c r="H9" s="422">
        <f t="shared" si="1"/>
        <v>2.5070796538932294E-2</v>
      </c>
    </row>
    <row r="10" spans="2:8" x14ac:dyDescent="0.25">
      <c r="B10" s="421">
        <f t="shared" si="2"/>
        <v>6</v>
      </c>
      <c r="C10" s="387">
        <f>HLOOKUP($B10,Orcado!$D$4:$P$5,2,FALSE)</f>
        <v>9963.8710578000027</v>
      </c>
      <c r="D10" s="387">
        <f>HLOOKUP($B10,Realizado!$D$4:$P$5,2,FALSE)</f>
        <v>12387.589774000005</v>
      </c>
      <c r="E10" s="387">
        <f t="shared" si="3"/>
        <v>210936.23163580004</v>
      </c>
      <c r="F10" s="387">
        <f t="shared" si="3"/>
        <v>218398.48751400001</v>
      </c>
      <c r="G10" s="387">
        <f t="shared" si="0"/>
        <v>7462.2558781999687</v>
      </c>
      <c r="H10" s="422">
        <f t="shared" si="1"/>
        <v>3.5376833180011502E-2</v>
      </c>
    </row>
    <row r="11" spans="2:8" x14ac:dyDescent="0.25">
      <c r="B11" s="421">
        <f t="shared" si="2"/>
        <v>7</v>
      </c>
      <c r="C11" s="387">
        <f>HLOOKUP($B11,Orcado!$D$4:$P$5,2,FALSE)</f>
        <v>10960.258163580005</v>
      </c>
      <c r="D11" s="387">
        <f>HLOOKUP($B11,Realizado!$D$4:$P$5,2,FALSE)</f>
        <v>13548.348751400006</v>
      </c>
      <c r="E11" s="387">
        <f t="shared" si="3"/>
        <v>221896.48979938004</v>
      </c>
      <c r="F11" s="387">
        <f t="shared" si="3"/>
        <v>231946.83626540002</v>
      </c>
      <c r="G11" s="387">
        <f t="shared" si="0"/>
        <v>10050.346466019982</v>
      </c>
      <c r="H11" s="422">
        <f t="shared" si="1"/>
        <v>4.5292949316623421E-2</v>
      </c>
    </row>
    <row r="12" spans="2:8" x14ac:dyDescent="0.25">
      <c r="B12" s="421">
        <f t="shared" si="2"/>
        <v>8</v>
      </c>
      <c r="C12" s="387">
        <f>HLOOKUP($B12,Orcado!$D$4:$P$5,2,FALSE)</f>
        <v>12056.283979938009</v>
      </c>
      <c r="D12" s="387">
        <f>HLOOKUP($B12,Realizado!$D$4:$P$5,2,FALSE)</f>
        <v>14825.183626540009</v>
      </c>
      <c r="E12" s="387">
        <f t="shared" si="3"/>
        <v>233952.77377931806</v>
      </c>
      <c r="F12" s="387">
        <f t="shared" si="3"/>
        <v>246772.01989194003</v>
      </c>
      <c r="G12" s="387">
        <f t="shared" si="0"/>
        <v>12819.246112621971</v>
      </c>
      <c r="H12" s="422">
        <f t="shared" si="1"/>
        <v>5.4794161682879094E-2</v>
      </c>
    </row>
    <row r="13" spans="2:8" x14ac:dyDescent="0.25">
      <c r="B13" s="421">
        <f t="shared" si="2"/>
        <v>9</v>
      </c>
      <c r="C13" s="387">
        <f>HLOOKUP($B13,Orcado!$D$4:$P$5,2,FALSE)</f>
        <v>13261.912377931811</v>
      </c>
      <c r="D13" s="387">
        <f>HLOOKUP($B13,Realizado!$D$4:$P$5,2,FALSE)</f>
        <v>16229.701989194014</v>
      </c>
      <c r="E13" s="387">
        <f t="shared" si="3"/>
        <v>247214.68615724987</v>
      </c>
      <c r="F13" s="387">
        <f t="shared" si="3"/>
        <v>263001.72188113403</v>
      </c>
      <c r="G13" s="387">
        <f t="shared" si="0"/>
        <v>15787.035723884153</v>
      </c>
      <c r="H13" s="422">
        <f t="shared" si="1"/>
        <v>6.3859619221174668E-2</v>
      </c>
    </row>
    <row r="14" spans="2:8" x14ac:dyDescent="0.25">
      <c r="B14" s="421">
        <f t="shared" si="2"/>
        <v>10</v>
      </c>
      <c r="C14" s="387">
        <f>HLOOKUP($B14,Orcado!$D$4:$P$5,2,FALSE)</f>
        <v>14588.103615724989</v>
      </c>
      <c r="D14" s="387">
        <f>HLOOKUP($B14,Realizado!$D$4:$P$5,2,FALSE)</f>
        <v>17774.672188113411</v>
      </c>
      <c r="E14" s="387">
        <f t="shared" si="3"/>
        <v>261802.78977297485</v>
      </c>
      <c r="F14" s="387">
        <f t="shared" si="3"/>
        <v>280776.39406924741</v>
      </c>
      <c r="G14" s="387">
        <f t="shared" si="0"/>
        <v>18973.604296272562</v>
      </c>
      <c r="H14" s="422">
        <f t="shared" si="1"/>
        <v>7.2472888133567004E-2</v>
      </c>
    </row>
    <row r="15" spans="2:8" x14ac:dyDescent="0.25">
      <c r="B15" s="421">
        <f t="shared" si="2"/>
        <v>11</v>
      </c>
      <c r="C15" s="387">
        <f>HLOOKUP($B15,Orcado!$D$4:$P$5,2,FALSE)</f>
        <v>16046.91397729749</v>
      </c>
      <c r="D15" s="387">
        <f>HLOOKUP($B15,Realizado!$D$4:$P$5,2,FALSE)</f>
        <v>19474.139406924758</v>
      </c>
      <c r="E15" s="387">
        <f t="shared" si="3"/>
        <v>277849.70375027234</v>
      </c>
      <c r="F15" s="387">
        <f t="shared" si="3"/>
        <v>300250.53347617219</v>
      </c>
      <c r="G15" s="387">
        <f t="shared" si="0"/>
        <v>22400.82972589985</v>
      </c>
      <c r="H15" s="422">
        <f t="shared" si="1"/>
        <v>8.0622111247717676E-2</v>
      </c>
    </row>
    <row r="16" spans="2:8" x14ac:dyDescent="0.25">
      <c r="B16" s="421">
        <f t="shared" si="2"/>
        <v>12</v>
      </c>
      <c r="C16" s="387">
        <f>HLOOKUP($B16,Orcado!$D$4:$P$5,2,FALSE)</f>
        <v>17651.605375027244</v>
      </c>
      <c r="D16" s="387">
        <f>HLOOKUP($B16,Realizado!$D$4:$P$5,2,FALSE)</f>
        <v>21343.553347617235</v>
      </c>
      <c r="E16" s="387">
        <f t="shared" si="3"/>
        <v>295501.30912529957</v>
      </c>
      <c r="F16" s="387">
        <f t="shared" si="3"/>
        <v>321594.0868237894</v>
      </c>
      <c r="G16" s="387">
        <f t="shared" si="0"/>
        <v>26092.777698489837</v>
      </c>
      <c r="H16" s="422">
        <f t="shared" si="1"/>
        <v>8.830004095658972E-2</v>
      </c>
    </row>
    <row r="17" spans="2:4" x14ac:dyDescent="0.25">
      <c r="B17" s="423" t="s">
        <v>134</v>
      </c>
      <c r="C17" s="387">
        <f>SUM(C4:C16)</f>
        <v>295501.30912529957</v>
      </c>
      <c r="D17" s="387">
        <f>SUM(D4:D16)</f>
        <v>321594.0868237894</v>
      </c>
    </row>
    <row r="18" spans="2:4" x14ac:dyDescent="0.25">
      <c r="B18" s="357" t="s">
        <v>409</v>
      </c>
      <c r="C18" s="389">
        <f>C17-D17</f>
        <v>-26092.777698489837</v>
      </c>
    </row>
  </sheetData>
  <mergeCells count="2">
    <mergeCell ref="C2:D2"/>
    <mergeCell ref="E2:F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2"/>
  <sheetViews>
    <sheetView showGridLines="0" workbookViewId="0">
      <selection activeCell="K16" sqref="K16"/>
    </sheetView>
  </sheetViews>
  <sheetFormatPr defaultColWidth="9.28515625" defaultRowHeight="15" x14ac:dyDescent="0.25"/>
  <cols>
    <col min="1" max="1" width="2.7109375" style="358" customWidth="1"/>
    <col min="2" max="2" width="16.5703125" style="358" customWidth="1"/>
    <col min="3" max="3" width="35.42578125" style="358" customWidth="1"/>
    <col min="4" max="4" width="33.42578125" style="358" customWidth="1"/>
    <col min="5" max="16384" width="9.28515625" style="358"/>
  </cols>
  <sheetData>
    <row r="2" spans="2:4" x14ac:dyDescent="0.25">
      <c r="B2" s="343" t="s">
        <v>410</v>
      </c>
      <c r="C2" s="343" t="s">
        <v>411</v>
      </c>
      <c r="D2" s="343" t="s">
        <v>412</v>
      </c>
    </row>
    <row r="3" spans="2:4" x14ac:dyDescent="0.25">
      <c r="B3" s="424" t="s">
        <v>376</v>
      </c>
      <c r="C3" s="424"/>
      <c r="D3" s="424" t="s">
        <v>413</v>
      </c>
    </row>
    <row r="4" spans="2:4" x14ac:dyDescent="0.25">
      <c r="B4" s="425" t="s">
        <v>414</v>
      </c>
      <c r="C4" s="425" t="s">
        <v>415</v>
      </c>
      <c r="D4" s="426">
        <v>0.06</v>
      </c>
    </row>
    <row r="5" spans="2:4" x14ac:dyDescent="0.25">
      <c r="B5" s="427"/>
      <c r="C5" s="427" t="s">
        <v>416</v>
      </c>
      <c r="D5" s="428"/>
    </row>
    <row r="6" spans="2:4" x14ac:dyDescent="0.25">
      <c r="B6" s="427"/>
      <c r="C6" s="427" t="s">
        <v>417</v>
      </c>
      <c r="D6" s="428"/>
    </row>
    <row r="7" spans="2:4" x14ac:dyDescent="0.25">
      <c r="B7" s="427"/>
      <c r="C7" s="427" t="s">
        <v>418</v>
      </c>
      <c r="D7" s="428"/>
    </row>
    <row r="8" spans="2:4" x14ac:dyDescent="0.25">
      <c r="B8" s="427"/>
      <c r="C8" s="427" t="s">
        <v>419</v>
      </c>
      <c r="D8" s="428"/>
    </row>
    <row r="9" spans="2:4" x14ac:dyDescent="0.25">
      <c r="B9" s="427"/>
      <c r="C9" s="427" t="s">
        <v>420</v>
      </c>
      <c r="D9" s="428"/>
    </row>
    <row r="10" spans="2:4" x14ac:dyDescent="0.25">
      <c r="B10" s="427"/>
      <c r="C10" s="427" t="s">
        <v>421</v>
      </c>
      <c r="D10" s="428"/>
    </row>
    <row r="11" spans="2:4" x14ac:dyDescent="0.25">
      <c r="B11" s="429"/>
      <c r="C11" s="429" t="s">
        <v>422</v>
      </c>
      <c r="D11" s="430"/>
    </row>
    <row r="15" spans="2:4" x14ac:dyDescent="0.25">
      <c r="B15" s="358" t="s">
        <v>423</v>
      </c>
    </row>
    <row r="16" spans="2:4" x14ac:dyDescent="0.25">
      <c r="B16" s="357" t="s">
        <v>290</v>
      </c>
    </row>
    <row r="17" spans="2:3" x14ac:dyDescent="0.25">
      <c r="B17" s="361" t="s">
        <v>424</v>
      </c>
      <c r="C17" s="431" t="s">
        <v>425</v>
      </c>
    </row>
    <row r="18" spans="2:3" x14ac:dyDescent="0.25">
      <c r="B18" s="361" t="s">
        <v>426</v>
      </c>
      <c r="C18" s="432">
        <v>45160</v>
      </c>
    </row>
    <row r="19" spans="2:3" x14ac:dyDescent="0.25">
      <c r="B19" s="361" t="s">
        <v>373</v>
      </c>
      <c r="C19" s="433" t="s">
        <v>427</v>
      </c>
    </row>
    <row r="20" spans="2:3" x14ac:dyDescent="0.25">
      <c r="B20" s="416"/>
      <c r="C20" s="434"/>
    </row>
    <row r="21" spans="2:3" x14ac:dyDescent="0.25">
      <c r="B21" s="361"/>
      <c r="C21" s="435"/>
    </row>
    <row r="22" spans="2:3" x14ac:dyDescent="0.25">
      <c r="B22" s="361"/>
      <c r="C22" s="435"/>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2:U16"/>
  <sheetViews>
    <sheetView showGridLines="0" workbookViewId="0">
      <selection activeCell="N10" sqref="N10"/>
    </sheetView>
  </sheetViews>
  <sheetFormatPr defaultRowHeight="12.75" x14ac:dyDescent="0.2"/>
  <cols>
    <col min="1" max="1" width="3" customWidth="1"/>
    <col min="2" max="2" width="13.5703125" customWidth="1"/>
    <col min="3" max="3" width="4" customWidth="1"/>
    <col min="4" max="4" width="4.85546875" customWidth="1"/>
    <col min="5" max="10" width="11" customWidth="1"/>
    <col min="11" max="11" width="3" customWidth="1"/>
    <col min="12" max="255" width="9" customWidth="1"/>
    <col min="257" max="257" width="3" customWidth="1"/>
    <col min="258" max="258" width="13.5703125" customWidth="1"/>
    <col min="259" max="259" width="4" customWidth="1"/>
    <col min="260" max="260" width="4.85546875" customWidth="1"/>
    <col min="261" max="266" width="11" customWidth="1"/>
    <col min="267" max="267" width="3" customWidth="1"/>
    <col min="268" max="511" width="9" customWidth="1"/>
    <col min="513" max="513" width="3" customWidth="1"/>
    <col min="514" max="514" width="13.5703125" customWidth="1"/>
    <col min="515" max="515" width="4" customWidth="1"/>
    <col min="516" max="516" width="4.85546875" customWidth="1"/>
    <col min="517" max="522" width="11" customWidth="1"/>
    <col min="523" max="523" width="3" customWidth="1"/>
    <col min="524" max="767" width="9" customWidth="1"/>
    <col min="769" max="769" width="3" customWidth="1"/>
    <col min="770" max="770" width="13.5703125" customWidth="1"/>
    <col min="771" max="771" width="4" customWidth="1"/>
    <col min="772" max="772" width="4.85546875" customWidth="1"/>
    <col min="773" max="778" width="11" customWidth="1"/>
    <col min="779" max="779" width="3" customWidth="1"/>
    <col min="780" max="1023" width="9" customWidth="1"/>
    <col min="1025" max="1025" width="3" customWidth="1"/>
    <col min="1026" max="1026" width="13.5703125" customWidth="1"/>
    <col min="1027" max="1027" width="4" customWidth="1"/>
    <col min="1028" max="1028" width="4.85546875" customWidth="1"/>
    <col min="1029" max="1034" width="11" customWidth="1"/>
    <col min="1035" max="1035" width="3" customWidth="1"/>
    <col min="1036" max="1279" width="9" customWidth="1"/>
    <col min="1281" max="1281" width="3" customWidth="1"/>
    <col min="1282" max="1282" width="13.5703125" customWidth="1"/>
    <col min="1283" max="1283" width="4" customWidth="1"/>
    <col min="1284" max="1284" width="4.85546875" customWidth="1"/>
    <col min="1285" max="1290" width="11" customWidth="1"/>
    <col min="1291" max="1291" width="3" customWidth="1"/>
    <col min="1292" max="1535" width="9" customWidth="1"/>
    <col min="1537" max="1537" width="3" customWidth="1"/>
    <col min="1538" max="1538" width="13.5703125" customWidth="1"/>
    <col min="1539" max="1539" width="4" customWidth="1"/>
    <col min="1540" max="1540" width="4.85546875" customWidth="1"/>
    <col min="1541" max="1546" width="11" customWidth="1"/>
    <col min="1547" max="1547" width="3" customWidth="1"/>
    <col min="1548" max="1791" width="9" customWidth="1"/>
    <col min="1793" max="1793" width="3" customWidth="1"/>
    <col min="1794" max="1794" width="13.5703125" customWidth="1"/>
    <col min="1795" max="1795" width="4" customWidth="1"/>
    <col min="1796" max="1796" width="4.85546875" customWidth="1"/>
    <col min="1797" max="1802" width="11" customWidth="1"/>
    <col min="1803" max="1803" width="3" customWidth="1"/>
    <col min="1804" max="2047" width="9" customWidth="1"/>
    <col min="2049" max="2049" width="3" customWidth="1"/>
    <col min="2050" max="2050" width="13.5703125" customWidth="1"/>
    <col min="2051" max="2051" width="4" customWidth="1"/>
    <col min="2052" max="2052" width="4.85546875" customWidth="1"/>
    <col min="2053" max="2058" width="11" customWidth="1"/>
    <col min="2059" max="2059" width="3" customWidth="1"/>
    <col min="2060" max="2303" width="9" customWidth="1"/>
    <col min="2305" max="2305" width="3" customWidth="1"/>
    <col min="2306" max="2306" width="13.5703125" customWidth="1"/>
    <col min="2307" max="2307" width="4" customWidth="1"/>
    <col min="2308" max="2308" width="4.85546875" customWidth="1"/>
    <col min="2309" max="2314" width="11" customWidth="1"/>
    <col min="2315" max="2315" width="3" customWidth="1"/>
    <col min="2316" max="2559" width="9" customWidth="1"/>
    <col min="2561" max="2561" width="3" customWidth="1"/>
    <col min="2562" max="2562" width="13.5703125" customWidth="1"/>
    <col min="2563" max="2563" width="4" customWidth="1"/>
    <col min="2564" max="2564" width="4.85546875" customWidth="1"/>
    <col min="2565" max="2570" width="11" customWidth="1"/>
    <col min="2571" max="2571" width="3" customWidth="1"/>
    <col min="2572" max="2815" width="9" customWidth="1"/>
    <col min="2817" max="2817" width="3" customWidth="1"/>
    <col min="2818" max="2818" width="13.5703125" customWidth="1"/>
    <col min="2819" max="2819" width="4" customWidth="1"/>
    <col min="2820" max="2820" width="4.85546875" customWidth="1"/>
    <col min="2821" max="2826" width="11" customWidth="1"/>
    <col min="2827" max="2827" width="3" customWidth="1"/>
    <col min="2828" max="3071" width="9" customWidth="1"/>
    <col min="3073" max="3073" width="3" customWidth="1"/>
    <col min="3074" max="3074" width="13.5703125" customWidth="1"/>
    <col min="3075" max="3075" width="4" customWidth="1"/>
    <col min="3076" max="3076" width="4.85546875" customWidth="1"/>
    <col min="3077" max="3082" width="11" customWidth="1"/>
    <col min="3083" max="3083" width="3" customWidth="1"/>
    <col min="3084" max="3327" width="9" customWidth="1"/>
    <col min="3329" max="3329" width="3" customWidth="1"/>
    <col min="3330" max="3330" width="13.5703125" customWidth="1"/>
    <col min="3331" max="3331" width="4" customWidth="1"/>
    <col min="3332" max="3332" width="4.85546875" customWidth="1"/>
    <col min="3333" max="3338" width="11" customWidth="1"/>
    <col min="3339" max="3339" width="3" customWidth="1"/>
    <col min="3340" max="3583" width="9" customWidth="1"/>
    <col min="3585" max="3585" width="3" customWidth="1"/>
    <col min="3586" max="3586" width="13.5703125" customWidth="1"/>
    <col min="3587" max="3587" width="4" customWidth="1"/>
    <col min="3588" max="3588" width="4.85546875" customWidth="1"/>
    <col min="3589" max="3594" width="11" customWidth="1"/>
    <col min="3595" max="3595" width="3" customWidth="1"/>
    <col min="3596" max="3839" width="9" customWidth="1"/>
    <col min="3841" max="3841" width="3" customWidth="1"/>
    <col min="3842" max="3842" width="13.5703125" customWidth="1"/>
    <col min="3843" max="3843" width="4" customWidth="1"/>
    <col min="3844" max="3844" width="4.85546875" customWidth="1"/>
    <col min="3845" max="3850" width="11" customWidth="1"/>
    <col min="3851" max="3851" width="3" customWidth="1"/>
    <col min="3852" max="4095" width="9" customWidth="1"/>
    <col min="4097" max="4097" width="3" customWidth="1"/>
    <col min="4098" max="4098" width="13.5703125" customWidth="1"/>
    <col min="4099" max="4099" width="4" customWidth="1"/>
    <col min="4100" max="4100" width="4.85546875" customWidth="1"/>
    <col min="4101" max="4106" width="11" customWidth="1"/>
    <col min="4107" max="4107" width="3" customWidth="1"/>
    <col min="4108" max="4351" width="9" customWidth="1"/>
    <col min="4353" max="4353" width="3" customWidth="1"/>
    <col min="4354" max="4354" width="13.5703125" customWidth="1"/>
    <col min="4355" max="4355" width="4" customWidth="1"/>
    <col min="4356" max="4356" width="4.85546875" customWidth="1"/>
    <col min="4357" max="4362" width="11" customWidth="1"/>
    <col min="4363" max="4363" width="3" customWidth="1"/>
    <col min="4364" max="4607" width="9" customWidth="1"/>
    <col min="4609" max="4609" width="3" customWidth="1"/>
    <col min="4610" max="4610" width="13.5703125" customWidth="1"/>
    <col min="4611" max="4611" width="4" customWidth="1"/>
    <col min="4612" max="4612" width="4.85546875" customWidth="1"/>
    <col min="4613" max="4618" width="11" customWidth="1"/>
    <col min="4619" max="4619" width="3" customWidth="1"/>
    <col min="4620" max="4863" width="9" customWidth="1"/>
    <col min="4865" max="4865" width="3" customWidth="1"/>
    <col min="4866" max="4866" width="13.5703125" customWidth="1"/>
    <col min="4867" max="4867" width="4" customWidth="1"/>
    <col min="4868" max="4868" width="4.85546875" customWidth="1"/>
    <col min="4869" max="4874" width="11" customWidth="1"/>
    <col min="4875" max="4875" width="3" customWidth="1"/>
    <col min="4876" max="5119" width="9" customWidth="1"/>
    <col min="5121" max="5121" width="3" customWidth="1"/>
    <col min="5122" max="5122" width="13.5703125" customWidth="1"/>
    <col min="5123" max="5123" width="4" customWidth="1"/>
    <col min="5124" max="5124" width="4.85546875" customWidth="1"/>
    <col min="5125" max="5130" width="11" customWidth="1"/>
    <col min="5131" max="5131" width="3" customWidth="1"/>
    <col min="5132" max="5375" width="9" customWidth="1"/>
    <col min="5377" max="5377" width="3" customWidth="1"/>
    <col min="5378" max="5378" width="13.5703125" customWidth="1"/>
    <col min="5379" max="5379" width="4" customWidth="1"/>
    <col min="5380" max="5380" width="4.85546875" customWidth="1"/>
    <col min="5381" max="5386" width="11" customWidth="1"/>
    <col min="5387" max="5387" width="3" customWidth="1"/>
    <col min="5388" max="5631" width="9" customWidth="1"/>
    <col min="5633" max="5633" width="3" customWidth="1"/>
    <col min="5634" max="5634" width="13.5703125" customWidth="1"/>
    <col min="5635" max="5635" width="4" customWidth="1"/>
    <col min="5636" max="5636" width="4.85546875" customWidth="1"/>
    <col min="5637" max="5642" width="11" customWidth="1"/>
    <col min="5643" max="5643" width="3" customWidth="1"/>
    <col min="5644" max="5887" width="9" customWidth="1"/>
    <col min="5889" max="5889" width="3" customWidth="1"/>
    <col min="5890" max="5890" width="13.5703125" customWidth="1"/>
    <col min="5891" max="5891" width="4" customWidth="1"/>
    <col min="5892" max="5892" width="4.85546875" customWidth="1"/>
    <col min="5893" max="5898" width="11" customWidth="1"/>
    <col min="5899" max="5899" width="3" customWidth="1"/>
    <col min="5900" max="6143" width="9" customWidth="1"/>
    <col min="6145" max="6145" width="3" customWidth="1"/>
    <col min="6146" max="6146" width="13.5703125" customWidth="1"/>
    <col min="6147" max="6147" width="4" customWidth="1"/>
    <col min="6148" max="6148" width="4.85546875" customWidth="1"/>
    <col min="6149" max="6154" width="11" customWidth="1"/>
    <col min="6155" max="6155" width="3" customWidth="1"/>
    <col min="6156" max="6399" width="9" customWidth="1"/>
    <col min="6401" max="6401" width="3" customWidth="1"/>
    <col min="6402" max="6402" width="13.5703125" customWidth="1"/>
    <col min="6403" max="6403" width="4" customWidth="1"/>
    <col min="6404" max="6404" width="4.85546875" customWidth="1"/>
    <col min="6405" max="6410" width="11" customWidth="1"/>
    <col min="6411" max="6411" width="3" customWidth="1"/>
    <col min="6412" max="6655" width="9" customWidth="1"/>
    <col min="6657" max="6657" width="3" customWidth="1"/>
    <col min="6658" max="6658" width="13.5703125" customWidth="1"/>
    <col min="6659" max="6659" width="4" customWidth="1"/>
    <col min="6660" max="6660" width="4.85546875" customWidth="1"/>
    <col min="6661" max="6666" width="11" customWidth="1"/>
    <col min="6667" max="6667" width="3" customWidth="1"/>
    <col min="6668" max="6911" width="9" customWidth="1"/>
    <col min="6913" max="6913" width="3" customWidth="1"/>
    <col min="6914" max="6914" width="13.5703125" customWidth="1"/>
    <col min="6915" max="6915" width="4" customWidth="1"/>
    <col min="6916" max="6916" width="4.85546875" customWidth="1"/>
    <col min="6917" max="6922" width="11" customWidth="1"/>
    <col min="6923" max="6923" width="3" customWidth="1"/>
    <col min="6924" max="7167" width="9" customWidth="1"/>
    <col min="7169" max="7169" width="3" customWidth="1"/>
    <col min="7170" max="7170" width="13.5703125" customWidth="1"/>
    <col min="7171" max="7171" width="4" customWidth="1"/>
    <col min="7172" max="7172" width="4.85546875" customWidth="1"/>
    <col min="7173" max="7178" width="11" customWidth="1"/>
    <col min="7179" max="7179" width="3" customWidth="1"/>
    <col min="7180" max="7423" width="9" customWidth="1"/>
    <col min="7425" max="7425" width="3" customWidth="1"/>
    <col min="7426" max="7426" width="13.5703125" customWidth="1"/>
    <col min="7427" max="7427" width="4" customWidth="1"/>
    <col min="7428" max="7428" width="4.85546875" customWidth="1"/>
    <col min="7429" max="7434" width="11" customWidth="1"/>
    <col min="7435" max="7435" width="3" customWidth="1"/>
    <col min="7436" max="7679" width="9" customWidth="1"/>
    <col min="7681" max="7681" width="3" customWidth="1"/>
    <col min="7682" max="7682" width="13.5703125" customWidth="1"/>
    <col min="7683" max="7683" width="4" customWidth="1"/>
    <col min="7684" max="7684" width="4.85546875" customWidth="1"/>
    <col min="7685" max="7690" width="11" customWidth="1"/>
    <col min="7691" max="7691" width="3" customWidth="1"/>
    <col min="7692" max="7935" width="9" customWidth="1"/>
    <col min="7937" max="7937" width="3" customWidth="1"/>
    <col min="7938" max="7938" width="13.5703125" customWidth="1"/>
    <col min="7939" max="7939" width="4" customWidth="1"/>
    <col min="7940" max="7940" width="4.85546875" customWidth="1"/>
    <col min="7941" max="7946" width="11" customWidth="1"/>
    <col min="7947" max="7947" width="3" customWidth="1"/>
    <col min="7948" max="8191" width="9" customWidth="1"/>
    <col min="8193" max="8193" width="3" customWidth="1"/>
    <col min="8194" max="8194" width="13.5703125" customWidth="1"/>
    <col min="8195" max="8195" width="4" customWidth="1"/>
    <col min="8196" max="8196" width="4.85546875" customWidth="1"/>
    <col min="8197" max="8202" width="11" customWidth="1"/>
    <col min="8203" max="8203" width="3" customWidth="1"/>
    <col min="8204" max="8447" width="9" customWidth="1"/>
    <col min="8449" max="8449" width="3" customWidth="1"/>
    <col min="8450" max="8450" width="13.5703125" customWidth="1"/>
    <col min="8451" max="8451" width="4" customWidth="1"/>
    <col min="8452" max="8452" width="4.85546875" customWidth="1"/>
    <col min="8453" max="8458" width="11" customWidth="1"/>
    <col min="8459" max="8459" width="3" customWidth="1"/>
    <col min="8460" max="8703" width="9" customWidth="1"/>
    <col min="8705" max="8705" width="3" customWidth="1"/>
    <col min="8706" max="8706" width="13.5703125" customWidth="1"/>
    <col min="8707" max="8707" width="4" customWidth="1"/>
    <col min="8708" max="8708" width="4.85546875" customWidth="1"/>
    <col min="8709" max="8714" width="11" customWidth="1"/>
    <col min="8715" max="8715" width="3" customWidth="1"/>
    <col min="8716" max="8959" width="9" customWidth="1"/>
    <col min="8961" max="8961" width="3" customWidth="1"/>
    <col min="8962" max="8962" width="13.5703125" customWidth="1"/>
    <col min="8963" max="8963" width="4" customWidth="1"/>
    <col min="8964" max="8964" width="4.85546875" customWidth="1"/>
    <col min="8965" max="8970" width="11" customWidth="1"/>
    <col min="8971" max="8971" width="3" customWidth="1"/>
    <col min="8972" max="9215" width="9" customWidth="1"/>
    <col min="9217" max="9217" width="3" customWidth="1"/>
    <col min="9218" max="9218" width="13.5703125" customWidth="1"/>
    <col min="9219" max="9219" width="4" customWidth="1"/>
    <col min="9220" max="9220" width="4.85546875" customWidth="1"/>
    <col min="9221" max="9226" width="11" customWidth="1"/>
    <col min="9227" max="9227" width="3" customWidth="1"/>
    <col min="9228" max="9471" width="9" customWidth="1"/>
    <col min="9473" max="9473" width="3" customWidth="1"/>
    <col min="9474" max="9474" width="13.5703125" customWidth="1"/>
    <col min="9475" max="9475" width="4" customWidth="1"/>
    <col min="9476" max="9476" width="4.85546875" customWidth="1"/>
    <col min="9477" max="9482" width="11" customWidth="1"/>
    <col min="9483" max="9483" width="3" customWidth="1"/>
    <col min="9484" max="9727" width="9" customWidth="1"/>
    <col min="9729" max="9729" width="3" customWidth="1"/>
    <col min="9730" max="9730" width="13.5703125" customWidth="1"/>
    <col min="9731" max="9731" width="4" customWidth="1"/>
    <col min="9732" max="9732" width="4.85546875" customWidth="1"/>
    <col min="9733" max="9738" width="11" customWidth="1"/>
    <col min="9739" max="9739" width="3" customWidth="1"/>
    <col min="9740" max="9983" width="9" customWidth="1"/>
    <col min="9985" max="9985" width="3" customWidth="1"/>
    <col min="9986" max="9986" width="13.5703125" customWidth="1"/>
    <col min="9987" max="9987" width="4" customWidth="1"/>
    <col min="9988" max="9988" width="4.85546875" customWidth="1"/>
    <col min="9989" max="9994" width="11" customWidth="1"/>
    <col min="9995" max="9995" width="3" customWidth="1"/>
    <col min="9996" max="10239" width="9" customWidth="1"/>
    <col min="10241" max="10241" width="3" customWidth="1"/>
    <col min="10242" max="10242" width="13.5703125" customWidth="1"/>
    <col min="10243" max="10243" width="4" customWidth="1"/>
    <col min="10244" max="10244" width="4.85546875" customWidth="1"/>
    <col min="10245" max="10250" width="11" customWidth="1"/>
    <col min="10251" max="10251" width="3" customWidth="1"/>
    <col min="10252" max="10495" width="9" customWidth="1"/>
    <col min="10497" max="10497" width="3" customWidth="1"/>
    <col min="10498" max="10498" width="13.5703125" customWidth="1"/>
    <col min="10499" max="10499" width="4" customWidth="1"/>
    <col min="10500" max="10500" width="4.85546875" customWidth="1"/>
    <col min="10501" max="10506" width="11" customWidth="1"/>
    <col min="10507" max="10507" width="3" customWidth="1"/>
    <col min="10508" max="10751" width="9" customWidth="1"/>
    <col min="10753" max="10753" width="3" customWidth="1"/>
    <col min="10754" max="10754" width="13.5703125" customWidth="1"/>
    <col min="10755" max="10755" width="4" customWidth="1"/>
    <col min="10756" max="10756" width="4.85546875" customWidth="1"/>
    <col min="10757" max="10762" width="11" customWidth="1"/>
    <col min="10763" max="10763" width="3" customWidth="1"/>
    <col min="10764" max="11007" width="9" customWidth="1"/>
    <col min="11009" max="11009" width="3" customWidth="1"/>
    <col min="11010" max="11010" width="13.5703125" customWidth="1"/>
    <col min="11011" max="11011" width="4" customWidth="1"/>
    <col min="11012" max="11012" width="4.85546875" customWidth="1"/>
    <col min="11013" max="11018" width="11" customWidth="1"/>
    <col min="11019" max="11019" width="3" customWidth="1"/>
    <col min="11020" max="11263" width="9" customWidth="1"/>
    <col min="11265" max="11265" width="3" customWidth="1"/>
    <col min="11266" max="11266" width="13.5703125" customWidth="1"/>
    <col min="11267" max="11267" width="4" customWidth="1"/>
    <col min="11268" max="11268" width="4.85546875" customWidth="1"/>
    <col min="11269" max="11274" width="11" customWidth="1"/>
    <col min="11275" max="11275" width="3" customWidth="1"/>
    <col min="11276" max="11519" width="9" customWidth="1"/>
    <col min="11521" max="11521" width="3" customWidth="1"/>
    <col min="11522" max="11522" width="13.5703125" customWidth="1"/>
    <col min="11523" max="11523" width="4" customWidth="1"/>
    <col min="11524" max="11524" width="4.85546875" customWidth="1"/>
    <col min="11525" max="11530" width="11" customWidth="1"/>
    <col min="11531" max="11531" width="3" customWidth="1"/>
    <col min="11532" max="11775" width="9" customWidth="1"/>
    <col min="11777" max="11777" width="3" customWidth="1"/>
    <col min="11778" max="11778" width="13.5703125" customWidth="1"/>
    <col min="11779" max="11779" width="4" customWidth="1"/>
    <col min="11780" max="11780" width="4.85546875" customWidth="1"/>
    <col min="11781" max="11786" width="11" customWidth="1"/>
    <col min="11787" max="11787" width="3" customWidth="1"/>
    <col min="11788" max="12031" width="9" customWidth="1"/>
    <col min="12033" max="12033" width="3" customWidth="1"/>
    <col min="12034" max="12034" width="13.5703125" customWidth="1"/>
    <col min="12035" max="12035" width="4" customWidth="1"/>
    <col min="12036" max="12036" width="4.85546875" customWidth="1"/>
    <col min="12037" max="12042" width="11" customWidth="1"/>
    <col min="12043" max="12043" width="3" customWidth="1"/>
    <col min="12044" max="12287" width="9" customWidth="1"/>
    <col min="12289" max="12289" width="3" customWidth="1"/>
    <col min="12290" max="12290" width="13.5703125" customWidth="1"/>
    <col min="12291" max="12291" width="4" customWidth="1"/>
    <col min="12292" max="12292" width="4.85546875" customWidth="1"/>
    <col min="12293" max="12298" width="11" customWidth="1"/>
    <col min="12299" max="12299" width="3" customWidth="1"/>
    <col min="12300" max="12543" width="9" customWidth="1"/>
    <col min="12545" max="12545" width="3" customWidth="1"/>
    <col min="12546" max="12546" width="13.5703125" customWidth="1"/>
    <col min="12547" max="12547" width="4" customWidth="1"/>
    <col min="12548" max="12548" width="4.85546875" customWidth="1"/>
    <col min="12549" max="12554" width="11" customWidth="1"/>
    <col min="12555" max="12555" width="3" customWidth="1"/>
    <col min="12556" max="12799" width="9" customWidth="1"/>
    <col min="12801" max="12801" width="3" customWidth="1"/>
    <col min="12802" max="12802" width="13.5703125" customWidth="1"/>
    <col min="12803" max="12803" width="4" customWidth="1"/>
    <col min="12804" max="12804" width="4.85546875" customWidth="1"/>
    <col min="12805" max="12810" width="11" customWidth="1"/>
    <col min="12811" max="12811" width="3" customWidth="1"/>
    <col min="12812" max="13055" width="9" customWidth="1"/>
    <col min="13057" max="13057" width="3" customWidth="1"/>
    <col min="13058" max="13058" width="13.5703125" customWidth="1"/>
    <col min="13059" max="13059" width="4" customWidth="1"/>
    <col min="13060" max="13060" width="4.85546875" customWidth="1"/>
    <col min="13061" max="13066" width="11" customWidth="1"/>
    <col min="13067" max="13067" width="3" customWidth="1"/>
    <col min="13068" max="13311" width="9" customWidth="1"/>
    <col min="13313" max="13313" width="3" customWidth="1"/>
    <col min="13314" max="13314" width="13.5703125" customWidth="1"/>
    <col min="13315" max="13315" width="4" customWidth="1"/>
    <col min="13316" max="13316" width="4.85546875" customWidth="1"/>
    <col min="13317" max="13322" width="11" customWidth="1"/>
    <col min="13323" max="13323" width="3" customWidth="1"/>
    <col min="13324" max="13567" width="9" customWidth="1"/>
    <col min="13569" max="13569" width="3" customWidth="1"/>
    <col min="13570" max="13570" width="13.5703125" customWidth="1"/>
    <col min="13571" max="13571" width="4" customWidth="1"/>
    <col min="13572" max="13572" width="4.85546875" customWidth="1"/>
    <col min="13573" max="13578" width="11" customWidth="1"/>
    <col min="13579" max="13579" width="3" customWidth="1"/>
    <col min="13580" max="13823" width="9" customWidth="1"/>
    <col min="13825" max="13825" width="3" customWidth="1"/>
    <col min="13826" max="13826" width="13.5703125" customWidth="1"/>
    <col min="13827" max="13827" width="4" customWidth="1"/>
    <col min="13828" max="13828" width="4.85546875" customWidth="1"/>
    <col min="13829" max="13834" width="11" customWidth="1"/>
    <col min="13835" max="13835" width="3" customWidth="1"/>
    <col min="13836" max="14079" width="9" customWidth="1"/>
    <col min="14081" max="14081" width="3" customWidth="1"/>
    <col min="14082" max="14082" width="13.5703125" customWidth="1"/>
    <col min="14083" max="14083" width="4" customWidth="1"/>
    <col min="14084" max="14084" width="4.85546875" customWidth="1"/>
    <col min="14085" max="14090" width="11" customWidth="1"/>
    <col min="14091" max="14091" width="3" customWidth="1"/>
    <col min="14092" max="14335" width="9" customWidth="1"/>
    <col min="14337" max="14337" width="3" customWidth="1"/>
    <col min="14338" max="14338" width="13.5703125" customWidth="1"/>
    <col min="14339" max="14339" width="4" customWidth="1"/>
    <col min="14340" max="14340" width="4.85546875" customWidth="1"/>
    <col min="14341" max="14346" width="11" customWidth="1"/>
    <col min="14347" max="14347" width="3" customWidth="1"/>
    <col min="14348" max="14591" width="9" customWidth="1"/>
    <col min="14593" max="14593" width="3" customWidth="1"/>
    <col min="14594" max="14594" width="13.5703125" customWidth="1"/>
    <col min="14595" max="14595" width="4" customWidth="1"/>
    <col min="14596" max="14596" width="4.85546875" customWidth="1"/>
    <col min="14597" max="14602" width="11" customWidth="1"/>
    <col min="14603" max="14603" width="3" customWidth="1"/>
    <col min="14604" max="14847" width="9" customWidth="1"/>
    <col min="14849" max="14849" width="3" customWidth="1"/>
    <col min="14850" max="14850" width="13.5703125" customWidth="1"/>
    <col min="14851" max="14851" width="4" customWidth="1"/>
    <col min="14852" max="14852" width="4.85546875" customWidth="1"/>
    <col min="14853" max="14858" width="11" customWidth="1"/>
    <col min="14859" max="14859" width="3" customWidth="1"/>
    <col min="14860" max="15103" width="9" customWidth="1"/>
    <col min="15105" max="15105" width="3" customWidth="1"/>
    <col min="15106" max="15106" width="13.5703125" customWidth="1"/>
    <col min="15107" max="15107" width="4" customWidth="1"/>
    <col min="15108" max="15108" width="4.85546875" customWidth="1"/>
    <col min="15109" max="15114" width="11" customWidth="1"/>
    <col min="15115" max="15115" width="3" customWidth="1"/>
    <col min="15116" max="15359" width="9" customWidth="1"/>
    <col min="15361" max="15361" width="3" customWidth="1"/>
    <col min="15362" max="15362" width="13.5703125" customWidth="1"/>
    <col min="15363" max="15363" width="4" customWidth="1"/>
    <col min="15364" max="15364" width="4.85546875" customWidth="1"/>
    <col min="15365" max="15370" width="11" customWidth="1"/>
    <col min="15371" max="15371" width="3" customWidth="1"/>
    <col min="15372" max="15615" width="9" customWidth="1"/>
    <col min="15617" max="15617" width="3" customWidth="1"/>
    <col min="15618" max="15618" width="13.5703125" customWidth="1"/>
    <col min="15619" max="15619" width="4" customWidth="1"/>
    <col min="15620" max="15620" width="4.85546875" customWidth="1"/>
    <col min="15621" max="15626" width="11" customWidth="1"/>
    <col min="15627" max="15627" width="3" customWidth="1"/>
    <col min="15628" max="15871" width="9" customWidth="1"/>
    <col min="15873" max="15873" width="3" customWidth="1"/>
    <col min="15874" max="15874" width="13.5703125" customWidth="1"/>
    <col min="15875" max="15875" width="4" customWidth="1"/>
    <col min="15876" max="15876" width="4.85546875" customWidth="1"/>
    <col min="15877" max="15882" width="11" customWidth="1"/>
    <col min="15883" max="15883" width="3" customWidth="1"/>
    <col min="15884" max="16127" width="9" customWidth="1"/>
    <col min="16129" max="16129" width="3" customWidth="1"/>
    <col min="16130" max="16130" width="13.5703125" customWidth="1"/>
    <col min="16131" max="16131" width="4" customWidth="1"/>
    <col min="16132" max="16132" width="4.85546875" customWidth="1"/>
    <col min="16133" max="16138" width="11" customWidth="1"/>
    <col min="16139" max="16139" width="3" customWidth="1"/>
    <col min="16140" max="16383" width="9" customWidth="1"/>
  </cols>
  <sheetData>
    <row r="2" spans="1:21" x14ac:dyDescent="0.2">
      <c r="C2" s="22"/>
      <c r="D2" s="22" t="s">
        <v>330</v>
      </c>
      <c r="E2" s="22"/>
      <c r="F2" s="22"/>
    </row>
    <row r="5" spans="1:21" ht="18" customHeight="1" x14ac:dyDescent="0.2">
      <c r="B5" s="674" t="s">
        <v>428</v>
      </c>
      <c r="C5" s="675"/>
      <c r="D5" s="675"/>
      <c r="E5" s="675"/>
      <c r="F5" s="675"/>
      <c r="G5" s="675"/>
      <c r="H5" s="675"/>
      <c r="I5" s="675"/>
      <c r="J5" s="676"/>
    </row>
    <row r="6" spans="1:21" ht="18" customHeight="1" x14ac:dyDescent="0.2">
      <c r="A6" s="436"/>
      <c r="B6" s="677" t="s">
        <v>290</v>
      </c>
      <c r="C6" s="678"/>
      <c r="D6" s="678"/>
      <c r="E6" s="679" t="s">
        <v>330</v>
      </c>
      <c r="F6" s="679"/>
      <c r="G6" s="679"/>
      <c r="H6" s="679"/>
      <c r="I6" s="679"/>
      <c r="J6" s="680"/>
      <c r="K6" s="436"/>
      <c r="L6" s="436"/>
      <c r="M6" s="436"/>
      <c r="N6" s="436"/>
      <c r="O6" s="436"/>
      <c r="P6" s="436"/>
      <c r="Q6" s="436"/>
      <c r="R6" s="436"/>
      <c r="S6" s="436"/>
      <c r="T6" s="436"/>
      <c r="U6" s="436"/>
    </row>
    <row r="7" spans="1:21" ht="18" customHeight="1" x14ac:dyDescent="0.2">
      <c r="A7" s="436"/>
      <c r="B7" s="677" t="s">
        <v>429</v>
      </c>
      <c r="C7" s="678"/>
      <c r="D7" s="678"/>
      <c r="E7" s="681" t="s">
        <v>297</v>
      </c>
      <c r="F7" s="679"/>
      <c r="G7" s="679"/>
      <c r="H7" s="679"/>
      <c r="I7" s="679"/>
      <c r="J7" s="680"/>
      <c r="K7" s="436"/>
      <c r="O7" s="436"/>
      <c r="P7" s="436"/>
      <c r="Q7" s="436"/>
      <c r="R7" s="436"/>
      <c r="S7" s="436"/>
      <c r="T7" s="436"/>
      <c r="U7" s="436"/>
    </row>
    <row r="8" spans="1:21" ht="18" customHeight="1" x14ac:dyDescent="0.2">
      <c r="A8" s="436"/>
      <c r="B8" s="670" t="s">
        <v>430</v>
      </c>
      <c r="C8" s="671"/>
      <c r="D8" s="671"/>
      <c r="E8" s="672">
        <v>45223</v>
      </c>
      <c r="F8" s="672"/>
      <c r="G8" s="672"/>
      <c r="H8" s="672"/>
      <c r="I8" s="672"/>
      <c r="J8" s="673"/>
      <c r="K8" s="436"/>
      <c r="O8" s="436"/>
      <c r="P8" s="436"/>
      <c r="Q8" s="436"/>
      <c r="R8" s="436"/>
      <c r="S8" s="436"/>
      <c r="T8" s="436"/>
      <c r="U8" s="436"/>
    </row>
    <row r="9" spans="1:21" ht="18" customHeight="1" x14ac:dyDescent="0.2">
      <c r="B9" s="685" t="s">
        <v>431</v>
      </c>
      <c r="C9" s="686"/>
      <c r="D9" s="686"/>
      <c r="E9" s="686"/>
      <c r="F9" s="686"/>
      <c r="G9" s="686"/>
      <c r="H9" s="686"/>
      <c r="I9" s="686"/>
      <c r="J9" s="687"/>
    </row>
    <row r="10" spans="1:21" s="14" customFormat="1" ht="30" customHeight="1" x14ac:dyDescent="0.2">
      <c r="B10" s="437">
        <v>45223</v>
      </c>
      <c r="C10" s="688" t="s">
        <v>551</v>
      </c>
      <c r="D10" s="689"/>
      <c r="E10" s="689"/>
      <c r="F10" s="689"/>
      <c r="G10" s="689"/>
      <c r="H10" s="689"/>
      <c r="I10" s="689"/>
      <c r="J10" s="690"/>
    </row>
    <row r="11" spans="1:21" s="14" customFormat="1" ht="30" customHeight="1" x14ac:dyDescent="0.2">
      <c r="B11" s="437"/>
      <c r="C11" s="682"/>
      <c r="D11" s="683"/>
      <c r="E11" s="683"/>
      <c r="F11" s="683"/>
      <c r="G11" s="683"/>
      <c r="H11" s="683"/>
      <c r="I11" s="683"/>
      <c r="J11" s="684"/>
    </row>
    <row r="12" spans="1:21" s="14" customFormat="1" ht="30" customHeight="1" x14ac:dyDescent="0.2">
      <c r="B12" s="437"/>
      <c r="C12" s="682"/>
      <c r="D12" s="683"/>
      <c r="E12" s="683"/>
      <c r="F12" s="683"/>
      <c r="G12" s="683"/>
      <c r="H12" s="683"/>
      <c r="I12" s="683"/>
      <c r="J12" s="684"/>
    </row>
    <row r="13" spans="1:21" s="14" customFormat="1" ht="30" customHeight="1" x14ac:dyDescent="0.2">
      <c r="B13" s="437"/>
      <c r="C13" s="682"/>
      <c r="D13" s="683"/>
      <c r="E13" s="683"/>
      <c r="F13" s="683"/>
      <c r="G13" s="683"/>
      <c r="H13" s="683"/>
      <c r="I13" s="683"/>
      <c r="J13" s="684"/>
    </row>
    <row r="14" spans="1:21" s="14" customFormat="1" ht="30" customHeight="1" x14ac:dyDescent="0.2">
      <c r="B14" s="437"/>
      <c r="C14" s="682"/>
      <c r="D14" s="683"/>
      <c r="E14" s="683"/>
      <c r="F14" s="683"/>
      <c r="G14" s="683"/>
      <c r="H14" s="683"/>
      <c r="I14" s="683"/>
      <c r="J14" s="684"/>
    </row>
    <row r="15" spans="1:21" s="14" customFormat="1" ht="30" customHeight="1" x14ac:dyDescent="0.2">
      <c r="B15" s="437"/>
      <c r="C15" s="682"/>
      <c r="D15" s="683"/>
      <c r="E15" s="683"/>
      <c r="F15" s="683"/>
      <c r="G15" s="683"/>
      <c r="H15" s="683"/>
      <c r="I15" s="683"/>
      <c r="J15" s="684"/>
    </row>
    <row r="16" spans="1:21" s="14" customFormat="1" ht="30" customHeight="1" x14ac:dyDescent="0.2">
      <c r="B16" s="437"/>
      <c r="C16" s="682"/>
      <c r="D16" s="683"/>
      <c r="E16" s="683"/>
      <c r="F16" s="683"/>
      <c r="G16" s="683"/>
      <c r="H16" s="683"/>
      <c r="I16" s="683"/>
      <c r="J16" s="684"/>
    </row>
  </sheetData>
  <mergeCells count="15">
    <mergeCell ref="C15:J15"/>
    <mergeCell ref="C16:J16"/>
    <mergeCell ref="B9:J9"/>
    <mergeCell ref="C10:J10"/>
    <mergeCell ref="C11:J11"/>
    <mergeCell ref="C12:J12"/>
    <mergeCell ref="C13:J13"/>
    <mergeCell ref="C14:J14"/>
    <mergeCell ref="B8:D8"/>
    <mergeCell ref="E8:J8"/>
    <mergeCell ref="B5:J5"/>
    <mergeCell ref="B6:D6"/>
    <mergeCell ref="E6:J6"/>
    <mergeCell ref="B7:D7"/>
    <mergeCell ref="E7:J7"/>
  </mergeCells>
  <pageMargins left="0.75" right="0.75" top="1" bottom="1" header="0.49212598499999999" footer="0.49212598499999999"/>
  <pageSetup paperSize="9" orientation="portrait" horizontalDpi="300" verticalDpi="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J12"/>
  <sheetViews>
    <sheetView showGridLines="0" zoomScale="80" zoomScaleNormal="80" workbookViewId="0">
      <pane xSplit="7" ySplit="7" topLeftCell="H8" activePane="bottomRight" state="frozen"/>
      <selection activeCell="A19" sqref="A19"/>
      <selection pane="topRight" activeCell="A19" sqref="A19"/>
      <selection pane="bottomLeft" activeCell="A19" sqref="A19"/>
      <selection pane="bottomRight" activeCell="E10" sqref="E10"/>
    </sheetView>
  </sheetViews>
  <sheetFormatPr defaultColWidth="9.140625" defaultRowHeight="15.75" x14ac:dyDescent="0.2"/>
  <cols>
    <col min="1" max="1" width="9.5703125" style="442" customWidth="1"/>
    <col min="2" max="2" width="11.5703125" style="442" customWidth="1"/>
    <col min="3" max="3" width="15.28515625" style="442" customWidth="1"/>
    <col min="4" max="4" width="26.28515625" style="442" customWidth="1"/>
    <col min="5" max="5" width="25.85546875" style="488" customWidth="1"/>
    <col min="6" max="6" width="23.85546875" style="442" customWidth="1"/>
    <col min="7" max="7" width="13.140625" style="444" customWidth="1"/>
    <col min="8" max="8" width="13.7109375" style="444" customWidth="1"/>
    <col min="9" max="9" width="36.7109375" style="445" bestFit="1" customWidth="1"/>
    <col min="10" max="10" width="27.7109375" style="445" customWidth="1"/>
    <col min="11" max="11" width="17.42578125" style="442" hidden="1" customWidth="1"/>
    <col min="12" max="12" width="15.7109375" style="442" customWidth="1"/>
    <col min="13" max="15" width="9.140625" style="442"/>
    <col min="16" max="16" width="8.85546875" style="442" customWidth="1"/>
    <col min="17" max="17" width="10" style="442" customWidth="1"/>
    <col min="18" max="18" width="14.28515625" style="442" customWidth="1"/>
    <col min="19" max="256" width="9.140625" style="442"/>
    <col min="257" max="257" width="9.5703125" style="442" customWidth="1"/>
    <col min="258" max="258" width="11.5703125" style="442" customWidth="1"/>
    <col min="259" max="259" width="15.28515625" style="442" customWidth="1"/>
    <col min="260" max="260" width="26.28515625" style="442" customWidth="1"/>
    <col min="261" max="261" width="25.85546875" style="442" customWidth="1"/>
    <col min="262" max="262" width="23.85546875" style="442" customWidth="1"/>
    <col min="263" max="263" width="13.140625" style="442" customWidth="1"/>
    <col min="264" max="264" width="13.7109375" style="442" customWidth="1"/>
    <col min="265" max="265" width="36.7109375" style="442" bestFit="1" customWidth="1"/>
    <col min="266" max="266" width="27.7109375" style="442" customWidth="1"/>
    <col min="267" max="267" width="0" style="442" hidden="1" customWidth="1"/>
    <col min="268" max="268" width="15.7109375" style="442" customWidth="1"/>
    <col min="269" max="271" width="9.140625" style="442"/>
    <col min="272" max="272" width="8.85546875" style="442" customWidth="1"/>
    <col min="273" max="273" width="10" style="442" customWidth="1"/>
    <col min="274" max="274" width="14.28515625" style="442" customWidth="1"/>
    <col min="275" max="512" width="9.140625" style="442"/>
    <col min="513" max="513" width="9.5703125" style="442" customWidth="1"/>
    <col min="514" max="514" width="11.5703125" style="442" customWidth="1"/>
    <col min="515" max="515" width="15.28515625" style="442" customWidth="1"/>
    <col min="516" max="516" width="26.28515625" style="442" customWidth="1"/>
    <col min="517" max="517" width="25.85546875" style="442" customWidth="1"/>
    <col min="518" max="518" width="23.85546875" style="442" customWidth="1"/>
    <col min="519" max="519" width="13.140625" style="442" customWidth="1"/>
    <col min="520" max="520" width="13.7109375" style="442" customWidth="1"/>
    <col min="521" max="521" width="36.7109375" style="442" bestFit="1" customWidth="1"/>
    <col min="522" max="522" width="27.7109375" style="442" customWidth="1"/>
    <col min="523" max="523" width="0" style="442" hidden="1" customWidth="1"/>
    <col min="524" max="524" width="15.7109375" style="442" customWidth="1"/>
    <col min="525" max="527" width="9.140625" style="442"/>
    <col min="528" max="528" width="8.85546875" style="442" customWidth="1"/>
    <col min="529" max="529" width="10" style="442" customWidth="1"/>
    <col min="530" max="530" width="14.28515625" style="442" customWidth="1"/>
    <col min="531" max="768" width="9.140625" style="442"/>
    <col min="769" max="769" width="9.5703125" style="442" customWidth="1"/>
    <col min="770" max="770" width="11.5703125" style="442" customWidth="1"/>
    <col min="771" max="771" width="15.28515625" style="442" customWidth="1"/>
    <col min="772" max="772" width="26.28515625" style="442" customWidth="1"/>
    <col min="773" max="773" width="25.85546875" style="442" customWidth="1"/>
    <col min="774" max="774" width="23.85546875" style="442" customWidth="1"/>
    <col min="775" max="775" width="13.140625" style="442" customWidth="1"/>
    <col min="776" max="776" width="13.7109375" style="442" customWidth="1"/>
    <col min="777" max="777" width="36.7109375" style="442" bestFit="1" customWidth="1"/>
    <col min="778" max="778" width="27.7109375" style="442" customWidth="1"/>
    <col min="779" max="779" width="0" style="442" hidden="1" customWidth="1"/>
    <col min="780" max="780" width="15.7109375" style="442" customWidth="1"/>
    <col min="781" max="783" width="9.140625" style="442"/>
    <col min="784" max="784" width="8.85546875" style="442" customWidth="1"/>
    <col min="785" max="785" width="10" style="442" customWidth="1"/>
    <col min="786" max="786" width="14.28515625" style="442" customWidth="1"/>
    <col min="787" max="1024" width="9.140625" style="442"/>
    <col min="1025" max="1025" width="9.5703125" style="442" customWidth="1"/>
    <col min="1026" max="1026" width="11.5703125" style="442" customWidth="1"/>
    <col min="1027" max="1027" width="15.28515625" style="442" customWidth="1"/>
    <col min="1028" max="1028" width="26.28515625" style="442" customWidth="1"/>
    <col min="1029" max="1029" width="25.85546875" style="442" customWidth="1"/>
    <col min="1030" max="1030" width="23.85546875" style="442" customWidth="1"/>
    <col min="1031" max="1031" width="13.140625" style="442" customWidth="1"/>
    <col min="1032" max="1032" width="13.7109375" style="442" customWidth="1"/>
    <col min="1033" max="1033" width="36.7109375" style="442" bestFit="1" customWidth="1"/>
    <col min="1034" max="1034" width="27.7109375" style="442" customWidth="1"/>
    <col min="1035" max="1035" width="0" style="442" hidden="1" customWidth="1"/>
    <col min="1036" max="1036" width="15.7109375" style="442" customWidth="1"/>
    <col min="1037" max="1039" width="9.140625" style="442"/>
    <col min="1040" max="1040" width="8.85546875" style="442" customWidth="1"/>
    <col min="1041" max="1041" width="10" style="442" customWidth="1"/>
    <col min="1042" max="1042" width="14.28515625" style="442" customWidth="1"/>
    <col min="1043" max="1280" width="9.140625" style="442"/>
    <col min="1281" max="1281" width="9.5703125" style="442" customWidth="1"/>
    <col min="1282" max="1282" width="11.5703125" style="442" customWidth="1"/>
    <col min="1283" max="1283" width="15.28515625" style="442" customWidth="1"/>
    <col min="1284" max="1284" width="26.28515625" style="442" customWidth="1"/>
    <col min="1285" max="1285" width="25.85546875" style="442" customWidth="1"/>
    <col min="1286" max="1286" width="23.85546875" style="442" customWidth="1"/>
    <col min="1287" max="1287" width="13.140625" style="442" customWidth="1"/>
    <col min="1288" max="1288" width="13.7109375" style="442" customWidth="1"/>
    <col min="1289" max="1289" width="36.7109375" style="442" bestFit="1" customWidth="1"/>
    <col min="1290" max="1290" width="27.7109375" style="442" customWidth="1"/>
    <col min="1291" max="1291" width="0" style="442" hidden="1" customWidth="1"/>
    <col min="1292" max="1292" width="15.7109375" style="442" customWidth="1"/>
    <col min="1293" max="1295" width="9.140625" style="442"/>
    <col min="1296" max="1296" width="8.85546875" style="442" customWidth="1"/>
    <col min="1297" max="1297" width="10" style="442" customWidth="1"/>
    <col min="1298" max="1298" width="14.28515625" style="442" customWidth="1"/>
    <col min="1299" max="1536" width="9.140625" style="442"/>
    <col min="1537" max="1537" width="9.5703125" style="442" customWidth="1"/>
    <col min="1538" max="1538" width="11.5703125" style="442" customWidth="1"/>
    <col min="1539" max="1539" width="15.28515625" style="442" customWidth="1"/>
    <col min="1540" max="1540" width="26.28515625" style="442" customWidth="1"/>
    <col min="1541" max="1541" width="25.85546875" style="442" customWidth="1"/>
    <col min="1542" max="1542" width="23.85546875" style="442" customWidth="1"/>
    <col min="1543" max="1543" width="13.140625" style="442" customWidth="1"/>
    <col min="1544" max="1544" width="13.7109375" style="442" customWidth="1"/>
    <col min="1545" max="1545" width="36.7109375" style="442" bestFit="1" customWidth="1"/>
    <col min="1546" max="1546" width="27.7109375" style="442" customWidth="1"/>
    <col min="1547" max="1547" width="0" style="442" hidden="1" customWidth="1"/>
    <col min="1548" max="1548" width="15.7109375" style="442" customWidth="1"/>
    <col min="1549" max="1551" width="9.140625" style="442"/>
    <col min="1552" max="1552" width="8.85546875" style="442" customWidth="1"/>
    <col min="1553" max="1553" width="10" style="442" customWidth="1"/>
    <col min="1554" max="1554" width="14.28515625" style="442" customWidth="1"/>
    <col min="1555" max="1792" width="9.140625" style="442"/>
    <col min="1793" max="1793" width="9.5703125" style="442" customWidth="1"/>
    <col min="1794" max="1794" width="11.5703125" style="442" customWidth="1"/>
    <col min="1795" max="1795" width="15.28515625" style="442" customWidth="1"/>
    <col min="1796" max="1796" width="26.28515625" style="442" customWidth="1"/>
    <col min="1797" max="1797" width="25.85546875" style="442" customWidth="1"/>
    <col min="1798" max="1798" width="23.85546875" style="442" customWidth="1"/>
    <col min="1799" max="1799" width="13.140625" style="442" customWidth="1"/>
    <col min="1800" max="1800" width="13.7109375" style="442" customWidth="1"/>
    <col min="1801" max="1801" width="36.7109375" style="442" bestFit="1" customWidth="1"/>
    <col min="1802" max="1802" width="27.7109375" style="442" customWidth="1"/>
    <col min="1803" max="1803" width="0" style="442" hidden="1" customWidth="1"/>
    <col min="1804" max="1804" width="15.7109375" style="442" customWidth="1"/>
    <col min="1805" max="1807" width="9.140625" style="442"/>
    <col min="1808" max="1808" width="8.85546875" style="442" customWidth="1"/>
    <col min="1809" max="1809" width="10" style="442" customWidth="1"/>
    <col min="1810" max="1810" width="14.28515625" style="442" customWidth="1"/>
    <col min="1811" max="2048" width="9.140625" style="442"/>
    <col min="2049" max="2049" width="9.5703125" style="442" customWidth="1"/>
    <col min="2050" max="2050" width="11.5703125" style="442" customWidth="1"/>
    <col min="2051" max="2051" width="15.28515625" style="442" customWidth="1"/>
    <col min="2052" max="2052" width="26.28515625" style="442" customWidth="1"/>
    <col min="2053" max="2053" width="25.85546875" style="442" customWidth="1"/>
    <col min="2054" max="2054" width="23.85546875" style="442" customWidth="1"/>
    <col min="2055" max="2055" width="13.140625" style="442" customWidth="1"/>
    <col min="2056" max="2056" width="13.7109375" style="442" customWidth="1"/>
    <col min="2057" max="2057" width="36.7109375" style="442" bestFit="1" customWidth="1"/>
    <col min="2058" max="2058" width="27.7109375" style="442" customWidth="1"/>
    <col min="2059" max="2059" width="0" style="442" hidden="1" customWidth="1"/>
    <col min="2060" max="2060" width="15.7109375" style="442" customWidth="1"/>
    <col min="2061" max="2063" width="9.140625" style="442"/>
    <col min="2064" max="2064" width="8.85546875" style="442" customWidth="1"/>
    <col min="2065" max="2065" width="10" style="442" customWidth="1"/>
    <col min="2066" max="2066" width="14.28515625" style="442" customWidth="1"/>
    <col min="2067" max="2304" width="9.140625" style="442"/>
    <col min="2305" max="2305" width="9.5703125" style="442" customWidth="1"/>
    <col min="2306" max="2306" width="11.5703125" style="442" customWidth="1"/>
    <col min="2307" max="2307" width="15.28515625" style="442" customWidth="1"/>
    <col min="2308" max="2308" width="26.28515625" style="442" customWidth="1"/>
    <col min="2309" max="2309" width="25.85546875" style="442" customWidth="1"/>
    <col min="2310" max="2310" width="23.85546875" style="442" customWidth="1"/>
    <col min="2311" max="2311" width="13.140625" style="442" customWidth="1"/>
    <col min="2312" max="2312" width="13.7109375" style="442" customWidth="1"/>
    <col min="2313" max="2313" width="36.7109375" style="442" bestFit="1" customWidth="1"/>
    <col min="2314" max="2314" width="27.7109375" style="442" customWidth="1"/>
    <col min="2315" max="2315" width="0" style="442" hidden="1" customWidth="1"/>
    <col min="2316" max="2316" width="15.7109375" style="442" customWidth="1"/>
    <col min="2317" max="2319" width="9.140625" style="442"/>
    <col min="2320" max="2320" width="8.85546875" style="442" customWidth="1"/>
    <col min="2321" max="2321" width="10" style="442" customWidth="1"/>
    <col min="2322" max="2322" width="14.28515625" style="442" customWidth="1"/>
    <col min="2323" max="2560" width="9.140625" style="442"/>
    <col min="2561" max="2561" width="9.5703125" style="442" customWidth="1"/>
    <col min="2562" max="2562" width="11.5703125" style="442" customWidth="1"/>
    <col min="2563" max="2563" width="15.28515625" style="442" customWidth="1"/>
    <col min="2564" max="2564" width="26.28515625" style="442" customWidth="1"/>
    <col min="2565" max="2565" width="25.85546875" style="442" customWidth="1"/>
    <col min="2566" max="2566" width="23.85546875" style="442" customWidth="1"/>
    <col min="2567" max="2567" width="13.140625" style="442" customWidth="1"/>
    <col min="2568" max="2568" width="13.7109375" style="442" customWidth="1"/>
    <col min="2569" max="2569" width="36.7109375" style="442" bestFit="1" customWidth="1"/>
    <col min="2570" max="2570" width="27.7109375" style="442" customWidth="1"/>
    <col min="2571" max="2571" width="0" style="442" hidden="1" customWidth="1"/>
    <col min="2572" max="2572" width="15.7109375" style="442" customWidth="1"/>
    <col min="2573" max="2575" width="9.140625" style="442"/>
    <col min="2576" max="2576" width="8.85546875" style="442" customWidth="1"/>
    <col min="2577" max="2577" width="10" style="442" customWidth="1"/>
    <col min="2578" max="2578" width="14.28515625" style="442" customWidth="1"/>
    <col min="2579" max="2816" width="9.140625" style="442"/>
    <col min="2817" max="2817" width="9.5703125" style="442" customWidth="1"/>
    <col min="2818" max="2818" width="11.5703125" style="442" customWidth="1"/>
    <col min="2819" max="2819" width="15.28515625" style="442" customWidth="1"/>
    <col min="2820" max="2820" width="26.28515625" style="442" customWidth="1"/>
    <col min="2821" max="2821" width="25.85546875" style="442" customWidth="1"/>
    <col min="2822" max="2822" width="23.85546875" style="442" customWidth="1"/>
    <col min="2823" max="2823" width="13.140625" style="442" customWidth="1"/>
    <col min="2824" max="2824" width="13.7109375" style="442" customWidth="1"/>
    <col min="2825" max="2825" width="36.7109375" style="442" bestFit="1" customWidth="1"/>
    <col min="2826" max="2826" width="27.7109375" style="442" customWidth="1"/>
    <col min="2827" max="2827" width="0" style="442" hidden="1" customWidth="1"/>
    <col min="2828" max="2828" width="15.7109375" style="442" customWidth="1"/>
    <col min="2829" max="2831" width="9.140625" style="442"/>
    <col min="2832" max="2832" width="8.85546875" style="442" customWidth="1"/>
    <col min="2833" max="2833" width="10" style="442" customWidth="1"/>
    <col min="2834" max="2834" width="14.28515625" style="442" customWidth="1"/>
    <col min="2835" max="3072" width="9.140625" style="442"/>
    <col min="3073" max="3073" width="9.5703125" style="442" customWidth="1"/>
    <col min="3074" max="3074" width="11.5703125" style="442" customWidth="1"/>
    <col min="3075" max="3075" width="15.28515625" style="442" customWidth="1"/>
    <col min="3076" max="3076" width="26.28515625" style="442" customWidth="1"/>
    <col min="3077" max="3077" width="25.85546875" style="442" customWidth="1"/>
    <col min="3078" max="3078" width="23.85546875" style="442" customWidth="1"/>
    <col min="3079" max="3079" width="13.140625" style="442" customWidth="1"/>
    <col min="3080" max="3080" width="13.7109375" style="442" customWidth="1"/>
    <col min="3081" max="3081" width="36.7109375" style="442" bestFit="1" customWidth="1"/>
    <col min="3082" max="3082" width="27.7109375" style="442" customWidth="1"/>
    <col min="3083" max="3083" width="0" style="442" hidden="1" customWidth="1"/>
    <col min="3084" max="3084" width="15.7109375" style="442" customWidth="1"/>
    <col min="3085" max="3087" width="9.140625" style="442"/>
    <col min="3088" max="3088" width="8.85546875" style="442" customWidth="1"/>
    <col min="3089" max="3089" width="10" style="442" customWidth="1"/>
    <col min="3090" max="3090" width="14.28515625" style="442" customWidth="1"/>
    <col min="3091" max="3328" width="9.140625" style="442"/>
    <col min="3329" max="3329" width="9.5703125" style="442" customWidth="1"/>
    <col min="3330" max="3330" width="11.5703125" style="442" customWidth="1"/>
    <col min="3331" max="3331" width="15.28515625" style="442" customWidth="1"/>
    <col min="3332" max="3332" width="26.28515625" style="442" customWidth="1"/>
    <col min="3333" max="3333" width="25.85546875" style="442" customWidth="1"/>
    <col min="3334" max="3334" width="23.85546875" style="442" customWidth="1"/>
    <col min="3335" max="3335" width="13.140625" style="442" customWidth="1"/>
    <col min="3336" max="3336" width="13.7109375" style="442" customWidth="1"/>
    <col min="3337" max="3337" width="36.7109375" style="442" bestFit="1" customWidth="1"/>
    <col min="3338" max="3338" width="27.7109375" style="442" customWidth="1"/>
    <col min="3339" max="3339" width="0" style="442" hidden="1" customWidth="1"/>
    <col min="3340" max="3340" width="15.7109375" style="442" customWidth="1"/>
    <col min="3341" max="3343" width="9.140625" style="442"/>
    <col min="3344" max="3344" width="8.85546875" style="442" customWidth="1"/>
    <col min="3345" max="3345" width="10" style="442" customWidth="1"/>
    <col min="3346" max="3346" width="14.28515625" style="442" customWidth="1"/>
    <col min="3347" max="3584" width="9.140625" style="442"/>
    <col min="3585" max="3585" width="9.5703125" style="442" customWidth="1"/>
    <col min="3586" max="3586" width="11.5703125" style="442" customWidth="1"/>
    <col min="3587" max="3587" width="15.28515625" style="442" customWidth="1"/>
    <col min="3588" max="3588" width="26.28515625" style="442" customWidth="1"/>
    <col min="3589" max="3589" width="25.85546875" style="442" customWidth="1"/>
    <col min="3590" max="3590" width="23.85546875" style="442" customWidth="1"/>
    <col min="3591" max="3591" width="13.140625" style="442" customWidth="1"/>
    <col min="3592" max="3592" width="13.7109375" style="442" customWidth="1"/>
    <col min="3593" max="3593" width="36.7109375" style="442" bestFit="1" customWidth="1"/>
    <col min="3594" max="3594" width="27.7109375" style="442" customWidth="1"/>
    <col min="3595" max="3595" width="0" style="442" hidden="1" customWidth="1"/>
    <col min="3596" max="3596" width="15.7109375" style="442" customWidth="1"/>
    <col min="3597" max="3599" width="9.140625" style="442"/>
    <col min="3600" max="3600" width="8.85546875" style="442" customWidth="1"/>
    <col min="3601" max="3601" width="10" style="442" customWidth="1"/>
    <col min="3602" max="3602" width="14.28515625" style="442" customWidth="1"/>
    <col min="3603" max="3840" width="9.140625" style="442"/>
    <col min="3841" max="3841" width="9.5703125" style="442" customWidth="1"/>
    <col min="3842" max="3842" width="11.5703125" style="442" customWidth="1"/>
    <col min="3843" max="3843" width="15.28515625" style="442" customWidth="1"/>
    <col min="3844" max="3844" width="26.28515625" style="442" customWidth="1"/>
    <col min="3845" max="3845" width="25.85546875" style="442" customWidth="1"/>
    <col min="3846" max="3846" width="23.85546875" style="442" customWidth="1"/>
    <col min="3847" max="3847" width="13.140625" style="442" customWidth="1"/>
    <col min="3848" max="3848" width="13.7109375" style="442" customWidth="1"/>
    <col min="3849" max="3849" width="36.7109375" style="442" bestFit="1" customWidth="1"/>
    <col min="3850" max="3850" width="27.7109375" style="442" customWidth="1"/>
    <col min="3851" max="3851" width="0" style="442" hidden="1" customWidth="1"/>
    <col min="3852" max="3852" width="15.7109375" style="442" customWidth="1"/>
    <col min="3853" max="3855" width="9.140625" style="442"/>
    <col min="3856" max="3856" width="8.85546875" style="442" customWidth="1"/>
    <col min="3857" max="3857" width="10" style="442" customWidth="1"/>
    <col min="3858" max="3858" width="14.28515625" style="442" customWidth="1"/>
    <col min="3859" max="4096" width="9.140625" style="442"/>
    <col min="4097" max="4097" width="9.5703125" style="442" customWidth="1"/>
    <col min="4098" max="4098" width="11.5703125" style="442" customWidth="1"/>
    <col min="4099" max="4099" width="15.28515625" style="442" customWidth="1"/>
    <col min="4100" max="4100" width="26.28515625" style="442" customWidth="1"/>
    <col min="4101" max="4101" width="25.85546875" style="442" customWidth="1"/>
    <col min="4102" max="4102" width="23.85546875" style="442" customWidth="1"/>
    <col min="4103" max="4103" width="13.140625" style="442" customWidth="1"/>
    <col min="4104" max="4104" width="13.7109375" style="442" customWidth="1"/>
    <col min="4105" max="4105" width="36.7109375" style="442" bestFit="1" customWidth="1"/>
    <col min="4106" max="4106" width="27.7109375" style="442" customWidth="1"/>
    <col min="4107" max="4107" width="0" style="442" hidden="1" customWidth="1"/>
    <col min="4108" max="4108" width="15.7109375" style="442" customWidth="1"/>
    <col min="4109" max="4111" width="9.140625" style="442"/>
    <col min="4112" max="4112" width="8.85546875" style="442" customWidth="1"/>
    <col min="4113" max="4113" width="10" style="442" customWidth="1"/>
    <col min="4114" max="4114" width="14.28515625" style="442" customWidth="1"/>
    <col min="4115" max="4352" width="9.140625" style="442"/>
    <col min="4353" max="4353" width="9.5703125" style="442" customWidth="1"/>
    <col min="4354" max="4354" width="11.5703125" style="442" customWidth="1"/>
    <col min="4355" max="4355" width="15.28515625" style="442" customWidth="1"/>
    <col min="4356" max="4356" width="26.28515625" style="442" customWidth="1"/>
    <col min="4357" max="4357" width="25.85546875" style="442" customWidth="1"/>
    <col min="4358" max="4358" width="23.85546875" style="442" customWidth="1"/>
    <col min="4359" max="4359" width="13.140625" style="442" customWidth="1"/>
    <col min="4360" max="4360" width="13.7109375" style="442" customWidth="1"/>
    <col min="4361" max="4361" width="36.7109375" style="442" bestFit="1" customWidth="1"/>
    <col min="4362" max="4362" width="27.7109375" style="442" customWidth="1"/>
    <col min="4363" max="4363" width="0" style="442" hidden="1" customWidth="1"/>
    <col min="4364" max="4364" width="15.7109375" style="442" customWidth="1"/>
    <col min="4365" max="4367" width="9.140625" style="442"/>
    <col min="4368" max="4368" width="8.85546875" style="442" customWidth="1"/>
    <col min="4369" max="4369" width="10" style="442" customWidth="1"/>
    <col min="4370" max="4370" width="14.28515625" style="442" customWidth="1"/>
    <col min="4371" max="4608" width="9.140625" style="442"/>
    <col min="4609" max="4609" width="9.5703125" style="442" customWidth="1"/>
    <col min="4610" max="4610" width="11.5703125" style="442" customWidth="1"/>
    <col min="4611" max="4611" width="15.28515625" style="442" customWidth="1"/>
    <col min="4612" max="4612" width="26.28515625" style="442" customWidth="1"/>
    <col min="4613" max="4613" width="25.85546875" style="442" customWidth="1"/>
    <col min="4614" max="4614" width="23.85546875" style="442" customWidth="1"/>
    <col min="4615" max="4615" width="13.140625" style="442" customWidth="1"/>
    <col min="4616" max="4616" width="13.7109375" style="442" customWidth="1"/>
    <col min="4617" max="4617" width="36.7109375" style="442" bestFit="1" customWidth="1"/>
    <col min="4618" max="4618" width="27.7109375" style="442" customWidth="1"/>
    <col min="4619" max="4619" width="0" style="442" hidden="1" customWidth="1"/>
    <col min="4620" max="4620" width="15.7109375" style="442" customWidth="1"/>
    <col min="4621" max="4623" width="9.140625" style="442"/>
    <col min="4624" max="4624" width="8.85546875" style="442" customWidth="1"/>
    <col min="4625" max="4625" width="10" style="442" customWidth="1"/>
    <col min="4626" max="4626" width="14.28515625" style="442" customWidth="1"/>
    <col min="4627" max="4864" width="9.140625" style="442"/>
    <col min="4865" max="4865" width="9.5703125" style="442" customWidth="1"/>
    <col min="4866" max="4866" width="11.5703125" style="442" customWidth="1"/>
    <col min="4867" max="4867" width="15.28515625" style="442" customWidth="1"/>
    <col min="4868" max="4868" width="26.28515625" style="442" customWidth="1"/>
    <col min="4869" max="4869" width="25.85546875" style="442" customWidth="1"/>
    <col min="4870" max="4870" width="23.85546875" style="442" customWidth="1"/>
    <col min="4871" max="4871" width="13.140625" style="442" customWidth="1"/>
    <col min="4872" max="4872" width="13.7109375" style="442" customWidth="1"/>
    <col min="4873" max="4873" width="36.7109375" style="442" bestFit="1" customWidth="1"/>
    <col min="4874" max="4874" width="27.7109375" style="442" customWidth="1"/>
    <col min="4875" max="4875" width="0" style="442" hidden="1" customWidth="1"/>
    <col min="4876" max="4876" width="15.7109375" style="442" customWidth="1"/>
    <col min="4877" max="4879" width="9.140625" style="442"/>
    <col min="4880" max="4880" width="8.85546875" style="442" customWidth="1"/>
    <col min="4881" max="4881" width="10" style="442" customWidth="1"/>
    <col min="4882" max="4882" width="14.28515625" style="442" customWidth="1"/>
    <col min="4883" max="5120" width="9.140625" style="442"/>
    <col min="5121" max="5121" width="9.5703125" style="442" customWidth="1"/>
    <col min="5122" max="5122" width="11.5703125" style="442" customWidth="1"/>
    <col min="5123" max="5123" width="15.28515625" style="442" customWidth="1"/>
    <col min="5124" max="5124" width="26.28515625" style="442" customWidth="1"/>
    <col min="5125" max="5125" width="25.85546875" style="442" customWidth="1"/>
    <col min="5126" max="5126" width="23.85546875" style="442" customWidth="1"/>
    <col min="5127" max="5127" width="13.140625" style="442" customWidth="1"/>
    <col min="5128" max="5128" width="13.7109375" style="442" customWidth="1"/>
    <col min="5129" max="5129" width="36.7109375" style="442" bestFit="1" customWidth="1"/>
    <col min="5130" max="5130" width="27.7109375" style="442" customWidth="1"/>
    <col min="5131" max="5131" width="0" style="442" hidden="1" customWidth="1"/>
    <col min="5132" max="5132" width="15.7109375" style="442" customWidth="1"/>
    <col min="5133" max="5135" width="9.140625" style="442"/>
    <col min="5136" max="5136" width="8.85546875" style="442" customWidth="1"/>
    <col min="5137" max="5137" width="10" style="442" customWidth="1"/>
    <col min="5138" max="5138" width="14.28515625" style="442" customWidth="1"/>
    <col min="5139" max="5376" width="9.140625" style="442"/>
    <col min="5377" max="5377" width="9.5703125" style="442" customWidth="1"/>
    <col min="5378" max="5378" width="11.5703125" style="442" customWidth="1"/>
    <col min="5379" max="5379" width="15.28515625" style="442" customWidth="1"/>
    <col min="5380" max="5380" width="26.28515625" style="442" customWidth="1"/>
    <col min="5381" max="5381" width="25.85546875" style="442" customWidth="1"/>
    <col min="5382" max="5382" width="23.85546875" style="442" customWidth="1"/>
    <col min="5383" max="5383" width="13.140625" style="442" customWidth="1"/>
    <col min="5384" max="5384" width="13.7109375" style="442" customWidth="1"/>
    <col min="5385" max="5385" width="36.7109375" style="442" bestFit="1" customWidth="1"/>
    <col min="5386" max="5386" width="27.7109375" style="442" customWidth="1"/>
    <col min="5387" max="5387" width="0" style="442" hidden="1" customWidth="1"/>
    <col min="5388" max="5388" width="15.7109375" style="442" customWidth="1"/>
    <col min="5389" max="5391" width="9.140625" style="442"/>
    <col min="5392" max="5392" width="8.85546875" style="442" customWidth="1"/>
    <col min="5393" max="5393" width="10" style="442" customWidth="1"/>
    <col min="5394" max="5394" width="14.28515625" style="442" customWidth="1"/>
    <col min="5395" max="5632" width="9.140625" style="442"/>
    <col min="5633" max="5633" width="9.5703125" style="442" customWidth="1"/>
    <col min="5634" max="5634" width="11.5703125" style="442" customWidth="1"/>
    <col min="5635" max="5635" width="15.28515625" style="442" customWidth="1"/>
    <col min="5636" max="5636" width="26.28515625" style="442" customWidth="1"/>
    <col min="5637" max="5637" width="25.85546875" style="442" customWidth="1"/>
    <col min="5638" max="5638" width="23.85546875" style="442" customWidth="1"/>
    <col min="5639" max="5639" width="13.140625" style="442" customWidth="1"/>
    <col min="5640" max="5640" width="13.7109375" style="442" customWidth="1"/>
    <col min="5641" max="5641" width="36.7109375" style="442" bestFit="1" customWidth="1"/>
    <col min="5642" max="5642" width="27.7109375" style="442" customWidth="1"/>
    <col min="5643" max="5643" width="0" style="442" hidden="1" customWidth="1"/>
    <col min="5644" max="5644" width="15.7109375" style="442" customWidth="1"/>
    <col min="5645" max="5647" width="9.140625" style="442"/>
    <col min="5648" max="5648" width="8.85546875" style="442" customWidth="1"/>
    <col min="5649" max="5649" width="10" style="442" customWidth="1"/>
    <col min="5650" max="5650" width="14.28515625" style="442" customWidth="1"/>
    <col min="5651" max="5888" width="9.140625" style="442"/>
    <col min="5889" max="5889" width="9.5703125" style="442" customWidth="1"/>
    <col min="5890" max="5890" width="11.5703125" style="442" customWidth="1"/>
    <col min="5891" max="5891" width="15.28515625" style="442" customWidth="1"/>
    <col min="5892" max="5892" width="26.28515625" style="442" customWidth="1"/>
    <col min="5893" max="5893" width="25.85546875" style="442" customWidth="1"/>
    <col min="5894" max="5894" width="23.85546875" style="442" customWidth="1"/>
    <col min="5895" max="5895" width="13.140625" style="442" customWidth="1"/>
    <col min="5896" max="5896" width="13.7109375" style="442" customWidth="1"/>
    <col min="5897" max="5897" width="36.7109375" style="442" bestFit="1" customWidth="1"/>
    <col min="5898" max="5898" width="27.7109375" style="442" customWidth="1"/>
    <col min="5899" max="5899" width="0" style="442" hidden="1" customWidth="1"/>
    <col min="5900" max="5900" width="15.7109375" style="442" customWidth="1"/>
    <col min="5901" max="5903" width="9.140625" style="442"/>
    <col min="5904" max="5904" width="8.85546875" style="442" customWidth="1"/>
    <col min="5905" max="5905" width="10" style="442" customWidth="1"/>
    <col min="5906" max="5906" width="14.28515625" style="442" customWidth="1"/>
    <col min="5907" max="6144" width="9.140625" style="442"/>
    <col min="6145" max="6145" width="9.5703125" style="442" customWidth="1"/>
    <col min="6146" max="6146" width="11.5703125" style="442" customWidth="1"/>
    <col min="6147" max="6147" width="15.28515625" style="442" customWidth="1"/>
    <col min="6148" max="6148" width="26.28515625" style="442" customWidth="1"/>
    <col min="6149" max="6149" width="25.85546875" style="442" customWidth="1"/>
    <col min="6150" max="6150" width="23.85546875" style="442" customWidth="1"/>
    <col min="6151" max="6151" width="13.140625" style="442" customWidth="1"/>
    <col min="6152" max="6152" width="13.7109375" style="442" customWidth="1"/>
    <col min="6153" max="6153" width="36.7109375" style="442" bestFit="1" customWidth="1"/>
    <col min="6154" max="6154" width="27.7109375" style="442" customWidth="1"/>
    <col min="6155" max="6155" width="0" style="442" hidden="1" customWidth="1"/>
    <col min="6156" max="6156" width="15.7109375" style="442" customWidth="1"/>
    <col min="6157" max="6159" width="9.140625" style="442"/>
    <col min="6160" max="6160" width="8.85546875" style="442" customWidth="1"/>
    <col min="6161" max="6161" width="10" style="442" customWidth="1"/>
    <col min="6162" max="6162" width="14.28515625" style="442" customWidth="1"/>
    <col min="6163" max="6400" width="9.140625" style="442"/>
    <col min="6401" max="6401" width="9.5703125" style="442" customWidth="1"/>
    <col min="6402" max="6402" width="11.5703125" style="442" customWidth="1"/>
    <col min="6403" max="6403" width="15.28515625" style="442" customWidth="1"/>
    <col min="6404" max="6404" width="26.28515625" style="442" customWidth="1"/>
    <col min="6405" max="6405" width="25.85546875" style="442" customWidth="1"/>
    <col min="6406" max="6406" width="23.85546875" style="442" customWidth="1"/>
    <col min="6407" max="6407" width="13.140625" style="442" customWidth="1"/>
    <col min="6408" max="6408" width="13.7109375" style="442" customWidth="1"/>
    <col min="6409" max="6409" width="36.7109375" style="442" bestFit="1" customWidth="1"/>
    <col min="6410" max="6410" width="27.7109375" style="442" customWidth="1"/>
    <col min="6411" max="6411" width="0" style="442" hidden="1" customWidth="1"/>
    <col min="6412" max="6412" width="15.7109375" style="442" customWidth="1"/>
    <col min="6413" max="6415" width="9.140625" style="442"/>
    <col min="6416" max="6416" width="8.85546875" style="442" customWidth="1"/>
    <col min="6417" max="6417" width="10" style="442" customWidth="1"/>
    <col min="6418" max="6418" width="14.28515625" style="442" customWidth="1"/>
    <col min="6419" max="6656" width="9.140625" style="442"/>
    <col min="6657" max="6657" width="9.5703125" style="442" customWidth="1"/>
    <col min="6658" max="6658" width="11.5703125" style="442" customWidth="1"/>
    <col min="6659" max="6659" width="15.28515625" style="442" customWidth="1"/>
    <col min="6660" max="6660" width="26.28515625" style="442" customWidth="1"/>
    <col min="6661" max="6661" width="25.85546875" style="442" customWidth="1"/>
    <col min="6662" max="6662" width="23.85546875" style="442" customWidth="1"/>
    <col min="6663" max="6663" width="13.140625" style="442" customWidth="1"/>
    <col min="6664" max="6664" width="13.7109375" style="442" customWidth="1"/>
    <col min="6665" max="6665" width="36.7109375" style="442" bestFit="1" customWidth="1"/>
    <col min="6666" max="6666" width="27.7109375" style="442" customWidth="1"/>
    <col min="6667" max="6667" width="0" style="442" hidden="1" customWidth="1"/>
    <col min="6668" max="6668" width="15.7109375" style="442" customWidth="1"/>
    <col min="6669" max="6671" width="9.140625" style="442"/>
    <col min="6672" max="6672" width="8.85546875" style="442" customWidth="1"/>
    <col min="6673" max="6673" width="10" style="442" customWidth="1"/>
    <col min="6674" max="6674" width="14.28515625" style="442" customWidth="1"/>
    <col min="6675" max="6912" width="9.140625" style="442"/>
    <col min="6913" max="6913" width="9.5703125" style="442" customWidth="1"/>
    <col min="6914" max="6914" width="11.5703125" style="442" customWidth="1"/>
    <col min="6915" max="6915" width="15.28515625" style="442" customWidth="1"/>
    <col min="6916" max="6916" width="26.28515625" style="442" customWidth="1"/>
    <col min="6917" max="6917" width="25.85546875" style="442" customWidth="1"/>
    <col min="6918" max="6918" width="23.85546875" style="442" customWidth="1"/>
    <col min="6919" max="6919" width="13.140625" style="442" customWidth="1"/>
    <col min="6920" max="6920" width="13.7109375" style="442" customWidth="1"/>
    <col min="6921" max="6921" width="36.7109375" style="442" bestFit="1" customWidth="1"/>
    <col min="6922" max="6922" width="27.7109375" style="442" customWidth="1"/>
    <col min="6923" max="6923" width="0" style="442" hidden="1" customWidth="1"/>
    <col min="6924" max="6924" width="15.7109375" style="442" customWidth="1"/>
    <col min="6925" max="6927" width="9.140625" style="442"/>
    <col min="6928" max="6928" width="8.85546875" style="442" customWidth="1"/>
    <col min="6929" max="6929" width="10" style="442" customWidth="1"/>
    <col min="6930" max="6930" width="14.28515625" style="442" customWidth="1"/>
    <col min="6931" max="7168" width="9.140625" style="442"/>
    <col min="7169" max="7169" width="9.5703125" style="442" customWidth="1"/>
    <col min="7170" max="7170" width="11.5703125" style="442" customWidth="1"/>
    <col min="7171" max="7171" width="15.28515625" style="442" customWidth="1"/>
    <col min="7172" max="7172" width="26.28515625" style="442" customWidth="1"/>
    <col min="7173" max="7173" width="25.85546875" style="442" customWidth="1"/>
    <col min="7174" max="7174" width="23.85546875" style="442" customWidth="1"/>
    <col min="7175" max="7175" width="13.140625" style="442" customWidth="1"/>
    <col min="7176" max="7176" width="13.7109375" style="442" customWidth="1"/>
    <col min="7177" max="7177" width="36.7109375" style="442" bestFit="1" customWidth="1"/>
    <col min="7178" max="7178" width="27.7109375" style="442" customWidth="1"/>
    <col min="7179" max="7179" width="0" style="442" hidden="1" customWidth="1"/>
    <col min="7180" max="7180" width="15.7109375" style="442" customWidth="1"/>
    <col min="7181" max="7183" width="9.140625" style="442"/>
    <col min="7184" max="7184" width="8.85546875" style="442" customWidth="1"/>
    <col min="7185" max="7185" width="10" style="442" customWidth="1"/>
    <col min="7186" max="7186" width="14.28515625" style="442" customWidth="1"/>
    <col min="7187" max="7424" width="9.140625" style="442"/>
    <col min="7425" max="7425" width="9.5703125" style="442" customWidth="1"/>
    <col min="7426" max="7426" width="11.5703125" style="442" customWidth="1"/>
    <col min="7427" max="7427" width="15.28515625" style="442" customWidth="1"/>
    <col min="7428" max="7428" width="26.28515625" style="442" customWidth="1"/>
    <col min="7429" max="7429" width="25.85546875" style="442" customWidth="1"/>
    <col min="7430" max="7430" width="23.85546875" style="442" customWidth="1"/>
    <col min="7431" max="7431" width="13.140625" style="442" customWidth="1"/>
    <col min="7432" max="7432" width="13.7109375" style="442" customWidth="1"/>
    <col min="7433" max="7433" width="36.7109375" style="442" bestFit="1" customWidth="1"/>
    <col min="7434" max="7434" width="27.7109375" style="442" customWidth="1"/>
    <col min="7435" max="7435" width="0" style="442" hidden="1" customWidth="1"/>
    <col min="7436" max="7436" width="15.7109375" style="442" customWidth="1"/>
    <col min="7437" max="7439" width="9.140625" style="442"/>
    <col min="7440" max="7440" width="8.85546875" style="442" customWidth="1"/>
    <col min="7441" max="7441" width="10" style="442" customWidth="1"/>
    <col min="7442" max="7442" width="14.28515625" style="442" customWidth="1"/>
    <col min="7443" max="7680" width="9.140625" style="442"/>
    <col min="7681" max="7681" width="9.5703125" style="442" customWidth="1"/>
    <col min="7682" max="7682" width="11.5703125" style="442" customWidth="1"/>
    <col min="7683" max="7683" width="15.28515625" style="442" customWidth="1"/>
    <col min="7684" max="7684" width="26.28515625" style="442" customWidth="1"/>
    <col min="7685" max="7685" width="25.85546875" style="442" customWidth="1"/>
    <col min="7686" max="7686" width="23.85546875" style="442" customWidth="1"/>
    <col min="7687" max="7687" width="13.140625" style="442" customWidth="1"/>
    <col min="7688" max="7688" width="13.7109375" style="442" customWidth="1"/>
    <col min="7689" max="7689" width="36.7109375" style="442" bestFit="1" customWidth="1"/>
    <col min="7690" max="7690" width="27.7109375" style="442" customWidth="1"/>
    <col min="7691" max="7691" width="0" style="442" hidden="1" customWidth="1"/>
    <col min="7692" max="7692" width="15.7109375" style="442" customWidth="1"/>
    <col min="7693" max="7695" width="9.140625" style="442"/>
    <col min="7696" max="7696" width="8.85546875" style="442" customWidth="1"/>
    <col min="7697" max="7697" width="10" style="442" customWidth="1"/>
    <col min="7698" max="7698" width="14.28515625" style="442" customWidth="1"/>
    <col min="7699" max="7936" width="9.140625" style="442"/>
    <col min="7937" max="7937" width="9.5703125" style="442" customWidth="1"/>
    <col min="7938" max="7938" width="11.5703125" style="442" customWidth="1"/>
    <col min="7939" max="7939" width="15.28515625" style="442" customWidth="1"/>
    <col min="7940" max="7940" width="26.28515625" style="442" customWidth="1"/>
    <col min="7941" max="7941" width="25.85546875" style="442" customWidth="1"/>
    <col min="7942" max="7942" width="23.85546875" style="442" customWidth="1"/>
    <col min="7943" max="7943" width="13.140625" style="442" customWidth="1"/>
    <col min="7944" max="7944" width="13.7109375" style="442" customWidth="1"/>
    <col min="7945" max="7945" width="36.7109375" style="442" bestFit="1" customWidth="1"/>
    <col min="7946" max="7946" width="27.7109375" style="442" customWidth="1"/>
    <col min="7947" max="7947" width="0" style="442" hidden="1" customWidth="1"/>
    <col min="7948" max="7948" width="15.7109375" style="442" customWidth="1"/>
    <col min="7949" max="7951" width="9.140625" style="442"/>
    <col min="7952" max="7952" width="8.85546875" style="442" customWidth="1"/>
    <col min="7953" max="7953" width="10" style="442" customWidth="1"/>
    <col min="7954" max="7954" width="14.28515625" style="442" customWidth="1"/>
    <col min="7955" max="8192" width="9.140625" style="442"/>
    <col min="8193" max="8193" width="9.5703125" style="442" customWidth="1"/>
    <col min="8194" max="8194" width="11.5703125" style="442" customWidth="1"/>
    <col min="8195" max="8195" width="15.28515625" style="442" customWidth="1"/>
    <col min="8196" max="8196" width="26.28515625" style="442" customWidth="1"/>
    <col min="8197" max="8197" width="25.85546875" style="442" customWidth="1"/>
    <col min="8198" max="8198" width="23.85546875" style="442" customWidth="1"/>
    <col min="8199" max="8199" width="13.140625" style="442" customWidth="1"/>
    <col min="8200" max="8200" width="13.7109375" style="442" customWidth="1"/>
    <col min="8201" max="8201" width="36.7109375" style="442" bestFit="1" customWidth="1"/>
    <col min="8202" max="8202" width="27.7109375" style="442" customWidth="1"/>
    <col min="8203" max="8203" width="0" style="442" hidden="1" customWidth="1"/>
    <col min="8204" max="8204" width="15.7109375" style="442" customWidth="1"/>
    <col min="8205" max="8207" width="9.140625" style="442"/>
    <col min="8208" max="8208" width="8.85546875" style="442" customWidth="1"/>
    <col min="8209" max="8209" width="10" style="442" customWidth="1"/>
    <col min="8210" max="8210" width="14.28515625" style="442" customWidth="1"/>
    <col min="8211" max="8448" width="9.140625" style="442"/>
    <col min="8449" max="8449" width="9.5703125" style="442" customWidth="1"/>
    <col min="8450" max="8450" width="11.5703125" style="442" customWidth="1"/>
    <col min="8451" max="8451" width="15.28515625" style="442" customWidth="1"/>
    <col min="8452" max="8452" width="26.28515625" style="442" customWidth="1"/>
    <col min="8453" max="8453" width="25.85546875" style="442" customWidth="1"/>
    <col min="8454" max="8454" width="23.85546875" style="442" customWidth="1"/>
    <col min="8455" max="8455" width="13.140625" style="442" customWidth="1"/>
    <col min="8456" max="8456" width="13.7109375" style="442" customWidth="1"/>
    <col min="8457" max="8457" width="36.7109375" style="442" bestFit="1" customWidth="1"/>
    <col min="8458" max="8458" width="27.7109375" style="442" customWidth="1"/>
    <col min="8459" max="8459" width="0" style="442" hidden="1" customWidth="1"/>
    <col min="8460" max="8460" width="15.7109375" style="442" customWidth="1"/>
    <col min="8461" max="8463" width="9.140625" style="442"/>
    <col min="8464" max="8464" width="8.85546875" style="442" customWidth="1"/>
    <col min="8465" max="8465" width="10" style="442" customWidth="1"/>
    <col min="8466" max="8466" width="14.28515625" style="442" customWidth="1"/>
    <col min="8467" max="8704" width="9.140625" style="442"/>
    <col min="8705" max="8705" width="9.5703125" style="442" customWidth="1"/>
    <col min="8706" max="8706" width="11.5703125" style="442" customWidth="1"/>
    <col min="8707" max="8707" width="15.28515625" style="442" customWidth="1"/>
    <col min="8708" max="8708" width="26.28515625" style="442" customWidth="1"/>
    <col min="8709" max="8709" width="25.85546875" style="442" customWidth="1"/>
    <col min="8710" max="8710" width="23.85546875" style="442" customWidth="1"/>
    <col min="8711" max="8711" width="13.140625" style="442" customWidth="1"/>
    <col min="8712" max="8712" width="13.7109375" style="442" customWidth="1"/>
    <col min="8713" max="8713" width="36.7109375" style="442" bestFit="1" customWidth="1"/>
    <col min="8714" max="8714" width="27.7109375" style="442" customWidth="1"/>
    <col min="8715" max="8715" width="0" style="442" hidden="1" customWidth="1"/>
    <col min="8716" max="8716" width="15.7109375" style="442" customWidth="1"/>
    <col min="8717" max="8719" width="9.140625" style="442"/>
    <col min="8720" max="8720" width="8.85546875" style="442" customWidth="1"/>
    <col min="8721" max="8721" width="10" style="442" customWidth="1"/>
    <col min="8722" max="8722" width="14.28515625" style="442" customWidth="1"/>
    <col min="8723" max="8960" width="9.140625" style="442"/>
    <col min="8961" max="8961" width="9.5703125" style="442" customWidth="1"/>
    <col min="8962" max="8962" width="11.5703125" style="442" customWidth="1"/>
    <col min="8963" max="8963" width="15.28515625" style="442" customWidth="1"/>
    <col min="8964" max="8964" width="26.28515625" style="442" customWidth="1"/>
    <col min="8965" max="8965" width="25.85546875" style="442" customWidth="1"/>
    <col min="8966" max="8966" width="23.85546875" style="442" customWidth="1"/>
    <col min="8967" max="8967" width="13.140625" style="442" customWidth="1"/>
    <col min="8968" max="8968" width="13.7109375" style="442" customWidth="1"/>
    <col min="8969" max="8969" width="36.7109375" style="442" bestFit="1" customWidth="1"/>
    <col min="8970" max="8970" width="27.7109375" style="442" customWidth="1"/>
    <col min="8971" max="8971" width="0" style="442" hidden="1" customWidth="1"/>
    <col min="8972" max="8972" width="15.7109375" style="442" customWidth="1"/>
    <col min="8973" max="8975" width="9.140625" style="442"/>
    <col min="8976" max="8976" width="8.85546875" style="442" customWidth="1"/>
    <col min="8977" max="8977" width="10" style="442" customWidth="1"/>
    <col min="8978" max="8978" width="14.28515625" style="442" customWidth="1"/>
    <col min="8979" max="9216" width="9.140625" style="442"/>
    <col min="9217" max="9217" width="9.5703125" style="442" customWidth="1"/>
    <col min="9218" max="9218" width="11.5703125" style="442" customWidth="1"/>
    <col min="9219" max="9219" width="15.28515625" style="442" customWidth="1"/>
    <col min="9220" max="9220" width="26.28515625" style="442" customWidth="1"/>
    <col min="9221" max="9221" width="25.85546875" style="442" customWidth="1"/>
    <col min="9222" max="9222" width="23.85546875" style="442" customWidth="1"/>
    <col min="9223" max="9223" width="13.140625" style="442" customWidth="1"/>
    <col min="9224" max="9224" width="13.7109375" style="442" customWidth="1"/>
    <col min="9225" max="9225" width="36.7109375" style="442" bestFit="1" customWidth="1"/>
    <col min="9226" max="9226" width="27.7109375" style="442" customWidth="1"/>
    <col min="9227" max="9227" width="0" style="442" hidden="1" customWidth="1"/>
    <col min="9228" max="9228" width="15.7109375" style="442" customWidth="1"/>
    <col min="9229" max="9231" width="9.140625" style="442"/>
    <col min="9232" max="9232" width="8.85546875" style="442" customWidth="1"/>
    <col min="9233" max="9233" width="10" style="442" customWidth="1"/>
    <col min="9234" max="9234" width="14.28515625" style="442" customWidth="1"/>
    <col min="9235" max="9472" width="9.140625" style="442"/>
    <col min="9473" max="9473" width="9.5703125" style="442" customWidth="1"/>
    <col min="9474" max="9474" width="11.5703125" style="442" customWidth="1"/>
    <col min="9475" max="9475" width="15.28515625" style="442" customWidth="1"/>
    <col min="9476" max="9476" width="26.28515625" style="442" customWidth="1"/>
    <col min="9477" max="9477" width="25.85546875" style="442" customWidth="1"/>
    <col min="9478" max="9478" width="23.85546875" style="442" customWidth="1"/>
    <col min="9479" max="9479" width="13.140625" style="442" customWidth="1"/>
    <col min="9480" max="9480" width="13.7109375" style="442" customWidth="1"/>
    <col min="9481" max="9481" width="36.7109375" style="442" bestFit="1" customWidth="1"/>
    <col min="9482" max="9482" width="27.7109375" style="442" customWidth="1"/>
    <col min="9483" max="9483" width="0" style="442" hidden="1" customWidth="1"/>
    <col min="9484" max="9484" width="15.7109375" style="442" customWidth="1"/>
    <col min="9485" max="9487" width="9.140625" style="442"/>
    <col min="9488" max="9488" width="8.85546875" style="442" customWidth="1"/>
    <col min="9489" max="9489" width="10" style="442" customWidth="1"/>
    <col min="9490" max="9490" width="14.28515625" style="442" customWidth="1"/>
    <col min="9491" max="9728" width="9.140625" style="442"/>
    <col min="9729" max="9729" width="9.5703125" style="442" customWidth="1"/>
    <col min="9730" max="9730" width="11.5703125" style="442" customWidth="1"/>
    <col min="9731" max="9731" width="15.28515625" style="442" customWidth="1"/>
    <col min="9732" max="9732" width="26.28515625" style="442" customWidth="1"/>
    <col min="9733" max="9733" width="25.85546875" style="442" customWidth="1"/>
    <col min="9734" max="9734" width="23.85546875" style="442" customWidth="1"/>
    <col min="9735" max="9735" width="13.140625" style="442" customWidth="1"/>
    <col min="9736" max="9736" width="13.7109375" style="442" customWidth="1"/>
    <col min="9737" max="9737" width="36.7109375" style="442" bestFit="1" customWidth="1"/>
    <col min="9738" max="9738" width="27.7109375" style="442" customWidth="1"/>
    <col min="9739" max="9739" width="0" style="442" hidden="1" customWidth="1"/>
    <col min="9740" max="9740" width="15.7109375" style="442" customWidth="1"/>
    <col min="9741" max="9743" width="9.140625" style="442"/>
    <col min="9744" max="9744" width="8.85546875" style="442" customWidth="1"/>
    <col min="9745" max="9745" width="10" style="442" customWidth="1"/>
    <col min="9746" max="9746" width="14.28515625" style="442" customWidth="1"/>
    <col min="9747" max="9984" width="9.140625" style="442"/>
    <col min="9985" max="9985" width="9.5703125" style="442" customWidth="1"/>
    <col min="9986" max="9986" width="11.5703125" style="442" customWidth="1"/>
    <col min="9987" max="9987" width="15.28515625" style="442" customWidth="1"/>
    <col min="9988" max="9988" width="26.28515625" style="442" customWidth="1"/>
    <col min="9989" max="9989" width="25.85546875" style="442" customWidth="1"/>
    <col min="9990" max="9990" width="23.85546875" style="442" customWidth="1"/>
    <col min="9991" max="9991" width="13.140625" style="442" customWidth="1"/>
    <col min="9992" max="9992" width="13.7109375" style="442" customWidth="1"/>
    <col min="9993" max="9993" width="36.7109375" style="442" bestFit="1" customWidth="1"/>
    <col min="9994" max="9994" width="27.7109375" style="442" customWidth="1"/>
    <col min="9995" max="9995" width="0" style="442" hidden="1" customWidth="1"/>
    <col min="9996" max="9996" width="15.7109375" style="442" customWidth="1"/>
    <col min="9997" max="9999" width="9.140625" style="442"/>
    <col min="10000" max="10000" width="8.85546875" style="442" customWidth="1"/>
    <col min="10001" max="10001" width="10" style="442" customWidth="1"/>
    <col min="10002" max="10002" width="14.28515625" style="442" customWidth="1"/>
    <col min="10003" max="10240" width="9.140625" style="442"/>
    <col min="10241" max="10241" width="9.5703125" style="442" customWidth="1"/>
    <col min="10242" max="10242" width="11.5703125" style="442" customWidth="1"/>
    <col min="10243" max="10243" width="15.28515625" style="442" customWidth="1"/>
    <col min="10244" max="10244" width="26.28515625" style="442" customWidth="1"/>
    <col min="10245" max="10245" width="25.85546875" style="442" customWidth="1"/>
    <col min="10246" max="10246" width="23.85546875" style="442" customWidth="1"/>
    <col min="10247" max="10247" width="13.140625" style="442" customWidth="1"/>
    <col min="10248" max="10248" width="13.7109375" style="442" customWidth="1"/>
    <col min="10249" max="10249" width="36.7109375" style="442" bestFit="1" customWidth="1"/>
    <col min="10250" max="10250" width="27.7109375" style="442" customWidth="1"/>
    <col min="10251" max="10251" width="0" style="442" hidden="1" customWidth="1"/>
    <col min="10252" max="10252" width="15.7109375" style="442" customWidth="1"/>
    <col min="10253" max="10255" width="9.140625" style="442"/>
    <col min="10256" max="10256" width="8.85546875" style="442" customWidth="1"/>
    <col min="10257" max="10257" width="10" style="442" customWidth="1"/>
    <col min="10258" max="10258" width="14.28515625" style="442" customWidth="1"/>
    <col min="10259" max="10496" width="9.140625" style="442"/>
    <col min="10497" max="10497" width="9.5703125" style="442" customWidth="1"/>
    <col min="10498" max="10498" width="11.5703125" style="442" customWidth="1"/>
    <col min="10499" max="10499" width="15.28515625" style="442" customWidth="1"/>
    <col min="10500" max="10500" width="26.28515625" style="442" customWidth="1"/>
    <col min="10501" max="10501" width="25.85546875" style="442" customWidth="1"/>
    <col min="10502" max="10502" width="23.85546875" style="442" customWidth="1"/>
    <col min="10503" max="10503" width="13.140625" style="442" customWidth="1"/>
    <col min="10504" max="10504" width="13.7109375" style="442" customWidth="1"/>
    <col min="10505" max="10505" width="36.7109375" style="442" bestFit="1" customWidth="1"/>
    <col min="10506" max="10506" width="27.7109375" style="442" customWidth="1"/>
    <col min="10507" max="10507" width="0" style="442" hidden="1" customWidth="1"/>
    <col min="10508" max="10508" width="15.7109375" style="442" customWidth="1"/>
    <col min="10509" max="10511" width="9.140625" style="442"/>
    <col min="10512" max="10512" width="8.85546875" style="442" customWidth="1"/>
    <col min="10513" max="10513" width="10" style="442" customWidth="1"/>
    <col min="10514" max="10514" width="14.28515625" style="442" customWidth="1"/>
    <col min="10515" max="10752" width="9.140625" style="442"/>
    <col min="10753" max="10753" width="9.5703125" style="442" customWidth="1"/>
    <col min="10754" max="10754" width="11.5703125" style="442" customWidth="1"/>
    <col min="10755" max="10755" width="15.28515625" style="442" customWidth="1"/>
    <col min="10756" max="10756" width="26.28515625" style="442" customWidth="1"/>
    <col min="10757" max="10757" width="25.85546875" style="442" customWidth="1"/>
    <col min="10758" max="10758" width="23.85546875" style="442" customWidth="1"/>
    <col min="10759" max="10759" width="13.140625" style="442" customWidth="1"/>
    <col min="10760" max="10760" width="13.7109375" style="442" customWidth="1"/>
    <col min="10761" max="10761" width="36.7109375" style="442" bestFit="1" customWidth="1"/>
    <col min="10762" max="10762" width="27.7109375" style="442" customWidth="1"/>
    <col min="10763" max="10763" width="0" style="442" hidden="1" customWidth="1"/>
    <col min="10764" max="10764" width="15.7109375" style="442" customWidth="1"/>
    <col min="10765" max="10767" width="9.140625" style="442"/>
    <col min="10768" max="10768" width="8.85546875" style="442" customWidth="1"/>
    <col min="10769" max="10769" width="10" style="442" customWidth="1"/>
    <col min="10770" max="10770" width="14.28515625" style="442" customWidth="1"/>
    <col min="10771" max="11008" width="9.140625" style="442"/>
    <col min="11009" max="11009" width="9.5703125" style="442" customWidth="1"/>
    <col min="11010" max="11010" width="11.5703125" style="442" customWidth="1"/>
    <col min="11011" max="11011" width="15.28515625" style="442" customWidth="1"/>
    <col min="11012" max="11012" width="26.28515625" style="442" customWidth="1"/>
    <col min="11013" max="11013" width="25.85546875" style="442" customWidth="1"/>
    <col min="11014" max="11014" width="23.85546875" style="442" customWidth="1"/>
    <col min="11015" max="11015" width="13.140625" style="442" customWidth="1"/>
    <col min="11016" max="11016" width="13.7109375" style="442" customWidth="1"/>
    <col min="11017" max="11017" width="36.7109375" style="442" bestFit="1" customWidth="1"/>
    <col min="11018" max="11018" width="27.7109375" style="442" customWidth="1"/>
    <col min="11019" max="11019" width="0" style="442" hidden="1" customWidth="1"/>
    <col min="11020" max="11020" width="15.7109375" style="442" customWidth="1"/>
    <col min="11021" max="11023" width="9.140625" style="442"/>
    <col min="11024" max="11024" width="8.85546875" style="442" customWidth="1"/>
    <col min="11025" max="11025" width="10" style="442" customWidth="1"/>
    <col min="11026" max="11026" width="14.28515625" style="442" customWidth="1"/>
    <col min="11027" max="11264" width="9.140625" style="442"/>
    <col min="11265" max="11265" width="9.5703125" style="442" customWidth="1"/>
    <col min="11266" max="11266" width="11.5703125" style="442" customWidth="1"/>
    <col min="11267" max="11267" width="15.28515625" style="442" customWidth="1"/>
    <col min="11268" max="11268" width="26.28515625" style="442" customWidth="1"/>
    <col min="11269" max="11269" width="25.85546875" style="442" customWidth="1"/>
    <col min="11270" max="11270" width="23.85546875" style="442" customWidth="1"/>
    <col min="11271" max="11271" width="13.140625" style="442" customWidth="1"/>
    <col min="11272" max="11272" width="13.7109375" style="442" customWidth="1"/>
    <col min="11273" max="11273" width="36.7109375" style="442" bestFit="1" customWidth="1"/>
    <col min="11274" max="11274" width="27.7109375" style="442" customWidth="1"/>
    <col min="11275" max="11275" width="0" style="442" hidden="1" customWidth="1"/>
    <col min="11276" max="11276" width="15.7109375" style="442" customWidth="1"/>
    <col min="11277" max="11279" width="9.140625" style="442"/>
    <col min="11280" max="11280" width="8.85546875" style="442" customWidth="1"/>
    <col min="11281" max="11281" width="10" style="442" customWidth="1"/>
    <col min="11282" max="11282" width="14.28515625" style="442" customWidth="1"/>
    <col min="11283" max="11520" width="9.140625" style="442"/>
    <col min="11521" max="11521" width="9.5703125" style="442" customWidth="1"/>
    <col min="11522" max="11522" width="11.5703125" style="442" customWidth="1"/>
    <col min="11523" max="11523" width="15.28515625" style="442" customWidth="1"/>
    <col min="11524" max="11524" width="26.28515625" style="442" customWidth="1"/>
    <col min="11525" max="11525" width="25.85546875" style="442" customWidth="1"/>
    <col min="11526" max="11526" width="23.85546875" style="442" customWidth="1"/>
    <col min="11527" max="11527" width="13.140625" style="442" customWidth="1"/>
    <col min="11528" max="11528" width="13.7109375" style="442" customWidth="1"/>
    <col min="11529" max="11529" width="36.7109375" style="442" bestFit="1" customWidth="1"/>
    <col min="11530" max="11530" width="27.7109375" style="442" customWidth="1"/>
    <col min="11531" max="11531" width="0" style="442" hidden="1" customWidth="1"/>
    <col min="11532" max="11532" width="15.7109375" style="442" customWidth="1"/>
    <col min="11533" max="11535" width="9.140625" style="442"/>
    <col min="11536" max="11536" width="8.85546875" style="442" customWidth="1"/>
    <col min="11537" max="11537" width="10" style="442" customWidth="1"/>
    <col min="11538" max="11538" width="14.28515625" style="442" customWidth="1"/>
    <col min="11539" max="11776" width="9.140625" style="442"/>
    <col min="11777" max="11777" width="9.5703125" style="442" customWidth="1"/>
    <col min="11778" max="11778" width="11.5703125" style="442" customWidth="1"/>
    <col min="11779" max="11779" width="15.28515625" style="442" customWidth="1"/>
    <col min="11780" max="11780" width="26.28515625" style="442" customWidth="1"/>
    <col min="11781" max="11781" width="25.85546875" style="442" customWidth="1"/>
    <col min="11782" max="11782" width="23.85546875" style="442" customWidth="1"/>
    <col min="11783" max="11783" width="13.140625" style="442" customWidth="1"/>
    <col min="11784" max="11784" width="13.7109375" style="442" customWidth="1"/>
    <col min="11785" max="11785" width="36.7109375" style="442" bestFit="1" customWidth="1"/>
    <col min="11786" max="11786" width="27.7109375" style="442" customWidth="1"/>
    <col min="11787" max="11787" width="0" style="442" hidden="1" customWidth="1"/>
    <col min="11788" max="11788" width="15.7109375" style="442" customWidth="1"/>
    <col min="11789" max="11791" width="9.140625" style="442"/>
    <col min="11792" max="11792" width="8.85546875" style="442" customWidth="1"/>
    <col min="11793" max="11793" width="10" style="442" customWidth="1"/>
    <col min="11794" max="11794" width="14.28515625" style="442" customWidth="1"/>
    <col min="11795" max="12032" width="9.140625" style="442"/>
    <col min="12033" max="12033" width="9.5703125" style="442" customWidth="1"/>
    <col min="12034" max="12034" width="11.5703125" style="442" customWidth="1"/>
    <col min="12035" max="12035" width="15.28515625" style="442" customWidth="1"/>
    <col min="12036" max="12036" width="26.28515625" style="442" customWidth="1"/>
    <col min="12037" max="12037" width="25.85546875" style="442" customWidth="1"/>
    <col min="12038" max="12038" width="23.85546875" style="442" customWidth="1"/>
    <col min="12039" max="12039" width="13.140625" style="442" customWidth="1"/>
    <col min="12040" max="12040" width="13.7109375" style="442" customWidth="1"/>
    <col min="12041" max="12041" width="36.7109375" style="442" bestFit="1" customWidth="1"/>
    <col min="12042" max="12042" width="27.7109375" style="442" customWidth="1"/>
    <col min="12043" max="12043" width="0" style="442" hidden="1" customWidth="1"/>
    <col min="12044" max="12044" width="15.7109375" style="442" customWidth="1"/>
    <col min="12045" max="12047" width="9.140625" style="442"/>
    <col min="12048" max="12048" width="8.85546875" style="442" customWidth="1"/>
    <col min="12049" max="12049" width="10" style="442" customWidth="1"/>
    <col min="12050" max="12050" width="14.28515625" style="442" customWidth="1"/>
    <col min="12051" max="12288" width="9.140625" style="442"/>
    <col min="12289" max="12289" width="9.5703125" style="442" customWidth="1"/>
    <col min="12290" max="12290" width="11.5703125" style="442" customWidth="1"/>
    <col min="12291" max="12291" width="15.28515625" style="442" customWidth="1"/>
    <col min="12292" max="12292" width="26.28515625" style="442" customWidth="1"/>
    <col min="12293" max="12293" width="25.85546875" style="442" customWidth="1"/>
    <col min="12294" max="12294" width="23.85546875" style="442" customWidth="1"/>
    <col min="12295" max="12295" width="13.140625" style="442" customWidth="1"/>
    <col min="12296" max="12296" width="13.7109375" style="442" customWidth="1"/>
    <col min="12297" max="12297" width="36.7109375" style="442" bestFit="1" customWidth="1"/>
    <col min="12298" max="12298" width="27.7109375" style="442" customWidth="1"/>
    <col min="12299" max="12299" width="0" style="442" hidden="1" customWidth="1"/>
    <col min="12300" max="12300" width="15.7109375" style="442" customWidth="1"/>
    <col min="12301" max="12303" width="9.140625" style="442"/>
    <col min="12304" max="12304" width="8.85546875" style="442" customWidth="1"/>
    <col min="12305" max="12305" width="10" style="442" customWidth="1"/>
    <col min="12306" max="12306" width="14.28515625" style="442" customWidth="1"/>
    <col min="12307" max="12544" width="9.140625" style="442"/>
    <col min="12545" max="12545" width="9.5703125" style="442" customWidth="1"/>
    <col min="12546" max="12546" width="11.5703125" style="442" customWidth="1"/>
    <col min="12547" max="12547" width="15.28515625" style="442" customWidth="1"/>
    <col min="12548" max="12548" width="26.28515625" style="442" customWidth="1"/>
    <col min="12549" max="12549" width="25.85546875" style="442" customWidth="1"/>
    <col min="12550" max="12550" width="23.85546875" style="442" customWidth="1"/>
    <col min="12551" max="12551" width="13.140625" style="442" customWidth="1"/>
    <col min="12552" max="12552" width="13.7109375" style="442" customWidth="1"/>
    <col min="12553" max="12553" width="36.7109375" style="442" bestFit="1" customWidth="1"/>
    <col min="12554" max="12554" width="27.7109375" style="442" customWidth="1"/>
    <col min="12555" max="12555" width="0" style="442" hidden="1" customWidth="1"/>
    <col min="12556" max="12556" width="15.7109375" style="442" customWidth="1"/>
    <col min="12557" max="12559" width="9.140625" style="442"/>
    <col min="12560" max="12560" width="8.85546875" style="442" customWidth="1"/>
    <col min="12561" max="12561" width="10" style="442" customWidth="1"/>
    <col min="12562" max="12562" width="14.28515625" style="442" customWidth="1"/>
    <col min="12563" max="12800" width="9.140625" style="442"/>
    <col min="12801" max="12801" width="9.5703125" style="442" customWidth="1"/>
    <col min="12802" max="12802" width="11.5703125" style="442" customWidth="1"/>
    <col min="12803" max="12803" width="15.28515625" style="442" customWidth="1"/>
    <col min="12804" max="12804" width="26.28515625" style="442" customWidth="1"/>
    <col min="12805" max="12805" width="25.85546875" style="442" customWidth="1"/>
    <col min="12806" max="12806" width="23.85546875" style="442" customWidth="1"/>
    <col min="12807" max="12807" width="13.140625" style="442" customWidth="1"/>
    <col min="12808" max="12808" width="13.7109375" style="442" customWidth="1"/>
    <col min="12809" max="12809" width="36.7109375" style="442" bestFit="1" customWidth="1"/>
    <col min="12810" max="12810" width="27.7109375" style="442" customWidth="1"/>
    <col min="12811" max="12811" width="0" style="442" hidden="1" customWidth="1"/>
    <col min="12812" max="12812" width="15.7109375" style="442" customWidth="1"/>
    <col min="12813" max="12815" width="9.140625" style="442"/>
    <col min="12816" max="12816" width="8.85546875" style="442" customWidth="1"/>
    <col min="12817" max="12817" width="10" style="442" customWidth="1"/>
    <col min="12818" max="12818" width="14.28515625" style="442" customWidth="1"/>
    <col min="12819" max="13056" width="9.140625" style="442"/>
    <col min="13057" max="13057" width="9.5703125" style="442" customWidth="1"/>
    <col min="13058" max="13058" width="11.5703125" style="442" customWidth="1"/>
    <col min="13059" max="13059" width="15.28515625" style="442" customWidth="1"/>
    <col min="13060" max="13060" width="26.28515625" style="442" customWidth="1"/>
    <col min="13061" max="13061" width="25.85546875" style="442" customWidth="1"/>
    <col min="13062" max="13062" width="23.85546875" style="442" customWidth="1"/>
    <col min="13063" max="13063" width="13.140625" style="442" customWidth="1"/>
    <col min="13064" max="13064" width="13.7109375" style="442" customWidth="1"/>
    <col min="13065" max="13065" width="36.7109375" style="442" bestFit="1" customWidth="1"/>
    <col min="13066" max="13066" width="27.7109375" style="442" customWidth="1"/>
    <col min="13067" max="13067" width="0" style="442" hidden="1" customWidth="1"/>
    <col min="13068" max="13068" width="15.7109375" style="442" customWidth="1"/>
    <col min="13069" max="13071" width="9.140625" style="442"/>
    <col min="13072" max="13072" width="8.85546875" style="442" customWidth="1"/>
    <col min="13073" max="13073" width="10" style="442" customWidth="1"/>
    <col min="13074" max="13074" width="14.28515625" style="442" customWidth="1"/>
    <col min="13075" max="13312" width="9.140625" style="442"/>
    <col min="13313" max="13313" width="9.5703125" style="442" customWidth="1"/>
    <col min="13314" max="13314" width="11.5703125" style="442" customWidth="1"/>
    <col min="13315" max="13315" width="15.28515625" style="442" customWidth="1"/>
    <col min="13316" max="13316" width="26.28515625" style="442" customWidth="1"/>
    <col min="13317" max="13317" width="25.85546875" style="442" customWidth="1"/>
    <col min="13318" max="13318" width="23.85546875" style="442" customWidth="1"/>
    <col min="13319" max="13319" width="13.140625" style="442" customWidth="1"/>
    <col min="13320" max="13320" width="13.7109375" style="442" customWidth="1"/>
    <col min="13321" max="13321" width="36.7109375" style="442" bestFit="1" customWidth="1"/>
    <col min="13322" max="13322" width="27.7109375" style="442" customWidth="1"/>
    <col min="13323" max="13323" width="0" style="442" hidden="1" customWidth="1"/>
    <col min="13324" max="13324" width="15.7109375" style="442" customWidth="1"/>
    <col min="13325" max="13327" width="9.140625" style="442"/>
    <col min="13328" max="13328" width="8.85546875" style="442" customWidth="1"/>
    <col min="13329" max="13329" width="10" style="442" customWidth="1"/>
    <col min="13330" max="13330" width="14.28515625" style="442" customWidth="1"/>
    <col min="13331" max="13568" width="9.140625" style="442"/>
    <col min="13569" max="13569" width="9.5703125" style="442" customWidth="1"/>
    <col min="13570" max="13570" width="11.5703125" style="442" customWidth="1"/>
    <col min="13571" max="13571" width="15.28515625" style="442" customWidth="1"/>
    <col min="13572" max="13572" width="26.28515625" style="442" customWidth="1"/>
    <col min="13573" max="13573" width="25.85546875" style="442" customWidth="1"/>
    <col min="13574" max="13574" width="23.85546875" style="442" customWidth="1"/>
    <col min="13575" max="13575" width="13.140625" style="442" customWidth="1"/>
    <col min="13576" max="13576" width="13.7109375" style="442" customWidth="1"/>
    <col min="13577" max="13577" width="36.7109375" style="442" bestFit="1" customWidth="1"/>
    <col min="13578" max="13578" width="27.7109375" style="442" customWidth="1"/>
    <col min="13579" max="13579" width="0" style="442" hidden="1" customWidth="1"/>
    <col min="13580" max="13580" width="15.7109375" style="442" customWidth="1"/>
    <col min="13581" max="13583" width="9.140625" style="442"/>
    <col min="13584" max="13584" width="8.85546875" style="442" customWidth="1"/>
    <col min="13585" max="13585" width="10" style="442" customWidth="1"/>
    <col min="13586" max="13586" width="14.28515625" style="442" customWidth="1"/>
    <col min="13587" max="13824" width="9.140625" style="442"/>
    <col min="13825" max="13825" width="9.5703125" style="442" customWidth="1"/>
    <col min="13826" max="13826" width="11.5703125" style="442" customWidth="1"/>
    <col min="13827" max="13827" width="15.28515625" style="442" customWidth="1"/>
    <col min="13828" max="13828" width="26.28515625" style="442" customWidth="1"/>
    <col min="13829" max="13829" width="25.85546875" style="442" customWidth="1"/>
    <col min="13830" max="13830" width="23.85546875" style="442" customWidth="1"/>
    <col min="13831" max="13831" width="13.140625" style="442" customWidth="1"/>
    <col min="13832" max="13832" width="13.7109375" style="442" customWidth="1"/>
    <col min="13833" max="13833" width="36.7109375" style="442" bestFit="1" customWidth="1"/>
    <col min="13834" max="13834" width="27.7109375" style="442" customWidth="1"/>
    <col min="13835" max="13835" width="0" style="442" hidden="1" customWidth="1"/>
    <col min="13836" max="13836" width="15.7109375" style="442" customWidth="1"/>
    <col min="13837" max="13839" width="9.140625" style="442"/>
    <col min="13840" max="13840" width="8.85546875" style="442" customWidth="1"/>
    <col min="13841" max="13841" width="10" style="442" customWidth="1"/>
    <col min="13842" max="13842" width="14.28515625" style="442" customWidth="1"/>
    <col min="13843" max="14080" width="9.140625" style="442"/>
    <col min="14081" max="14081" width="9.5703125" style="442" customWidth="1"/>
    <col min="14082" max="14082" width="11.5703125" style="442" customWidth="1"/>
    <col min="14083" max="14083" width="15.28515625" style="442" customWidth="1"/>
    <col min="14084" max="14084" width="26.28515625" style="442" customWidth="1"/>
    <col min="14085" max="14085" width="25.85546875" style="442" customWidth="1"/>
    <col min="14086" max="14086" width="23.85546875" style="442" customWidth="1"/>
    <col min="14087" max="14087" width="13.140625" style="442" customWidth="1"/>
    <col min="14088" max="14088" width="13.7109375" style="442" customWidth="1"/>
    <col min="14089" max="14089" width="36.7109375" style="442" bestFit="1" customWidth="1"/>
    <col min="14090" max="14090" width="27.7109375" style="442" customWidth="1"/>
    <col min="14091" max="14091" width="0" style="442" hidden="1" customWidth="1"/>
    <col min="14092" max="14092" width="15.7109375" style="442" customWidth="1"/>
    <col min="14093" max="14095" width="9.140625" style="442"/>
    <col min="14096" max="14096" width="8.85546875" style="442" customWidth="1"/>
    <col min="14097" max="14097" width="10" style="442" customWidth="1"/>
    <col min="14098" max="14098" width="14.28515625" style="442" customWidth="1"/>
    <col min="14099" max="14336" width="9.140625" style="442"/>
    <col min="14337" max="14337" width="9.5703125" style="442" customWidth="1"/>
    <col min="14338" max="14338" width="11.5703125" style="442" customWidth="1"/>
    <col min="14339" max="14339" width="15.28515625" style="442" customWidth="1"/>
    <col min="14340" max="14340" width="26.28515625" style="442" customWidth="1"/>
    <col min="14341" max="14341" width="25.85546875" style="442" customWidth="1"/>
    <col min="14342" max="14342" width="23.85546875" style="442" customWidth="1"/>
    <col min="14343" max="14343" width="13.140625" style="442" customWidth="1"/>
    <col min="14344" max="14344" width="13.7109375" style="442" customWidth="1"/>
    <col min="14345" max="14345" width="36.7109375" style="442" bestFit="1" customWidth="1"/>
    <col min="14346" max="14346" width="27.7109375" style="442" customWidth="1"/>
    <col min="14347" max="14347" width="0" style="442" hidden="1" customWidth="1"/>
    <col min="14348" max="14348" width="15.7109375" style="442" customWidth="1"/>
    <col min="14349" max="14351" width="9.140625" style="442"/>
    <col min="14352" max="14352" width="8.85546875" style="442" customWidth="1"/>
    <col min="14353" max="14353" width="10" style="442" customWidth="1"/>
    <col min="14354" max="14354" width="14.28515625" style="442" customWidth="1"/>
    <col min="14355" max="14592" width="9.140625" style="442"/>
    <col min="14593" max="14593" width="9.5703125" style="442" customWidth="1"/>
    <col min="14594" max="14594" width="11.5703125" style="442" customWidth="1"/>
    <col min="14595" max="14595" width="15.28515625" style="442" customWidth="1"/>
    <col min="14596" max="14596" width="26.28515625" style="442" customWidth="1"/>
    <col min="14597" max="14597" width="25.85546875" style="442" customWidth="1"/>
    <col min="14598" max="14598" width="23.85546875" style="442" customWidth="1"/>
    <col min="14599" max="14599" width="13.140625" style="442" customWidth="1"/>
    <col min="14600" max="14600" width="13.7109375" style="442" customWidth="1"/>
    <col min="14601" max="14601" width="36.7109375" style="442" bestFit="1" customWidth="1"/>
    <col min="14602" max="14602" width="27.7109375" style="442" customWidth="1"/>
    <col min="14603" max="14603" width="0" style="442" hidden="1" customWidth="1"/>
    <col min="14604" max="14604" width="15.7109375" style="442" customWidth="1"/>
    <col min="14605" max="14607" width="9.140625" style="442"/>
    <col min="14608" max="14608" width="8.85546875" style="442" customWidth="1"/>
    <col min="14609" max="14609" width="10" style="442" customWidth="1"/>
    <col min="14610" max="14610" width="14.28515625" style="442" customWidth="1"/>
    <col min="14611" max="14848" width="9.140625" style="442"/>
    <col min="14849" max="14849" width="9.5703125" style="442" customWidth="1"/>
    <col min="14850" max="14850" width="11.5703125" style="442" customWidth="1"/>
    <col min="14851" max="14851" width="15.28515625" style="442" customWidth="1"/>
    <col min="14852" max="14852" width="26.28515625" style="442" customWidth="1"/>
    <col min="14853" max="14853" width="25.85546875" style="442" customWidth="1"/>
    <col min="14854" max="14854" width="23.85546875" style="442" customWidth="1"/>
    <col min="14855" max="14855" width="13.140625" style="442" customWidth="1"/>
    <col min="14856" max="14856" width="13.7109375" style="442" customWidth="1"/>
    <col min="14857" max="14857" width="36.7109375" style="442" bestFit="1" customWidth="1"/>
    <col min="14858" max="14858" width="27.7109375" style="442" customWidth="1"/>
    <col min="14859" max="14859" width="0" style="442" hidden="1" customWidth="1"/>
    <col min="14860" max="14860" width="15.7109375" style="442" customWidth="1"/>
    <col min="14861" max="14863" width="9.140625" style="442"/>
    <col min="14864" max="14864" width="8.85546875" style="442" customWidth="1"/>
    <col min="14865" max="14865" width="10" style="442" customWidth="1"/>
    <col min="14866" max="14866" width="14.28515625" style="442" customWidth="1"/>
    <col min="14867" max="15104" width="9.140625" style="442"/>
    <col min="15105" max="15105" width="9.5703125" style="442" customWidth="1"/>
    <col min="15106" max="15106" width="11.5703125" style="442" customWidth="1"/>
    <col min="15107" max="15107" width="15.28515625" style="442" customWidth="1"/>
    <col min="15108" max="15108" width="26.28515625" style="442" customWidth="1"/>
    <col min="15109" max="15109" width="25.85546875" style="442" customWidth="1"/>
    <col min="15110" max="15110" width="23.85546875" style="442" customWidth="1"/>
    <col min="15111" max="15111" width="13.140625" style="442" customWidth="1"/>
    <col min="15112" max="15112" width="13.7109375" style="442" customWidth="1"/>
    <col min="15113" max="15113" width="36.7109375" style="442" bestFit="1" customWidth="1"/>
    <col min="15114" max="15114" width="27.7109375" style="442" customWidth="1"/>
    <col min="15115" max="15115" width="0" style="442" hidden="1" customWidth="1"/>
    <col min="15116" max="15116" width="15.7109375" style="442" customWidth="1"/>
    <col min="15117" max="15119" width="9.140625" style="442"/>
    <col min="15120" max="15120" width="8.85546875" style="442" customWidth="1"/>
    <col min="15121" max="15121" width="10" style="442" customWidth="1"/>
    <col min="15122" max="15122" width="14.28515625" style="442" customWidth="1"/>
    <col min="15123" max="15360" width="9.140625" style="442"/>
    <col min="15361" max="15361" width="9.5703125" style="442" customWidth="1"/>
    <col min="15362" max="15362" width="11.5703125" style="442" customWidth="1"/>
    <col min="15363" max="15363" width="15.28515625" style="442" customWidth="1"/>
    <col min="15364" max="15364" width="26.28515625" style="442" customWidth="1"/>
    <col min="15365" max="15365" width="25.85546875" style="442" customWidth="1"/>
    <col min="15366" max="15366" width="23.85546875" style="442" customWidth="1"/>
    <col min="15367" max="15367" width="13.140625" style="442" customWidth="1"/>
    <col min="15368" max="15368" width="13.7109375" style="442" customWidth="1"/>
    <col min="15369" max="15369" width="36.7109375" style="442" bestFit="1" customWidth="1"/>
    <col min="15370" max="15370" width="27.7109375" style="442" customWidth="1"/>
    <col min="15371" max="15371" width="0" style="442" hidden="1" customWidth="1"/>
    <col min="15372" max="15372" width="15.7109375" style="442" customWidth="1"/>
    <col min="15373" max="15375" width="9.140625" style="442"/>
    <col min="15376" max="15376" width="8.85546875" style="442" customWidth="1"/>
    <col min="15377" max="15377" width="10" style="442" customWidth="1"/>
    <col min="15378" max="15378" width="14.28515625" style="442" customWidth="1"/>
    <col min="15379" max="15616" width="9.140625" style="442"/>
    <col min="15617" max="15617" width="9.5703125" style="442" customWidth="1"/>
    <col min="15618" max="15618" width="11.5703125" style="442" customWidth="1"/>
    <col min="15619" max="15619" width="15.28515625" style="442" customWidth="1"/>
    <col min="15620" max="15620" width="26.28515625" style="442" customWidth="1"/>
    <col min="15621" max="15621" width="25.85546875" style="442" customWidth="1"/>
    <col min="15622" max="15622" width="23.85546875" style="442" customWidth="1"/>
    <col min="15623" max="15623" width="13.140625" style="442" customWidth="1"/>
    <col min="15624" max="15624" width="13.7109375" style="442" customWidth="1"/>
    <col min="15625" max="15625" width="36.7109375" style="442" bestFit="1" customWidth="1"/>
    <col min="15626" max="15626" width="27.7109375" style="442" customWidth="1"/>
    <col min="15627" max="15627" width="0" style="442" hidden="1" customWidth="1"/>
    <col min="15628" max="15628" width="15.7109375" style="442" customWidth="1"/>
    <col min="15629" max="15631" width="9.140625" style="442"/>
    <col min="15632" max="15632" width="8.85546875" style="442" customWidth="1"/>
    <col min="15633" max="15633" width="10" style="442" customWidth="1"/>
    <col min="15634" max="15634" width="14.28515625" style="442" customWidth="1"/>
    <col min="15635" max="15872" width="9.140625" style="442"/>
    <col min="15873" max="15873" width="9.5703125" style="442" customWidth="1"/>
    <col min="15874" max="15874" width="11.5703125" style="442" customWidth="1"/>
    <col min="15875" max="15875" width="15.28515625" style="442" customWidth="1"/>
    <col min="15876" max="15876" width="26.28515625" style="442" customWidth="1"/>
    <col min="15877" max="15877" width="25.85546875" style="442" customWidth="1"/>
    <col min="15878" max="15878" width="23.85546875" style="442" customWidth="1"/>
    <col min="15879" max="15879" width="13.140625" style="442" customWidth="1"/>
    <col min="15880" max="15880" width="13.7109375" style="442" customWidth="1"/>
    <col min="15881" max="15881" width="36.7109375" style="442" bestFit="1" customWidth="1"/>
    <col min="15882" max="15882" width="27.7109375" style="442" customWidth="1"/>
    <col min="15883" max="15883" width="0" style="442" hidden="1" customWidth="1"/>
    <col min="15884" max="15884" width="15.7109375" style="442" customWidth="1"/>
    <col min="15885" max="15887" width="9.140625" style="442"/>
    <col min="15888" max="15888" width="8.85546875" style="442" customWidth="1"/>
    <col min="15889" max="15889" width="10" style="442" customWidth="1"/>
    <col min="15890" max="15890" width="14.28515625" style="442" customWidth="1"/>
    <col min="15891" max="16128" width="9.140625" style="442"/>
    <col min="16129" max="16129" width="9.5703125" style="442" customWidth="1"/>
    <col min="16130" max="16130" width="11.5703125" style="442" customWidth="1"/>
    <col min="16131" max="16131" width="15.28515625" style="442" customWidth="1"/>
    <col min="16132" max="16132" width="26.28515625" style="442" customWidth="1"/>
    <col min="16133" max="16133" width="25.85546875" style="442" customWidth="1"/>
    <col min="16134" max="16134" width="23.85546875" style="442" customWidth="1"/>
    <col min="16135" max="16135" width="13.140625" style="442" customWidth="1"/>
    <col min="16136" max="16136" width="13.7109375" style="442" customWidth="1"/>
    <col min="16137" max="16137" width="36.7109375" style="442" bestFit="1" customWidth="1"/>
    <col min="16138" max="16138" width="27.7109375" style="442" customWidth="1"/>
    <col min="16139" max="16139" width="0" style="442" hidden="1" customWidth="1"/>
    <col min="16140" max="16140" width="15.7109375" style="442" customWidth="1"/>
    <col min="16141" max="16143" width="9.140625" style="442"/>
    <col min="16144" max="16144" width="8.85546875" style="442" customWidth="1"/>
    <col min="16145" max="16145" width="10" style="442" customWidth="1"/>
    <col min="16146" max="16146" width="14.28515625" style="442" customWidth="1"/>
    <col min="16147" max="16384" width="9.140625" style="442"/>
  </cols>
  <sheetData>
    <row r="1" spans="1:36" ht="16.5" thickBot="1" x14ac:dyDescent="0.3">
      <c r="A1" s="693" t="s">
        <v>432</v>
      </c>
      <c r="B1" s="694"/>
      <c r="C1" s="694"/>
      <c r="D1" s="694"/>
      <c r="E1" s="694"/>
      <c r="F1" s="694"/>
      <c r="G1" s="694"/>
      <c r="H1" s="438"/>
      <c r="I1" s="439"/>
      <c r="J1" s="439"/>
      <c r="K1" s="440"/>
      <c r="L1" s="441"/>
      <c r="AF1" s="697" t="s">
        <v>433</v>
      </c>
      <c r="AG1" s="698"/>
      <c r="AH1" s="443"/>
      <c r="AI1" s="699" t="s">
        <v>434</v>
      </c>
      <c r="AJ1" s="700"/>
    </row>
    <row r="2" spans="1:36" x14ac:dyDescent="0.25">
      <c r="A2" s="695"/>
      <c r="B2" s="696"/>
      <c r="C2" s="696"/>
      <c r="D2" s="696"/>
      <c r="E2" s="696"/>
      <c r="F2" s="696"/>
      <c r="G2" s="696"/>
      <c r="L2" s="446"/>
      <c r="AF2" s="447"/>
      <c r="AG2" s="448"/>
      <c r="AH2" s="443"/>
      <c r="AI2" s="449"/>
      <c r="AJ2" s="450"/>
    </row>
    <row r="3" spans="1:36" x14ac:dyDescent="0.25">
      <c r="A3" s="695"/>
      <c r="B3" s="696"/>
      <c r="C3" s="696"/>
      <c r="D3" s="696"/>
      <c r="E3" s="696"/>
      <c r="F3" s="696"/>
      <c r="G3" s="696"/>
      <c r="J3" s="451"/>
      <c r="L3" s="446"/>
      <c r="AF3" s="447"/>
      <c r="AG3" s="448"/>
      <c r="AH3" s="443"/>
      <c r="AI3" s="449"/>
      <c r="AJ3" s="450"/>
    </row>
    <row r="4" spans="1:36" x14ac:dyDescent="0.25">
      <c r="A4" s="695" t="str">
        <f>'Análise de Risco'!E6</f>
        <v>Saúde e Bem Estar</v>
      </c>
      <c r="B4" s="696"/>
      <c r="C4" s="696"/>
      <c r="D4" s="696"/>
      <c r="E4" s="696"/>
      <c r="F4" s="696"/>
      <c r="G4" s="696"/>
      <c r="L4" s="446"/>
      <c r="AF4" s="447"/>
      <c r="AG4" s="448"/>
      <c r="AH4" s="443"/>
      <c r="AI4" s="449"/>
      <c r="AJ4" s="450"/>
    </row>
    <row r="5" spans="1:36" ht="32.25" thickBot="1" x14ac:dyDescent="0.3">
      <c r="A5" s="701"/>
      <c r="B5" s="702"/>
      <c r="C5" s="702"/>
      <c r="D5" s="702"/>
      <c r="E5" s="702"/>
      <c r="F5" s="702"/>
      <c r="G5" s="702"/>
      <c r="H5" s="452"/>
      <c r="I5" s="453"/>
      <c r="J5" s="453"/>
      <c r="K5" s="452"/>
      <c r="L5" s="454"/>
      <c r="AF5" s="455" t="s">
        <v>435</v>
      </c>
      <c r="AG5" s="456">
        <v>1</v>
      </c>
      <c r="AH5" s="443"/>
      <c r="AI5" s="455" t="s">
        <v>436</v>
      </c>
      <c r="AJ5" s="456">
        <v>1</v>
      </c>
    </row>
    <row r="6" spans="1:36" ht="32.25" thickBot="1" x14ac:dyDescent="0.3">
      <c r="A6" s="703" t="s">
        <v>437</v>
      </c>
      <c r="B6" s="457" t="s">
        <v>438</v>
      </c>
      <c r="C6" s="703" t="s">
        <v>448</v>
      </c>
      <c r="D6" s="705" t="s">
        <v>439</v>
      </c>
      <c r="E6" s="706"/>
      <c r="F6" s="707"/>
      <c r="G6" s="708" t="s">
        <v>440</v>
      </c>
      <c r="H6" s="708" t="s">
        <v>441</v>
      </c>
      <c r="I6" s="710" t="s">
        <v>442</v>
      </c>
      <c r="J6" s="712" t="s">
        <v>443</v>
      </c>
      <c r="K6" s="458"/>
      <c r="L6" s="691" t="s">
        <v>444</v>
      </c>
      <c r="AF6" s="459" t="s">
        <v>445</v>
      </c>
      <c r="AG6" s="460">
        <v>2</v>
      </c>
      <c r="AH6" s="443"/>
      <c r="AI6" s="459" t="s">
        <v>446</v>
      </c>
      <c r="AJ6" s="460">
        <v>2</v>
      </c>
    </row>
    <row r="7" spans="1:36" s="465" customFormat="1" ht="48" thickBot="1" x14ac:dyDescent="0.3">
      <c r="A7" s="704"/>
      <c r="B7" s="461" t="s">
        <v>447</v>
      </c>
      <c r="C7" s="704"/>
      <c r="D7" s="462" t="s">
        <v>449</v>
      </c>
      <c r="E7" s="462" t="s">
        <v>450</v>
      </c>
      <c r="F7" s="463" t="s">
        <v>451</v>
      </c>
      <c r="G7" s="709"/>
      <c r="H7" s="709"/>
      <c r="I7" s="711"/>
      <c r="J7" s="713"/>
      <c r="K7" s="464" t="s">
        <v>452</v>
      </c>
      <c r="L7" s="692"/>
      <c r="AF7" s="459" t="s">
        <v>453</v>
      </c>
      <c r="AG7" s="460">
        <v>3</v>
      </c>
      <c r="AH7" s="443"/>
      <c r="AI7" s="459" t="s">
        <v>454</v>
      </c>
      <c r="AJ7" s="460">
        <v>3</v>
      </c>
    </row>
    <row r="8" spans="1:36" ht="126" x14ac:dyDescent="0.25">
      <c r="A8" s="466" t="s">
        <v>455</v>
      </c>
      <c r="B8" s="467" t="s">
        <v>456</v>
      </c>
      <c r="C8" s="467" t="s">
        <v>457</v>
      </c>
      <c r="D8" s="468" t="s">
        <v>547</v>
      </c>
      <c r="E8" s="467" t="s">
        <v>537</v>
      </c>
      <c r="F8" s="469" t="s">
        <v>536</v>
      </c>
      <c r="G8" s="470" t="s">
        <v>458</v>
      </c>
      <c r="H8" s="471" t="s">
        <v>459</v>
      </c>
      <c r="I8" s="472" t="s">
        <v>460</v>
      </c>
      <c r="J8" s="473" t="s">
        <v>461</v>
      </c>
      <c r="K8" s="467" t="s">
        <v>462</v>
      </c>
      <c r="L8" s="474">
        <f>Qualificar!K8</f>
        <v>8.0000000000000016E-2</v>
      </c>
      <c r="AF8" s="475" t="s">
        <v>463</v>
      </c>
      <c r="AG8" s="476">
        <v>4</v>
      </c>
      <c r="AI8" s="475" t="s">
        <v>464</v>
      </c>
      <c r="AJ8" s="476">
        <v>4</v>
      </c>
    </row>
    <row r="9" spans="1:36" ht="95.25" thickBot="1" x14ac:dyDescent="0.25">
      <c r="A9" s="466" t="s">
        <v>465</v>
      </c>
      <c r="B9" s="467" t="s">
        <v>456</v>
      </c>
      <c r="C9" s="467" t="s">
        <v>457</v>
      </c>
      <c r="D9" s="469" t="s">
        <v>538</v>
      </c>
      <c r="E9" s="467" t="s">
        <v>539</v>
      </c>
      <c r="F9" s="469" t="s">
        <v>540</v>
      </c>
      <c r="G9" s="470" t="s">
        <v>458</v>
      </c>
      <c r="H9" s="471" t="s">
        <v>459</v>
      </c>
      <c r="I9" s="477" t="s">
        <v>466</v>
      </c>
      <c r="J9" s="547" t="s">
        <v>541</v>
      </c>
      <c r="K9" s="467"/>
      <c r="L9" s="474">
        <f>Qualificar!K9</f>
        <v>0.32000000000000006</v>
      </c>
      <c r="AF9" s="478"/>
      <c r="AG9" s="479"/>
      <c r="AI9" s="475"/>
      <c r="AJ9" s="476"/>
    </row>
    <row r="10" spans="1:36" ht="138.75" thickBot="1" x14ac:dyDescent="0.35">
      <c r="A10" s="466" t="s">
        <v>467</v>
      </c>
      <c r="B10" s="467" t="s">
        <v>456</v>
      </c>
      <c r="C10" s="467" t="s">
        <v>457</v>
      </c>
      <c r="D10" s="469" t="s">
        <v>542</v>
      </c>
      <c r="E10" s="467" t="s">
        <v>468</v>
      </c>
      <c r="F10" s="469" t="s">
        <v>469</v>
      </c>
      <c r="G10" s="470" t="s">
        <v>458</v>
      </c>
      <c r="H10" s="471" t="s">
        <v>476</v>
      </c>
      <c r="I10" s="480" t="s">
        <v>470</v>
      </c>
      <c r="J10" s="547" t="s">
        <v>549</v>
      </c>
      <c r="K10" s="467"/>
      <c r="L10" s="474">
        <f>Qualificar!K10</f>
        <v>4.0000000000000008E-2</v>
      </c>
      <c r="AF10" s="478"/>
      <c r="AG10" s="479"/>
      <c r="AI10" s="475"/>
      <c r="AJ10" s="476"/>
    </row>
    <row r="11" spans="1:36" ht="121.5" thickBot="1" x14ac:dyDescent="0.35">
      <c r="A11" s="466" t="s">
        <v>471</v>
      </c>
      <c r="B11" s="467" t="s">
        <v>456</v>
      </c>
      <c r="C11" s="467" t="s">
        <v>457</v>
      </c>
      <c r="D11" s="469" t="s">
        <v>548</v>
      </c>
      <c r="E11" s="467" t="s">
        <v>472</v>
      </c>
      <c r="F11" s="469" t="s">
        <v>473</v>
      </c>
      <c r="G11" s="470" t="s">
        <v>458</v>
      </c>
      <c r="H11" s="471" t="s">
        <v>459</v>
      </c>
      <c r="I11" s="480" t="s">
        <v>474</v>
      </c>
      <c r="J11" s="547" t="s">
        <v>550</v>
      </c>
      <c r="K11" s="467"/>
      <c r="L11" s="474">
        <f>Qualificar!K11</f>
        <v>4.0000000000000008E-2</v>
      </c>
      <c r="AF11" s="478"/>
      <c r="AG11" s="479"/>
      <c r="AI11" s="475"/>
      <c r="AJ11" s="476"/>
    </row>
    <row r="12" spans="1:36" ht="95.25" thickBot="1" x14ac:dyDescent="0.25">
      <c r="A12" s="481" t="s">
        <v>475</v>
      </c>
      <c r="B12" s="482" t="s">
        <v>456</v>
      </c>
      <c r="C12" s="482" t="s">
        <v>457</v>
      </c>
      <c r="D12" s="483" t="s">
        <v>544</v>
      </c>
      <c r="E12" s="482" t="s">
        <v>545</v>
      </c>
      <c r="F12" s="483" t="s">
        <v>546</v>
      </c>
      <c r="G12" s="484" t="s">
        <v>458</v>
      </c>
      <c r="H12" s="485" t="s">
        <v>476</v>
      </c>
      <c r="I12" s="486" t="s">
        <v>477</v>
      </c>
      <c r="J12" s="548" t="s">
        <v>543</v>
      </c>
      <c r="K12" s="482"/>
      <c r="L12" s="487">
        <f>Qualificar!K12</f>
        <v>8.0000000000000016E-2</v>
      </c>
      <c r="AF12" s="478"/>
      <c r="AG12" s="479"/>
      <c r="AI12" s="475"/>
      <c r="AJ12" s="476"/>
    </row>
  </sheetData>
  <mergeCells count="12">
    <mergeCell ref="L6:L7"/>
    <mergeCell ref="A1:G3"/>
    <mergeCell ref="AF1:AG1"/>
    <mergeCell ref="AI1:AJ1"/>
    <mergeCell ref="A4:G5"/>
    <mergeCell ref="A6:A7"/>
    <mergeCell ref="D6:F6"/>
    <mergeCell ref="G6:G7"/>
    <mergeCell ref="H6:H7"/>
    <mergeCell ref="I6:I7"/>
    <mergeCell ref="J6:J7"/>
    <mergeCell ref="C6:C7"/>
  </mergeCells>
  <conditionalFormatting sqref="L8:L12">
    <cfRule type="cellIs" dxfId="5" priority="1" stopIfTrue="1" operator="between">
      <formula>0.005</formula>
      <formula>0.04</formula>
    </cfRule>
    <cfRule type="cellIs" dxfId="4" priority="2" stopIfTrue="1" operator="between">
      <formula>0.05</formula>
      <formula>0.17</formula>
    </cfRule>
    <cfRule type="cellIs" dxfId="3" priority="3" stopIfTrue="1" operator="between">
      <formula>0.18</formula>
      <formula>0.81</formula>
    </cfRule>
  </conditionalFormatting>
  <dataValidations count="1">
    <dataValidation type="list" allowBlank="1" showInputMessage="1" showErrorMessage="1" sqref="H8:H12 JD8:JD12 SZ8:SZ12 ACV8:ACV12 AMR8:AMR12 AWN8:AWN12 BGJ8:BGJ12 BQF8:BQF12 CAB8:CAB12 CJX8:CJX12 CTT8:CTT12 DDP8:DDP12 DNL8:DNL12 DXH8:DXH12 EHD8:EHD12 EQZ8:EQZ12 FAV8:FAV12 FKR8:FKR12 FUN8:FUN12 GEJ8:GEJ12 GOF8:GOF12 GYB8:GYB12 HHX8:HHX12 HRT8:HRT12 IBP8:IBP12 ILL8:ILL12 IVH8:IVH12 JFD8:JFD12 JOZ8:JOZ12 JYV8:JYV12 KIR8:KIR12 KSN8:KSN12 LCJ8:LCJ12 LMF8:LMF12 LWB8:LWB12 MFX8:MFX12 MPT8:MPT12 MZP8:MZP12 NJL8:NJL12 NTH8:NTH12 ODD8:ODD12 OMZ8:OMZ12 OWV8:OWV12 PGR8:PGR12 PQN8:PQN12 QAJ8:QAJ12 QKF8:QKF12 QUB8:QUB12 RDX8:RDX12 RNT8:RNT12 RXP8:RXP12 SHL8:SHL12 SRH8:SRH12 TBD8:TBD12 TKZ8:TKZ12 TUV8:TUV12 UER8:UER12 UON8:UON12 UYJ8:UYJ12 VIF8:VIF12 VSB8:VSB12 WBX8:WBX12 WLT8:WLT12 WVP8:WVP12 H65544:H65548 JD65544:JD65548 SZ65544:SZ65548 ACV65544:ACV65548 AMR65544:AMR65548 AWN65544:AWN65548 BGJ65544:BGJ65548 BQF65544:BQF65548 CAB65544:CAB65548 CJX65544:CJX65548 CTT65544:CTT65548 DDP65544:DDP65548 DNL65544:DNL65548 DXH65544:DXH65548 EHD65544:EHD65548 EQZ65544:EQZ65548 FAV65544:FAV65548 FKR65544:FKR65548 FUN65544:FUN65548 GEJ65544:GEJ65548 GOF65544:GOF65548 GYB65544:GYB65548 HHX65544:HHX65548 HRT65544:HRT65548 IBP65544:IBP65548 ILL65544:ILL65548 IVH65544:IVH65548 JFD65544:JFD65548 JOZ65544:JOZ65548 JYV65544:JYV65548 KIR65544:KIR65548 KSN65544:KSN65548 LCJ65544:LCJ65548 LMF65544:LMF65548 LWB65544:LWB65548 MFX65544:MFX65548 MPT65544:MPT65548 MZP65544:MZP65548 NJL65544:NJL65548 NTH65544:NTH65548 ODD65544:ODD65548 OMZ65544:OMZ65548 OWV65544:OWV65548 PGR65544:PGR65548 PQN65544:PQN65548 QAJ65544:QAJ65548 QKF65544:QKF65548 QUB65544:QUB65548 RDX65544:RDX65548 RNT65544:RNT65548 RXP65544:RXP65548 SHL65544:SHL65548 SRH65544:SRH65548 TBD65544:TBD65548 TKZ65544:TKZ65548 TUV65544:TUV65548 UER65544:UER65548 UON65544:UON65548 UYJ65544:UYJ65548 VIF65544:VIF65548 VSB65544:VSB65548 WBX65544:WBX65548 WLT65544:WLT65548 WVP65544:WVP65548 H131080:H131084 JD131080:JD131084 SZ131080:SZ131084 ACV131080:ACV131084 AMR131080:AMR131084 AWN131080:AWN131084 BGJ131080:BGJ131084 BQF131080:BQF131084 CAB131080:CAB131084 CJX131080:CJX131084 CTT131080:CTT131084 DDP131080:DDP131084 DNL131080:DNL131084 DXH131080:DXH131084 EHD131080:EHD131084 EQZ131080:EQZ131084 FAV131080:FAV131084 FKR131080:FKR131084 FUN131080:FUN131084 GEJ131080:GEJ131084 GOF131080:GOF131084 GYB131080:GYB131084 HHX131080:HHX131084 HRT131080:HRT131084 IBP131080:IBP131084 ILL131080:ILL131084 IVH131080:IVH131084 JFD131080:JFD131084 JOZ131080:JOZ131084 JYV131080:JYV131084 KIR131080:KIR131084 KSN131080:KSN131084 LCJ131080:LCJ131084 LMF131080:LMF131084 LWB131080:LWB131084 MFX131080:MFX131084 MPT131080:MPT131084 MZP131080:MZP131084 NJL131080:NJL131084 NTH131080:NTH131084 ODD131080:ODD131084 OMZ131080:OMZ131084 OWV131080:OWV131084 PGR131080:PGR131084 PQN131080:PQN131084 QAJ131080:QAJ131084 QKF131080:QKF131084 QUB131080:QUB131084 RDX131080:RDX131084 RNT131080:RNT131084 RXP131080:RXP131084 SHL131080:SHL131084 SRH131080:SRH131084 TBD131080:TBD131084 TKZ131080:TKZ131084 TUV131080:TUV131084 UER131080:UER131084 UON131080:UON131084 UYJ131080:UYJ131084 VIF131080:VIF131084 VSB131080:VSB131084 WBX131080:WBX131084 WLT131080:WLT131084 WVP131080:WVP131084 H196616:H196620 JD196616:JD196620 SZ196616:SZ196620 ACV196616:ACV196620 AMR196616:AMR196620 AWN196616:AWN196620 BGJ196616:BGJ196620 BQF196616:BQF196620 CAB196616:CAB196620 CJX196616:CJX196620 CTT196616:CTT196620 DDP196616:DDP196620 DNL196616:DNL196620 DXH196616:DXH196620 EHD196616:EHD196620 EQZ196616:EQZ196620 FAV196616:FAV196620 FKR196616:FKR196620 FUN196616:FUN196620 GEJ196616:GEJ196620 GOF196616:GOF196620 GYB196616:GYB196620 HHX196616:HHX196620 HRT196616:HRT196620 IBP196616:IBP196620 ILL196616:ILL196620 IVH196616:IVH196620 JFD196616:JFD196620 JOZ196616:JOZ196620 JYV196616:JYV196620 KIR196616:KIR196620 KSN196616:KSN196620 LCJ196616:LCJ196620 LMF196616:LMF196620 LWB196616:LWB196620 MFX196616:MFX196620 MPT196616:MPT196620 MZP196616:MZP196620 NJL196616:NJL196620 NTH196616:NTH196620 ODD196616:ODD196620 OMZ196616:OMZ196620 OWV196616:OWV196620 PGR196616:PGR196620 PQN196616:PQN196620 QAJ196616:QAJ196620 QKF196616:QKF196620 QUB196616:QUB196620 RDX196616:RDX196620 RNT196616:RNT196620 RXP196616:RXP196620 SHL196616:SHL196620 SRH196616:SRH196620 TBD196616:TBD196620 TKZ196616:TKZ196620 TUV196616:TUV196620 UER196616:UER196620 UON196616:UON196620 UYJ196616:UYJ196620 VIF196616:VIF196620 VSB196616:VSB196620 WBX196616:WBX196620 WLT196616:WLT196620 WVP196616:WVP196620 H262152:H262156 JD262152:JD262156 SZ262152:SZ262156 ACV262152:ACV262156 AMR262152:AMR262156 AWN262152:AWN262156 BGJ262152:BGJ262156 BQF262152:BQF262156 CAB262152:CAB262156 CJX262152:CJX262156 CTT262152:CTT262156 DDP262152:DDP262156 DNL262152:DNL262156 DXH262152:DXH262156 EHD262152:EHD262156 EQZ262152:EQZ262156 FAV262152:FAV262156 FKR262152:FKR262156 FUN262152:FUN262156 GEJ262152:GEJ262156 GOF262152:GOF262156 GYB262152:GYB262156 HHX262152:HHX262156 HRT262152:HRT262156 IBP262152:IBP262156 ILL262152:ILL262156 IVH262152:IVH262156 JFD262152:JFD262156 JOZ262152:JOZ262156 JYV262152:JYV262156 KIR262152:KIR262156 KSN262152:KSN262156 LCJ262152:LCJ262156 LMF262152:LMF262156 LWB262152:LWB262156 MFX262152:MFX262156 MPT262152:MPT262156 MZP262152:MZP262156 NJL262152:NJL262156 NTH262152:NTH262156 ODD262152:ODD262156 OMZ262152:OMZ262156 OWV262152:OWV262156 PGR262152:PGR262156 PQN262152:PQN262156 QAJ262152:QAJ262156 QKF262152:QKF262156 QUB262152:QUB262156 RDX262152:RDX262156 RNT262152:RNT262156 RXP262152:RXP262156 SHL262152:SHL262156 SRH262152:SRH262156 TBD262152:TBD262156 TKZ262152:TKZ262156 TUV262152:TUV262156 UER262152:UER262156 UON262152:UON262156 UYJ262152:UYJ262156 VIF262152:VIF262156 VSB262152:VSB262156 WBX262152:WBX262156 WLT262152:WLT262156 WVP262152:WVP262156 H327688:H327692 JD327688:JD327692 SZ327688:SZ327692 ACV327688:ACV327692 AMR327688:AMR327692 AWN327688:AWN327692 BGJ327688:BGJ327692 BQF327688:BQF327692 CAB327688:CAB327692 CJX327688:CJX327692 CTT327688:CTT327692 DDP327688:DDP327692 DNL327688:DNL327692 DXH327688:DXH327692 EHD327688:EHD327692 EQZ327688:EQZ327692 FAV327688:FAV327692 FKR327688:FKR327692 FUN327688:FUN327692 GEJ327688:GEJ327692 GOF327688:GOF327692 GYB327688:GYB327692 HHX327688:HHX327692 HRT327688:HRT327692 IBP327688:IBP327692 ILL327688:ILL327692 IVH327688:IVH327692 JFD327688:JFD327692 JOZ327688:JOZ327692 JYV327688:JYV327692 KIR327688:KIR327692 KSN327688:KSN327692 LCJ327688:LCJ327692 LMF327688:LMF327692 LWB327688:LWB327692 MFX327688:MFX327692 MPT327688:MPT327692 MZP327688:MZP327692 NJL327688:NJL327692 NTH327688:NTH327692 ODD327688:ODD327692 OMZ327688:OMZ327692 OWV327688:OWV327692 PGR327688:PGR327692 PQN327688:PQN327692 QAJ327688:QAJ327692 QKF327688:QKF327692 QUB327688:QUB327692 RDX327688:RDX327692 RNT327688:RNT327692 RXP327688:RXP327692 SHL327688:SHL327692 SRH327688:SRH327692 TBD327688:TBD327692 TKZ327688:TKZ327692 TUV327688:TUV327692 UER327688:UER327692 UON327688:UON327692 UYJ327688:UYJ327692 VIF327688:VIF327692 VSB327688:VSB327692 WBX327688:WBX327692 WLT327688:WLT327692 WVP327688:WVP327692 H393224:H393228 JD393224:JD393228 SZ393224:SZ393228 ACV393224:ACV393228 AMR393224:AMR393228 AWN393224:AWN393228 BGJ393224:BGJ393228 BQF393224:BQF393228 CAB393224:CAB393228 CJX393224:CJX393228 CTT393224:CTT393228 DDP393224:DDP393228 DNL393224:DNL393228 DXH393224:DXH393228 EHD393224:EHD393228 EQZ393224:EQZ393228 FAV393224:FAV393228 FKR393224:FKR393228 FUN393224:FUN393228 GEJ393224:GEJ393228 GOF393224:GOF393228 GYB393224:GYB393228 HHX393224:HHX393228 HRT393224:HRT393228 IBP393224:IBP393228 ILL393224:ILL393228 IVH393224:IVH393228 JFD393224:JFD393228 JOZ393224:JOZ393228 JYV393224:JYV393228 KIR393224:KIR393228 KSN393224:KSN393228 LCJ393224:LCJ393228 LMF393224:LMF393228 LWB393224:LWB393228 MFX393224:MFX393228 MPT393224:MPT393228 MZP393224:MZP393228 NJL393224:NJL393228 NTH393224:NTH393228 ODD393224:ODD393228 OMZ393224:OMZ393228 OWV393224:OWV393228 PGR393224:PGR393228 PQN393224:PQN393228 QAJ393224:QAJ393228 QKF393224:QKF393228 QUB393224:QUB393228 RDX393224:RDX393228 RNT393224:RNT393228 RXP393224:RXP393228 SHL393224:SHL393228 SRH393224:SRH393228 TBD393224:TBD393228 TKZ393224:TKZ393228 TUV393224:TUV393228 UER393224:UER393228 UON393224:UON393228 UYJ393224:UYJ393228 VIF393224:VIF393228 VSB393224:VSB393228 WBX393224:WBX393228 WLT393224:WLT393228 WVP393224:WVP393228 H458760:H458764 JD458760:JD458764 SZ458760:SZ458764 ACV458760:ACV458764 AMR458760:AMR458764 AWN458760:AWN458764 BGJ458760:BGJ458764 BQF458760:BQF458764 CAB458760:CAB458764 CJX458760:CJX458764 CTT458760:CTT458764 DDP458760:DDP458764 DNL458760:DNL458764 DXH458760:DXH458764 EHD458760:EHD458764 EQZ458760:EQZ458764 FAV458760:FAV458764 FKR458760:FKR458764 FUN458760:FUN458764 GEJ458760:GEJ458764 GOF458760:GOF458764 GYB458760:GYB458764 HHX458760:HHX458764 HRT458760:HRT458764 IBP458760:IBP458764 ILL458760:ILL458764 IVH458760:IVH458764 JFD458760:JFD458764 JOZ458760:JOZ458764 JYV458760:JYV458764 KIR458760:KIR458764 KSN458760:KSN458764 LCJ458760:LCJ458764 LMF458760:LMF458764 LWB458760:LWB458764 MFX458760:MFX458764 MPT458760:MPT458764 MZP458760:MZP458764 NJL458760:NJL458764 NTH458760:NTH458764 ODD458760:ODD458764 OMZ458760:OMZ458764 OWV458760:OWV458764 PGR458760:PGR458764 PQN458760:PQN458764 QAJ458760:QAJ458764 QKF458760:QKF458764 QUB458760:QUB458764 RDX458760:RDX458764 RNT458760:RNT458764 RXP458760:RXP458764 SHL458760:SHL458764 SRH458760:SRH458764 TBD458760:TBD458764 TKZ458760:TKZ458764 TUV458760:TUV458764 UER458760:UER458764 UON458760:UON458764 UYJ458760:UYJ458764 VIF458760:VIF458764 VSB458760:VSB458764 WBX458760:WBX458764 WLT458760:WLT458764 WVP458760:WVP458764 H524296:H524300 JD524296:JD524300 SZ524296:SZ524300 ACV524296:ACV524300 AMR524296:AMR524300 AWN524296:AWN524300 BGJ524296:BGJ524300 BQF524296:BQF524300 CAB524296:CAB524300 CJX524296:CJX524300 CTT524296:CTT524300 DDP524296:DDP524300 DNL524296:DNL524300 DXH524296:DXH524300 EHD524296:EHD524300 EQZ524296:EQZ524300 FAV524296:FAV524300 FKR524296:FKR524300 FUN524296:FUN524300 GEJ524296:GEJ524300 GOF524296:GOF524300 GYB524296:GYB524300 HHX524296:HHX524300 HRT524296:HRT524300 IBP524296:IBP524300 ILL524296:ILL524300 IVH524296:IVH524300 JFD524296:JFD524300 JOZ524296:JOZ524300 JYV524296:JYV524300 KIR524296:KIR524300 KSN524296:KSN524300 LCJ524296:LCJ524300 LMF524296:LMF524300 LWB524296:LWB524300 MFX524296:MFX524300 MPT524296:MPT524300 MZP524296:MZP524300 NJL524296:NJL524300 NTH524296:NTH524300 ODD524296:ODD524300 OMZ524296:OMZ524300 OWV524296:OWV524300 PGR524296:PGR524300 PQN524296:PQN524300 QAJ524296:QAJ524300 QKF524296:QKF524300 QUB524296:QUB524300 RDX524296:RDX524300 RNT524296:RNT524300 RXP524296:RXP524300 SHL524296:SHL524300 SRH524296:SRH524300 TBD524296:TBD524300 TKZ524296:TKZ524300 TUV524296:TUV524300 UER524296:UER524300 UON524296:UON524300 UYJ524296:UYJ524300 VIF524296:VIF524300 VSB524296:VSB524300 WBX524296:WBX524300 WLT524296:WLT524300 WVP524296:WVP524300 H589832:H589836 JD589832:JD589836 SZ589832:SZ589836 ACV589832:ACV589836 AMR589832:AMR589836 AWN589832:AWN589836 BGJ589832:BGJ589836 BQF589832:BQF589836 CAB589832:CAB589836 CJX589832:CJX589836 CTT589832:CTT589836 DDP589832:DDP589836 DNL589832:DNL589836 DXH589832:DXH589836 EHD589832:EHD589836 EQZ589832:EQZ589836 FAV589832:FAV589836 FKR589832:FKR589836 FUN589832:FUN589836 GEJ589832:GEJ589836 GOF589832:GOF589836 GYB589832:GYB589836 HHX589832:HHX589836 HRT589832:HRT589836 IBP589832:IBP589836 ILL589832:ILL589836 IVH589832:IVH589836 JFD589832:JFD589836 JOZ589832:JOZ589836 JYV589832:JYV589836 KIR589832:KIR589836 KSN589832:KSN589836 LCJ589832:LCJ589836 LMF589832:LMF589836 LWB589832:LWB589836 MFX589832:MFX589836 MPT589832:MPT589836 MZP589832:MZP589836 NJL589832:NJL589836 NTH589832:NTH589836 ODD589832:ODD589836 OMZ589832:OMZ589836 OWV589832:OWV589836 PGR589832:PGR589836 PQN589832:PQN589836 QAJ589832:QAJ589836 QKF589832:QKF589836 QUB589832:QUB589836 RDX589832:RDX589836 RNT589832:RNT589836 RXP589832:RXP589836 SHL589832:SHL589836 SRH589832:SRH589836 TBD589832:TBD589836 TKZ589832:TKZ589836 TUV589832:TUV589836 UER589832:UER589836 UON589832:UON589836 UYJ589832:UYJ589836 VIF589832:VIF589836 VSB589832:VSB589836 WBX589832:WBX589836 WLT589832:WLT589836 WVP589832:WVP589836 H655368:H655372 JD655368:JD655372 SZ655368:SZ655372 ACV655368:ACV655372 AMR655368:AMR655372 AWN655368:AWN655372 BGJ655368:BGJ655372 BQF655368:BQF655372 CAB655368:CAB655372 CJX655368:CJX655372 CTT655368:CTT655372 DDP655368:DDP655372 DNL655368:DNL655372 DXH655368:DXH655372 EHD655368:EHD655372 EQZ655368:EQZ655372 FAV655368:FAV655372 FKR655368:FKR655372 FUN655368:FUN655372 GEJ655368:GEJ655372 GOF655368:GOF655372 GYB655368:GYB655372 HHX655368:HHX655372 HRT655368:HRT655372 IBP655368:IBP655372 ILL655368:ILL655372 IVH655368:IVH655372 JFD655368:JFD655372 JOZ655368:JOZ655372 JYV655368:JYV655372 KIR655368:KIR655372 KSN655368:KSN655372 LCJ655368:LCJ655372 LMF655368:LMF655372 LWB655368:LWB655372 MFX655368:MFX655372 MPT655368:MPT655372 MZP655368:MZP655372 NJL655368:NJL655372 NTH655368:NTH655372 ODD655368:ODD655372 OMZ655368:OMZ655372 OWV655368:OWV655372 PGR655368:PGR655372 PQN655368:PQN655372 QAJ655368:QAJ655372 QKF655368:QKF655372 QUB655368:QUB655372 RDX655368:RDX655372 RNT655368:RNT655372 RXP655368:RXP655372 SHL655368:SHL655372 SRH655368:SRH655372 TBD655368:TBD655372 TKZ655368:TKZ655372 TUV655368:TUV655372 UER655368:UER655372 UON655368:UON655372 UYJ655368:UYJ655372 VIF655368:VIF655372 VSB655368:VSB655372 WBX655368:WBX655372 WLT655368:WLT655372 WVP655368:WVP655372 H720904:H720908 JD720904:JD720908 SZ720904:SZ720908 ACV720904:ACV720908 AMR720904:AMR720908 AWN720904:AWN720908 BGJ720904:BGJ720908 BQF720904:BQF720908 CAB720904:CAB720908 CJX720904:CJX720908 CTT720904:CTT720908 DDP720904:DDP720908 DNL720904:DNL720908 DXH720904:DXH720908 EHD720904:EHD720908 EQZ720904:EQZ720908 FAV720904:FAV720908 FKR720904:FKR720908 FUN720904:FUN720908 GEJ720904:GEJ720908 GOF720904:GOF720908 GYB720904:GYB720908 HHX720904:HHX720908 HRT720904:HRT720908 IBP720904:IBP720908 ILL720904:ILL720908 IVH720904:IVH720908 JFD720904:JFD720908 JOZ720904:JOZ720908 JYV720904:JYV720908 KIR720904:KIR720908 KSN720904:KSN720908 LCJ720904:LCJ720908 LMF720904:LMF720908 LWB720904:LWB720908 MFX720904:MFX720908 MPT720904:MPT720908 MZP720904:MZP720908 NJL720904:NJL720908 NTH720904:NTH720908 ODD720904:ODD720908 OMZ720904:OMZ720908 OWV720904:OWV720908 PGR720904:PGR720908 PQN720904:PQN720908 QAJ720904:QAJ720908 QKF720904:QKF720908 QUB720904:QUB720908 RDX720904:RDX720908 RNT720904:RNT720908 RXP720904:RXP720908 SHL720904:SHL720908 SRH720904:SRH720908 TBD720904:TBD720908 TKZ720904:TKZ720908 TUV720904:TUV720908 UER720904:UER720908 UON720904:UON720908 UYJ720904:UYJ720908 VIF720904:VIF720908 VSB720904:VSB720908 WBX720904:WBX720908 WLT720904:WLT720908 WVP720904:WVP720908 H786440:H786444 JD786440:JD786444 SZ786440:SZ786444 ACV786440:ACV786444 AMR786440:AMR786444 AWN786440:AWN786444 BGJ786440:BGJ786444 BQF786440:BQF786444 CAB786440:CAB786444 CJX786440:CJX786444 CTT786440:CTT786444 DDP786440:DDP786444 DNL786440:DNL786444 DXH786440:DXH786444 EHD786440:EHD786444 EQZ786440:EQZ786444 FAV786440:FAV786444 FKR786440:FKR786444 FUN786440:FUN786444 GEJ786440:GEJ786444 GOF786440:GOF786444 GYB786440:GYB786444 HHX786440:HHX786444 HRT786440:HRT786444 IBP786440:IBP786444 ILL786440:ILL786444 IVH786440:IVH786444 JFD786440:JFD786444 JOZ786440:JOZ786444 JYV786440:JYV786444 KIR786440:KIR786444 KSN786440:KSN786444 LCJ786440:LCJ786444 LMF786440:LMF786444 LWB786440:LWB786444 MFX786440:MFX786444 MPT786440:MPT786444 MZP786440:MZP786444 NJL786440:NJL786444 NTH786440:NTH786444 ODD786440:ODD786444 OMZ786440:OMZ786444 OWV786440:OWV786444 PGR786440:PGR786444 PQN786440:PQN786444 QAJ786440:QAJ786444 QKF786440:QKF786444 QUB786440:QUB786444 RDX786440:RDX786444 RNT786440:RNT786444 RXP786440:RXP786444 SHL786440:SHL786444 SRH786440:SRH786444 TBD786440:TBD786444 TKZ786440:TKZ786444 TUV786440:TUV786444 UER786440:UER786444 UON786440:UON786444 UYJ786440:UYJ786444 VIF786440:VIF786444 VSB786440:VSB786444 WBX786440:WBX786444 WLT786440:WLT786444 WVP786440:WVP786444 H851976:H851980 JD851976:JD851980 SZ851976:SZ851980 ACV851976:ACV851980 AMR851976:AMR851980 AWN851976:AWN851980 BGJ851976:BGJ851980 BQF851976:BQF851980 CAB851976:CAB851980 CJX851976:CJX851980 CTT851976:CTT851980 DDP851976:DDP851980 DNL851976:DNL851980 DXH851976:DXH851980 EHD851976:EHD851980 EQZ851976:EQZ851980 FAV851976:FAV851980 FKR851976:FKR851980 FUN851976:FUN851980 GEJ851976:GEJ851980 GOF851976:GOF851980 GYB851976:GYB851980 HHX851976:HHX851980 HRT851976:HRT851980 IBP851976:IBP851980 ILL851976:ILL851980 IVH851976:IVH851980 JFD851976:JFD851980 JOZ851976:JOZ851980 JYV851976:JYV851980 KIR851976:KIR851980 KSN851976:KSN851980 LCJ851976:LCJ851980 LMF851976:LMF851980 LWB851976:LWB851980 MFX851976:MFX851980 MPT851976:MPT851980 MZP851976:MZP851980 NJL851976:NJL851980 NTH851976:NTH851980 ODD851976:ODD851980 OMZ851976:OMZ851980 OWV851976:OWV851980 PGR851976:PGR851980 PQN851976:PQN851980 QAJ851976:QAJ851980 QKF851976:QKF851980 QUB851976:QUB851980 RDX851976:RDX851980 RNT851976:RNT851980 RXP851976:RXP851980 SHL851976:SHL851980 SRH851976:SRH851980 TBD851976:TBD851980 TKZ851976:TKZ851980 TUV851976:TUV851980 UER851976:UER851980 UON851976:UON851980 UYJ851976:UYJ851980 VIF851976:VIF851980 VSB851976:VSB851980 WBX851976:WBX851980 WLT851976:WLT851980 WVP851976:WVP851980 H917512:H917516 JD917512:JD917516 SZ917512:SZ917516 ACV917512:ACV917516 AMR917512:AMR917516 AWN917512:AWN917516 BGJ917512:BGJ917516 BQF917512:BQF917516 CAB917512:CAB917516 CJX917512:CJX917516 CTT917512:CTT917516 DDP917512:DDP917516 DNL917512:DNL917516 DXH917512:DXH917516 EHD917512:EHD917516 EQZ917512:EQZ917516 FAV917512:FAV917516 FKR917512:FKR917516 FUN917512:FUN917516 GEJ917512:GEJ917516 GOF917512:GOF917516 GYB917512:GYB917516 HHX917512:HHX917516 HRT917512:HRT917516 IBP917512:IBP917516 ILL917512:ILL917516 IVH917512:IVH917516 JFD917512:JFD917516 JOZ917512:JOZ917516 JYV917512:JYV917516 KIR917512:KIR917516 KSN917512:KSN917516 LCJ917512:LCJ917516 LMF917512:LMF917516 LWB917512:LWB917516 MFX917512:MFX917516 MPT917512:MPT917516 MZP917512:MZP917516 NJL917512:NJL917516 NTH917512:NTH917516 ODD917512:ODD917516 OMZ917512:OMZ917516 OWV917512:OWV917516 PGR917512:PGR917516 PQN917512:PQN917516 QAJ917512:QAJ917516 QKF917512:QKF917516 QUB917512:QUB917516 RDX917512:RDX917516 RNT917512:RNT917516 RXP917512:RXP917516 SHL917512:SHL917516 SRH917512:SRH917516 TBD917512:TBD917516 TKZ917512:TKZ917516 TUV917512:TUV917516 UER917512:UER917516 UON917512:UON917516 UYJ917512:UYJ917516 VIF917512:VIF917516 VSB917512:VSB917516 WBX917512:WBX917516 WLT917512:WLT917516 WVP917512:WVP917516 H983048:H983052 JD983048:JD983052 SZ983048:SZ983052 ACV983048:ACV983052 AMR983048:AMR983052 AWN983048:AWN983052 BGJ983048:BGJ983052 BQF983048:BQF983052 CAB983048:CAB983052 CJX983048:CJX983052 CTT983048:CTT983052 DDP983048:DDP983052 DNL983048:DNL983052 DXH983048:DXH983052 EHD983048:EHD983052 EQZ983048:EQZ983052 FAV983048:FAV983052 FKR983048:FKR983052 FUN983048:FUN983052 GEJ983048:GEJ983052 GOF983048:GOF983052 GYB983048:GYB983052 HHX983048:HHX983052 HRT983048:HRT983052 IBP983048:IBP983052 ILL983048:ILL983052 IVH983048:IVH983052 JFD983048:JFD983052 JOZ983048:JOZ983052 JYV983048:JYV983052 KIR983048:KIR983052 KSN983048:KSN983052 LCJ983048:LCJ983052 LMF983048:LMF983052 LWB983048:LWB983052 MFX983048:MFX983052 MPT983048:MPT983052 MZP983048:MZP983052 NJL983048:NJL983052 NTH983048:NTH983052 ODD983048:ODD983052 OMZ983048:OMZ983052 OWV983048:OWV983052 PGR983048:PGR983052 PQN983048:PQN983052 QAJ983048:QAJ983052 QKF983048:QKF983052 QUB983048:QUB983052 RDX983048:RDX983052 RNT983048:RNT983052 RXP983048:RXP983052 SHL983048:SHL983052 SRH983048:SRH983052 TBD983048:TBD983052 TKZ983048:TKZ983052 TUV983048:TUV983052 UER983048:UER983052 UON983048:UON983052 UYJ983048:UYJ983052 VIF983048:VIF983052 VSB983048:VSB983052 WBX983048:WBX983052 WLT983048:WLT983052 WVP983048:WVP983052">
      <formula1>"Evitar,Transferir,Mitigar,Aceitar"</formula1>
    </dataValidation>
  </dataValidations>
  <pageMargins left="0.39370078740157483" right="0.39370078740157483" top="0.39370078740157483" bottom="0.39370078740157483" header="0.31496062992125984" footer="0.31496062992125984"/>
  <pageSetup paperSize="9" scale="64" fitToHeight="3" orientation="landscape" r:id="rId1"/>
  <headerFooter alignWithMargins="0">
    <oddFooter>&amp;R&amp;D</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AJ36"/>
  <sheetViews>
    <sheetView showGridLines="0" zoomScaleNormal="100" workbookViewId="0">
      <pane xSplit="5" ySplit="7" topLeftCell="F11" activePane="bottomRight" state="frozen"/>
      <selection activeCell="A19" sqref="A19"/>
      <selection pane="topRight" activeCell="A19" sqref="A19"/>
      <selection pane="bottomLeft" activeCell="A19" sqref="A19"/>
      <selection pane="bottomRight" activeCell="P33" sqref="P33"/>
    </sheetView>
  </sheetViews>
  <sheetFormatPr defaultColWidth="9.140625" defaultRowHeight="11.25" x14ac:dyDescent="0.2"/>
  <cols>
    <col min="1" max="1" width="4.7109375" style="491" customWidth="1"/>
    <col min="2" max="2" width="18.28515625" style="491" customWidth="1"/>
    <col min="3" max="3" width="17.7109375" style="489" customWidth="1"/>
    <col min="4" max="4" width="22.5703125" style="491" customWidth="1"/>
    <col min="5" max="5" width="9.5703125" style="490" customWidth="1"/>
    <col min="6" max="6" width="17.140625" style="489" customWidth="1"/>
    <col min="7" max="7" width="13.140625" style="490" customWidth="1"/>
    <col min="8" max="8" width="14.28515625" style="490" customWidth="1"/>
    <col min="9" max="9" width="10" style="490" customWidth="1"/>
    <col min="10" max="10" width="11.5703125" style="490" customWidth="1"/>
    <col min="11" max="11" width="11" style="491" customWidth="1"/>
    <col min="12" max="12" width="17.42578125" style="491" hidden="1" customWidth="1"/>
    <col min="13" max="13" width="11.7109375" style="491" customWidth="1"/>
    <col min="14" max="15" width="9.140625" style="491"/>
    <col min="16" max="16" width="8.85546875" style="491" customWidth="1"/>
    <col min="17" max="17" width="10" style="491" customWidth="1"/>
    <col min="18" max="18" width="14.28515625" style="491" customWidth="1"/>
    <col min="19" max="256" width="9.140625" style="491"/>
    <col min="257" max="257" width="4.7109375" style="491" customWidth="1"/>
    <col min="258" max="258" width="18.28515625" style="491" customWidth="1"/>
    <col min="259" max="259" width="17.7109375" style="491" customWidth="1"/>
    <col min="260" max="260" width="22.5703125" style="491" customWidth="1"/>
    <col min="261" max="261" width="9.5703125" style="491" customWidth="1"/>
    <col min="262" max="262" width="17.140625" style="491" customWidth="1"/>
    <col min="263" max="263" width="13.140625" style="491" customWidth="1"/>
    <col min="264" max="264" width="14.28515625" style="491" customWidth="1"/>
    <col min="265" max="265" width="10" style="491" customWidth="1"/>
    <col min="266" max="266" width="11.5703125" style="491" customWidth="1"/>
    <col min="267" max="267" width="11" style="491" customWidth="1"/>
    <col min="268" max="268" width="0" style="491" hidden="1" customWidth="1"/>
    <col min="269" max="269" width="11.7109375" style="491" customWidth="1"/>
    <col min="270" max="271" width="9.140625" style="491"/>
    <col min="272" max="272" width="8.85546875" style="491" customWidth="1"/>
    <col min="273" max="273" width="10" style="491" customWidth="1"/>
    <col min="274" max="274" width="14.28515625" style="491" customWidth="1"/>
    <col min="275" max="512" width="9.140625" style="491"/>
    <col min="513" max="513" width="4.7109375" style="491" customWidth="1"/>
    <col min="514" max="514" width="18.28515625" style="491" customWidth="1"/>
    <col min="515" max="515" width="17.7109375" style="491" customWidth="1"/>
    <col min="516" max="516" width="22.5703125" style="491" customWidth="1"/>
    <col min="517" max="517" width="9.5703125" style="491" customWidth="1"/>
    <col min="518" max="518" width="17.140625" style="491" customWidth="1"/>
    <col min="519" max="519" width="13.140625" style="491" customWidth="1"/>
    <col min="520" max="520" width="14.28515625" style="491" customWidth="1"/>
    <col min="521" max="521" width="10" style="491" customWidth="1"/>
    <col min="522" max="522" width="11.5703125" style="491" customWidth="1"/>
    <col min="523" max="523" width="11" style="491" customWidth="1"/>
    <col min="524" max="524" width="0" style="491" hidden="1" customWidth="1"/>
    <col min="525" max="525" width="11.7109375" style="491" customWidth="1"/>
    <col min="526" max="527" width="9.140625" style="491"/>
    <col min="528" max="528" width="8.85546875" style="491" customWidth="1"/>
    <col min="529" max="529" width="10" style="491" customWidth="1"/>
    <col min="530" max="530" width="14.28515625" style="491" customWidth="1"/>
    <col min="531" max="768" width="9.140625" style="491"/>
    <col min="769" max="769" width="4.7109375" style="491" customWidth="1"/>
    <col min="770" max="770" width="18.28515625" style="491" customWidth="1"/>
    <col min="771" max="771" width="17.7109375" style="491" customWidth="1"/>
    <col min="772" max="772" width="22.5703125" style="491" customWidth="1"/>
    <col min="773" max="773" width="9.5703125" style="491" customWidth="1"/>
    <col min="774" max="774" width="17.140625" style="491" customWidth="1"/>
    <col min="775" max="775" width="13.140625" style="491" customWidth="1"/>
    <col min="776" max="776" width="14.28515625" style="491" customWidth="1"/>
    <col min="777" max="777" width="10" style="491" customWidth="1"/>
    <col min="778" max="778" width="11.5703125" style="491" customWidth="1"/>
    <col min="779" max="779" width="11" style="491" customWidth="1"/>
    <col min="780" max="780" width="0" style="491" hidden="1" customWidth="1"/>
    <col min="781" max="781" width="11.7109375" style="491" customWidth="1"/>
    <col min="782" max="783" width="9.140625" style="491"/>
    <col min="784" max="784" width="8.85546875" style="491" customWidth="1"/>
    <col min="785" max="785" width="10" style="491" customWidth="1"/>
    <col min="786" max="786" width="14.28515625" style="491" customWidth="1"/>
    <col min="787" max="1024" width="9.140625" style="491"/>
    <col min="1025" max="1025" width="4.7109375" style="491" customWidth="1"/>
    <col min="1026" max="1026" width="18.28515625" style="491" customWidth="1"/>
    <col min="1027" max="1027" width="17.7109375" style="491" customWidth="1"/>
    <col min="1028" max="1028" width="22.5703125" style="491" customWidth="1"/>
    <col min="1029" max="1029" width="9.5703125" style="491" customWidth="1"/>
    <col min="1030" max="1030" width="17.140625" style="491" customWidth="1"/>
    <col min="1031" max="1031" width="13.140625" style="491" customWidth="1"/>
    <col min="1032" max="1032" width="14.28515625" style="491" customWidth="1"/>
    <col min="1033" max="1033" width="10" style="491" customWidth="1"/>
    <col min="1034" max="1034" width="11.5703125" style="491" customWidth="1"/>
    <col min="1035" max="1035" width="11" style="491" customWidth="1"/>
    <col min="1036" max="1036" width="0" style="491" hidden="1" customWidth="1"/>
    <col min="1037" max="1037" width="11.7109375" style="491" customWidth="1"/>
    <col min="1038" max="1039" width="9.140625" style="491"/>
    <col min="1040" max="1040" width="8.85546875" style="491" customWidth="1"/>
    <col min="1041" max="1041" width="10" style="491" customWidth="1"/>
    <col min="1042" max="1042" width="14.28515625" style="491" customWidth="1"/>
    <col min="1043" max="1280" width="9.140625" style="491"/>
    <col min="1281" max="1281" width="4.7109375" style="491" customWidth="1"/>
    <col min="1282" max="1282" width="18.28515625" style="491" customWidth="1"/>
    <col min="1283" max="1283" width="17.7109375" style="491" customWidth="1"/>
    <col min="1284" max="1284" width="22.5703125" style="491" customWidth="1"/>
    <col min="1285" max="1285" width="9.5703125" style="491" customWidth="1"/>
    <col min="1286" max="1286" width="17.140625" style="491" customWidth="1"/>
    <col min="1287" max="1287" width="13.140625" style="491" customWidth="1"/>
    <col min="1288" max="1288" width="14.28515625" style="491" customWidth="1"/>
    <col min="1289" max="1289" width="10" style="491" customWidth="1"/>
    <col min="1290" max="1290" width="11.5703125" style="491" customWidth="1"/>
    <col min="1291" max="1291" width="11" style="491" customWidth="1"/>
    <col min="1292" max="1292" width="0" style="491" hidden="1" customWidth="1"/>
    <col min="1293" max="1293" width="11.7109375" style="491" customWidth="1"/>
    <col min="1294" max="1295" width="9.140625" style="491"/>
    <col min="1296" max="1296" width="8.85546875" style="491" customWidth="1"/>
    <col min="1297" max="1297" width="10" style="491" customWidth="1"/>
    <col min="1298" max="1298" width="14.28515625" style="491" customWidth="1"/>
    <col min="1299" max="1536" width="9.140625" style="491"/>
    <col min="1537" max="1537" width="4.7109375" style="491" customWidth="1"/>
    <col min="1538" max="1538" width="18.28515625" style="491" customWidth="1"/>
    <col min="1539" max="1539" width="17.7109375" style="491" customWidth="1"/>
    <col min="1540" max="1540" width="22.5703125" style="491" customWidth="1"/>
    <col min="1541" max="1541" width="9.5703125" style="491" customWidth="1"/>
    <col min="1542" max="1542" width="17.140625" style="491" customWidth="1"/>
    <col min="1543" max="1543" width="13.140625" style="491" customWidth="1"/>
    <col min="1544" max="1544" width="14.28515625" style="491" customWidth="1"/>
    <col min="1545" max="1545" width="10" style="491" customWidth="1"/>
    <col min="1546" max="1546" width="11.5703125" style="491" customWidth="1"/>
    <col min="1547" max="1547" width="11" style="491" customWidth="1"/>
    <col min="1548" max="1548" width="0" style="491" hidden="1" customWidth="1"/>
    <col min="1549" max="1549" width="11.7109375" style="491" customWidth="1"/>
    <col min="1550" max="1551" width="9.140625" style="491"/>
    <col min="1552" max="1552" width="8.85546875" style="491" customWidth="1"/>
    <col min="1553" max="1553" width="10" style="491" customWidth="1"/>
    <col min="1554" max="1554" width="14.28515625" style="491" customWidth="1"/>
    <col min="1555" max="1792" width="9.140625" style="491"/>
    <col min="1793" max="1793" width="4.7109375" style="491" customWidth="1"/>
    <col min="1794" max="1794" width="18.28515625" style="491" customWidth="1"/>
    <col min="1795" max="1795" width="17.7109375" style="491" customWidth="1"/>
    <col min="1796" max="1796" width="22.5703125" style="491" customWidth="1"/>
    <col min="1797" max="1797" width="9.5703125" style="491" customWidth="1"/>
    <col min="1798" max="1798" width="17.140625" style="491" customWidth="1"/>
    <col min="1799" max="1799" width="13.140625" style="491" customWidth="1"/>
    <col min="1800" max="1800" width="14.28515625" style="491" customWidth="1"/>
    <col min="1801" max="1801" width="10" style="491" customWidth="1"/>
    <col min="1802" max="1802" width="11.5703125" style="491" customWidth="1"/>
    <col min="1803" max="1803" width="11" style="491" customWidth="1"/>
    <col min="1804" max="1804" width="0" style="491" hidden="1" customWidth="1"/>
    <col min="1805" max="1805" width="11.7109375" style="491" customWidth="1"/>
    <col min="1806" max="1807" width="9.140625" style="491"/>
    <col min="1808" max="1808" width="8.85546875" style="491" customWidth="1"/>
    <col min="1809" max="1809" width="10" style="491" customWidth="1"/>
    <col min="1810" max="1810" width="14.28515625" style="491" customWidth="1"/>
    <col min="1811" max="2048" width="9.140625" style="491"/>
    <col min="2049" max="2049" width="4.7109375" style="491" customWidth="1"/>
    <col min="2050" max="2050" width="18.28515625" style="491" customWidth="1"/>
    <col min="2051" max="2051" width="17.7109375" style="491" customWidth="1"/>
    <col min="2052" max="2052" width="22.5703125" style="491" customWidth="1"/>
    <col min="2053" max="2053" width="9.5703125" style="491" customWidth="1"/>
    <col min="2054" max="2054" width="17.140625" style="491" customWidth="1"/>
    <col min="2055" max="2055" width="13.140625" style="491" customWidth="1"/>
    <col min="2056" max="2056" width="14.28515625" style="491" customWidth="1"/>
    <col min="2057" max="2057" width="10" style="491" customWidth="1"/>
    <col min="2058" max="2058" width="11.5703125" style="491" customWidth="1"/>
    <col min="2059" max="2059" width="11" style="491" customWidth="1"/>
    <col min="2060" max="2060" width="0" style="491" hidden="1" customWidth="1"/>
    <col min="2061" max="2061" width="11.7109375" style="491" customWidth="1"/>
    <col min="2062" max="2063" width="9.140625" style="491"/>
    <col min="2064" max="2064" width="8.85546875" style="491" customWidth="1"/>
    <col min="2065" max="2065" width="10" style="491" customWidth="1"/>
    <col min="2066" max="2066" width="14.28515625" style="491" customWidth="1"/>
    <col min="2067" max="2304" width="9.140625" style="491"/>
    <col min="2305" max="2305" width="4.7109375" style="491" customWidth="1"/>
    <col min="2306" max="2306" width="18.28515625" style="491" customWidth="1"/>
    <col min="2307" max="2307" width="17.7109375" style="491" customWidth="1"/>
    <col min="2308" max="2308" width="22.5703125" style="491" customWidth="1"/>
    <col min="2309" max="2309" width="9.5703125" style="491" customWidth="1"/>
    <col min="2310" max="2310" width="17.140625" style="491" customWidth="1"/>
    <col min="2311" max="2311" width="13.140625" style="491" customWidth="1"/>
    <col min="2312" max="2312" width="14.28515625" style="491" customWidth="1"/>
    <col min="2313" max="2313" width="10" style="491" customWidth="1"/>
    <col min="2314" max="2314" width="11.5703125" style="491" customWidth="1"/>
    <col min="2315" max="2315" width="11" style="491" customWidth="1"/>
    <col min="2316" max="2316" width="0" style="491" hidden="1" customWidth="1"/>
    <col min="2317" max="2317" width="11.7109375" style="491" customWidth="1"/>
    <col min="2318" max="2319" width="9.140625" style="491"/>
    <col min="2320" max="2320" width="8.85546875" style="491" customWidth="1"/>
    <col min="2321" max="2321" width="10" style="491" customWidth="1"/>
    <col min="2322" max="2322" width="14.28515625" style="491" customWidth="1"/>
    <col min="2323" max="2560" width="9.140625" style="491"/>
    <col min="2561" max="2561" width="4.7109375" style="491" customWidth="1"/>
    <col min="2562" max="2562" width="18.28515625" style="491" customWidth="1"/>
    <col min="2563" max="2563" width="17.7109375" style="491" customWidth="1"/>
    <col min="2564" max="2564" width="22.5703125" style="491" customWidth="1"/>
    <col min="2565" max="2565" width="9.5703125" style="491" customWidth="1"/>
    <col min="2566" max="2566" width="17.140625" style="491" customWidth="1"/>
    <col min="2567" max="2567" width="13.140625" style="491" customWidth="1"/>
    <col min="2568" max="2568" width="14.28515625" style="491" customWidth="1"/>
    <col min="2569" max="2569" width="10" style="491" customWidth="1"/>
    <col min="2570" max="2570" width="11.5703125" style="491" customWidth="1"/>
    <col min="2571" max="2571" width="11" style="491" customWidth="1"/>
    <col min="2572" max="2572" width="0" style="491" hidden="1" customWidth="1"/>
    <col min="2573" max="2573" width="11.7109375" style="491" customWidth="1"/>
    <col min="2574" max="2575" width="9.140625" style="491"/>
    <col min="2576" max="2576" width="8.85546875" style="491" customWidth="1"/>
    <col min="2577" max="2577" width="10" style="491" customWidth="1"/>
    <col min="2578" max="2578" width="14.28515625" style="491" customWidth="1"/>
    <col min="2579" max="2816" width="9.140625" style="491"/>
    <col min="2817" max="2817" width="4.7109375" style="491" customWidth="1"/>
    <col min="2818" max="2818" width="18.28515625" style="491" customWidth="1"/>
    <col min="2819" max="2819" width="17.7109375" style="491" customWidth="1"/>
    <col min="2820" max="2820" width="22.5703125" style="491" customWidth="1"/>
    <col min="2821" max="2821" width="9.5703125" style="491" customWidth="1"/>
    <col min="2822" max="2822" width="17.140625" style="491" customWidth="1"/>
    <col min="2823" max="2823" width="13.140625" style="491" customWidth="1"/>
    <col min="2824" max="2824" width="14.28515625" style="491" customWidth="1"/>
    <col min="2825" max="2825" width="10" style="491" customWidth="1"/>
    <col min="2826" max="2826" width="11.5703125" style="491" customWidth="1"/>
    <col min="2827" max="2827" width="11" style="491" customWidth="1"/>
    <col min="2828" max="2828" width="0" style="491" hidden="1" customWidth="1"/>
    <col min="2829" max="2829" width="11.7109375" style="491" customWidth="1"/>
    <col min="2830" max="2831" width="9.140625" style="491"/>
    <col min="2832" max="2832" width="8.85546875" style="491" customWidth="1"/>
    <col min="2833" max="2833" width="10" style="491" customWidth="1"/>
    <col min="2834" max="2834" width="14.28515625" style="491" customWidth="1"/>
    <col min="2835" max="3072" width="9.140625" style="491"/>
    <col min="3073" max="3073" width="4.7109375" style="491" customWidth="1"/>
    <col min="3074" max="3074" width="18.28515625" style="491" customWidth="1"/>
    <col min="3075" max="3075" width="17.7109375" style="491" customWidth="1"/>
    <col min="3076" max="3076" width="22.5703125" style="491" customWidth="1"/>
    <col min="3077" max="3077" width="9.5703125" style="491" customWidth="1"/>
    <col min="3078" max="3078" width="17.140625" style="491" customWidth="1"/>
    <col min="3079" max="3079" width="13.140625" style="491" customWidth="1"/>
    <col min="3080" max="3080" width="14.28515625" style="491" customWidth="1"/>
    <col min="3081" max="3081" width="10" style="491" customWidth="1"/>
    <col min="3082" max="3082" width="11.5703125" style="491" customWidth="1"/>
    <col min="3083" max="3083" width="11" style="491" customWidth="1"/>
    <col min="3084" max="3084" width="0" style="491" hidden="1" customWidth="1"/>
    <col min="3085" max="3085" width="11.7109375" style="491" customWidth="1"/>
    <col min="3086" max="3087" width="9.140625" style="491"/>
    <col min="3088" max="3088" width="8.85546875" style="491" customWidth="1"/>
    <col min="3089" max="3089" width="10" style="491" customWidth="1"/>
    <col min="3090" max="3090" width="14.28515625" style="491" customWidth="1"/>
    <col min="3091" max="3328" width="9.140625" style="491"/>
    <col min="3329" max="3329" width="4.7109375" style="491" customWidth="1"/>
    <col min="3330" max="3330" width="18.28515625" style="491" customWidth="1"/>
    <col min="3331" max="3331" width="17.7109375" style="491" customWidth="1"/>
    <col min="3332" max="3332" width="22.5703125" style="491" customWidth="1"/>
    <col min="3333" max="3333" width="9.5703125" style="491" customWidth="1"/>
    <col min="3334" max="3334" width="17.140625" style="491" customWidth="1"/>
    <col min="3335" max="3335" width="13.140625" style="491" customWidth="1"/>
    <col min="3336" max="3336" width="14.28515625" style="491" customWidth="1"/>
    <col min="3337" max="3337" width="10" style="491" customWidth="1"/>
    <col min="3338" max="3338" width="11.5703125" style="491" customWidth="1"/>
    <col min="3339" max="3339" width="11" style="491" customWidth="1"/>
    <col min="3340" max="3340" width="0" style="491" hidden="1" customWidth="1"/>
    <col min="3341" max="3341" width="11.7109375" style="491" customWidth="1"/>
    <col min="3342" max="3343" width="9.140625" style="491"/>
    <col min="3344" max="3344" width="8.85546875" style="491" customWidth="1"/>
    <col min="3345" max="3345" width="10" style="491" customWidth="1"/>
    <col min="3346" max="3346" width="14.28515625" style="491" customWidth="1"/>
    <col min="3347" max="3584" width="9.140625" style="491"/>
    <col min="3585" max="3585" width="4.7109375" style="491" customWidth="1"/>
    <col min="3586" max="3586" width="18.28515625" style="491" customWidth="1"/>
    <col min="3587" max="3587" width="17.7109375" style="491" customWidth="1"/>
    <col min="3588" max="3588" width="22.5703125" style="491" customWidth="1"/>
    <col min="3589" max="3589" width="9.5703125" style="491" customWidth="1"/>
    <col min="3590" max="3590" width="17.140625" style="491" customWidth="1"/>
    <col min="3591" max="3591" width="13.140625" style="491" customWidth="1"/>
    <col min="3592" max="3592" width="14.28515625" style="491" customWidth="1"/>
    <col min="3593" max="3593" width="10" style="491" customWidth="1"/>
    <col min="3594" max="3594" width="11.5703125" style="491" customWidth="1"/>
    <col min="3595" max="3595" width="11" style="491" customWidth="1"/>
    <col min="3596" max="3596" width="0" style="491" hidden="1" customWidth="1"/>
    <col min="3597" max="3597" width="11.7109375" style="491" customWidth="1"/>
    <col min="3598" max="3599" width="9.140625" style="491"/>
    <col min="3600" max="3600" width="8.85546875" style="491" customWidth="1"/>
    <col min="3601" max="3601" width="10" style="491" customWidth="1"/>
    <col min="3602" max="3602" width="14.28515625" style="491" customWidth="1"/>
    <col min="3603" max="3840" width="9.140625" style="491"/>
    <col min="3841" max="3841" width="4.7109375" style="491" customWidth="1"/>
    <col min="3842" max="3842" width="18.28515625" style="491" customWidth="1"/>
    <col min="3843" max="3843" width="17.7109375" style="491" customWidth="1"/>
    <col min="3844" max="3844" width="22.5703125" style="491" customWidth="1"/>
    <col min="3845" max="3845" width="9.5703125" style="491" customWidth="1"/>
    <col min="3846" max="3846" width="17.140625" style="491" customWidth="1"/>
    <col min="3847" max="3847" width="13.140625" style="491" customWidth="1"/>
    <col min="3848" max="3848" width="14.28515625" style="491" customWidth="1"/>
    <col min="3849" max="3849" width="10" style="491" customWidth="1"/>
    <col min="3850" max="3850" width="11.5703125" style="491" customWidth="1"/>
    <col min="3851" max="3851" width="11" style="491" customWidth="1"/>
    <col min="3852" max="3852" width="0" style="491" hidden="1" customWidth="1"/>
    <col min="3853" max="3853" width="11.7109375" style="491" customWidth="1"/>
    <col min="3854" max="3855" width="9.140625" style="491"/>
    <col min="3856" max="3856" width="8.85546875" style="491" customWidth="1"/>
    <col min="3857" max="3857" width="10" style="491" customWidth="1"/>
    <col min="3858" max="3858" width="14.28515625" style="491" customWidth="1"/>
    <col min="3859" max="4096" width="9.140625" style="491"/>
    <col min="4097" max="4097" width="4.7109375" style="491" customWidth="1"/>
    <col min="4098" max="4098" width="18.28515625" style="491" customWidth="1"/>
    <col min="4099" max="4099" width="17.7109375" style="491" customWidth="1"/>
    <col min="4100" max="4100" width="22.5703125" style="491" customWidth="1"/>
    <col min="4101" max="4101" width="9.5703125" style="491" customWidth="1"/>
    <col min="4102" max="4102" width="17.140625" style="491" customWidth="1"/>
    <col min="4103" max="4103" width="13.140625" style="491" customWidth="1"/>
    <col min="4104" max="4104" width="14.28515625" style="491" customWidth="1"/>
    <col min="4105" max="4105" width="10" style="491" customWidth="1"/>
    <col min="4106" max="4106" width="11.5703125" style="491" customWidth="1"/>
    <col min="4107" max="4107" width="11" style="491" customWidth="1"/>
    <col min="4108" max="4108" width="0" style="491" hidden="1" customWidth="1"/>
    <col min="4109" max="4109" width="11.7109375" style="491" customWidth="1"/>
    <col min="4110" max="4111" width="9.140625" style="491"/>
    <col min="4112" max="4112" width="8.85546875" style="491" customWidth="1"/>
    <col min="4113" max="4113" width="10" style="491" customWidth="1"/>
    <col min="4114" max="4114" width="14.28515625" style="491" customWidth="1"/>
    <col min="4115" max="4352" width="9.140625" style="491"/>
    <col min="4353" max="4353" width="4.7109375" style="491" customWidth="1"/>
    <col min="4354" max="4354" width="18.28515625" style="491" customWidth="1"/>
    <col min="4355" max="4355" width="17.7109375" style="491" customWidth="1"/>
    <col min="4356" max="4356" width="22.5703125" style="491" customWidth="1"/>
    <col min="4357" max="4357" width="9.5703125" style="491" customWidth="1"/>
    <col min="4358" max="4358" width="17.140625" style="491" customWidth="1"/>
    <col min="4359" max="4359" width="13.140625" style="491" customWidth="1"/>
    <col min="4360" max="4360" width="14.28515625" style="491" customWidth="1"/>
    <col min="4361" max="4361" width="10" style="491" customWidth="1"/>
    <col min="4362" max="4362" width="11.5703125" style="491" customWidth="1"/>
    <col min="4363" max="4363" width="11" style="491" customWidth="1"/>
    <col min="4364" max="4364" width="0" style="491" hidden="1" customWidth="1"/>
    <col min="4365" max="4365" width="11.7109375" style="491" customWidth="1"/>
    <col min="4366" max="4367" width="9.140625" style="491"/>
    <col min="4368" max="4368" width="8.85546875" style="491" customWidth="1"/>
    <col min="4369" max="4369" width="10" style="491" customWidth="1"/>
    <col min="4370" max="4370" width="14.28515625" style="491" customWidth="1"/>
    <col min="4371" max="4608" width="9.140625" style="491"/>
    <col min="4609" max="4609" width="4.7109375" style="491" customWidth="1"/>
    <col min="4610" max="4610" width="18.28515625" style="491" customWidth="1"/>
    <col min="4611" max="4611" width="17.7109375" style="491" customWidth="1"/>
    <col min="4612" max="4612" width="22.5703125" style="491" customWidth="1"/>
    <col min="4613" max="4613" width="9.5703125" style="491" customWidth="1"/>
    <col min="4614" max="4614" width="17.140625" style="491" customWidth="1"/>
    <col min="4615" max="4615" width="13.140625" style="491" customWidth="1"/>
    <col min="4616" max="4616" width="14.28515625" style="491" customWidth="1"/>
    <col min="4617" max="4617" width="10" style="491" customWidth="1"/>
    <col min="4618" max="4618" width="11.5703125" style="491" customWidth="1"/>
    <col min="4619" max="4619" width="11" style="491" customWidth="1"/>
    <col min="4620" max="4620" width="0" style="491" hidden="1" customWidth="1"/>
    <col min="4621" max="4621" width="11.7109375" style="491" customWidth="1"/>
    <col min="4622" max="4623" width="9.140625" style="491"/>
    <col min="4624" max="4624" width="8.85546875" style="491" customWidth="1"/>
    <col min="4625" max="4625" width="10" style="491" customWidth="1"/>
    <col min="4626" max="4626" width="14.28515625" style="491" customWidth="1"/>
    <col min="4627" max="4864" width="9.140625" style="491"/>
    <col min="4865" max="4865" width="4.7109375" style="491" customWidth="1"/>
    <col min="4866" max="4866" width="18.28515625" style="491" customWidth="1"/>
    <col min="4867" max="4867" width="17.7109375" style="491" customWidth="1"/>
    <col min="4868" max="4868" width="22.5703125" style="491" customWidth="1"/>
    <col min="4869" max="4869" width="9.5703125" style="491" customWidth="1"/>
    <col min="4870" max="4870" width="17.140625" style="491" customWidth="1"/>
    <col min="4871" max="4871" width="13.140625" style="491" customWidth="1"/>
    <col min="4872" max="4872" width="14.28515625" style="491" customWidth="1"/>
    <col min="4873" max="4873" width="10" style="491" customWidth="1"/>
    <col min="4874" max="4874" width="11.5703125" style="491" customWidth="1"/>
    <col min="4875" max="4875" width="11" style="491" customWidth="1"/>
    <col min="4876" max="4876" width="0" style="491" hidden="1" customWidth="1"/>
    <col min="4877" max="4877" width="11.7109375" style="491" customWidth="1"/>
    <col min="4878" max="4879" width="9.140625" style="491"/>
    <col min="4880" max="4880" width="8.85546875" style="491" customWidth="1"/>
    <col min="4881" max="4881" width="10" style="491" customWidth="1"/>
    <col min="4882" max="4882" width="14.28515625" style="491" customWidth="1"/>
    <col min="4883" max="5120" width="9.140625" style="491"/>
    <col min="5121" max="5121" width="4.7109375" style="491" customWidth="1"/>
    <col min="5122" max="5122" width="18.28515625" style="491" customWidth="1"/>
    <col min="5123" max="5123" width="17.7109375" style="491" customWidth="1"/>
    <col min="5124" max="5124" width="22.5703125" style="491" customWidth="1"/>
    <col min="5125" max="5125" width="9.5703125" style="491" customWidth="1"/>
    <col min="5126" max="5126" width="17.140625" style="491" customWidth="1"/>
    <col min="5127" max="5127" width="13.140625" style="491" customWidth="1"/>
    <col min="5128" max="5128" width="14.28515625" style="491" customWidth="1"/>
    <col min="5129" max="5129" width="10" style="491" customWidth="1"/>
    <col min="5130" max="5130" width="11.5703125" style="491" customWidth="1"/>
    <col min="5131" max="5131" width="11" style="491" customWidth="1"/>
    <col min="5132" max="5132" width="0" style="491" hidden="1" customWidth="1"/>
    <col min="5133" max="5133" width="11.7109375" style="491" customWidth="1"/>
    <col min="5134" max="5135" width="9.140625" style="491"/>
    <col min="5136" max="5136" width="8.85546875" style="491" customWidth="1"/>
    <col min="5137" max="5137" width="10" style="491" customWidth="1"/>
    <col min="5138" max="5138" width="14.28515625" style="491" customWidth="1"/>
    <col min="5139" max="5376" width="9.140625" style="491"/>
    <col min="5377" max="5377" width="4.7109375" style="491" customWidth="1"/>
    <col min="5378" max="5378" width="18.28515625" style="491" customWidth="1"/>
    <col min="5379" max="5379" width="17.7109375" style="491" customWidth="1"/>
    <col min="5380" max="5380" width="22.5703125" style="491" customWidth="1"/>
    <col min="5381" max="5381" width="9.5703125" style="491" customWidth="1"/>
    <col min="5382" max="5382" width="17.140625" style="491" customWidth="1"/>
    <col min="5383" max="5383" width="13.140625" style="491" customWidth="1"/>
    <col min="5384" max="5384" width="14.28515625" style="491" customWidth="1"/>
    <col min="5385" max="5385" width="10" style="491" customWidth="1"/>
    <col min="5386" max="5386" width="11.5703125" style="491" customWidth="1"/>
    <col min="5387" max="5387" width="11" style="491" customWidth="1"/>
    <col min="5388" max="5388" width="0" style="491" hidden="1" customWidth="1"/>
    <col min="5389" max="5389" width="11.7109375" style="491" customWidth="1"/>
    <col min="5390" max="5391" width="9.140625" style="491"/>
    <col min="5392" max="5392" width="8.85546875" style="491" customWidth="1"/>
    <col min="5393" max="5393" width="10" style="491" customWidth="1"/>
    <col min="5394" max="5394" width="14.28515625" style="491" customWidth="1"/>
    <col min="5395" max="5632" width="9.140625" style="491"/>
    <col min="5633" max="5633" width="4.7109375" style="491" customWidth="1"/>
    <col min="5634" max="5634" width="18.28515625" style="491" customWidth="1"/>
    <col min="5635" max="5635" width="17.7109375" style="491" customWidth="1"/>
    <col min="5636" max="5636" width="22.5703125" style="491" customWidth="1"/>
    <col min="5637" max="5637" width="9.5703125" style="491" customWidth="1"/>
    <col min="5638" max="5638" width="17.140625" style="491" customWidth="1"/>
    <col min="5639" max="5639" width="13.140625" style="491" customWidth="1"/>
    <col min="5640" max="5640" width="14.28515625" style="491" customWidth="1"/>
    <col min="5641" max="5641" width="10" style="491" customWidth="1"/>
    <col min="5642" max="5642" width="11.5703125" style="491" customWidth="1"/>
    <col min="5643" max="5643" width="11" style="491" customWidth="1"/>
    <col min="5644" max="5644" width="0" style="491" hidden="1" customWidth="1"/>
    <col min="5645" max="5645" width="11.7109375" style="491" customWidth="1"/>
    <col min="5646" max="5647" width="9.140625" style="491"/>
    <col min="5648" max="5648" width="8.85546875" style="491" customWidth="1"/>
    <col min="5649" max="5649" width="10" style="491" customWidth="1"/>
    <col min="5650" max="5650" width="14.28515625" style="491" customWidth="1"/>
    <col min="5651" max="5888" width="9.140625" style="491"/>
    <col min="5889" max="5889" width="4.7109375" style="491" customWidth="1"/>
    <col min="5890" max="5890" width="18.28515625" style="491" customWidth="1"/>
    <col min="5891" max="5891" width="17.7109375" style="491" customWidth="1"/>
    <col min="5892" max="5892" width="22.5703125" style="491" customWidth="1"/>
    <col min="5893" max="5893" width="9.5703125" style="491" customWidth="1"/>
    <col min="5894" max="5894" width="17.140625" style="491" customWidth="1"/>
    <col min="5895" max="5895" width="13.140625" style="491" customWidth="1"/>
    <col min="5896" max="5896" width="14.28515625" style="491" customWidth="1"/>
    <col min="5897" max="5897" width="10" style="491" customWidth="1"/>
    <col min="5898" max="5898" width="11.5703125" style="491" customWidth="1"/>
    <col min="5899" max="5899" width="11" style="491" customWidth="1"/>
    <col min="5900" max="5900" width="0" style="491" hidden="1" customWidth="1"/>
    <col min="5901" max="5901" width="11.7109375" style="491" customWidth="1"/>
    <col min="5902" max="5903" width="9.140625" style="491"/>
    <col min="5904" max="5904" width="8.85546875" style="491" customWidth="1"/>
    <col min="5905" max="5905" width="10" style="491" customWidth="1"/>
    <col min="5906" max="5906" width="14.28515625" style="491" customWidth="1"/>
    <col min="5907" max="6144" width="9.140625" style="491"/>
    <col min="6145" max="6145" width="4.7109375" style="491" customWidth="1"/>
    <col min="6146" max="6146" width="18.28515625" style="491" customWidth="1"/>
    <col min="6147" max="6147" width="17.7109375" style="491" customWidth="1"/>
    <col min="6148" max="6148" width="22.5703125" style="491" customWidth="1"/>
    <col min="6149" max="6149" width="9.5703125" style="491" customWidth="1"/>
    <col min="6150" max="6150" width="17.140625" style="491" customWidth="1"/>
    <col min="6151" max="6151" width="13.140625" style="491" customWidth="1"/>
    <col min="6152" max="6152" width="14.28515625" style="491" customWidth="1"/>
    <col min="6153" max="6153" width="10" style="491" customWidth="1"/>
    <col min="6154" max="6154" width="11.5703125" style="491" customWidth="1"/>
    <col min="6155" max="6155" width="11" style="491" customWidth="1"/>
    <col min="6156" max="6156" width="0" style="491" hidden="1" customWidth="1"/>
    <col min="6157" max="6157" width="11.7109375" style="491" customWidth="1"/>
    <col min="6158" max="6159" width="9.140625" style="491"/>
    <col min="6160" max="6160" width="8.85546875" style="491" customWidth="1"/>
    <col min="6161" max="6161" width="10" style="491" customWidth="1"/>
    <col min="6162" max="6162" width="14.28515625" style="491" customWidth="1"/>
    <col min="6163" max="6400" width="9.140625" style="491"/>
    <col min="6401" max="6401" width="4.7109375" style="491" customWidth="1"/>
    <col min="6402" max="6402" width="18.28515625" style="491" customWidth="1"/>
    <col min="6403" max="6403" width="17.7109375" style="491" customWidth="1"/>
    <col min="6404" max="6404" width="22.5703125" style="491" customWidth="1"/>
    <col min="6405" max="6405" width="9.5703125" style="491" customWidth="1"/>
    <col min="6406" max="6406" width="17.140625" style="491" customWidth="1"/>
    <col min="6407" max="6407" width="13.140625" style="491" customWidth="1"/>
    <col min="6408" max="6408" width="14.28515625" style="491" customWidth="1"/>
    <col min="6409" max="6409" width="10" style="491" customWidth="1"/>
    <col min="6410" max="6410" width="11.5703125" style="491" customWidth="1"/>
    <col min="6411" max="6411" width="11" style="491" customWidth="1"/>
    <col min="6412" max="6412" width="0" style="491" hidden="1" customWidth="1"/>
    <col min="6413" max="6413" width="11.7109375" style="491" customWidth="1"/>
    <col min="6414" max="6415" width="9.140625" style="491"/>
    <col min="6416" max="6416" width="8.85546875" style="491" customWidth="1"/>
    <col min="6417" max="6417" width="10" style="491" customWidth="1"/>
    <col min="6418" max="6418" width="14.28515625" style="491" customWidth="1"/>
    <col min="6419" max="6656" width="9.140625" style="491"/>
    <col min="6657" max="6657" width="4.7109375" style="491" customWidth="1"/>
    <col min="6658" max="6658" width="18.28515625" style="491" customWidth="1"/>
    <col min="6659" max="6659" width="17.7109375" style="491" customWidth="1"/>
    <col min="6660" max="6660" width="22.5703125" style="491" customWidth="1"/>
    <col min="6661" max="6661" width="9.5703125" style="491" customWidth="1"/>
    <col min="6662" max="6662" width="17.140625" style="491" customWidth="1"/>
    <col min="6663" max="6663" width="13.140625" style="491" customWidth="1"/>
    <col min="6664" max="6664" width="14.28515625" style="491" customWidth="1"/>
    <col min="6665" max="6665" width="10" style="491" customWidth="1"/>
    <col min="6666" max="6666" width="11.5703125" style="491" customWidth="1"/>
    <col min="6667" max="6667" width="11" style="491" customWidth="1"/>
    <col min="6668" max="6668" width="0" style="491" hidden="1" customWidth="1"/>
    <col min="6669" max="6669" width="11.7109375" style="491" customWidth="1"/>
    <col min="6670" max="6671" width="9.140625" style="491"/>
    <col min="6672" max="6672" width="8.85546875" style="491" customWidth="1"/>
    <col min="6673" max="6673" width="10" style="491" customWidth="1"/>
    <col min="6674" max="6674" width="14.28515625" style="491" customWidth="1"/>
    <col min="6675" max="6912" width="9.140625" style="491"/>
    <col min="6913" max="6913" width="4.7109375" style="491" customWidth="1"/>
    <col min="6914" max="6914" width="18.28515625" style="491" customWidth="1"/>
    <col min="6915" max="6915" width="17.7109375" style="491" customWidth="1"/>
    <col min="6916" max="6916" width="22.5703125" style="491" customWidth="1"/>
    <col min="6917" max="6917" width="9.5703125" style="491" customWidth="1"/>
    <col min="6918" max="6918" width="17.140625" style="491" customWidth="1"/>
    <col min="6919" max="6919" width="13.140625" style="491" customWidth="1"/>
    <col min="6920" max="6920" width="14.28515625" style="491" customWidth="1"/>
    <col min="6921" max="6921" width="10" style="491" customWidth="1"/>
    <col min="6922" max="6922" width="11.5703125" style="491" customWidth="1"/>
    <col min="6923" max="6923" width="11" style="491" customWidth="1"/>
    <col min="6924" max="6924" width="0" style="491" hidden="1" customWidth="1"/>
    <col min="6925" max="6925" width="11.7109375" style="491" customWidth="1"/>
    <col min="6926" max="6927" width="9.140625" style="491"/>
    <col min="6928" max="6928" width="8.85546875" style="491" customWidth="1"/>
    <col min="6929" max="6929" width="10" style="491" customWidth="1"/>
    <col min="6930" max="6930" width="14.28515625" style="491" customWidth="1"/>
    <col min="6931" max="7168" width="9.140625" style="491"/>
    <col min="7169" max="7169" width="4.7109375" style="491" customWidth="1"/>
    <col min="7170" max="7170" width="18.28515625" style="491" customWidth="1"/>
    <col min="7171" max="7171" width="17.7109375" style="491" customWidth="1"/>
    <col min="7172" max="7172" width="22.5703125" style="491" customWidth="1"/>
    <col min="7173" max="7173" width="9.5703125" style="491" customWidth="1"/>
    <col min="7174" max="7174" width="17.140625" style="491" customWidth="1"/>
    <col min="7175" max="7175" width="13.140625" style="491" customWidth="1"/>
    <col min="7176" max="7176" width="14.28515625" style="491" customWidth="1"/>
    <col min="7177" max="7177" width="10" style="491" customWidth="1"/>
    <col min="7178" max="7178" width="11.5703125" style="491" customWidth="1"/>
    <col min="7179" max="7179" width="11" style="491" customWidth="1"/>
    <col min="7180" max="7180" width="0" style="491" hidden="1" customWidth="1"/>
    <col min="7181" max="7181" width="11.7109375" style="491" customWidth="1"/>
    <col min="7182" max="7183" width="9.140625" style="491"/>
    <col min="7184" max="7184" width="8.85546875" style="491" customWidth="1"/>
    <col min="7185" max="7185" width="10" style="491" customWidth="1"/>
    <col min="7186" max="7186" width="14.28515625" style="491" customWidth="1"/>
    <col min="7187" max="7424" width="9.140625" style="491"/>
    <col min="7425" max="7425" width="4.7109375" style="491" customWidth="1"/>
    <col min="7426" max="7426" width="18.28515625" style="491" customWidth="1"/>
    <col min="7427" max="7427" width="17.7109375" style="491" customWidth="1"/>
    <col min="7428" max="7428" width="22.5703125" style="491" customWidth="1"/>
    <col min="7429" max="7429" width="9.5703125" style="491" customWidth="1"/>
    <col min="7430" max="7430" width="17.140625" style="491" customWidth="1"/>
    <col min="7431" max="7431" width="13.140625" style="491" customWidth="1"/>
    <col min="7432" max="7432" width="14.28515625" style="491" customWidth="1"/>
    <col min="7433" max="7433" width="10" style="491" customWidth="1"/>
    <col min="7434" max="7434" width="11.5703125" style="491" customWidth="1"/>
    <col min="7435" max="7435" width="11" style="491" customWidth="1"/>
    <col min="7436" max="7436" width="0" style="491" hidden="1" customWidth="1"/>
    <col min="7437" max="7437" width="11.7109375" style="491" customWidth="1"/>
    <col min="7438" max="7439" width="9.140625" style="491"/>
    <col min="7440" max="7440" width="8.85546875" style="491" customWidth="1"/>
    <col min="7441" max="7441" width="10" style="491" customWidth="1"/>
    <col min="7442" max="7442" width="14.28515625" style="491" customWidth="1"/>
    <col min="7443" max="7680" width="9.140625" style="491"/>
    <col min="7681" max="7681" width="4.7109375" style="491" customWidth="1"/>
    <col min="7682" max="7682" width="18.28515625" style="491" customWidth="1"/>
    <col min="7683" max="7683" width="17.7109375" style="491" customWidth="1"/>
    <col min="7684" max="7684" width="22.5703125" style="491" customWidth="1"/>
    <col min="7685" max="7685" width="9.5703125" style="491" customWidth="1"/>
    <col min="7686" max="7686" width="17.140625" style="491" customWidth="1"/>
    <col min="7687" max="7687" width="13.140625" style="491" customWidth="1"/>
    <col min="7688" max="7688" width="14.28515625" style="491" customWidth="1"/>
    <col min="7689" max="7689" width="10" style="491" customWidth="1"/>
    <col min="7690" max="7690" width="11.5703125" style="491" customWidth="1"/>
    <col min="7691" max="7691" width="11" style="491" customWidth="1"/>
    <col min="7692" max="7692" width="0" style="491" hidden="1" customWidth="1"/>
    <col min="7693" max="7693" width="11.7109375" style="491" customWidth="1"/>
    <col min="7694" max="7695" width="9.140625" style="491"/>
    <col min="7696" max="7696" width="8.85546875" style="491" customWidth="1"/>
    <col min="7697" max="7697" width="10" style="491" customWidth="1"/>
    <col min="7698" max="7698" width="14.28515625" style="491" customWidth="1"/>
    <col min="7699" max="7936" width="9.140625" style="491"/>
    <col min="7937" max="7937" width="4.7109375" style="491" customWidth="1"/>
    <col min="7938" max="7938" width="18.28515625" style="491" customWidth="1"/>
    <col min="7939" max="7939" width="17.7109375" style="491" customWidth="1"/>
    <col min="7940" max="7940" width="22.5703125" style="491" customWidth="1"/>
    <col min="7941" max="7941" width="9.5703125" style="491" customWidth="1"/>
    <col min="7942" max="7942" width="17.140625" style="491" customWidth="1"/>
    <col min="7943" max="7943" width="13.140625" style="491" customWidth="1"/>
    <col min="7944" max="7944" width="14.28515625" style="491" customWidth="1"/>
    <col min="7945" max="7945" width="10" style="491" customWidth="1"/>
    <col min="7946" max="7946" width="11.5703125" style="491" customWidth="1"/>
    <col min="7947" max="7947" width="11" style="491" customWidth="1"/>
    <col min="7948" max="7948" width="0" style="491" hidden="1" customWidth="1"/>
    <col min="7949" max="7949" width="11.7109375" style="491" customWidth="1"/>
    <col min="7950" max="7951" width="9.140625" style="491"/>
    <col min="7952" max="7952" width="8.85546875" style="491" customWidth="1"/>
    <col min="7953" max="7953" width="10" style="491" customWidth="1"/>
    <col min="7954" max="7954" width="14.28515625" style="491" customWidth="1"/>
    <col min="7955" max="8192" width="9.140625" style="491"/>
    <col min="8193" max="8193" width="4.7109375" style="491" customWidth="1"/>
    <col min="8194" max="8194" width="18.28515625" style="491" customWidth="1"/>
    <col min="8195" max="8195" width="17.7109375" style="491" customWidth="1"/>
    <col min="8196" max="8196" width="22.5703125" style="491" customWidth="1"/>
    <col min="8197" max="8197" width="9.5703125" style="491" customWidth="1"/>
    <col min="8198" max="8198" width="17.140625" style="491" customWidth="1"/>
    <col min="8199" max="8199" width="13.140625" style="491" customWidth="1"/>
    <col min="8200" max="8200" width="14.28515625" style="491" customWidth="1"/>
    <col min="8201" max="8201" width="10" style="491" customWidth="1"/>
    <col min="8202" max="8202" width="11.5703125" style="491" customWidth="1"/>
    <col min="8203" max="8203" width="11" style="491" customWidth="1"/>
    <col min="8204" max="8204" width="0" style="491" hidden="1" customWidth="1"/>
    <col min="8205" max="8205" width="11.7109375" style="491" customWidth="1"/>
    <col min="8206" max="8207" width="9.140625" style="491"/>
    <col min="8208" max="8208" width="8.85546875" style="491" customWidth="1"/>
    <col min="8209" max="8209" width="10" style="491" customWidth="1"/>
    <col min="8210" max="8210" width="14.28515625" style="491" customWidth="1"/>
    <col min="8211" max="8448" width="9.140625" style="491"/>
    <col min="8449" max="8449" width="4.7109375" style="491" customWidth="1"/>
    <col min="8450" max="8450" width="18.28515625" style="491" customWidth="1"/>
    <col min="8451" max="8451" width="17.7109375" style="491" customWidth="1"/>
    <col min="8452" max="8452" width="22.5703125" style="491" customWidth="1"/>
    <col min="8453" max="8453" width="9.5703125" style="491" customWidth="1"/>
    <col min="8454" max="8454" width="17.140625" style="491" customWidth="1"/>
    <col min="8455" max="8455" width="13.140625" style="491" customWidth="1"/>
    <col min="8456" max="8456" width="14.28515625" style="491" customWidth="1"/>
    <col min="8457" max="8457" width="10" style="491" customWidth="1"/>
    <col min="8458" max="8458" width="11.5703125" style="491" customWidth="1"/>
    <col min="8459" max="8459" width="11" style="491" customWidth="1"/>
    <col min="8460" max="8460" width="0" style="491" hidden="1" customWidth="1"/>
    <col min="8461" max="8461" width="11.7109375" style="491" customWidth="1"/>
    <col min="8462" max="8463" width="9.140625" style="491"/>
    <col min="8464" max="8464" width="8.85546875" style="491" customWidth="1"/>
    <col min="8465" max="8465" width="10" style="491" customWidth="1"/>
    <col min="8466" max="8466" width="14.28515625" style="491" customWidth="1"/>
    <col min="8467" max="8704" width="9.140625" style="491"/>
    <col min="8705" max="8705" width="4.7109375" style="491" customWidth="1"/>
    <col min="8706" max="8706" width="18.28515625" style="491" customWidth="1"/>
    <col min="8707" max="8707" width="17.7109375" style="491" customWidth="1"/>
    <col min="8708" max="8708" width="22.5703125" style="491" customWidth="1"/>
    <col min="8709" max="8709" width="9.5703125" style="491" customWidth="1"/>
    <col min="8710" max="8710" width="17.140625" style="491" customWidth="1"/>
    <col min="8711" max="8711" width="13.140625" style="491" customWidth="1"/>
    <col min="8712" max="8712" width="14.28515625" style="491" customWidth="1"/>
    <col min="8713" max="8713" width="10" style="491" customWidth="1"/>
    <col min="8714" max="8714" width="11.5703125" style="491" customWidth="1"/>
    <col min="8715" max="8715" width="11" style="491" customWidth="1"/>
    <col min="8716" max="8716" width="0" style="491" hidden="1" customWidth="1"/>
    <col min="8717" max="8717" width="11.7109375" style="491" customWidth="1"/>
    <col min="8718" max="8719" width="9.140625" style="491"/>
    <col min="8720" max="8720" width="8.85546875" style="491" customWidth="1"/>
    <col min="8721" max="8721" width="10" style="491" customWidth="1"/>
    <col min="8722" max="8722" width="14.28515625" style="491" customWidth="1"/>
    <col min="8723" max="8960" width="9.140625" style="491"/>
    <col min="8961" max="8961" width="4.7109375" style="491" customWidth="1"/>
    <col min="8962" max="8962" width="18.28515625" style="491" customWidth="1"/>
    <col min="8963" max="8963" width="17.7109375" style="491" customWidth="1"/>
    <col min="8964" max="8964" width="22.5703125" style="491" customWidth="1"/>
    <col min="8965" max="8965" width="9.5703125" style="491" customWidth="1"/>
    <col min="8966" max="8966" width="17.140625" style="491" customWidth="1"/>
    <col min="8967" max="8967" width="13.140625" style="491" customWidth="1"/>
    <col min="8968" max="8968" width="14.28515625" style="491" customWidth="1"/>
    <col min="8969" max="8969" width="10" style="491" customWidth="1"/>
    <col min="8970" max="8970" width="11.5703125" style="491" customWidth="1"/>
    <col min="8971" max="8971" width="11" style="491" customWidth="1"/>
    <col min="8972" max="8972" width="0" style="491" hidden="1" customWidth="1"/>
    <col min="8973" max="8973" width="11.7109375" style="491" customWidth="1"/>
    <col min="8974" max="8975" width="9.140625" style="491"/>
    <col min="8976" max="8976" width="8.85546875" style="491" customWidth="1"/>
    <col min="8977" max="8977" width="10" style="491" customWidth="1"/>
    <col min="8978" max="8978" width="14.28515625" style="491" customWidth="1"/>
    <col min="8979" max="9216" width="9.140625" style="491"/>
    <col min="9217" max="9217" width="4.7109375" style="491" customWidth="1"/>
    <col min="9218" max="9218" width="18.28515625" style="491" customWidth="1"/>
    <col min="9219" max="9219" width="17.7109375" style="491" customWidth="1"/>
    <col min="9220" max="9220" width="22.5703125" style="491" customWidth="1"/>
    <col min="9221" max="9221" width="9.5703125" style="491" customWidth="1"/>
    <col min="9222" max="9222" width="17.140625" style="491" customWidth="1"/>
    <col min="9223" max="9223" width="13.140625" style="491" customWidth="1"/>
    <col min="9224" max="9224" width="14.28515625" style="491" customWidth="1"/>
    <col min="9225" max="9225" width="10" style="491" customWidth="1"/>
    <col min="9226" max="9226" width="11.5703125" style="491" customWidth="1"/>
    <col min="9227" max="9227" width="11" style="491" customWidth="1"/>
    <col min="9228" max="9228" width="0" style="491" hidden="1" customWidth="1"/>
    <col min="9229" max="9229" width="11.7109375" style="491" customWidth="1"/>
    <col min="9230" max="9231" width="9.140625" style="491"/>
    <col min="9232" max="9232" width="8.85546875" style="491" customWidth="1"/>
    <col min="9233" max="9233" width="10" style="491" customWidth="1"/>
    <col min="9234" max="9234" width="14.28515625" style="491" customWidth="1"/>
    <col min="9235" max="9472" width="9.140625" style="491"/>
    <col min="9473" max="9473" width="4.7109375" style="491" customWidth="1"/>
    <col min="9474" max="9474" width="18.28515625" style="491" customWidth="1"/>
    <col min="9475" max="9475" width="17.7109375" style="491" customWidth="1"/>
    <col min="9476" max="9476" width="22.5703125" style="491" customWidth="1"/>
    <col min="9477" max="9477" width="9.5703125" style="491" customWidth="1"/>
    <col min="9478" max="9478" width="17.140625" style="491" customWidth="1"/>
    <col min="9479" max="9479" width="13.140625" style="491" customWidth="1"/>
    <col min="9480" max="9480" width="14.28515625" style="491" customWidth="1"/>
    <col min="9481" max="9481" width="10" style="491" customWidth="1"/>
    <col min="9482" max="9482" width="11.5703125" style="491" customWidth="1"/>
    <col min="9483" max="9483" width="11" style="491" customWidth="1"/>
    <col min="9484" max="9484" width="0" style="491" hidden="1" customWidth="1"/>
    <col min="9485" max="9485" width="11.7109375" style="491" customWidth="1"/>
    <col min="9486" max="9487" width="9.140625" style="491"/>
    <col min="9488" max="9488" width="8.85546875" style="491" customWidth="1"/>
    <col min="9489" max="9489" width="10" style="491" customWidth="1"/>
    <col min="9490" max="9490" width="14.28515625" style="491" customWidth="1"/>
    <col min="9491" max="9728" width="9.140625" style="491"/>
    <col min="9729" max="9729" width="4.7109375" style="491" customWidth="1"/>
    <col min="9730" max="9730" width="18.28515625" style="491" customWidth="1"/>
    <col min="9731" max="9731" width="17.7109375" style="491" customWidth="1"/>
    <col min="9732" max="9732" width="22.5703125" style="491" customWidth="1"/>
    <col min="9733" max="9733" width="9.5703125" style="491" customWidth="1"/>
    <col min="9734" max="9734" width="17.140625" style="491" customWidth="1"/>
    <col min="9735" max="9735" width="13.140625" style="491" customWidth="1"/>
    <col min="9736" max="9736" width="14.28515625" style="491" customWidth="1"/>
    <col min="9737" max="9737" width="10" style="491" customWidth="1"/>
    <col min="9738" max="9738" width="11.5703125" style="491" customWidth="1"/>
    <col min="9739" max="9739" width="11" style="491" customWidth="1"/>
    <col min="9740" max="9740" width="0" style="491" hidden="1" customWidth="1"/>
    <col min="9741" max="9741" width="11.7109375" style="491" customWidth="1"/>
    <col min="9742" max="9743" width="9.140625" style="491"/>
    <col min="9744" max="9744" width="8.85546875" style="491" customWidth="1"/>
    <col min="9745" max="9745" width="10" style="491" customWidth="1"/>
    <col min="9746" max="9746" width="14.28515625" style="491" customWidth="1"/>
    <col min="9747" max="9984" width="9.140625" style="491"/>
    <col min="9985" max="9985" width="4.7109375" style="491" customWidth="1"/>
    <col min="9986" max="9986" width="18.28515625" style="491" customWidth="1"/>
    <col min="9987" max="9987" width="17.7109375" style="491" customWidth="1"/>
    <col min="9988" max="9988" width="22.5703125" style="491" customWidth="1"/>
    <col min="9989" max="9989" width="9.5703125" style="491" customWidth="1"/>
    <col min="9990" max="9990" width="17.140625" style="491" customWidth="1"/>
    <col min="9991" max="9991" width="13.140625" style="491" customWidth="1"/>
    <col min="9992" max="9992" width="14.28515625" style="491" customWidth="1"/>
    <col min="9993" max="9993" width="10" style="491" customWidth="1"/>
    <col min="9994" max="9994" width="11.5703125" style="491" customWidth="1"/>
    <col min="9995" max="9995" width="11" style="491" customWidth="1"/>
    <col min="9996" max="9996" width="0" style="491" hidden="1" customWidth="1"/>
    <col min="9997" max="9997" width="11.7109375" style="491" customWidth="1"/>
    <col min="9998" max="9999" width="9.140625" style="491"/>
    <col min="10000" max="10000" width="8.85546875" style="491" customWidth="1"/>
    <col min="10001" max="10001" width="10" style="491" customWidth="1"/>
    <col min="10002" max="10002" width="14.28515625" style="491" customWidth="1"/>
    <col min="10003" max="10240" width="9.140625" style="491"/>
    <col min="10241" max="10241" width="4.7109375" style="491" customWidth="1"/>
    <col min="10242" max="10242" width="18.28515625" style="491" customWidth="1"/>
    <col min="10243" max="10243" width="17.7109375" style="491" customWidth="1"/>
    <col min="10244" max="10244" width="22.5703125" style="491" customWidth="1"/>
    <col min="10245" max="10245" width="9.5703125" style="491" customWidth="1"/>
    <col min="10246" max="10246" width="17.140625" style="491" customWidth="1"/>
    <col min="10247" max="10247" width="13.140625" style="491" customWidth="1"/>
    <col min="10248" max="10248" width="14.28515625" style="491" customWidth="1"/>
    <col min="10249" max="10249" width="10" style="491" customWidth="1"/>
    <col min="10250" max="10250" width="11.5703125" style="491" customWidth="1"/>
    <col min="10251" max="10251" width="11" style="491" customWidth="1"/>
    <col min="10252" max="10252" width="0" style="491" hidden="1" customWidth="1"/>
    <col min="10253" max="10253" width="11.7109375" style="491" customWidth="1"/>
    <col min="10254" max="10255" width="9.140625" style="491"/>
    <col min="10256" max="10256" width="8.85546875" style="491" customWidth="1"/>
    <col min="10257" max="10257" width="10" style="491" customWidth="1"/>
    <col min="10258" max="10258" width="14.28515625" style="491" customWidth="1"/>
    <col min="10259" max="10496" width="9.140625" style="491"/>
    <col min="10497" max="10497" width="4.7109375" style="491" customWidth="1"/>
    <col min="10498" max="10498" width="18.28515625" style="491" customWidth="1"/>
    <col min="10499" max="10499" width="17.7109375" style="491" customWidth="1"/>
    <col min="10500" max="10500" width="22.5703125" style="491" customWidth="1"/>
    <col min="10501" max="10501" width="9.5703125" style="491" customWidth="1"/>
    <col min="10502" max="10502" width="17.140625" style="491" customWidth="1"/>
    <col min="10503" max="10503" width="13.140625" style="491" customWidth="1"/>
    <col min="10504" max="10504" width="14.28515625" style="491" customWidth="1"/>
    <col min="10505" max="10505" width="10" style="491" customWidth="1"/>
    <col min="10506" max="10506" width="11.5703125" style="491" customWidth="1"/>
    <col min="10507" max="10507" width="11" style="491" customWidth="1"/>
    <col min="10508" max="10508" width="0" style="491" hidden="1" customWidth="1"/>
    <col min="10509" max="10509" width="11.7109375" style="491" customWidth="1"/>
    <col min="10510" max="10511" width="9.140625" style="491"/>
    <col min="10512" max="10512" width="8.85546875" style="491" customWidth="1"/>
    <col min="10513" max="10513" width="10" style="491" customWidth="1"/>
    <col min="10514" max="10514" width="14.28515625" style="491" customWidth="1"/>
    <col min="10515" max="10752" width="9.140625" style="491"/>
    <col min="10753" max="10753" width="4.7109375" style="491" customWidth="1"/>
    <col min="10754" max="10754" width="18.28515625" style="491" customWidth="1"/>
    <col min="10755" max="10755" width="17.7109375" style="491" customWidth="1"/>
    <col min="10756" max="10756" width="22.5703125" style="491" customWidth="1"/>
    <col min="10757" max="10757" width="9.5703125" style="491" customWidth="1"/>
    <col min="10758" max="10758" width="17.140625" style="491" customWidth="1"/>
    <col min="10759" max="10759" width="13.140625" style="491" customWidth="1"/>
    <col min="10760" max="10760" width="14.28515625" style="491" customWidth="1"/>
    <col min="10761" max="10761" width="10" style="491" customWidth="1"/>
    <col min="10762" max="10762" width="11.5703125" style="491" customWidth="1"/>
    <col min="10763" max="10763" width="11" style="491" customWidth="1"/>
    <col min="10764" max="10764" width="0" style="491" hidden="1" customWidth="1"/>
    <col min="10765" max="10765" width="11.7109375" style="491" customWidth="1"/>
    <col min="10766" max="10767" width="9.140625" style="491"/>
    <col min="10768" max="10768" width="8.85546875" style="491" customWidth="1"/>
    <col min="10769" max="10769" width="10" style="491" customWidth="1"/>
    <col min="10770" max="10770" width="14.28515625" style="491" customWidth="1"/>
    <col min="10771" max="11008" width="9.140625" style="491"/>
    <col min="11009" max="11009" width="4.7109375" style="491" customWidth="1"/>
    <col min="11010" max="11010" width="18.28515625" style="491" customWidth="1"/>
    <col min="11011" max="11011" width="17.7109375" style="491" customWidth="1"/>
    <col min="11012" max="11012" width="22.5703125" style="491" customWidth="1"/>
    <col min="11013" max="11013" width="9.5703125" style="491" customWidth="1"/>
    <col min="11014" max="11014" width="17.140625" style="491" customWidth="1"/>
    <col min="11015" max="11015" width="13.140625" style="491" customWidth="1"/>
    <col min="11016" max="11016" width="14.28515625" style="491" customWidth="1"/>
    <col min="11017" max="11017" width="10" style="491" customWidth="1"/>
    <col min="11018" max="11018" width="11.5703125" style="491" customWidth="1"/>
    <col min="11019" max="11019" width="11" style="491" customWidth="1"/>
    <col min="11020" max="11020" width="0" style="491" hidden="1" customWidth="1"/>
    <col min="11021" max="11021" width="11.7109375" style="491" customWidth="1"/>
    <col min="11022" max="11023" width="9.140625" style="491"/>
    <col min="11024" max="11024" width="8.85546875" style="491" customWidth="1"/>
    <col min="11025" max="11025" width="10" style="491" customWidth="1"/>
    <col min="11026" max="11026" width="14.28515625" style="491" customWidth="1"/>
    <col min="11027" max="11264" width="9.140625" style="491"/>
    <col min="11265" max="11265" width="4.7109375" style="491" customWidth="1"/>
    <col min="11266" max="11266" width="18.28515625" style="491" customWidth="1"/>
    <col min="11267" max="11267" width="17.7109375" style="491" customWidth="1"/>
    <col min="11268" max="11268" width="22.5703125" style="491" customWidth="1"/>
    <col min="11269" max="11269" width="9.5703125" style="491" customWidth="1"/>
    <col min="11270" max="11270" width="17.140625" style="491" customWidth="1"/>
    <col min="11271" max="11271" width="13.140625" style="491" customWidth="1"/>
    <col min="11272" max="11272" width="14.28515625" style="491" customWidth="1"/>
    <col min="11273" max="11273" width="10" style="491" customWidth="1"/>
    <col min="11274" max="11274" width="11.5703125" style="491" customWidth="1"/>
    <col min="11275" max="11275" width="11" style="491" customWidth="1"/>
    <col min="11276" max="11276" width="0" style="491" hidden="1" customWidth="1"/>
    <col min="11277" max="11277" width="11.7109375" style="491" customWidth="1"/>
    <col min="11278" max="11279" width="9.140625" style="491"/>
    <col min="11280" max="11280" width="8.85546875" style="491" customWidth="1"/>
    <col min="11281" max="11281" width="10" style="491" customWidth="1"/>
    <col min="11282" max="11282" width="14.28515625" style="491" customWidth="1"/>
    <col min="11283" max="11520" width="9.140625" style="491"/>
    <col min="11521" max="11521" width="4.7109375" style="491" customWidth="1"/>
    <col min="11522" max="11522" width="18.28515625" style="491" customWidth="1"/>
    <col min="11523" max="11523" width="17.7109375" style="491" customWidth="1"/>
    <col min="11524" max="11524" width="22.5703125" style="491" customWidth="1"/>
    <col min="11525" max="11525" width="9.5703125" style="491" customWidth="1"/>
    <col min="11526" max="11526" width="17.140625" style="491" customWidth="1"/>
    <col min="11527" max="11527" width="13.140625" style="491" customWidth="1"/>
    <col min="11528" max="11528" width="14.28515625" style="491" customWidth="1"/>
    <col min="11529" max="11529" width="10" style="491" customWidth="1"/>
    <col min="11530" max="11530" width="11.5703125" style="491" customWidth="1"/>
    <col min="11531" max="11531" width="11" style="491" customWidth="1"/>
    <col min="11532" max="11532" width="0" style="491" hidden="1" customWidth="1"/>
    <col min="11533" max="11533" width="11.7109375" style="491" customWidth="1"/>
    <col min="11534" max="11535" width="9.140625" style="491"/>
    <col min="11536" max="11536" width="8.85546875" style="491" customWidth="1"/>
    <col min="11537" max="11537" width="10" style="491" customWidth="1"/>
    <col min="11538" max="11538" width="14.28515625" style="491" customWidth="1"/>
    <col min="11539" max="11776" width="9.140625" style="491"/>
    <col min="11777" max="11777" width="4.7109375" style="491" customWidth="1"/>
    <col min="11778" max="11778" width="18.28515625" style="491" customWidth="1"/>
    <col min="11779" max="11779" width="17.7109375" style="491" customWidth="1"/>
    <col min="11780" max="11780" width="22.5703125" style="491" customWidth="1"/>
    <col min="11781" max="11781" width="9.5703125" style="491" customWidth="1"/>
    <col min="11782" max="11782" width="17.140625" style="491" customWidth="1"/>
    <col min="11783" max="11783" width="13.140625" style="491" customWidth="1"/>
    <col min="11784" max="11784" width="14.28515625" style="491" customWidth="1"/>
    <col min="11785" max="11785" width="10" style="491" customWidth="1"/>
    <col min="11786" max="11786" width="11.5703125" style="491" customWidth="1"/>
    <col min="11787" max="11787" width="11" style="491" customWidth="1"/>
    <col min="11788" max="11788" width="0" style="491" hidden="1" customWidth="1"/>
    <col min="11789" max="11789" width="11.7109375" style="491" customWidth="1"/>
    <col min="11790" max="11791" width="9.140625" style="491"/>
    <col min="11792" max="11792" width="8.85546875" style="491" customWidth="1"/>
    <col min="11793" max="11793" width="10" style="491" customWidth="1"/>
    <col min="11794" max="11794" width="14.28515625" style="491" customWidth="1"/>
    <col min="11795" max="12032" width="9.140625" style="491"/>
    <col min="12033" max="12033" width="4.7109375" style="491" customWidth="1"/>
    <col min="12034" max="12034" width="18.28515625" style="491" customWidth="1"/>
    <col min="12035" max="12035" width="17.7109375" style="491" customWidth="1"/>
    <col min="12036" max="12036" width="22.5703125" style="491" customWidth="1"/>
    <col min="12037" max="12037" width="9.5703125" style="491" customWidth="1"/>
    <col min="12038" max="12038" width="17.140625" style="491" customWidth="1"/>
    <col min="12039" max="12039" width="13.140625" style="491" customWidth="1"/>
    <col min="12040" max="12040" width="14.28515625" style="491" customWidth="1"/>
    <col min="12041" max="12041" width="10" style="491" customWidth="1"/>
    <col min="12042" max="12042" width="11.5703125" style="491" customWidth="1"/>
    <col min="12043" max="12043" width="11" style="491" customWidth="1"/>
    <col min="12044" max="12044" width="0" style="491" hidden="1" customWidth="1"/>
    <col min="12045" max="12045" width="11.7109375" style="491" customWidth="1"/>
    <col min="12046" max="12047" width="9.140625" style="491"/>
    <col min="12048" max="12048" width="8.85546875" style="491" customWidth="1"/>
    <col min="12049" max="12049" width="10" style="491" customWidth="1"/>
    <col min="12050" max="12050" width="14.28515625" style="491" customWidth="1"/>
    <col min="12051" max="12288" width="9.140625" style="491"/>
    <col min="12289" max="12289" width="4.7109375" style="491" customWidth="1"/>
    <col min="12290" max="12290" width="18.28515625" style="491" customWidth="1"/>
    <col min="12291" max="12291" width="17.7109375" style="491" customWidth="1"/>
    <col min="12292" max="12292" width="22.5703125" style="491" customWidth="1"/>
    <col min="12293" max="12293" width="9.5703125" style="491" customWidth="1"/>
    <col min="12294" max="12294" width="17.140625" style="491" customWidth="1"/>
    <col min="12295" max="12295" width="13.140625" style="491" customWidth="1"/>
    <col min="12296" max="12296" width="14.28515625" style="491" customWidth="1"/>
    <col min="12297" max="12297" width="10" style="491" customWidth="1"/>
    <col min="12298" max="12298" width="11.5703125" style="491" customWidth="1"/>
    <col min="12299" max="12299" width="11" style="491" customWidth="1"/>
    <col min="12300" max="12300" width="0" style="491" hidden="1" customWidth="1"/>
    <col min="12301" max="12301" width="11.7109375" style="491" customWidth="1"/>
    <col min="12302" max="12303" width="9.140625" style="491"/>
    <col min="12304" max="12304" width="8.85546875" style="491" customWidth="1"/>
    <col min="12305" max="12305" width="10" style="491" customWidth="1"/>
    <col min="12306" max="12306" width="14.28515625" style="491" customWidth="1"/>
    <col min="12307" max="12544" width="9.140625" style="491"/>
    <col min="12545" max="12545" width="4.7109375" style="491" customWidth="1"/>
    <col min="12546" max="12546" width="18.28515625" style="491" customWidth="1"/>
    <col min="12547" max="12547" width="17.7109375" style="491" customWidth="1"/>
    <col min="12548" max="12548" width="22.5703125" style="491" customWidth="1"/>
    <col min="12549" max="12549" width="9.5703125" style="491" customWidth="1"/>
    <col min="12550" max="12550" width="17.140625" style="491" customWidth="1"/>
    <col min="12551" max="12551" width="13.140625" style="491" customWidth="1"/>
    <col min="12552" max="12552" width="14.28515625" style="491" customWidth="1"/>
    <col min="12553" max="12553" width="10" style="491" customWidth="1"/>
    <col min="12554" max="12554" width="11.5703125" style="491" customWidth="1"/>
    <col min="12555" max="12555" width="11" style="491" customWidth="1"/>
    <col min="12556" max="12556" width="0" style="491" hidden="1" customWidth="1"/>
    <col min="12557" max="12557" width="11.7109375" style="491" customWidth="1"/>
    <col min="12558" max="12559" width="9.140625" style="491"/>
    <col min="12560" max="12560" width="8.85546875" style="491" customWidth="1"/>
    <col min="12561" max="12561" width="10" style="491" customWidth="1"/>
    <col min="12562" max="12562" width="14.28515625" style="491" customWidth="1"/>
    <col min="12563" max="12800" width="9.140625" style="491"/>
    <col min="12801" max="12801" width="4.7109375" style="491" customWidth="1"/>
    <col min="12802" max="12802" width="18.28515625" style="491" customWidth="1"/>
    <col min="12803" max="12803" width="17.7109375" style="491" customWidth="1"/>
    <col min="12804" max="12804" width="22.5703125" style="491" customWidth="1"/>
    <col min="12805" max="12805" width="9.5703125" style="491" customWidth="1"/>
    <col min="12806" max="12806" width="17.140625" style="491" customWidth="1"/>
    <col min="12807" max="12807" width="13.140625" style="491" customWidth="1"/>
    <col min="12808" max="12808" width="14.28515625" style="491" customWidth="1"/>
    <col min="12809" max="12809" width="10" style="491" customWidth="1"/>
    <col min="12810" max="12810" width="11.5703125" style="491" customWidth="1"/>
    <col min="12811" max="12811" width="11" style="491" customWidth="1"/>
    <col min="12812" max="12812" width="0" style="491" hidden="1" customWidth="1"/>
    <col min="12813" max="12813" width="11.7109375" style="491" customWidth="1"/>
    <col min="12814" max="12815" width="9.140625" style="491"/>
    <col min="12816" max="12816" width="8.85546875" style="491" customWidth="1"/>
    <col min="12817" max="12817" width="10" style="491" customWidth="1"/>
    <col min="12818" max="12818" width="14.28515625" style="491" customWidth="1"/>
    <col min="12819" max="13056" width="9.140625" style="491"/>
    <col min="13057" max="13057" width="4.7109375" style="491" customWidth="1"/>
    <col min="13058" max="13058" width="18.28515625" style="491" customWidth="1"/>
    <col min="13059" max="13059" width="17.7109375" style="491" customWidth="1"/>
    <col min="13060" max="13060" width="22.5703125" style="491" customWidth="1"/>
    <col min="13061" max="13061" width="9.5703125" style="491" customWidth="1"/>
    <col min="13062" max="13062" width="17.140625" style="491" customWidth="1"/>
    <col min="13063" max="13063" width="13.140625" style="491" customWidth="1"/>
    <col min="13064" max="13064" width="14.28515625" style="491" customWidth="1"/>
    <col min="13065" max="13065" width="10" style="491" customWidth="1"/>
    <col min="13066" max="13066" width="11.5703125" style="491" customWidth="1"/>
    <col min="13067" max="13067" width="11" style="491" customWidth="1"/>
    <col min="13068" max="13068" width="0" style="491" hidden="1" customWidth="1"/>
    <col min="13069" max="13069" width="11.7109375" style="491" customWidth="1"/>
    <col min="13070" max="13071" width="9.140625" style="491"/>
    <col min="13072" max="13072" width="8.85546875" style="491" customWidth="1"/>
    <col min="13073" max="13073" width="10" style="491" customWidth="1"/>
    <col min="13074" max="13074" width="14.28515625" style="491" customWidth="1"/>
    <col min="13075" max="13312" width="9.140625" style="491"/>
    <col min="13313" max="13313" width="4.7109375" style="491" customWidth="1"/>
    <col min="13314" max="13314" width="18.28515625" style="491" customWidth="1"/>
    <col min="13315" max="13315" width="17.7109375" style="491" customWidth="1"/>
    <col min="13316" max="13316" width="22.5703125" style="491" customWidth="1"/>
    <col min="13317" max="13317" width="9.5703125" style="491" customWidth="1"/>
    <col min="13318" max="13318" width="17.140625" style="491" customWidth="1"/>
    <col min="13319" max="13319" width="13.140625" style="491" customWidth="1"/>
    <col min="13320" max="13320" width="14.28515625" style="491" customWidth="1"/>
    <col min="13321" max="13321" width="10" style="491" customWidth="1"/>
    <col min="13322" max="13322" width="11.5703125" style="491" customWidth="1"/>
    <col min="13323" max="13323" width="11" style="491" customWidth="1"/>
    <col min="13324" max="13324" width="0" style="491" hidden="1" customWidth="1"/>
    <col min="13325" max="13325" width="11.7109375" style="491" customWidth="1"/>
    <col min="13326" max="13327" width="9.140625" style="491"/>
    <col min="13328" max="13328" width="8.85546875" style="491" customWidth="1"/>
    <col min="13329" max="13329" width="10" style="491" customWidth="1"/>
    <col min="13330" max="13330" width="14.28515625" style="491" customWidth="1"/>
    <col min="13331" max="13568" width="9.140625" style="491"/>
    <col min="13569" max="13569" width="4.7109375" style="491" customWidth="1"/>
    <col min="13570" max="13570" width="18.28515625" style="491" customWidth="1"/>
    <col min="13571" max="13571" width="17.7109375" style="491" customWidth="1"/>
    <col min="13572" max="13572" width="22.5703125" style="491" customWidth="1"/>
    <col min="13573" max="13573" width="9.5703125" style="491" customWidth="1"/>
    <col min="13574" max="13574" width="17.140625" style="491" customWidth="1"/>
    <col min="13575" max="13575" width="13.140625" style="491" customWidth="1"/>
    <col min="13576" max="13576" width="14.28515625" style="491" customWidth="1"/>
    <col min="13577" max="13577" width="10" style="491" customWidth="1"/>
    <col min="13578" max="13578" width="11.5703125" style="491" customWidth="1"/>
    <col min="13579" max="13579" width="11" style="491" customWidth="1"/>
    <col min="13580" max="13580" width="0" style="491" hidden="1" customWidth="1"/>
    <col min="13581" max="13581" width="11.7109375" style="491" customWidth="1"/>
    <col min="13582" max="13583" width="9.140625" style="491"/>
    <col min="13584" max="13584" width="8.85546875" style="491" customWidth="1"/>
    <col min="13585" max="13585" width="10" style="491" customWidth="1"/>
    <col min="13586" max="13586" width="14.28515625" style="491" customWidth="1"/>
    <col min="13587" max="13824" width="9.140625" style="491"/>
    <col min="13825" max="13825" width="4.7109375" style="491" customWidth="1"/>
    <col min="13826" max="13826" width="18.28515625" style="491" customWidth="1"/>
    <col min="13827" max="13827" width="17.7109375" style="491" customWidth="1"/>
    <col min="13828" max="13828" width="22.5703125" style="491" customWidth="1"/>
    <col min="13829" max="13829" width="9.5703125" style="491" customWidth="1"/>
    <col min="13830" max="13830" width="17.140625" style="491" customWidth="1"/>
    <col min="13831" max="13831" width="13.140625" style="491" customWidth="1"/>
    <col min="13832" max="13832" width="14.28515625" style="491" customWidth="1"/>
    <col min="13833" max="13833" width="10" style="491" customWidth="1"/>
    <col min="13834" max="13834" width="11.5703125" style="491" customWidth="1"/>
    <col min="13835" max="13835" width="11" style="491" customWidth="1"/>
    <col min="13836" max="13836" width="0" style="491" hidden="1" customWidth="1"/>
    <col min="13837" max="13837" width="11.7109375" style="491" customWidth="1"/>
    <col min="13838" max="13839" width="9.140625" style="491"/>
    <col min="13840" max="13840" width="8.85546875" style="491" customWidth="1"/>
    <col min="13841" max="13841" width="10" style="491" customWidth="1"/>
    <col min="13842" max="13842" width="14.28515625" style="491" customWidth="1"/>
    <col min="13843" max="14080" width="9.140625" style="491"/>
    <col min="14081" max="14081" width="4.7109375" style="491" customWidth="1"/>
    <col min="14082" max="14082" width="18.28515625" style="491" customWidth="1"/>
    <col min="14083" max="14083" width="17.7109375" style="491" customWidth="1"/>
    <col min="14084" max="14084" width="22.5703125" style="491" customWidth="1"/>
    <col min="14085" max="14085" width="9.5703125" style="491" customWidth="1"/>
    <col min="14086" max="14086" width="17.140625" style="491" customWidth="1"/>
    <col min="14087" max="14087" width="13.140625" style="491" customWidth="1"/>
    <col min="14088" max="14088" width="14.28515625" style="491" customWidth="1"/>
    <col min="14089" max="14089" width="10" style="491" customWidth="1"/>
    <col min="14090" max="14090" width="11.5703125" style="491" customWidth="1"/>
    <col min="14091" max="14091" width="11" style="491" customWidth="1"/>
    <col min="14092" max="14092" width="0" style="491" hidden="1" customWidth="1"/>
    <col min="14093" max="14093" width="11.7109375" style="491" customWidth="1"/>
    <col min="14094" max="14095" width="9.140625" style="491"/>
    <col min="14096" max="14096" width="8.85546875" style="491" customWidth="1"/>
    <col min="14097" max="14097" width="10" style="491" customWidth="1"/>
    <col min="14098" max="14098" width="14.28515625" style="491" customWidth="1"/>
    <col min="14099" max="14336" width="9.140625" style="491"/>
    <col min="14337" max="14337" width="4.7109375" style="491" customWidth="1"/>
    <col min="14338" max="14338" width="18.28515625" style="491" customWidth="1"/>
    <col min="14339" max="14339" width="17.7109375" style="491" customWidth="1"/>
    <col min="14340" max="14340" width="22.5703125" style="491" customWidth="1"/>
    <col min="14341" max="14341" width="9.5703125" style="491" customWidth="1"/>
    <col min="14342" max="14342" width="17.140625" style="491" customWidth="1"/>
    <col min="14343" max="14343" width="13.140625" style="491" customWidth="1"/>
    <col min="14344" max="14344" width="14.28515625" style="491" customWidth="1"/>
    <col min="14345" max="14345" width="10" style="491" customWidth="1"/>
    <col min="14346" max="14346" width="11.5703125" style="491" customWidth="1"/>
    <col min="14347" max="14347" width="11" style="491" customWidth="1"/>
    <col min="14348" max="14348" width="0" style="491" hidden="1" customWidth="1"/>
    <col min="14349" max="14349" width="11.7109375" style="491" customWidth="1"/>
    <col min="14350" max="14351" width="9.140625" style="491"/>
    <col min="14352" max="14352" width="8.85546875" style="491" customWidth="1"/>
    <col min="14353" max="14353" width="10" style="491" customWidth="1"/>
    <col min="14354" max="14354" width="14.28515625" style="491" customWidth="1"/>
    <col min="14355" max="14592" width="9.140625" style="491"/>
    <col min="14593" max="14593" width="4.7109375" style="491" customWidth="1"/>
    <col min="14594" max="14594" width="18.28515625" style="491" customWidth="1"/>
    <col min="14595" max="14595" width="17.7109375" style="491" customWidth="1"/>
    <col min="14596" max="14596" width="22.5703125" style="491" customWidth="1"/>
    <col min="14597" max="14597" width="9.5703125" style="491" customWidth="1"/>
    <col min="14598" max="14598" width="17.140625" style="491" customWidth="1"/>
    <col min="14599" max="14599" width="13.140625" style="491" customWidth="1"/>
    <col min="14600" max="14600" width="14.28515625" style="491" customWidth="1"/>
    <col min="14601" max="14601" width="10" style="491" customWidth="1"/>
    <col min="14602" max="14602" width="11.5703125" style="491" customWidth="1"/>
    <col min="14603" max="14603" width="11" style="491" customWidth="1"/>
    <col min="14604" max="14604" width="0" style="491" hidden="1" customWidth="1"/>
    <col min="14605" max="14605" width="11.7109375" style="491" customWidth="1"/>
    <col min="14606" max="14607" width="9.140625" style="491"/>
    <col min="14608" max="14608" width="8.85546875" style="491" customWidth="1"/>
    <col min="14609" max="14609" width="10" style="491" customWidth="1"/>
    <col min="14610" max="14610" width="14.28515625" style="491" customWidth="1"/>
    <col min="14611" max="14848" width="9.140625" style="491"/>
    <col min="14849" max="14849" width="4.7109375" style="491" customWidth="1"/>
    <col min="14850" max="14850" width="18.28515625" style="491" customWidth="1"/>
    <col min="14851" max="14851" width="17.7109375" style="491" customWidth="1"/>
    <col min="14852" max="14852" width="22.5703125" style="491" customWidth="1"/>
    <col min="14853" max="14853" width="9.5703125" style="491" customWidth="1"/>
    <col min="14854" max="14854" width="17.140625" style="491" customWidth="1"/>
    <col min="14855" max="14855" width="13.140625" style="491" customWidth="1"/>
    <col min="14856" max="14856" width="14.28515625" style="491" customWidth="1"/>
    <col min="14857" max="14857" width="10" style="491" customWidth="1"/>
    <col min="14858" max="14858" width="11.5703125" style="491" customWidth="1"/>
    <col min="14859" max="14859" width="11" style="491" customWidth="1"/>
    <col min="14860" max="14860" width="0" style="491" hidden="1" customWidth="1"/>
    <col min="14861" max="14861" width="11.7109375" style="491" customWidth="1"/>
    <col min="14862" max="14863" width="9.140625" style="491"/>
    <col min="14864" max="14864" width="8.85546875" style="491" customWidth="1"/>
    <col min="14865" max="14865" width="10" style="491" customWidth="1"/>
    <col min="14866" max="14866" width="14.28515625" style="491" customWidth="1"/>
    <col min="14867" max="15104" width="9.140625" style="491"/>
    <col min="15105" max="15105" width="4.7109375" style="491" customWidth="1"/>
    <col min="15106" max="15106" width="18.28515625" style="491" customWidth="1"/>
    <col min="15107" max="15107" width="17.7109375" style="491" customWidth="1"/>
    <col min="15108" max="15108" width="22.5703125" style="491" customWidth="1"/>
    <col min="15109" max="15109" width="9.5703125" style="491" customWidth="1"/>
    <col min="15110" max="15110" width="17.140625" style="491" customWidth="1"/>
    <col min="15111" max="15111" width="13.140625" style="491" customWidth="1"/>
    <col min="15112" max="15112" width="14.28515625" style="491" customWidth="1"/>
    <col min="15113" max="15113" width="10" style="491" customWidth="1"/>
    <col min="15114" max="15114" width="11.5703125" style="491" customWidth="1"/>
    <col min="15115" max="15115" width="11" style="491" customWidth="1"/>
    <col min="15116" max="15116" width="0" style="491" hidden="1" customWidth="1"/>
    <col min="15117" max="15117" width="11.7109375" style="491" customWidth="1"/>
    <col min="15118" max="15119" width="9.140625" style="491"/>
    <col min="15120" max="15120" width="8.85546875" style="491" customWidth="1"/>
    <col min="15121" max="15121" width="10" style="491" customWidth="1"/>
    <col min="15122" max="15122" width="14.28515625" style="491" customWidth="1"/>
    <col min="15123" max="15360" width="9.140625" style="491"/>
    <col min="15361" max="15361" width="4.7109375" style="491" customWidth="1"/>
    <col min="15362" max="15362" width="18.28515625" style="491" customWidth="1"/>
    <col min="15363" max="15363" width="17.7109375" style="491" customWidth="1"/>
    <col min="15364" max="15364" width="22.5703125" style="491" customWidth="1"/>
    <col min="15365" max="15365" width="9.5703125" style="491" customWidth="1"/>
    <col min="15366" max="15366" width="17.140625" style="491" customWidth="1"/>
    <col min="15367" max="15367" width="13.140625" style="491" customWidth="1"/>
    <col min="15368" max="15368" width="14.28515625" style="491" customWidth="1"/>
    <col min="15369" max="15369" width="10" style="491" customWidth="1"/>
    <col min="15370" max="15370" width="11.5703125" style="491" customWidth="1"/>
    <col min="15371" max="15371" width="11" style="491" customWidth="1"/>
    <col min="15372" max="15372" width="0" style="491" hidden="1" customWidth="1"/>
    <col min="15373" max="15373" width="11.7109375" style="491" customWidth="1"/>
    <col min="15374" max="15375" width="9.140625" style="491"/>
    <col min="15376" max="15376" width="8.85546875" style="491" customWidth="1"/>
    <col min="15377" max="15377" width="10" style="491" customWidth="1"/>
    <col min="15378" max="15378" width="14.28515625" style="491" customWidth="1"/>
    <col min="15379" max="15616" width="9.140625" style="491"/>
    <col min="15617" max="15617" width="4.7109375" style="491" customWidth="1"/>
    <col min="15618" max="15618" width="18.28515625" style="491" customWidth="1"/>
    <col min="15619" max="15619" width="17.7109375" style="491" customWidth="1"/>
    <col min="15620" max="15620" width="22.5703125" style="491" customWidth="1"/>
    <col min="15621" max="15621" width="9.5703125" style="491" customWidth="1"/>
    <col min="15622" max="15622" width="17.140625" style="491" customWidth="1"/>
    <col min="15623" max="15623" width="13.140625" style="491" customWidth="1"/>
    <col min="15624" max="15624" width="14.28515625" style="491" customWidth="1"/>
    <col min="15625" max="15625" width="10" style="491" customWidth="1"/>
    <col min="15626" max="15626" width="11.5703125" style="491" customWidth="1"/>
    <col min="15627" max="15627" width="11" style="491" customWidth="1"/>
    <col min="15628" max="15628" width="0" style="491" hidden="1" customWidth="1"/>
    <col min="15629" max="15629" width="11.7109375" style="491" customWidth="1"/>
    <col min="15630" max="15631" width="9.140625" style="491"/>
    <col min="15632" max="15632" width="8.85546875" style="491" customWidth="1"/>
    <col min="15633" max="15633" width="10" style="491" customWidth="1"/>
    <col min="15634" max="15634" width="14.28515625" style="491" customWidth="1"/>
    <col min="15635" max="15872" width="9.140625" style="491"/>
    <col min="15873" max="15873" width="4.7109375" style="491" customWidth="1"/>
    <col min="15874" max="15874" width="18.28515625" style="491" customWidth="1"/>
    <col min="15875" max="15875" width="17.7109375" style="491" customWidth="1"/>
    <col min="15876" max="15876" width="22.5703125" style="491" customWidth="1"/>
    <col min="15877" max="15877" width="9.5703125" style="491" customWidth="1"/>
    <col min="15878" max="15878" width="17.140625" style="491" customWidth="1"/>
    <col min="15879" max="15879" width="13.140625" style="491" customWidth="1"/>
    <col min="15880" max="15880" width="14.28515625" style="491" customWidth="1"/>
    <col min="15881" max="15881" width="10" style="491" customWidth="1"/>
    <col min="15882" max="15882" width="11.5703125" style="491" customWidth="1"/>
    <col min="15883" max="15883" width="11" style="491" customWidth="1"/>
    <col min="15884" max="15884" width="0" style="491" hidden="1" customWidth="1"/>
    <col min="15885" max="15885" width="11.7109375" style="491" customWidth="1"/>
    <col min="15886" max="15887" width="9.140625" style="491"/>
    <col min="15888" max="15888" width="8.85546875" style="491" customWidth="1"/>
    <col min="15889" max="15889" width="10" style="491" customWidth="1"/>
    <col min="15890" max="15890" width="14.28515625" style="491" customWidth="1"/>
    <col min="15891" max="16128" width="9.140625" style="491"/>
    <col min="16129" max="16129" width="4.7109375" style="491" customWidth="1"/>
    <col min="16130" max="16130" width="18.28515625" style="491" customWidth="1"/>
    <col min="16131" max="16131" width="17.7109375" style="491" customWidth="1"/>
    <col min="16132" max="16132" width="22.5703125" style="491" customWidth="1"/>
    <col min="16133" max="16133" width="9.5703125" style="491" customWidth="1"/>
    <col min="16134" max="16134" width="17.140625" style="491" customWidth="1"/>
    <col min="16135" max="16135" width="13.140625" style="491" customWidth="1"/>
    <col min="16136" max="16136" width="14.28515625" style="491" customWidth="1"/>
    <col min="16137" max="16137" width="10" style="491" customWidth="1"/>
    <col min="16138" max="16138" width="11.5703125" style="491" customWidth="1"/>
    <col min="16139" max="16139" width="11" style="491" customWidth="1"/>
    <col min="16140" max="16140" width="0" style="491" hidden="1" customWidth="1"/>
    <col min="16141" max="16141" width="11.7109375" style="491" customWidth="1"/>
    <col min="16142" max="16143" width="9.140625" style="491"/>
    <col min="16144" max="16144" width="8.85546875" style="491" customWidth="1"/>
    <col min="16145" max="16145" width="10" style="491" customWidth="1"/>
    <col min="16146" max="16146" width="14.28515625" style="491" customWidth="1"/>
    <col min="16147" max="16384" width="9.140625" style="491"/>
  </cols>
  <sheetData>
    <row r="1" spans="1:36" ht="13.5" customHeight="1" thickBot="1" x14ac:dyDescent="0.25">
      <c r="A1" s="717" t="s">
        <v>478</v>
      </c>
      <c r="B1" s="718"/>
      <c r="C1" s="718"/>
      <c r="D1" s="718"/>
      <c r="E1" s="718"/>
      <c r="AF1" s="719" t="s">
        <v>433</v>
      </c>
      <c r="AG1" s="720"/>
      <c r="AH1" s="50"/>
      <c r="AI1" s="721" t="s">
        <v>434</v>
      </c>
      <c r="AJ1" s="722"/>
    </row>
    <row r="2" spans="1:36" ht="24" customHeight="1" thickBot="1" x14ac:dyDescent="0.25">
      <c r="A2" s="717"/>
      <c r="B2" s="718"/>
      <c r="C2" s="718"/>
      <c r="D2" s="718"/>
      <c r="E2" s="718"/>
      <c r="K2" s="492" t="s">
        <v>479</v>
      </c>
      <c r="L2" s="493"/>
      <c r="M2" s="493">
        <v>10000</v>
      </c>
      <c r="N2" s="494" t="s">
        <v>480</v>
      </c>
      <c r="AF2" s="495"/>
      <c r="AG2" s="496"/>
      <c r="AH2" s="50"/>
      <c r="AI2" s="497"/>
      <c r="AJ2" s="498"/>
    </row>
    <row r="3" spans="1:36" ht="23.25" customHeight="1" x14ac:dyDescent="0.2">
      <c r="A3" s="717"/>
      <c r="B3" s="718"/>
      <c r="C3" s="718"/>
      <c r="D3" s="718"/>
      <c r="E3" s="718"/>
      <c r="K3" s="499" t="s">
        <v>481</v>
      </c>
      <c r="L3" s="500"/>
      <c r="M3" s="500">
        <v>30</v>
      </c>
      <c r="N3" s="501" t="s">
        <v>482</v>
      </c>
      <c r="AF3" s="495"/>
      <c r="AG3" s="496"/>
      <c r="AH3" s="50"/>
      <c r="AI3" s="497"/>
      <c r="AJ3" s="498"/>
    </row>
    <row r="4" spans="1:36" ht="22.5" customHeight="1" x14ac:dyDescent="0.2">
      <c r="A4" s="717" t="str">
        <f>Identificar!A4</f>
        <v>Saúde e Bem Estar</v>
      </c>
      <c r="B4" s="718"/>
      <c r="C4" s="718"/>
      <c r="D4" s="718"/>
      <c r="E4" s="718"/>
      <c r="AF4" s="495"/>
      <c r="AG4" s="496"/>
      <c r="AH4" s="50"/>
      <c r="AI4" s="497"/>
      <c r="AJ4" s="498"/>
    </row>
    <row r="5" spans="1:36" ht="26.25" thickBot="1" x14ac:dyDescent="0.25">
      <c r="A5" s="723"/>
      <c r="B5" s="724"/>
      <c r="C5" s="724"/>
      <c r="D5" s="724"/>
      <c r="E5" s="724"/>
      <c r="I5" s="491"/>
      <c r="AF5" s="502" t="s">
        <v>435</v>
      </c>
      <c r="AG5" s="503">
        <v>1</v>
      </c>
      <c r="AH5" s="50"/>
      <c r="AI5" s="502" t="s">
        <v>436</v>
      </c>
      <c r="AJ5" s="503">
        <v>1</v>
      </c>
    </row>
    <row r="6" spans="1:36" ht="26.25" thickBot="1" x14ac:dyDescent="0.25">
      <c r="A6" s="725" t="s">
        <v>437</v>
      </c>
      <c r="B6" s="727" t="s">
        <v>439</v>
      </c>
      <c r="C6" s="728"/>
      <c r="D6" s="729"/>
      <c r="E6" s="730" t="s">
        <v>440</v>
      </c>
      <c r="F6" s="732" t="s">
        <v>483</v>
      </c>
      <c r="G6" s="734" t="s">
        <v>484</v>
      </c>
      <c r="H6" s="735"/>
      <c r="I6" s="735"/>
      <c r="J6" s="736"/>
      <c r="K6" s="714" t="s">
        <v>485</v>
      </c>
      <c r="L6" s="504"/>
      <c r="M6" s="714" t="s">
        <v>396</v>
      </c>
      <c r="N6" s="714" t="s">
        <v>486</v>
      </c>
      <c r="AF6" s="505" t="s">
        <v>445</v>
      </c>
      <c r="AG6" s="506">
        <v>2</v>
      </c>
      <c r="AH6" s="50"/>
      <c r="AI6" s="505" t="s">
        <v>446</v>
      </c>
      <c r="AJ6" s="506">
        <v>2</v>
      </c>
    </row>
    <row r="7" spans="1:36" s="513" customFormat="1" ht="34.5" thickBot="1" x14ac:dyDescent="0.25">
      <c r="A7" s="726"/>
      <c r="B7" s="507" t="s">
        <v>487</v>
      </c>
      <c r="C7" s="507" t="s">
        <v>488</v>
      </c>
      <c r="D7" s="508" t="s">
        <v>489</v>
      </c>
      <c r="E7" s="731"/>
      <c r="F7" s="733"/>
      <c r="G7" s="509" t="s">
        <v>490</v>
      </c>
      <c r="H7" s="510" t="s">
        <v>491</v>
      </c>
      <c r="I7" s="510" t="s">
        <v>492</v>
      </c>
      <c r="J7" s="511" t="s">
        <v>493</v>
      </c>
      <c r="K7" s="716"/>
      <c r="L7" s="512" t="s">
        <v>452</v>
      </c>
      <c r="M7" s="715"/>
      <c r="N7" s="716"/>
      <c r="AF7" s="505" t="s">
        <v>453</v>
      </c>
      <c r="AG7" s="506">
        <v>3</v>
      </c>
      <c r="AH7" s="50"/>
      <c r="AI7" s="505" t="s">
        <v>454</v>
      </c>
      <c r="AJ7" s="506">
        <v>3</v>
      </c>
    </row>
    <row r="8" spans="1:36" ht="41.45" customHeight="1" x14ac:dyDescent="0.2">
      <c r="A8" s="514" t="str">
        <f>IF(Identificar!A8&lt;&gt;"",Identificar!A8,"")</f>
        <v>R01</v>
      </c>
      <c r="B8" s="514" t="str">
        <f>IF(Identificar!D8&lt;&gt;"",Identificar!D8,"")</f>
        <v>Como resultado de invasão dos sistema por hackers.</v>
      </c>
      <c r="C8" s="514" t="str">
        <f>IF(Identificar!E8&lt;&gt;"",Identificar!E8,"")</f>
        <v xml:space="preserve">Pode ocorrer invasão de dados do sistema </v>
      </c>
      <c r="D8" s="514" t="str">
        <f>IF(Identificar!F8&lt;&gt;"",Identificar!F8,"")</f>
        <v>O que acarretaria com o vazamento de dados e outras vulnerabilidades</v>
      </c>
      <c r="E8" s="514" t="str">
        <f>IF(Identificar!G8&lt;&gt;"",Identificar!G8,"")</f>
        <v>Mateus</v>
      </c>
      <c r="F8" s="515" t="s">
        <v>494</v>
      </c>
      <c r="G8" s="516" t="s">
        <v>495</v>
      </c>
      <c r="H8" s="517" t="s">
        <v>496</v>
      </c>
      <c r="I8" s="518">
        <f>IF(G8&lt;&gt;"",IF(H8&lt;&gt;"",RIGHT(G8,4)*RIGHT(H8,4),""),"")</f>
        <v>2.8699999999999997</v>
      </c>
      <c r="J8" s="519" t="str">
        <f>IF(I8&lt;&gt;"",VLOOKUP(I8,'Sensibilidade ao Risco'!$E$2:$F$30,2,FALSE),"")</f>
        <v>Moderada - 0,20</v>
      </c>
      <c r="K8" s="520">
        <f>IF(F8&lt;&gt;"",IF(J8&lt;&gt;"",(RIGHT(J8,3))*(RIGHT(F8,3)),""),"")</f>
        <v>8.0000000000000016E-2</v>
      </c>
      <c r="L8" s="521" t="s">
        <v>462</v>
      </c>
      <c r="M8" s="522">
        <f>ROUNDUP(Quantificar!G8/Qualificar!$M$2,2)</f>
        <v>2</v>
      </c>
      <c r="N8" s="522">
        <f>ROUNDUP(Quantificar!H8/Qualificar!$M$3,2)</f>
        <v>0.34</v>
      </c>
      <c r="AF8" s="523" t="s">
        <v>463</v>
      </c>
      <c r="AG8" s="524">
        <v>4</v>
      </c>
      <c r="AH8" s="525"/>
      <c r="AI8" s="523" t="s">
        <v>464</v>
      </c>
      <c r="AJ8" s="524">
        <v>4</v>
      </c>
    </row>
    <row r="9" spans="1:36" ht="46.15" customHeight="1" thickBot="1" x14ac:dyDescent="0.25">
      <c r="A9" s="514" t="str">
        <f>IF(Identificar!A9&lt;&gt;"",Identificar!A9,"")</f>
        <v>R02</v>
      </c>
      <c r="B9" s="514" t="str">
        <f>IF(Identificar!D9&lt;&gt;"",Identificar!D9,"")</f>
        <v>Como resultado de erros ou inconformidades no aconselhamento de saúde</v>
      </c>
      <c r="C9" s="514" t="str">
        <f>IF(Identificar!E9&lt;&gt;"",Identificar!E9,"")</f>
        <v>Pode ocorrer aconselhamento de saúde impróprio para os usuários</v>
      </c>
      <c r="D9" s="514" t="str">
        <f>IF(Identificar!F9&lt;&gt;"",Identificar!F9,"")</f>
        <v>O que acarretaria com risco para a saúde dos usuários do aplicativo, ocasionando riscos pontenciais</v>
      </c>
      <c r="E9" s="514" t="str">
        <f>IF(Identificar!G9&lt;&gt;"",Identificar!G9,"")</f>
        <v>Mateus</v>
      </c>
      <c r="F9" s="515" t="s">
        <v>494</v>
      </c>
      <c r="G9" s="516" t="s">
        <v>497</v>
      </c>
      <c r="H9" s="517" t="s">
        <v>498</v>
      </c>
      <c r="I9" s="518">
        <f>IF(G9&lt;&gt;"",IF(H9&lt;&gt;"",RIGHT(G9,4)*RIGHT(H9,4),""),"")</f>
        <v>3.9600000000000004</v>
      </c>
      <c r="J9" s="519" t="str">
        <f>IF(I9&lt;&gt;"",VLOOKUP(I9,'Sensibilidade ao Risco'!$E$2:$F$30,2,FALSE),"")</f>
        <v>Muito Alta - 0,80</v>
      </c>
      <c r="K9" s="520">
        <f>IF(F9&lt;&gt;"",IF(J9&lt;&gt;"",(RIGHT(J9,3))*(RIGHT(F9,3)),""),"")</f>
        <v>0.32000000000000006</v>
      </c>
      <c r="L9" s="520"/>
      <c r="M9" s="522">
        <f>ROUNDUP(Quantificar!G9/Qualificar!$M$2,2)</f>
        <v>1</v>
      </c>
      <c r="N9" s="522">
        <f>ROUNDUP(Quantificar!H9/Qualificar!$M$3,2)</f>
        <v>0.34</v>
      </c>
      <c r="AF9" s="526"/>
      <c r="AG9" s="527"/>
      <c r="AH9" s="525"/>
      <c r="AI9" s="523"/>
      <c r="AJ9" s="524"/>
    </row>
    <row r="10" spans="1:36" ht="68.25" thickBot="1" x14ac:dyDescent="0.25">
      <c r="A10" s="514" t="str">
        <f>IF(Identificar!A10&lt;&gt;"",Identificar!A10,"")</f>
        <v>R03</v>
      </c>
      <c r="B10" s="514" t="str">
        <f>IF(Identificar!D10&lt;&gt;"",Identificar!D10,"")</f>
        <v>Como resultado dos usuários confiarem demais no aplicativo em vez de procurar aconselhamento médico profissional.</v>
      </c>
      <c r="C10" s="514" t="str">
        <f>IF(Identificar!E10&lt;&gt;"",Identificar!E10,"")</f>
        <v>Pode ocorrer atraso na obtenção de cuidados médicos adequados.</v>
      </c>
      <c r="D10" s="514" t="str">
        <f>IF(Identificar!F10&lt;&gt;"",Identificar!F10,"")</f>
        <v>O que acarretaria em riscos para a saúde dos usuários, perda de confiança.</v>
      </c>
      <c r="E10" s="514" t="str">
        <f>IF(Identificar!G10&lt;&gt;"",Identificar!G10,"")</f>
        <v>Mateus</v>
      </c>
      <c r="F10" s="515" t="s">
        <v>494</v>
      </c>
      <c r="G10" s="516" t="s">
        <v>499</v>
      </c>
      <c r="H10" s="517" t="s">
        <v>500</v>
      </c>
      <c r="I10" s="518">
        <f>IF(G10&lt;&gt;"",IF(H10&lt;&gt;"",RIGHT(G10,4)*RIGHT(H10,4),""),"")</f>
        <v>2.3100000000000005</v>
      </c>
      <c r="J10" s="519" t="str">
        <f>IF(I10&lt;&gt;"",VLOOKUP(I10,'Sensibilidade ao Risco'!$E$2:$F$30,2,FALSE),"")</f>
        <v>Baixa - 0,10</v>
      </c>
      <c r="K10" s="520">
        <f>IF(F10&lt;&gt;"",IF(J10&lt;&gt;"",(RIGHT(J10,3))*(RIGHT(F10,3)),""),"")</f>
        <v>4.0000000000000008E-2</v>
      </c>
      <c r="L10" s="520"/>
      <c r="M10" s="522">
        <f>ROUNDUP(Quantificar!G10/Qualificar!$M$2,2)</f>
        <v>1.8</v>
      </c>
      <c r="N10" s="522">
        <f>ROUNDUP(Quantificar!H10/Qualificar!$M$3,2)</f>
        <v>1</v>
      </c>
      <c r="AF10" s="526"/>
      <c r="AG10" s="527"/>
      <c r="AH10" s="525"/>
      <c r="AI10" s="523"/>
      <c r="AJ10" s="524"/>
    </row>
    <row r="11" spans="1:36" ht="57" thickBot="1" x14ac:dyDescent="0.25">
      <c r="A11" s="514" t="str">
        <f>IF(Identificar!A11&lt;&gt;"",Identificar!A11,"")</f>
        <v>R04</v>
      </c>
      <c r="B11" s="514" t="str">
        <f>IF(Identificar!D11&lt;&gt;"",Identificar!D11,"")</f>
        <v>Como resultado de problemas técnicos, bugs ou mau funcionamento do aplicativo.</v>
      </c>
      <c r="C11" s="514" t="str">
        <f>IF(Identificar!E11&lt;&gt;"",Identificar!E11,"")</f>
        <v>Pode ocorrer insatisfação dos usuários, abandono do aplicativo.</v>
      </c>
      <c r="D11" s="514" t="str">
        <f>IF(Identificar!F11&lt;&gt;"",Identificar!F11,"")</f>
        <v xml:space="preserve"> O que acarretaria em perda de usuários, danos à reputação.</v>
      </c>
      <c r="E11" s="514" t="str">
        <f>IF(Identificar!G11&lt;&gt;"",Identificar!G11,"")</f>
        <v>Mateus</v>
      </c>
      <c r="F11" s="515" t="s">
        <v>501</v>
      </c>
      <c r="G11" s="516" t="s">
        <v>502</v>
      </c>
      <c r="H11" s="517" t="s">
        <v>496</v>
      </c>
      <c r="I11" s="518">
        <f>IF(G11&lt;&gt;"",IF(H11&lt;&gt;"",RIGHT(G11,4)*RIGHT(H11,4),""),"")</f>
        <v>2.4599999999999995</v>
      </c>
      <c r="J11" s="519" t="str">
        <f>IF(I11&lt;&gt;"",VLOOKUP(I11,'Sensibilidade ao Risco'!$E$2:$F$30,2,FALSE),"")</f>
        <v>Moderada - 0,20</v>
      </c>
      <c r="K11" s="520">
        <f>IF(F11&lt;&gt;"",IF(J11&lt;&gt;"",(RIGHT(J11,3))*(RIGHT(F11,3)),""),"")</f>
        <v>4.0000000000000008E-2</v>
      </c>
      <c r="L11" s="520"/>
      <c r="M11" s="522">
        <f>ROUNDUP(Quantificar!G11/Qualificar!$M$2,2)</f>
        <v>1.5</v>
      </c>
      <c r="N11" s="522">
        <f>ROUNDUP(Quantificar!H11/Qualificar!$M$3,2)</f>
        <v>0.5</v>
      </c>
      <c r="AF11" s="526"/>
      <c r="AG11" s="527"/>
      <c r="AH11" s="525"/>
      <c r="AI11" s="523"/>
      <c r="AJ11" s="524"/>
    </row>
    <row r="12" spans="1:36" ht="57" thickBot="1" x14ac:dyDescent="0.25">
      <c r="A12" s="514" t="str">
        <f>IF(Identificar!A12&lt;&gt;"",Identificar!A12,"")</f>
        <v>R05</v>
      </c>
      <c r="B12" s="514" t="str">
        <f>IF(Identificar!D12&lt;&gt;"",Identificar!D12,"")</f>
        <v>Como resultados potenciais de ações judiciais decorrentes de problemas de dados ou informações imprecisas.</v>
      </c>
      <c r="C12" s="514" t="str">
        <f>IF(Identificar!E12&lt;&gt;"",Identificar!E12,"")</f>
        <v>Pode ocorrer  responsabilidade Legal pelas vias judiciais ou outros meio legais</v>
      </c>
      <c r="D12" s="514" t="str">
        <f>IF(Identificar!F12&lt;&gt;"",Identificar!F12,"")</f>
        <v>O que acarretaria em custos legais, danos à reputação, processos de responsabilização legal na justiça</v>
      </c>
      <c r="E12" s="514" t="str">
        <f>IF(Identificar!G12&lt;&gt;"",Identificar!G12,"")</f>
        <v>Mateus</v>
      </c>
      <c r="F12" s="515" t="s">
        <v>501</v>
      </c>
      <c r="G12" s="516" t="s">
        <v>495</v>
      </c>
      <c r="H12" s="517" t="s">
        <v>500</v>
      </c>
      <c r="I12" s="518">
        <f>IF(G12&lt;&gt;"",IF(H12&lt;&gt;"",RIGHT(G12,4)*RIGHT(H12,4),""),"")</f>
        <v>2.94</v>
      </c>
      <c r="J12" s="519" t="str">
        <f>IF(I12&lt;&gt;"",VLOOKUP(I12,'Sensibilidade ao Risco'!$E$2:$F$30,2,FALSE),"")</f>
        <v>Alta - 0,40</v>
      </c>
      <c r="K12" s="520">
        <f>IF(F12&lt;&gt;"",IF(J12&lt;&gt;"",(RIGHT(J12,3))*(RIGHT(F12,3)),""),"")</f>
        <v>8.0000000000000016E-2</v>
      </c>
      <c r="L12" s="520"/>
      <c r="M12" s="522">
        <f>ROUNDUP(Quantificar!G12/Qualificar!$M$2,2)</f>
        <v>2</v>
      </c>
      <c r="N12" s="522">
        <f>ROUNDUP(Quantificar!H12/Qualificar!$M$3,2)</f>
        <v>0.27</v>
      </c>
      <c r="AF12" s="526"/>
      <c r="AG12" s="527"/>
      <c r="AH12" s="525"/>
      <c r="AI12" s="523"/>
      <c r="AJ12" s="524"/>
    </row>
    <row r="32" spans="6:8" ht="22.5" x14ac:dyDescent="0.2">
      <c r="F32" s="528" t="s">
        <v>503</v>
      </c>
      <c r="G32" s="528" t="s">
        <v>496</v>
      </c>
      <c r="H32" s="528" t="s">
        <v>504</v>
      </c>
    </row>
    <row r="33" spans="6:8" ht="22.5" x14ac:dyDescent="0.2">
      <c r="F33" s="528" t="s">
        <v>499</v>
      </c>
      <c r="G33" s="528" t="s">
        <v>500</v>
      </c>
      <c r="H33" s="528" t="s">
        <v>505</v>
      </c>
    </row>
    <row r="34" spans="6:8" ht="22.5" x14ac:dyDescent="0.2">
      <c r="F34" s="528" t="s">
        <v>502</v>
      </c>
      <c r="G34" s="528" t="s">
        <v>498</v>
      </c>
      <c r="H34" s="528" t="s">
        <v>501</v>
      </c>
    </row>
    <row r="35" spans="6:8" ht="22.5" x14ac:dyDescent="0.2">
      <c r="F35" s="528" t="s">
        <v>495</v>
      </c>
      <c r="G35" s="528" t="s">
        <v>506</v>
      </c>
      <c r="H35" s="528" t="s">
        <v>494</v>
      </c>
    </row>
    <row r="36" spans="6:8" ht="22.5" x14ac:dyDescent="0.2">
      <c r="F36" s="528" t="s">
        <v>497</v>
      </c>
      <c r="G36" s="528" t="s">
        <v>507</v>
      </c>
      <c r="H36" s="528" t="s">
        <v>508</v>
      </c>
    </row>
  </sheetData>
  <autoFilter ref="A6:K12">
    <filterColumn colId="1" showButton="0"/>
    <filterColumn colId="2" showButton="0"/>
    <filterColumn colId="8" showButton="0"/>
  </autoFilter>
  <mergeCells count="12">
    <mergeCell ref="M6:M7"/>
    <mergeCell ref="N6:N7"/>
    <mergeCell ref="A1:E3"/>
    <mergeCell ref="AF1:AG1"/>
    <mergeCell ref="AI1:AJ1"/>
    <mergeCell ref="A4:E5"/>
    <mergeCell ref="A6:A7"/>
    <mergeCell ref="B6:D6"/>
    <mergeCell ref="E6:E7"/>
    <mergeCell ref="F6:F7"/>
    <mergeCell ref="G6:J6"/>
    <mergeCell ref="K6:K7"/>
  </mergeCells>
  <conditionalFormatting sqref="K8:K12">
    <cfRule type="cellIs" dxfId="2" priority="1" stopIfTrue="1" operator="between">
      <formula>0.005</formula>
      <formula>0.04</formula>
    </cfRule>
    <cfRule type="cellIs" dxfId="1" priority="2" stopIfTrue="1" operator="between">
      <formula>0.05</formula>
      <formula>0.17</formula>
    </cfRule>
    <cfRule type="cellIs" dxfId="0" priority="3" stopIfTrue="1" operator="between">
      <formula>0.18</formula>
      <formula>0.81</formula>
    </cfRule>
  </conditionalFormatting>
  <dataValidations count="3">
    <dataValidation type="list" allowBlank="1" showInputMessage="1" showErrorMessage="1" sqref="F8:F12 JB8:JB12 SX8:SX12 ACT8:ACT12 AMP8:AMP12 AWL8:AWL12 BGH8:BGH12 BQD8:BQD12 BZZ8:BZZ12 CJV8:CJV12 CTR8:CTR12 DDN8:DDN12 DNJ8:DNJ12 DXF8:DXF12 EHB8:EHB12 EQX8:EQX12 FAT8:FAT12 FKP8:FKP12 FUL8:FUL12 GEH8:GEH12 GOD8:GOD12 GXZ8:GXZ12 HHV8:HHV12 HRR8:HRR12 IBN8:IBN12 ILJ8:ILJ12 IVF8:IVF12 JFB8:JFB12 JOX8:JOX12 JYT8:JYT12 KIP8:KIP12 KSL8:KSL12 LCH8:LCH12 LMD8:LMD12 LVZ8:LVZ12 MFV8:MFV12 MPR8:MPR12 MZN8:MZN12 NJJ8:NJJ12 NTF8:NTF12 ODB8:ODB12 OMX8:OMX12 OWT8:OWT12 PGP8:PGP12 PQL8:PQL12 QAH8:QAH12 QKD8:QKD12 QTZ8:QTZ12 RDV8:RDV12 RNR8:RNR12 RXN8:RXN12 SHJ8:SHJ12 SRF8:SRF12 TBB8:TBB12 TKX8:TKX12 TUT8:TUT12 UEP8:UEP12 UOL8:UOL12 UYH8:UYH12 VID8:VID12 VRZ8:VRZ12 WBV8:WBV12 WLR8:WLR12 WVN8:WVN12 F65544:F65548 JB65544:JB65548 SX65544:SX65548 ACT65544:ACT65548 AMP65544:AMP65548 AWL65544:AWL65548 BGH65544:BGH65548 BQD65544:BQD65548 BZZ65544:BZZ65548 CJV65544:CJV65548 CTR65544:CTR65548 DDN65544:DDN65548 DNJ65544:DNJ65548 DXF65544:DXF65548 EHB65544:EHB65548 EQX65544:EQX65548 FAT65544:FAT65548 FKP65544:FKP65548 FUL65544:FUL65548 GEH65544:GEH65548 GOD65544:GOD65548 GXZ65544:GXZ65548 HHV65544:HHV65548 HRR65544:HRR65548 IBN65544:IBN65548 ILJ65544:ILJ65548 IVF65544:IVF65548 JFB65544:JFB65548 JOX65544:JOX65548 JYT65544:JYT65548 KIP65544:KIP65548 KSL65544:KSL65548 LCH65544:LCH65548 LMD65544:LMD65548 LVZ65544:LVZ65548 MFV65544:MFV65548 MPR65544:MPR65548 MZN65544:MZN65548 NJJ65544:NJJ65548 NTF65544:NTF65548 ODB65544:ODB65548 OMX65544:OMX65548 OWT65544:OWT65548 PGP65544:PGP65548 PQL65544:PQL65548 QAH65544:QAH65548 QKD65544:QKD65548 QTZ65544:QTZ65548 RDV65544:RDV65548 RNR65544:RNR65548 RXN65544:RXN65548 SHJ65544:SHJ65548 SRF65544:SRF65548 TBB65544:TBB65548 TKX65544:TKX65548 TUT65544:TUT65548 UEP65544:UEP65548 UOL65544:UOL65548 UYH65544:UYH65548 VID65544:VID65548 VRZ65544:VRZ65548 WBV65544:WBV65548 WLR65544:WLR65548 WVN65544:WVN65548 F131080:F131084 JB131080:JB131084 SX131080:SX131084 ACT131080:ACT131084 AMP131080:AMP131084 AWL131080:AWL131084 BGH131080:BGH131084 BQD131080:BQD131084 BZZ131080:BZZ131084 CJV131080:CJV131084 CTR131080:CTR131084 DDN131080:DDN131084 DNJ131080:DNJ131084 DXF131080:DXF131084 EHB131080:EHB131084 EQX131080:EQX131084 FAT131080:FAT131084 FKP131080:FKP131084 FUL131080:FUL131084 GEH131080:GEH131084 GOD131080:GOD131084 GXZ131080:GXZ131084 HHV131080:HHV131084 HRR131080:HRR131084 IBN131080:IBN131084 ILJ131080:ILJ131084 IVF131080:IVF131084 JFB131080:JFB131084 JOX131080:JOX131084 JYT131080:JYT131084 KIP131080:KIP131084 KSL131080:KSL131084 LCH131080:LCH131084 LMD131080:LMD131084 LVZ131080:LVZ131084 MFV131080:MFV131084 MPR131080:MPR131084 MZN131080:MZN131084 NJJ131080:NJJ131084 NTF131080:NTF131084 ODB131080:ODB131084 OMX131080:OMX131084 OWT131080:OWT131084 PGP131080:PGP131084 PQL131080:PQL131084 QAH131080:QAH131084 QKD131080:QKD131084 QTZ131080:QTZ131084 RDV131080:RDV131084 RNR131080:RNR131084 RXN131080:RXN131084 SHJ131080:SHJ131084 SRF131080:SRF131084 TBB131080:TBB131084 TKX131080:TKX131084 TUT131080:TUT131084 UEP131080:UEP131084 UOL131080:UOL131084 UYH131080:UYH131084 VID131080:VID131084 VRZ131080:VRZ131084 WBV131080:WBV131084 WLR131080:WLR131084 WVN131080:WVN131084 F196616:F196620 JB196616:JB196620 SX196616:SX196620 ACT196616:ACT196620 AMP196616:AMP196620 AWL196616:AWL196620 BGH196616:BGH196620 BQD196616:BQD196620 BZZ196616:BZZ196620 CJV196616:CJV196620 CTR196616:CTR196620 DDN196616:DDN196620 DNJ196616:DNJ196620 DXF196616:DXF196620 EHB196616:EHB196620 EQX196616:EQX196620 FAT196616:FAT196620 FKP196616:FKP196620 FUL196616:FUL196620 GEH196616:GEH196620 GOD196616:GOD196620 GXZ196616:GXZ196620 HHV196616:HHV196620 HRR196616:HRR196620 IBN196616:IBN196620 ILJ196616:ILJ196620 IVF196616:IVF196620 JFB196616:JFB196620 JOX196616:JOX196620 JYT196616:JYT196620 KIP196616:KIP196620 KSL196616:KSL196620 LCH196616:LCH196620 LMD196616:LMD196620 LVZ196616:LVZ196620 MFV196616:MFV196620 MPR196616:MPR196620 MZN196616:MZN196620 NJJ196616:NJJ196620 NTF196616:NTF196620 ODB196616:ODB196620 OMX196616:OMX196620 OWT196616:OWT196620 PGP196616:PGP196620 PQL196616:PQL196620 QAH196616:QAH196620 QKD196616:QKD196620 QTZ196616:QTZ196620 RDV196616:RDV196620 RNR196616:RNR196620 RXN196616:RXN196620 SHJ196616:SHJ196620 SRF196616:SRF196620 TBB196616:TBB196620 TKX196616:TKX196620 TUT196616:TUT196620 UEP196616:UEP196620 UOL196616:UOL196620 UYH196616:UYH196620 VID196616:VID196620 VRZ196616:VRZ196620 WBV196616:WBV196620 WLR196616:WLR196620 WVN196616:WVN196620 F262152:F262156 JB262152:JB262156 SX262152:SX262156 ACT262152:ACT262156 AMP262152:AMP262156 AWL262152:AWL262156 BGH262152:BGH262156 BQD262152:BQD262156 BZZ262152:BZZ262156 CJV262152:CJV262156 CTR262152:CTR262156 DDN262152:DDN262156 DNJ262152:DNJ262156 DXF262152:DXF262156 EHB262152:EHB262156 EQX262152:EQX262156 FAT262152:FAT262156 FKP262152:FKP262156 FUL262152:FUL262156 GEH262152:GEH262156 GOD262152:GOD262156 GXZ262152:GXZ262156 HHV262152:HHV262156 HRR262152:HRR262156 IBN262152:IBN262156 ILJ262152:ILJ262156 IVF262152:IVF262156 JFB262152:JFB262156 JOX262152:JOX262156 JYT262152:JYT262156 KIP262152:KIP262156 KSL262152:KSL262156 LCH262152:LCH262156 LMD262152:LMD262156 LVZ262152:LVZ262156 MFV262152:MFV262156 MPR262152:MPR262156 MZN262152:MZN262156 NJJ262152:NJJ262156 NTF262152:NTF262156 ODB262152:ODB262156 OMX262152:OMX262156 OWT262152:OWT262156 PGP262152:PGP262156 PQL262152:PQL262156 QAH262152:QAH262156 QKD262152:QKD262156 QTZ262152:QTZ262156 RDV262152:RDV262156 RNR262152:RNR262156 RXN262152:RXN262156 SHJ262152:SHJ262156 SRF262152:SRF262156 TBB262152:TBB262156 TKX262152:TKX262156 TUT262152:TUT262156 UEP262152:UEP262156 UOL262152:UOL262156 UYH262152:UYH262156 VID262152:VID262156 VRZ262152:VRZ262156 WBV262152:WBV262156 WLR262152:WLR262156 WVN262152:WVN262156 F327688:F327692 JB327688:JB327692 SX327688:SX327692 ACT327688:ACT327692 AMP327688:AMP327692 AWL327688:AWL327692 BGH327688:BGH327692 BQD327688:BQD327692 BZZ327688:BZZ327692 CJV327688:CJV327692 CTR327688:CTR327692 DDN327688:DDN327692 DNJ327688:DNJ327692 DXF327688:DXF327692 EHB327688:EHB327692 EQX327688:EQX327692 FAT327688:FAT327692 FKP327688:FKP327692 FUL327688:FUL327692 GEH327688:GEH327692 GOD327688:GOD327692 GXZ327688:GXZ327692 HHV327688:HHV327692 HRR327688:HRR327692 IBN327688:IBN327692 ILJ327688:ILJ327692 IVF327688:IVF327692 JFB327688:JFB327692 JOX327688:JOX327692 JYT327688:JYT327692 KIP327688:KIP327692 KSL327688:KSL327692 LCH327688:LCH327692 LMD327688:LMD327692 LVZ327688:LVZ327692 MFV327688:MFV327692 MPR327688:MPR327692 MZN327688:MZN327692 NJJ327688:NJJ327692 NTF327688:NTF327692 ODB327688:ODB327692 OMX327688:OMX327692 OWT327688:OWT327692 PGP327688:PGP327692 PQL327688:PQL327692 QAH327688:QAH327692 QKD327688:QKD327692 QTZ327688:QTZ327692 RDV327688:RDV327692 RNR327688:RNR327692 RXN327688:RXN327692 SHJ327688:SHJ327692 SRF327688:SRF327692 TBB327688:TBB327692 TKX327688:TKX327692 TUT327688:TUT327692 UEP327688:UEP327692 UOL327688:UOL327692 UYH327688:UYH327692 VID327688:VID327692 VRZ327688:VRZ327692 WBV327688:WBV327692 WLR327688:WLR327692 WVN327688:WVN327692 F393224:F393228 JB393224:JB393228 SX393224:SX393228 ACT393224:ACT393228 AMP393224:AMP393228 AWL393224:AWL393228 BGH393224:BGH393228 BQD393224:BQD393228 BZZ393224:BZZ393228 CJV393224:CJV393228 CTR393224:CTR393228 DDN393224:DDN393228 DNJ393224:DNJ393228 DXF393224:DXF393228 EHB393224:EHB393228 EQX393224:EQX393228 FAT393224:FAT393228 FKP393224:FKP393228 FUL393224:FUL393228 GEH393224:GEH393228 GOD393224:GOD393228 GXZ393224:GXZ393228 HHV393224:HHV393228 HRR393224:HRR393228 IBN393224:IBN393228 ILJ393224:ILJ393228 IVF393224:IVF393228 JFB393224:JFB393228 JOX393224:JOX393228 JYT393224:JYT393228 KIP393224:KIP393228 KSL393224:KSL393228 LCH393224:LCH393228 LMD393224:LMD393228 LVZ393224:LVZ393228 MFV393224:MFV393228 MPR393224:MPR393228 MZN393224:MZN393228 NJJ393224:NJJ393228 NTF393224:NTF393228 ODB393224:ODB393228 OMX393224:OMX393228 OWT393224:OWT393228 PGP393224:PGP393228 PQL393224:PQL393228 QAH393224:QAH393228 QKD393224:QKD393228 QTZ393224:QTZ393228 RDV393224:RDV393228 RNR393224:RNR393228 RXN393224:RXN393228 SHJ393224:SHJ393228 SRF393224:SRF393228 TBB393224:TBB393228 TKX393224:TKX393228 TUT393224:TUT393228 UEP393224:UEP393228 UOL393224:UOL393228 UYH393224:UYH393228 VID393224:VID393228 VRZ393224:VRZ393228 WBV393224:WBV393228 WLR393224:WLR393228 WVN393224:WVN393228 F458760:F458764 JB458760:JB458764 SX458760:SX458764 ACT458760:ACT458764 AMP458760:AMP458764 AWL458760:AWL458764 BGH458760:BGH458764 BQD458760:BQD458764 BZZ458760:BZZ458764 CJV458760:CJV458764 CTR458760:CTR458764 DDN458760:DDN458764 DNJ458760:DNJ458764 DXF458760:DXF458764 EHB458760:EHB458764 EQX458760:EQX458764 FAT458760:FAT458764 FKP458760:FKP458764 FUL458760:FUL458764 GEH458760:GEH458764 GOD458760:GOD458764 GXZ458760:GXZ458764 HHV458760:HHV458764 HRR458760:HRR458764 IBN458760:IBN458764 ILJ458760:ILJ458764 IVF458760:IVF458764 JFB458760:JFB458764 JOX458760:JOX458764 JYT458760:JYT458764 KIP458760:KIP458764 KSL458760:KSL458764 LCH458760:LCH458764 LMD458760:LMD458764 LVZ458760:LVZ458764 MFV458760:MFV458764 MPR458760:MPR458764 MZN458760:MZN458764 NJJ458760:NJJ458764 NTF458760:NTF458764 ODB458760:ODB458764 OMX458760:OMX458764 OWT458760:OWT458764 PGP458760:PGP458764 PQL458760:PQL458764 QAH458760:QAH458764 QKD458760:QKD458764 QTZ458760:QTZ458764 RDV458760:RDV458764 RNR458760:RNR458764 RXN458760:RXN458764 SHJ458760:SHJ458764 SRF458760:SRF458764 TBB458760:TBB458764 TKX458760:TKX458764 TUT458760:TUT458764 UEP458760:UEP458764 UOL458760:UOL458764 UYH458760:UYH458764 VID458760:VID458764 VRZ458760:VRZ458764 WBV458760:WBV458764 WLR458760:WLR458764 WVN458760:WVN458764 F524296:F524300 JB524296:JB524300 SX524296:SX524300 ACT524296:ACT524300 AMP524296:AMP524300 AWL524296:AWL524300 BGH524296:BGH524300 BQD524296:BQD524300 BZZ524296:BZZ524300 CJV524296:CJV524300 CTR524296:CTR524300 DDN524296:DDN524300 DNJ524296:DNJ524300 DXF524296:DXF524300 EHB524296:EHB524300 EQX524296:EQX524300 FAT524296:FAT524300 FKP524296:FKP524300 FUL524296:FUL524300 GEH524296:GEH524300 GOD524296:GOD524300 GXZ524296:GXZ524300 HHV524296:HHV524300 HRR524296:HRR524300 IBN524296:IBN524300 ILJ524296:ILJ524300 IVF524296:IVF524300 JFB524296:JFB524300 JOX524296:JOX524300 JYT524296:JYT524300 KIP524296:KIP524300 KSL524296:KSL524300 LCH524296:LCH524300 LMD524296:LMD524300 LVZ524296:LVZ524300 MFV524296:MFV524300 MPR524296:MPR524300 MZN524296:MZN524300 NJJ524296:NJJ524300 NTF524296:NTF524300 ODB524296:ODB524300 OMX524296:OMX524300 OWT524296:OWT524300 PGP524296:PGP524300 PQL524296:PQL524300 QAH524296:QAH524300 QKD524296:QKD524300 QTZ524296:QTZ524300 RDV524296:RDV524300 RNR524296:RNR524300 RXN524296:RXN524300 SHJ524296:SHJ524300 SRF524296:SRF524300 TBB524296:TBB524300 TKX524296:TKX524300 TUT524296:TUT524300 UEP524296:UEP524300 UOL524296:UOL524300 UYH524296:UYH524300 VID524296:VID524300 VRZ524296:VRZ524300 WBV524296:WBV524300 WLR524296:WLR524300 WVN524296:WVN524300 F589832:F589836 JB589832:JB589836 SX589832:SX589836 ACT589832:ACT589836 AMP589832:AMP589836 AWL589832:AWL589836 BGH589832:BGH589836 BQD589832:BQD589836 BZZ589832:BZZ589836 CJV589832:CJV589836 CTR589832:CTR589836 DDN589832:DDN589836 DNJ589832:DNJ589836 DXF589832:DXF589836 EHB589832:EHB589836 EQX589832:EQX589836 FAT589832:FAT589836 FKP589832:FKP589836 FUL589832:FUL589836 GEH589832:GEH589836 GOD589832:GOD589836 GXZ589832:GXZ589836 HHV589832:HHV589836 HRR589832:HRR589836 IBN589832:IBN589836 ILJ589832:ILJ589836 IVF589832:IVF589836 JFB589832:JFB589836 JOX589832:JOX589836 JYT589832:JYT589836 KIP589832:KIP589836 KSL589832:KSL589836 LCH589832:LCH589836 LMD589832:LMD589836 LVZ589832:LVZ589836 MFV589832:MFV589836 MPR589832:MPR589836 MZN589832:MZN589836 NJJ589832:NJJ589836 NTF589832:NTF589836 ODB589832:ODB589836 OMX589832:OMX589836 OWT589832:OWT589836 PGP589832:PGP589836 PQL589832:PQL589836 QAH589832:QAH589836 QKD589832:QKD589836 QTZ589832:QTZ589836 RDV589832:RDV589836 RNR589832:RNR589836 RXN589832:RXN589836 SHJ589832:SHJ589836 SRF589832:SRF589836 TBB589832:TBB589836 TKX589832:TKX589836 TUT589832:TUT589836 UEP589832:UEP589836 UOL589832:UOL589836 UYH589832:UYH589836 VID589832:VID589836 VRZ589832:VRZ589836 WBV589832:WBV589836 WLR589832:WLR589836 WVN589832:WVN589836 F655368:F655372 JB655368:JB655372 SX655368:SX655372 ACT655368:ACT655372 AMP655368:AMP655372 AWL655368:AWL655372 BGH655368:BGH655372 BQD655368:BQD655372 BZZ655368:BZZ655372 CJV655368:CJV655372 CTR655368:CTR655372 DDN655368:DDN655372 DNJ655368:DNJ655372 DXF655368:DXF655372 EHB655368:EHB655372 EQX655368:EQX655372 FAT655368:FAT655372 FKP655368:FKP655372 FUL655368:FUL655372 GEH655368:GEH655372 GOD655368:GOD655372 GXZ655368:GXZ655372 HHV655368:HHV655372 HRR655368:HRR655372 IBN655368:IBN655372 ILJ655368:ILJ655372 IVF655368:IVF655372 JFB655368:JFB655372 JOX655368:JOX655372 JYT655368:JYT655372 KIP655368:KIP655372 KSL655368:KSL655372 LCH655368:LCH655372 LMD655368:LMD655372 LVZ655368:LVZ655372 MFV655368:MFV655372 MPR655368:MPR655372 MZN655368:MZN655372 NJJ655368:NJJ655372 NTF655368:NTF655372 ODB655368:ODB655372 OMX655368:OMX655372 OWT655368:OWT655372 PGP655368:PGP655372 PQL655368:PQL655372 QAH655368:QAH655372 QKD655368:QKD655372 QTZ655368:QTZ655372 RDV655368:RDV655372 RNR655368:RNR655372 RXN655368:RXN655372 SHJ655368:SHJ655372 SRF655368:SRF655372 TBB655368:TBB655372 TKX655368:TKX655372 TUT655368:TUT655372 UEP655368:UEP655372 UOL655368:UOL655372 UYH655368:UYH655372 VID655368:VID655372 VRZ655368:VRZ655372 WBV655368:WBV655372 WLR655368:WLR655372 WVN655368:WVN655372 F720904:F720908 JB720904:JB720908 SX720904:SX720908 ACT720904:ACT720908 AMP720904:AMP720908 AWL720904:AWL720908 BGH720904:BGH720908 BQD720904:BQD720908 BZZ720904:BZZ720908 CJV720904:CJV720908 CTR720904:CTR720908 DDN720904:DDN720908 DNJ720904:DNJ720908 DXF720904:DXF720908 EHB720904:EHB720908 EQX720904:EQX720908 FAT720904:FAT720908 FKP720904:FKP720908 FUL720904:FUL720908 GEH720904:GEH720908 GOD720904:GOD720908 GXZ720904:GXZ720908 HHV720904:HHV720908 HRR720904:HRR720908 IBN720904:IBN720908 ILJ720904:ILJ720908 IVF720904:IVF720908 JFB720904:JFB720908 JOX720904:JOX720908 JYT720904:JYT720908 KIP720904:KIP720908 KSL720904:KSL720908 LCH720904:LCH720908 LMD720904:LMD720908 LVZ720904:LVZ720908 MFV720904:MFV720908 MPR720904:MPR720908 MZN720904:MZN720908 NJJ720904:NJJ720908 NTF720904:NTF720908 ODB720904:ODB720908 OMX720904:OMX720908 OWT720904:OWT720908 PGP720904:PGP720908 PQL720904:PQL720908 QAH720904:QAH720908 QKD720904:QKD720908 QTZ720904:QTZ720908 RDV720904:RDV720908 RNR720904:RNR720908 RXN720904:RXN720908 SHJ720904:SHJ720908 SRF720904:SRF720908 TBB720904:TBB720908 TKX720904:TKX720908 TUT720904:TUT720908 UEP720904:UEP720908 UOL720904:UOL720908 UYH720904:UYH720908 VID720904:VID720908 VRZ720904:VRZ720908 WBV720904:WBV720908 WLR720904:WLR720908 WVN720904:WVN720908 F786440:F786444 JB786440:JB786444 SX786440:SX786444 ACT786440:ACT786444 AMP786440:AMP786444 AWL786440:AWL786444 BGH786440:BGH786444 BQD786440:BQD786444 BZZ786440:BZZ786444 CJV786440:CJV786444 CTR786440:CTR786444 DDN786440:DDN786444 DNJ786440:DNJ786444 DXF786440:DXF786444 EHB786440:EHB786444 EQX786440:EQX786444 FAT786440:FAT786444 FKP786440:FKP786444 FUL786440:FUL786444 GEH786440:GEH786444 GOD786440:GOD786444 GXZ786440:GXZ786444 HHV786440:HHV786444 HRR786440:HRR786444 IBN786440:IBN786444 ILJ786440:ILJ786444 IVF786440:IVF786444 JFB786440:JFB786444 JOX786440:JOX786444 JYT786440:JYT786444 KIP786440:KIP786444 KSL786440:KSL786444 LCH786440:LCH786444 LMD786440:LMD786444 LVZ786440:LVZ786444 MFV786440:MFV786444 MPR786440:MPR786444 MZN786440:MZN786444 NJJ786440:NJJ786444 NTF786440:NTF786444 ODB786440:ODB786444 OMX786440:OMX786444 OWT786440:OWT786444 PGP786440:PGP786444 PQL786440:PQL786444 QAH786440:QAH786444 QKD786440:QKD786444 QTZ786440:QTZ786444 RDV786440:RDV786444 RNR786440:RNR786444 RXN786440:RXN786444 SHJ786440:SHJ786444 SRF786440:SRF786444 TBB786440:TBB786444 TKX786440:TKX786444 TUT786440:TUT786444 UEP786440:UEP786444 UOL786440:UOL786444 UYH786440:UYH786444 VID786440:VID786444 VRZ786440:VRZ786444 WBV786440:WBV786444 WLR786440:WLR786444 WVN786440:WVN786444 F851976:F851980 JB851976:JB851980 SX851976:SX851980 ACT851976:ACT851980 AMP851976:AMP851980 AWL851976:AWL851980 BGH851976:BGH851980 BQD851976:BQD851980 BZZ851976:BZZ851980 CJV851976:CJV851980 CTR851976:CTR851980 DDN851976:DDN851980 DNJ851976:DNJ851980 DXF851976:DXF851980 EHB851976:EHB851980 EQX851976:EQX851980 FAT851976:FAT851980 FKP851976:FKP851980 FUL851976:FUL851980 GEH851976:GEH851980 GOD851976:GOD851980 GXZ851976:GXZ851980 HHV851976:HHV851980 HRR851976:HRR851980 IBN851976:IBN851980 ILJ851976:ILJ851980 IVF851976:IVF851980 JFB851976:JFB851980 JOX851976:JOX851980 JYT851976:JYT851980 KIP851976:KIP851980 KSL851976:KSL851980 LCH851976:LCH851980 LMD851976:LMD851980 LVZ851976:LVZ851980 MFV851976:MFV851980 MPR851976:MPR851980 MZN851976:MZN851980 NJJ851976:NJJ851980 NTF851976:NTF851980 ODB851976:ODB851980 OMX851976:OMX851980 OWT851976:OWT851980 PGP851976:PGP851980 PQL851976:PQL851980 QAH851976:QAH851980 QKD851976:QKD851980 QTZ851976:QTZ851980 RDV851976:RDV851980 RNR851976:RNR851980 RXN851976:RXN851980 SHJ851976:SHJ851980 SRF851976:SRF851980 TBB851976:TBB851980 TKX851976:TKX851980 TUT851976:TUT851980 UEP851976:UEP851980 UOL851976:UOL851980 UYH851976:UYH851980 VID851976:VID851980 VRZ851976:VRZ851980 WBV851976:WBV851980 WLR851976:WLR851980 WVN851976:WVN851980 F917512:F917516 JB917512:JB917516 SX917512:SX917516 ACT917512:ACT917516 AMP917512:AMP917516 AWL917512:AWL917516 BGH917512:BGH917516 BQD917512:BQD917516 BZZ917512:BZZ917516 CJV917512:CJV917516 CTR917512:CTR917516 DDN917512:DDN917516 DNJ917512:DNJ917516 DXF917512:DXF917516 EHB917512:EHB917516 EQX917512:EQX917516 FAT917512:FAT917516 FKP917512:FKP917516 FUL917512:FUL917516 GEH917512:GEH917516 GOD917512:GOD917516 GXZ917512:GXZ917516 HHV917512:HHV917516 HRR917512:HRR917516 IBN917512:IBN917516 ILJ917512:ILJ917516 IVF917512:IVF917516 JFB917512:JFB917516 JOX917512:JOX917516 JYT917512:JYT917516 KIP917512:KIP917516 KSL917512:KSL917516 LCH917512:LCH917516 LMD917512:LMD917516 LVZ917512:LVZ917516 MFV917512:MFV917516 MPR917512:MPR917516 MZN917512:MZN917516 NJJ917512:NJJ917516 NTF917512:NTF917516 ODB917512:ODB917516 OMX917512:OMX917516 OWT917512:OWT917516 PGP917512:PGP917516 PQL917512:PQL917516 QAH917512:QAH917516 QKD917512:QKD917516 QTZ917512:QTZ917516 RDV917512:RDV917516 RNR917512:RNR917516 RXN917512:RXN917516 SHJ917512:SHJ917516 SRF917512:SRF917516 TBB917512:TBB917516 TKX917512:TKX917516 TUT917512:TUT917516 UEP917512:UEP917516 UOL917512:UOL917516 UYH917512:UYH917516 VID917512:VID917516 VRZ917512:VRZ917516 WBV917512:WBV917516 WLR917512:WLR917516 WVN917512:WVN917516 F983048:F983052 JB983048:JB983052 SX983048:SX983052 ACT983048:ACT983052 AMP983048:AMP983052 AWL983048:AWL983052 BGH983048:BGH983052 BQD983048:BQD983052 BZZ983048:BZZ983052 CJV983048:CJV983052 CTR983048:CTR983052 DDN983048:DDN983052 DNJ983048:DNJ983052 DXF983048:DXF983052 EHB983048:EHB983052 EQX983048:EQX983052 FAT983048:FAT983052 FKP983048:FKP983052 FUL983048:FUL983052 GEH983048:GEH983052 GOD983048:GOD983052 GXZ983048:GXZ983052 HHV983048:HHV983052 HRR983048:HRR983052 IBN983048:IBN983052 ILJ983048:ILJ983052 IVF983048:IVF983052 JFB983048:JFB983052 JOX983048:JOX983052 JYT983048:JYT983052 KIP983048:KIP983052 KSL983048:KSL983052 LCH983048:LCH983052 LMD983048:LMD983052 LVZ983048:LVZ983052 MFV983048:MFV983052 MPR983048:MPR983052 MZN983048:MZN983052 NJJ983048:NJJ983052 NTF983048:NTF983052 ODB983048:ODB983052 OMX983048:OMX983052 OWT983048:OWT983052 PGP983048:PGP983052 PQL983048:PQL983052 QAH983048:QAH983052 QKD983048:QKD983052 QTZ983048:QTZ983052 RDV983048:RDV983052 RNR983048:RNR983052 RXN983048:RXN983052 SHJ983048:SHJ983052 SRF983048:SRF983052 TBB983048:TBB983052 TKX983048:TKX983052 TUT983048:TUT983052 UEP983048:UEP983052 UOL983048:UOL983052 UYH983048:UYH983052 VID983048:VID983052 VRZ983048:VRZ983052 WBV983048:WBV983052 WLR983048:WLR983052 WVN983048:WVN983052">
      <formula1>$H$32:$H$36</formula1>
    </dataValidation>
    <dataValidation type="list" allowBlank="1" showInputMessage="1" showErrorMessage="1" sqref="G8:G12 JC8:JC12 SY8:SY12 ACU8:ACU12 AMQ8:AMQ12 AWM8:AWM12 BGI8:BGI12 BQE8:BQE12 CAA8:CAA12 CJW8:CJW12 CTS8:CTS12 DDO8:DDO12 DNK8:DNK12 DXG8:DXG12 EHC8:EHC12 EQY8:EQY12 FAU8:FAU12 FKQ8:FKQ12 FUM8:FUM12 GEI8:GEI12 GOE8:GOE12 GYA8:GYA12 HHW8:HHW12 HRS8:HRS12 IBO8:IBO12 ILK8:ILK12 IVG8:IVG12 JFC8:JFC12 JOY8:JOY12 JYU8:JYU12 KIQ8:KIQ12 KSM8:KSM12 LCI8:LCI12 LME8:LME12 LWA8:LWA12 MFW8:MFW12 MPS8:MPS12 MZO8:MZO12 NJK8:NJK12 NTG8:NTG12 ODC8:ODC12 OMY8:OMY12 OWU8:OWU12 PGQ8:PGQ12 PQM8:PQM12 QAI8:QAI12 QKE8:QKE12 QUA8:QUA12 RDW8:RDW12 RNS8:RNS12 RXO8:RXO12 SHK8:SHK12 SRG8:SRG12 TBC8:TBC12 TKY8:TKY12 TUU8:TUU12 UEQ8:UEQ12 UOM8:UOM12 UYI8:UYI12 VIE8:VIE12 VSA8:VSA12 WBW8:WBW12 WLS8:WLS12 WVO8:WVO12 G65544:G65548 JC65544:JC65548 SY65544:SY65548 ACU65544:ACU65548 AMQ65544:AMQ65548 AWM65544:AWM65548 BGI65544:BGI65548 BQE65544:BQE65548 CAA65544:CAA65548 CJW65544:CJW65548 CTS65544:CTS65548 DDO65544:DDO65548 DNK65544:DNK65548 DXG65544:DXG65548 EHC65544:EHC65548 EQY65544:EQY65548 FAU65544:FAU65548 FKQ65544:FKQ65548 FUM65544:FUM65548 GEI65544:GEI65548 GOE65544:GOE65548 GYA65544:GYA65548 HHW65544:HHW65548 HRS65544:HRS65548 IBO65544:IBO65548 ILK65544:ILK65548 IVG65544:IVG65548 JFC65544:JFC65548 JOY65544:JOY65548 JYU65544:JYU65548 KIQ65544:KIQ65548 KSM65544:KSM65548 LCI65544:LCI65548 LME65544:LME65548 LWA65544:LWA65548 MFW65544:MFW65548 MPS65544:MPS65548 MZO65544:MZO65548 NJK65544:NJK65548 NTG65544:NTG65548 ODC65544:ODC65548 OMY65544:OMY65548 OWU65544:OWU65548 PGQ65544:PGQ65548 PQM65544:PQM65548 QAI65544:QAI65548 QKE65544:QKE65548 QUA65544:QUA65548 RDW65544:RDW65548 RNS65544:RNS65548 RXO65544:RXO65548 SHK65544:SHK65548 SRG65544:SRG65548 TBC65544:TBC65548 TKY65544:TKY65548 TUU65544:TUU65548 UEQ65544:UEQ65548 UOM65544:UOM65548 UYI65544:UYI65548 VIE65544:VIE65548 VSA65544:VSA65548 WBW65544:WBW65548 WLS65544:WLS65548 WVO65544:WVO65548 G131080:G131084 JC131080:JC131084 SY131080:SY131084 ACU131080:ACU131084 AMQ131080:AMQ131084 AWM131080:AWM131084 BGI131080:BGI131084 BQE131080:BQE131084 CAA131080:CAA131084 CJW131080:CJW131084 CTS131080:CTS131084 DDO131080:DDO131084 DNK131080:DNK131084 DXG131080:DXG131084 EHC131080:EHC131084 EQY131080:EQY131084 FAU131080:FAU131084 FKQ131080:FKQ131084 FUM131080:FUM131084 GEI131080:GEI131084 GOE131080:GOE131084 GYA131080:GYA131084 HHW131080:HHW131084 HRS131080:HRS131084 IBO131080:IBO131084 ILK131080:ILK131084 IVG131080:IVG131084 JFC131080:JFC131084 JOY131080:JOY131084 JYU131080:JYU131084 KIQ131080:KIQ131084 KSM131080:KSM131084 LCI131080:LCI131084 LME131080:LME131084 LWA131080:LWA131084 MFW131080:MFW131084 MPS131080:MPS131084 MZO131080:MZO131084 NJK131080:NJK131084 NTG131080:NTG131084 ODC131080:ODC131084 OMY131080:OMY131084 OWU131080:OWU131084 PGQ131080:PGQ131084 PQM131080:PQM131084 QAI131080:QAI131084 QKE131080:QKE131084 QUA131080:QUA131084 RDW131080:RDW131084 RNS131080:RNS131084 RXO131080:RXO131084 SHK131080:SHK131084 SRG131080:SRG131084 TBC131080:TBC131084 TKY131080:TKY131084 TUU131080:TUU131084 UEQ131080:UEQ131084 UOM131080:UOM131084 UYI131080:UYI131084 VIE131080:VIE131084 VSA131080:VSA131084 WBW131080:WBW131084 WLS131080:WLS131084 WVO131080:WVO131084 G196616:G196620 JC196616:JC196620 SY196616:SY196620 ACU196616:ACU196620 AMQ196616:AMQ196620 AWM196616:AWM196620 BGI196616:BGI196620 BQE196616:BQE196620 CAA196616:CAA196620 CJW196616:CJW196620 CTS196616:CTS196620 DDO196616:DDO196620 DNK196616:DNK196620 DXG196616:DXG196620 EHC196616:EHC196620 EQY196616:EQY196620 FAU196616:FAU196620 FKQ196616:FKQ196620 FUM196616:FUM196620 GEI196616:GEI196620 GOE196616:GOE196620 GYA196616:GYA196620 HHW196616:HHW196620 HRS196616:HRS196620 IBO196616:IBO196620 ILK196616:ILK196620 IVG196616:IVG196620 JFC196616:JFC196620 JOY196616:JOY196620 JYU196616:JYU196620 KIQ196616:KIQ196620 KSM196616:KSM196620 LCI196616:LCI196620 LME196616:LME196620 LWA196616:LWA196620 MFW196616:MFW196620 MPS196616:MPS196620 MZO196616:MZO196620 NJK196616:NJK196620 NTG196616:NTG196620 ODC196616:ODC196620 OMY196616:OMY196620 OWU196616:OWU196620 PGQ196616:PGQ196620 PQM196616:PQM196620 QAI196616:QAI196620 QKE196616:QKE196620 QUA196616:QUA196620 RDW196616:RDW196620 RNS196616:RNS196620 RXO196616:RXO196620 SHK196616:SHK196620 SRG196616:SRG196620 TBC196616:TBC196620 TKY196616:TKY196620 TUU196616:TUU196620 UEQ196616:UEQ196620 UOM196616:UOM196620 UYI196616:UYI196620 VIE196616:VIE196620 VSA196616:VSA196620 WBW196616:WBW196620 WLS196616:WLS196620 WVO196616:WVO196620 G262152:G262156 JC262152:JC262156 SY262152:SY262156 ACU262152:ACU262156 AMQ262152:AMQ262156 AWM262152:AWM262156 BGI262152:BGI262156 BQE262152:BQE262156 CAA262152:CAA262156 CJW262152:CJW262156 CTS262152:CTS262156 DDO262152:DDO262156 DNK262152:DNK262156 DXG262152:DXG262156 EHC262152:EHC262156 EQY262152:EQY262156 FAU262152:FAU262156 FKQ262152:FKQ262156 FUM262152:FUM262156 GEI262152:GEI262156 GOE262152:GOE262156 GYA262152:GYA262156 HHW262152:HHW262156 HRS262152:HRS262156 IBO262152:IBO262156 ILK262152:ILK262156 IVG262152:IVG262156 JFC262152:JFC262156 JOY262152:JOY262156 JYU262152:JYU262156 KIQ262152:KIQ262156 KSM262152:KSM262156 LCI262152:LCI262156 LME262152:LME262156 LWA262152:LWA262156 MFW262152:MFW262156 MPS262152:MPS262156 MZO262152:MZO262156 NJK262152:NJK262156 NTG262152:NTG262156 ODC262152:ODC262156 OMY262152:OMY262156 OWU262152:OWU262156 PGQ262152:PGQ262156 PQM262152:PQM262156 QAI262152:QAI262156 QKE262152:QKE262156 QUA262152:QUA262156 RDW262152:RDW262156 RNS262152:RNS262156 RXO262152:RXO262156 SHK262152:SHK262156 SRG262152:SRG262156 TBC262152:TBC262156 TKY262152:TKY262156 TUU262152:TUU262156 UEQ262152:UEQ262156 UOM262152:UOM262156 UYI262152:UYI262156 VIE262152:VIE262156 VSA262152:VSA262156 WBW262152:WBW262156 WLS262152:WLS262156 WVO262152:WVO262156 G327688:G327692 JC327688:JC327692 SY327688:SY327692 ACU327688:ACU327692 AMQ327688:AMQ327692 AWM327688:AWM327692 BGI327688:BGI327692 BQE327688:BQE327692 CAA327688:CAA327692 CJW327688:CJW327692 CTS327688:CTS327692 DDO327688:DDO327692 DNK327688:DNK327692 DXG327688:DXG327692 EHC327688:EHC327692 EQY327688:EQY327692 FAU327688:FAU327692 FKQ327688:FKQ327692 FUM327688:FUM327692 GEI327688:GEI327692 GOE327688:GOE327692 GYA327688:GYA327692 HHW327688:HHW327692 HRS327688:HRS327692 IBO327688:IBO327692 ILK327688:ILK327692 IVG327688:IVG327692 JFC327688:JFC327692 JOY327688:JOY327692 JYU327688:JYU327692 KIQ327688:KIQ327692 KSM327688:KSM327692 LCI327688:LCI327692 LME327688:LME327692 LWA327688:LWA327692 MFW327688:MFW327692 MPS327688:MPS327692 MZO327688:MZO327692 NJK327688:NJK327692 NTG327688:NTG327692 ODC327688:ODC327692 OMY327688:OMY327692 OWU327688:OWU327692 PGQ327688:PGQ327692 PQM327688:PQM327692 QAI327688:QAI327692 QKE327688:QKE327692 QUA327688:QUA327692 RDW327688:RDW327692 RNS327688:RNS327692 RXO327688:RXO327692 SHK327688:SHK327692 SRG327688:SRG327692 TBC327688:TBC327692 TKY327688:TKY327692 TUU327688:TUU327692 UEQ327688:UEQ327692 UOM327688:UOM327692 UYI327688:UYI327692 VIE327688:VIE327692 VSA327688:VSA327692 WBW327688:WBW327692 WLS327688:WLS327692 WVO327688:WVO327692 G393224:G393228 JC393224:JC393228 SY393224:SY393228 ACU393224:ACU393228 AMQ393224:AMQ393228 AWM393224:AWM393228 BGI393224:BGI393228 BQE393224:BQE393228 CAA393224:CAA393228 CJW393224:CJW393228 CTS393224:CTS393228 DDO393224:DDO393228 DNK393224:DNK393228 DXG393224:DXG393228 EHC393224:EHC393228 EQY393224:EQY393228 FAU393224:FAU393228 FKQ393224:FKQ393228 FUM393224:FUM393228 GEI393224:GEI393228 GOE393224:GOE393228 GYA393224:GYA393228 HHW393224:HHW393228 HRS393224:HRS393228 IBO393224:IBO393228 ILK393224:ILK393228 IVG393224:IVG393228 JFC393224:JFC393228 JOY393224:JOY393228 JYU393224:JYU393228 KIQ393224:KIQ393228 KSM393224:KSM393228 LCI393224:LCI393228 LME393224:LME393228 LWA393224:LWA393228 MFW393224:MFW393228 MPS393224:MPS393228 MZO393224:MZO393228 NJK393224:NJK393228 NTG393224:NTG393228 ODC393224:ODC393228 OMY393224:OMY393228 OWU393224:OWU393228 PGQ393224:PGQ393228 PQM393224:PQM393228 QAI393224:QAI393228 QKE393224:QKE393228 QUA393224:QUA393228 RDW393224:RDW393228 RNS393224:RNS393228 RXO393224:RXO393228 SHK393224:SHK393228 SRG393224:SRG393228 TBC393224:TBC393228 TKY393224:TKY393228 TUU393224:TUU393228 UEQ393224:UEQ393228 UOM393224:UOM393228 UYI393224:UYI393228 VIE393224:VIE393228 VSA393224:VSA393228 WBW393224:WBW393228 WLS393224:WLS393228 WVO393224:WVO393228 G458760:G458764 JC458760:JC458764 SY458760:SY458764 ACU458760:ACU458764 AMQ458760:AMQ458764 AWM458760:AWM458764 BGI458760:BGI458764 BQE458760:BQE458764 CAA458760:CAA458764 CJW458760:CJW458764 CTS458760:CTS458764 DDO458760:DDO458764 DNK458760:DNK458764 DXG458760:DXG458764 EHC458760:EHC458764 EQY458760:EQY458764 FAU458760:FAU458764 FKQ458760:FKQ458764 FUM458760:FUM458764 GEI458760:GEI458764 GOE458760:GOE458764 GYA458760:GYA458764 HHW458760:HHW458764 HRS458760:HRS458764 IBO458760:IBO458764 ILK458760:ILK458764 IVG458760:IVG458764 JFC458760:JFC458764 JOY458760:JOY458764 JYU458760:JYU458764 KIQ458760:KIQ458764 KSM458760:KSM458764 LCI458760:LCI458764 LME458760:LME458764 LWA458760:LWA458764 MFW458760:MFW458764 MPS458760:MPS458764 MZO458760:MZO458764 NJK458760:NJK458764 NTG458760:NTG458764 ODC458760:ODC458764 OMY458760:OMY458764 OWU458760:OWU458764 PGQ458760:PGQ458764 PQM458760:PQM458764 QAI458760:QAI458764 QKE458760:QKE458764 QUA458760:QUA458764 RDW458760:RDW458764 RNS458760:RNS458764 RXO458760:RXO458764 SHK458760:SHK458764 SRG458760:SRG458764 TBC458760:TBC458764 TKY458760:TKY458764 TUU458760:TUU458764 UEQ458760:UEQ458764 UOM458760:UOM458764 UYI458760:UYI458764 VIE458760:VIE458764 VSA458760:VSA458764 WBW458760:WBW458764 WLS458760:WLS458764 WVO458760:WVO458764 G524296:G524300 JC524296:JC524300 SY524296:SY524300 ACU524296:ACU524300 AMQ524296:AMQ524300 AWM524296:AWM524300 BGI524296:BGI524300 BQE524296:BQE524300 CAA524296:CAA524300 CJW524296:CJW524300 CTS524296:CTS524300 DDO524296:DDO524300 DNK524296:DNK524300 DXG524296:DXG524300 EHC524296:EHC524300 EQY524296:EQY524300 FAU524296:FAU524300 FKQ524296:FKQ524300 FUM524296:FUM524300 GEI524296:GEI524300 GOE524296:GOE524300 GYA524296:GYA524300 HHW524296:HHW524300 HRS524296:HRS524300 IBO524296:IBO524300 ILK524296:ILK524300 IVG524296:IVG524300 JFC524296:JFC524300 JOY524296:JOY524300 JYU524296:JYU524300 KIQ524296:KIQ524300 KSM524296:KSM524300 LCI524296:LCI524300 LME524296:LME524300 LWA524296:LWA524300 MFW524296:MFW524300 MPS524296:MPS524300 MZO524296:MZO524300 NJK524296:NJK524300 NTG524296:NTG524300 ODC524296:ODC524300 OMY524296:OMY524300 OWU524296:OWU524300 PGQ524296:PGQ524300 PQM524296:PQM524300 QAI524296:QAI524300 QKE524296:QKE524300 QUA524296:QUA524300 RDW524296:RDW524300 RNS524296:RNS524300 RXO524296:RXO524300 SHK524296:SHK524300 SRG524296:SRG524300 TBC524296:TBC524300 TKY524296:TKY524300 TUU524296:TUU524300 UEQ524296:UEQ524300 UOM524296:UOM524300 UYI524296:UYI524300 VIE524296:VIE524300 VSA524296:VSA524300 WBW524296:WBW524300 WLS524296:WLS524300 WVO524296:WVO524300 G589832:G589836 JC589832:JC589836 SY589832:SY589836 ACU589832:ACU589836 AMQ589832:AMQ589836 AWM589832:AWM589836 BGI589832:BGI589836 BQE589832:BQE589836 CAA589832:CAA589836 CJW589832:CJW589836 CTS589832:CTS589836 DDO589832:DDO589836 DNK589832:DNK589836 DXG589832:DXG589836 EHC589832:EHC589836 EQY589832:EQY589836 FAU589832:FAU589836 FKQ589832:FKQ589836 FUM589832:FUM589836 GEI589832:GEI589836 GOE589832:GOE589836 GYA589832:GYA589836 HHW589832:HHW589836 HRS589832:HRS589836 IBO589832:IBO589836 ILK589832:ILK589836 IVG589832:IVG589836 JFC589832:JFC589836 JOY589832:JOY589836 JYU589832:JYU589836 KIQ589832:KIQ589836 KSM589832:KSM589836 LCI589832:LCI589836 LME589832:LME589836 LWA589832:LWA589836 MFW589832:MFW589836 MPS589832:MPS589836 MZO589832:MZO589836 NJK589832:NJK589836 NTG589832:NTG589836 ODC589832:ODC589836 OMY589832:OMY589836 OWU589832:OWU589836 PGQ589832:PGQ589836 PQM589832:PQM589836 QAI589832:QAI589836 QKE589832:QKE589836 QUA589832:QUA589836 RDW589832:RDW589836 RNS589832:RNS589836 RXO589832:RXO589836 SHK589832:SHK589836 SRG589832:SRG589836 TBC589832:TBC589836 TKY589832:TKY589836 TUU589832:TUU589836 UEQ589832:UEQ589836 UOM589832:UOM589836 UYI589832:UYI589836 VIE589832:VIE589836 VSA589832:VSA589836 WBW589832:WBW589836 WLS589832:WLS589836 WVO589832:WVO589836 G655368:G655372 JC655368:JC655372 SY655368:SY655372 ACU655368:ACU655372 AMQ655368:AMQ655372 AWM655368:AWM655372 BGI655368:BGI655372 BQE655368:BQE655372 CAA655368:CAA655372 CJW655368:CJW655372 CTS655368:CTS655372 DDO655368:DDO655372 DNK655368:DNK655372 DXG655368:DXG655372 EHC655368:EHC655372 EQY655368:EQY655372 FAU655368:FAU655372 FKQ655368:FKQ655372 FUM655368:FUM655372 GEI655368:GEI655372 GOE655368:GOE655372 GYA655368:GYA655372 HHW655368:HHW655372 HRS655368:HRS655372 IBO655368:IBO655372 ILK655368:ILK655372 IVG655368:IVG655372 JFC655368:JFC655372 JOY655368:JOY655372 JYU655368:JYU655372 KIQ655368:KIQ655372 KSM655368:KSM655372 LCI655368:LCI655372 LME655368:LME655372 LWA655368:LWA655372 MFW655368:MFW655372 MPS655368:MPS655372 MZO655368:MZO655372 NJK655368:NJK655372 NTG655368:NTG655372 ODC655368:ODC655372 OMY655368:OMY655372 OWU655368:OWU655372 PGQ655368:PGQ655372 PQM655368:PQM655372 QAI655368:QAI655372 QKE655368:QKE655372 QUA655368:QUA655372 RDW655368:RDW655372 RNS655368:RNS655372 RXO655368:RXO655372 SHK655368:SHK655372 SRG655368:SRG655372 TBC655368:TBC655372 TKY655368:TKY655372 TUU655368:TUU655372 UEQ655368:UEQ655372 UOM655368:UOM655372 UYI655368:UYI655372 VIE655368:VIE655372 VSA655368:VSA655372 WBW655368:WBW655372 WLS655368:WLS655372 WVO655368:WVO655372 G720904:G720908 JC720904:JC720908 SY720904:SY720908 ACU720904:ACU720908 AMQ720904:AMQ720908 AWM720904:AWM720908 BGI720904:BGI720908 BQE720904:BQE720908 CAA720904:CAA720908 CJW720904:CJW720908 CTS720904:CTS720908 DDO720904:DDO720908 DNK720904:DNK720908 DXG720904:DXG720908 EHC720904:EHC720908 EQY720904:EQY720908 FAU720904:FAU720908 FKQ720904:FKQ720908 FUM720904:FUM720908 GEI720904:GEI720908 GOE720904:GOE720908 GYA720904:GYA720908 HHW720904:HHW720908 HRS720904:HRS720908 IBO720904:IBO720908 ILK720904:ILK720908 IVG720904:IVG720908 JFC720904:JFC720908 JOY720904:JOY720908 JYU720904:JYU720908 KIQ720904:KIQ720908 KSM720904:KSM720908 LCI720904:LCI720908 LME720904:LME720908 LWA720904:LWA720908 MFW720904:MFW720908 MPS720904:MPS720908 MZO720904:MZO720908 NJK720904:NJK720908 NTG720904:NTG720908 ODC720904:ODC720908 OMY720904:OMY720908 OWU720904:OWU720908 PGQ720904:PGQ720908 PQM720904:PQM720908 QAI720904:QAI720908 QKE720904:QKE720908 QUA720904:QUA720908 RDW720904:RDW720908 RNS720904:RNS720908 RXO720904:RXO720908 SHK720904:SHK720908 SRG720904:SRG720908 TBC720904:TBC720908 TKY720904:TKY720908 TUU720904:TUU720908 UEQ720904:UEQ720908 UOM720904:UOM720908 UYI720904:UYI720908 VIE720904:VIE720908 VSA720904:VSA720908 WBW720904:WBW720908 WLS720904:WLS720908 WVO720904:WVO720908 G786440:G786444 JC786440:JC786444 SY786440:SY786444 ACU786440:ACU786444 AMQ786440:AMQ786444 AWM786440:AWM786444 BGI786440:BGI786444 BQE786440:BQE786444 CAA786440:CAA786444 CJW786440:CJW786444 CTS786440:CTS786444 DDO786440:DDO786444 DNK786440:DNK786444 DXG786440:DXG786444 EHC786440:EHC786444 EQY786440:EQY786444 FAU786440:FAU786444 FKQ786440:FKQ786444 FUM786440:FUM786444 GEI786440:GEI786444 GOE786440:GOE786444 GYA786440:GYA786444 HHW786440:HHW786444 HRS786440:HRS786444 IBO786440:IBO786444 ILK786440:ILK786444 IVG786440:IVG786444 JFC786440:JFC786444 JOY786440:JOY786444 JYU786440:JYU786444 KIQ786440:KIQ786444 KSM786440:KSM786444 LCI786440:LCI786444 LME786440:LME786444 LWA786440:LWA786444 MFW786440:MFW786444 MPS786440:MPS786444 MZO786440:MZO786444 NJK786440:NJK786444 NTG786440:NTG786444 ODC786440:ODC786444 OMY786440:OMY786444 OWU786440:OWU786444 PGQ786440:PGQ786444 PQM786440:PQM786444 QAI786440:QAI786444 QKE786440:QKE786444 QUA786440:QUA786444 RDW786440:RDW786444 RNS786440:RNS786444 RXO786440:RXO786444 SHK786440:SHK786444 SRG786440:SRG786444 TBC786440:TBC786444 TKY786440:TKY786444 TUU786440:TUU786444 UEQ786440:UEQ786444 UOM786440:UOM786444 UYI786440:UYI786444 VIE786440:VIE786444 VSA786440:VSA786444 WBW786440:WBW786444 WLS786440:WLS786444 WVO786440:WVO786444 G851976:G851980 JC851976:JC851980 SY851976:SY851980 ACU851976:ACU851980 AMQ851976:AMQ851980 AWM851976:AWM851980 BGI851976:BGI851980 BQE851976:BQE851980 CAA851976:CAA851980 CJW851976:CJW851980 CTS851976:CTS851980 DDO851976:DDO851980 DNK851976:DNK851980 DXG851976:DXG851980 EHC851976:EHC851980 EQY851976:EQY851980 FAU851976:FAU851980 FKQ851976:FKQ851980 FUM851976:FUM851980 GEI851976:GEI851980 GOE851976:GOE851980 GYA851976:GYA851980 HHW851976:HHW851980 HRS851976:HRS851980 IBO851976:IBO851980 ILK851976:ILK851980 IVG851976:IVG851980 JFC851976:JFC851980 JOY851976:JOY851980 JYU851976:JYU851980 KIQ851976:KIQ851980 KSM851976:KSM851980 LCI851976:LCI851980 LME851976:LME851980 LWA851976:LWA851980 MFW851976:MFW851980 MPS851976:MPS851980 MZO851976:MZO851980 NJK851976:NJK851980 NTG851976:NTG851980 ODC851976:ODC851980 OMY851976:OMY851980 OWU851976:OWU851980 PGQ851976:PGQ851980 PQM851976:PQM851980 QAI851976:QAI851980 QKE851976:QKE851980 QUA851976:QUA851980 RDW851976:RDW851980 RNS851976:RNS851980 RXO851976:RXO851980 SHK851976:SHK851980 SRG851976:SRG851980 TBC851976:TBC851980 TKY851976:TKY851980 TUU851976:TUU851980 UEQ851976:UEQ851980 UOM851976:UOM851980 UYI851976:UYI851980 VIE851976:VIE851980 VSA851976:VSA851980 WBW851976:WBW851980 WLS851976:WLS851980 WVO851976:WVO851980 G917512:G917516 JC917512:JC917516 SY917512:SY917516 ACU917512:ACU917516 AMQ917512:AMQ917516 AWM917512:AWM917516 BGI917512:BGI917516 BQE917512:BQE917516 CAA917512:CAA917516 CJW917512:CJW917516 CTS917512:CTS917516 DDO917512:DDO917516 DNK917512:DNK917516 DXG917512:DXG917516 EHC917512:EHC917516 EQY917512:EQY917516 FAU917512:FAU917516 FKQ917512:FKQ917516 FUM917512:FUM917516 GEI917512:GEI917516 GOE917512:GOE917516 GYA917512:GYA917516 HHW917512:HHW917516 HRS917512:HRS917516 IBO917512:IBO917516 ILK917512:ILK917516 IVG917512:IVG917516 JFC917512:JFC917516 JOY917512:JOY917516 JYU917512:JYU917516 KIQ917512:KIQ917516 KSM917512:KSM917516 LCI917512:LCI917516 LME917512:LME917516 LWA917512:LWA917516 MFW917512:MFW917516 MPS917512:MPS917516 MZO917512:MZO917516 NJK917512:NJK917516 NTG917512:NTG917516 ODC917512:ODC917516 OMY917512:OMY917516 OWU917512:OWU917516 PGQ917512:PGQ917516 PQM917512:PQM917516 QAI917512:QAI917516 QKE917512:QKE917516 QUA917512:QUA917516 RDW917512:RDW917516 RNS917512:RNS917516 RXO917512:RXO917516 SHK917512:SHK917516 SRG917512:SRG917516 TBC917512:TBC917516 TKY917512:TKY917516 TUU917512:TUU917516 UEQ917512:UEQ917516 UOM917512:UOM917516 UYI917512:UYI917516 VIE917512:VIE917516 VSA917512:VSA917516 WBW917512:WBW917516 WLS917512:WLS917516 WVO917512:WVO917516 G983048:G983052 JC983048:JC983052 SY983048:SY983052 ACU983048:ACU983052 AMQ983048:AMQ983052 AWM983048:AWM983052 BGI983048:BGI983052 BQE983048:BQE983052 CAA983048:CAA983052 CJW983048:CJW983052 CTS983048:CTS983052 DDO983048:DDO983052 DNK983048:DNK983052 DXG983048:DXG983052 EHC983048:EHC983052 EQY983048:EQY983052 FAU983048:FAU983052 FKQ983048:FKQ983052 FUM983048:FUM983052 GEI983048:GEI983052 GOE983048:GOE983052 GYA983048:GYA983052 HHW983048:HHW983052 HRS983048:HRS983052 IBO983048:IBO983052 ILK983048:ILK983052 IVG983048:IVG983052 JFC983048:JFC983052 JOY983048:JOY983052 JYU983048:JYU983052 KIQ983048:KIQ983052 KSM983048:KSM983052 LCI983048:LCI983052 LME983048:LME983052 LWA983048:LWA983052 MFW983048:MFW983052 MPS983048:MPS983052 MZO983048:MZO983052 NJK983048:NJK983052 NTG983048:NTG983052 ODC983048:ODC983052 OMY983048:OMY983052 OWU983048:OWU983052 PGQ983048:PGQ983052 PQM983048:PQM983052 QAI983048:QAI983052 QKE983048:QKE983052 QUA983048:QUA983052 RDW983048:RDW983052 RNS983048:RNS983052 RXO983048:RXO983052 SHK983048:SHK983052 SRG983048:SRG983052 TBC983048:TBC983052 TKY983048:TKY983052 TUU983048:TUU983052 UEQ983048:UEQ983052 UOM983048:UOM983052 UYI983048:UYI983052 VIE983048:VIE983052 VSA983048:VSA983052 WBW983048:WBW983052 WLS983048:WLS983052 WVO983048:WVO983052">
      <formula1>$F$32:$F$36</formula1>
    </dataValidation>
    <dataValidation type="list" allowBlank="1" showInputMessage="1" showErrorMessage="1" sqref="H8:H12 JD8:JD12 SZ8:SZ12 ACV8:ACV12 AMR8:AMR12 AWN8:AWN12 BGJ8:BGJ12 BQF8:BQF12 CAB8:CAB12 CJX8:CJX12 CTT8:CTT12 DDP8:DDP12 DNL8:DNL12 DXH8:DXH12 EHD8:EHD12 EQZ8:EQZ12 FAV8:FAV12 FKR8:FKR12 FUN8:FUN12 GEJ8:GEJ12 GOF8:GOF12 GYB8:GYB12 HHX8:HHX12 HRT8:HRT12 IBP8:IBP12 ILL8:ILL12 IVH8:IVH12 JFD8:JFD12 JOZ8:JOZ12 JYV8:JYV12 KIR8:KIR12 KSN8:KSN12 LCJ8:LCJ12 LMF8:LMF12 LWB8:LWB12 MFX8:MFX12 MPT8:MPT12 MZP8:MZP12 NJL8:NJL12 NTH8:NTH12 ODD8:ODD12 OMZ8:OMZ12 OWV8:OWV12 PGR8:PGR12 PQN8:PQN12 QAJ8:QAJ12 QKF8:QKF12 QUB8:QUB12 RDX8:RDX12 RNT8:RNT12 RXP8:RXP12 SHL8:SHL12 SRH8:SRH12 TBD8:TBD12 TKZ8:TKZ12 TUV8:TUV12 UER8:UER12 UON8:UON12 UYJ8:UYJ12 VIF8:VIF12 VSB8:VSB12 WBX8:WBX12 WLT8:WLT12 WVP8:WVP12 H65544:H65548 JD65544:JD65548 SZ65544:SZ65548 ACV65544:ACV65548 AMR65544:AMR65548 AWN65544:AWN65548 BGJ65544:BGJ65548 BQF65544:BQF65548 CAB65544:CAB65548 CJX65544:CJX65548 CTT65544:CTT65548 DDP65544:DDP65548 DNL65544:DNL65548 DXH65544:DXH65548 EHD65544:EHD65548 EQZ65544:EQZ65548 FAV65544:FAV65548 FKR65544:FKR65548 FUN65544:FUN65548 GEJ65544:GEJ65548 GOF65544:GOF65548 GYB65544:GYB65548 HHX65544:HHX65548 HRT65544:HRT65548 IBP65544:IBP65548 ILL65544:ILL65548 IVH65544:IVH65548 JFD65544:JFD65548 JOZ65544:JOZ65548 JYV65544:JYV65548 KIR65544:KIR65548 KSN65544:KSN65548 LCJ65544:LCJ65548 LMF65544:LMF65548 LWB65544:LWB65548 MFX65544:MFX65548 MPT65544:MPT65548 MZP65544:MZP65548 NJL65544:NJL65548 NTH65544:NTH65548 ODD65544:ODD65548 OMZ65544:OMZ65548 OWV65544:OWV65548 PGR65544:PGR65548 PQN65544:PQN65548 QAJ65544:QAJ65548 QKF65544:QKF65548 QUB65544:QUB65548 RDX65544:RDX65548 RNT65544:RNT65548 RXP65544:RXP65548 SHL65544:SHL65548 SRH65544:SRH65548 TBD65544:TBD65548 TKZ65544:TKZ65548 TUV65544:TUV65548 UER65544:UER65548 UON65544:UON65548 UYJ65544:UYJ65548 VIF65544:VIF65548 VSB65544:VSB65548 WBX65544:WBX65548 WLT65544:WLT65548 WVP65544:WVP65548 H131080:H131084 JD131080:JD131084 SZ131080:SZ131084 ACV131080:ACV131084 AMR131080:AMR131084 AWN131080:AWN131084 BGJ131080:BGJ131084 BQF131080:BQF131084 CAB131080:CAB131084 CJX131080:CJX131084 CTT131080:CTT131084 DDP131080:DDP131084 DNL131080:DNL131084 DXH131080:DXH131084 EHD131080:EHD131084 EQZ131080:EQZ131084 FAV131080:FAV131084 FKR131080:FKR131084 FUN131080:FUN131084 GEJ131080:GEJ131084 GOF131080:GOF131084 GYB131080:GYB131084 HHX131080:HHX131084 HRT131080:HRT131084 IBP131080:IBP131084 ILL131080:ILL131084 IVH131080:IVH131084 JFD131080:JFD131084 JOZ131080:JOZ131084 JYV131080:JYV131084 KIR131080:KIR131084 KSN131080:KSN131084 LCJ131080:LCJ131084 LMF131080:LMF131084 LWB131080:LWB131084 MFX131080:MFX131084 MPT131080:MPT131084 MZP131080:MZP131084 NJL131080:NJL131084 NTH131080:NTH131084 ODD131080:ODD131084 OMZ131080:OMZ131084 OWV131080:OWV131084 PGR131080:PGR131084 PQN131080:PQN131084 QAJ131080:QAJ131084 QKF131080:QKF131084 QUB131080:QUB131084 RDX131080:RDX131084 RNT131080:RNT131084 RXP131080:RXP131084 SHL131080:SHL131084 SRH131080:SRH131084 TBD131080:TBD131084 TKZ131080:TKZ131084 TUV131080:TUV131084 UER131080:UER131084 UON131080:UON131084 UYJ131080:UYJ131084 VIF131080:VIF131084 VSB131080:VSB131084 WBX131080:WBX131084 WLT131080:WLT131084 WVP131080:WVP131084 H196616:H196620 JD196616:JD196620 SZ196616:SZ196620 ACV196616:ACV196620 AMR196616:AMR196620 AWN196616:AWN196620 BGJ196616:BGJ196620 BQF196616:BQF196620 CAB196616:CAB196620 CJX196616:CJX196620 CTT196616:CTT196620 DDP196616:DDP196620 DNL196616:DNL196620 DXH196616:DXH196620 EHD196616:EHD196620 EQZ196616:EQZ196620 FAV196616:FAV196620 FKR196616:FKR196620 FUN196616:FUN196620 GEJ196616:GEJ196620 GOF196616:GOF196620 GYB196616:GYB196620 HHX196616:HHX196620 HRT196616:HRT196620 IBP196616:IBP196620 ILL196616:ILL196620 IVH196616:IVH196620 JFD196616:JFD196620 JOZ196616:JOZ196620 JYV196616:JYV196620 KIR196616:KIR196620 KSN196616:KSN196620 LCJ196616:LCJ196620 LMF196616:LMF196620 LWB196616:LWB196620 MFX196616:MFX196620 MPT196616:MPT196620 MZP196616:MZP196620 NJL196616:NJL196620 NTH196616:NTH196620 ODD196616:ODD196620 OMZ196616:OMZ196620 OWV196616:OWV196620 PGR196616:PGR196620 PQN196616:PQN196620 QAJ196616:QAJ196620 QKF196616:QKF196620 QUB196616:QUB196620 RDX196616:RDX196620 RNT196616:RNT196620 RXP196616:RXP196620 SHL196616:SHL196620 SRH196616:SRH196620 TBD196616:TBD196620 TKZ196616:TKZ196620 TUV196616:TUV196620 UER196616:UER196620 UON196616:UON196620 UYJ196616:UYJ196620 VIF196616:VIF196620 VSB196616:VSB196620 WBX196616:WBX196620 WLT196616:WLT196620 WVP196616:WVP196620 H262152:H262156 JD262152:JD262156 SZ262152:SZ262156 ACV262152:ACV262156 AMR262152:AMR262156 AWN262152:AWN262156 BGJ262152:BGJ262156 BQF262152:BQF262156 CAB262152:CAB262156 CJX262152:CJX262156 CTT262152:CTT262156 DDP262152:DDP262156 DNL262152:DNL262156 DXH262152:DXH262156 EHD262152:EHD262156 EQZ262152:EQZ262156 FAV262152:FAV262156 FKR262152:FKR262156 FUN262152:FUN262156 GEJ262152:GEJ262156 GOF262152:GOF262156 GYB262152:GYB262156 HHX262152:HHX262156 HRT262152:HRT262156 IBP262152:IBP262156 ILL262152:ILL262156 IVH262152:IVH262156 JFD262152:JFD262156 JOZ262152:JOZ262156 JYV262152:JYV262156 KIR262152:KIR262156 KSN262152:KSN262156 LCJ262152:LCJ262156 LMF262152:LMF262156 LWB262152:LWB262156 MFX262152:MFX262156 MPT262152:MPT262156 MZP262152:MZP262156 NJL262152:NJL262156 NTH262152:NTH262156 ODD262152:ODD262156 OMZ262152:OMZ262156 OWV262152:OWV262156 PGR262152:PGR262156 PQN262152:PQN262156 QAJ262152:QAJ262156 QKF262152:QKF262156 QUB262152:QUB262156 RDX262152:RDX262156 RNT262152:RNT262156 RXP262152:RXP262156 SHL262152:SHL262156 SRH262152:SRH262156 TBD262152:TBD262156 TKZ262152:TKZ262156 TUV262152:TUV262156 UER262152:UER262156 UON262152:UON262156 UYJ262152:UYJ262156 VIF262152:VIF262156 VSB262152:VSB262156 WBX262152:WBX262156 WLT262152:WLT262156 WVP262152:WVP262156 H327688:H327692 JD327688:JD327692 SZ327688:SZ327692 ACV327688:ACV327692 AMR327688:AMR327692 AWN327688:AWN327692 BGJ327688:BGJ327692 BQF327688:BQF327692 CAB327688:CAB327692 CJX327688:CJX327692 CTT327688:CTT327692 DDP327688:DDP327692 DNL327688:DNL327692 DXH327688:DXH327692 EHD327688:EHD327692 EQZ327688:EQZ327692 FAV327688:FAV327692 FKR327688:FKR327692 FUN327688:FUN327692 GEJ327688:GEJ327692 GOF327688:GOF327692 GYB327688:GYB327692 HHX327688:HHX327692 HRT327688:HRT327692 IBP327688:IBP327692 ILL327688:ILL327692 IVH327688:IVH327692 JFD327688:JFD327692 JOZ327688:JOZ327692 JYV327688:JYV327692 KIR327688:KIR327692 KSN327688:KSN327692 LCJ327688:LCJ327692 LMF327688:LMF327692 LWB327688:LWB327692 MFX327688:MFX327692 MPT327688:MPT327692 MZP327688:MZP327692 NJL327688:NJL327692 NTH327688:NTH327692 ODD327688:ODD327692 OMZ327688:OMZ327692 OWV327688:OWV327692 PGR327688:PGR327692 PQN327688:PQN327692 QAJ327688:QAJ327692 QKF327688:QKF327692 QUB327688:QUB327692 RDX327688:RDX327692 RNT327688:RNT327692 RXP327688:RXP327692 SHL327688:SHL327692 SRH327688:SRH327692 TBD327688:TBD327692 TKZ327688:TKZ327692 TUV327688:TUV327692 UER327688:UER327692 UON327688:UON327692 UYJ327688:UYJ327692 VIF327688:VIF327692 VSB327688:VSB327692 WBX327688:WBX327692 WLT327688:WLT327692 WVP327688:WVP327692 H393224:H393228 JD393224:JD393228 SZ393224:SZ393228 ACV393224:ACV393228 AMR393224:AMR393228 AWN393224:AWN393228 BGJ393224:BGJ393228 BQF393224:BQF393228 CAB393224:CAB393228 CJX393224:CJX393228 CTT393224:CTT393228 DDP393224:DDP393228 DNL393224:DNL393228 DXH393224:DXH393228 EHD393224:EHD393228 EQZ393224:EQZ393228 FAV393224:FAV393228 FKR393224:FKR393228 FUN393224:FUN393228 GEJ393224:GEJ393228 GOF393224:GOF393228 GYB393224:GYB393228 HHX393224:HHX393228 HRT393224:HRT393228 IBP393224:IBP393228 ILL393224:ILL393228 IVH393224:IVH393228 JFD393224:JFD393228 JOZ393224:JOZ393228 JYV393224:JYV393228 KIR393224:KIR393228 KSN393224:KSN393228 LCJ393224:LCJ393228 LMF393224:LMF393228 LWB393224:LWB393228 MFX393224:MFX393228 MPT393224:MPT393228 MZP393224:MZP393228 NJL393224:NJL393228 NTH393224:NTH393228 ODD393224:ODD393228 OMZ393224:OMZ393228 OWV393224:OWV393228 PGR393224:PGR393228 PQN393224:PQN393228 QAJ393224:QAJ393228 QKF393224:QKF393228 QUB393224:QUB393228 RDX393224:RDX393228 RNT393224:RNT393228 RXP393224:RXP393228 SHL393224:SHL393228 SRH393224:SRH393228 TBD393224:TBD393228 TKZ393224:TKZ393228 TUV393224:TUV393228 UER393224:UER393228 UON393224:UON393228 UYJ393224:UYJ393228 VIF393224:VIF393228 VSB393224:VSB393228 WBX393224:WBX393228 WLT393224:WLT393228 WVP393224:WVP393228 H458760:H458764 JD458760:JD458764 SZ458760:SZ458764 ACV458760:ACV458764 AMR458760:AMR458764 AWN458760:AWN458764 BGJ458760:BGJ458764 BQF458760:BQF458764 CAB458760:CAB458764 CJX458760:CJX458764 CTT458760:CTT458764 DDP458760:DDP458764 DNL458760:DNL458764 DXH458760:DXH458764 EHD458760:EHD458764 EQZ458760:EQZ458764 FAV458760:FAV458764 FKR458760:FKR458764 FUN458760:FUN458764 GEJ458760:GEJ458764 GOF458760:GOF458764 GYB458760:GYB458764 HHX458760:HHX458764 HRT458760:HRT458764 IBP458760:IBP458764 ILL458760:ILL458764 IVH458760:IVH458764 JFD458760:JFD458764 JOZ458760:JOZ458764 JYV458760:JYV458764 KIR458760:KIR458764 KSN458760:KSN458764 LCJ458760:LCJ458764 LMF458760:LMF458764 LWB458760:LWB458764 MFX458760:MFX458764 MPT458760:MPT458764 MZP458760:MZP458764 NJL458760:NJL458764 NTH458760:NTH458764 ODD458760:ODD458764 OMZ458760:OMZ458764 OWV458760:OWV458764 PGR458760:PGR458764 PQN458760:PQN458764 QAJ458760:QAJ458764 QKF458760:QKF458764 QUB458760:QUB458764 RDX458760:RDX458764 RNT458760:RNT458764 RXP458760:RXP458764 SHL458760:SHL458764 SRH458760:SRH458764 TBD458760:TBD458764 TKZ458760:TKZ458764 TUV458760:TUV458764 UER458760:UER458764 UON458760:UON458764 UYJ458760:UYJ458764 VIF458760:VIF458764 VSB458760:VSB458764 WBX458760:WBX458764 WLT458760:WLT458764 WVP458760:WVP458764 H524296:H524300 JD524296:JD524300 SZ524296:SZ524300 ACV524296:ACV524300 AMR524296:AMR524300 AWN524296:AWN524300 BGJ524296:BGJ524300 BQF524296:BQF524300 CAB524296:CAB524300 CJX524296:CJX524300 CTT524296:CTT524300 DDP524296:DDP524300 DNL524296:DNL524300 DXH524296:DXH524300 EHD524296:EHD524300 EQZ524296:EQZ524300 FAV524296:FAV524300 FKR524296:FKR524300 FUN524296:FUN524300 GEJ524296:GEJ524300 GOF524296:GOF524300 GYB524296:GYB524300 HHX524296:HHX524300 HRT524296:HRT524300 IBP524296:IBP524300 ILL524296:ILL524300 IVH524296:IVH524300 JFD524296:JFD524300 JOZ524296:JOZ524300 JYV524296:JYV524300 KIR524296:KIR524300 KSN524296:KSN524300 LCJ524296:LCJ524300 LMF524296:LMF524300 LWB524296:LWB524300 MFX524296:MFX524300 MPT524296:MPT524300 MZP524296:MZP524300 NJL524296:NJL524300 NTH524296:NTH524300 ODD524296:ODD524300 OMZ524296:OMZ524300 OWV524296:OWV524300 PGR524296:PGR524300 PQN524296:PQN524300 QAJ524296:QAJ524300 QKF524296:QKF524300 QUB524296:QUB524300 RDX524296:RDX524300 RNT524296:RNT524300 RXP524296:RXP524300 SHL524296:SHL524300 SRH524296:SRH524300 TBD524296:TBD524300 TKZ524296:TKZ524300 TUV524296:TUV524300 UER524296:UER524300 UON524296:UON524300 UYJ524296:UYJ524300 VIF524296:VIF524300 VSB524296:VSB524300 WBX524296:WBX524300 WLT524296:WLT524300 WVP524296:WVP524300 H589832:H589836 JD589832:JD589836 SZ589832:SZ589836 ACV589832:ACV589836 AMR589832:AMR589836 AWN589832:AWN589836 BGJ589832:BGJ589836 BQF589832:BQF589836 CAB589832:CAB589836 CJX589832:CJX589836 CTT589832:CTT589836 DDP589832:DDP589836 DNL589832:DNL589836 DXH589832:DXH589836 EHD589832:EHD589836 EQZ589832:EQZ589836 FAV589832:FAV589836 FKR589832:FKR589836 FUN589832:FUN589836 GEJ589832:GEJ589836 GOF589832:GOF589836 GYB589832:GYB589836 HHX589832:HHX589836 HRT589832:HRT589836 IBP589832:IBP589836 ILL589832:ILL589836 IVH589832:IVH589836 JFD589832:JFD589836 JOZ589832:JOZ589836 JYV589832:JYV589836 KIR589832:KIR589836 KSN589832:KSN589836 LCJ589832:LCJ589836 LMF589832:LMF589836 LWB589832:LWB589836 MFX589832:MFX589836 MPT589832:MPT589836 MZP589832:MZP589836 NJL589832:NJL589836 NTH589832:NTH589836 ODD589832:ODD589836 OMZ589832:OMZ589836 OWV589832:OWV589836 PGR589832:PGR589836 PQN589832:PQN589836 QAJ589832:QAJ589836 QKF589832:QKF589836 QUB589832:QUB589836 RDX589832:RDX589836 RNT589832:RNT589836 RXP589832:RXP589836 SHL589832:SHL589836 SRH589832:SRH589836 TBD589832:TBD589836 TKZ589832:TKZ589836 TUV589832:TUV589836 UER589832:UER589836 UON589832:UON589836 UYJ589832:UYJ589836 VIF589832:VIF589836 VSB589832:VSB589836 WBX589832:WBX589836 WLT589832:WLT589836 WVP589832:WVP589836 H655368:H655372 JD655368:JD655372 SZ655368:SZ655372 ACV655368:ACV655372 AMR655368:AMR655372 AWN655368:AWN655372 BGJ655368:BGJ655372 BQF655368:BQF655372 CAB655368:CAB655372 CJX655368:CJX655372 CTT655368:CTT655372 DDP655368:DDP655372 DNL655368:DNL655372 DXH655368:DXH655372 EHD655368:EHD655372 EQZ655368:EQZ655372 FAV655368:FAV655372 FKR655368:FKR655372 FUN655368:FUN655372 GEJ655368:GEJ655372 GOF655368:GOF655372 GYB655368:GYB655372 HHX655368:HHX655372 HRT655368:HRT655372 IBP655368:IBP655372 ILL655368:ILL655372 IVH655368:IVH655372 JFD655368:JFD655372 JOZ655368:JOZ655372 JYV655368:JYV655372 KIR655368:KIR655372 KSN655368:KSN655372 LCJ655368:LCJ655372 LMF655368:LMF655372 LWB655368:LWB655372 MFX655368:MFX655372 MPT655368:MPT655372 MZP655368:MZP655372 NJL655368:NJL655372 NTH655368:NTH655372 ODD655368:ODD655372 OMZ655368:OMZ655372 OWV655368:OWV655372 PGR655368:PGR655372 PQN655368:PQN655372 QAJ655368:QAJ655372 QKF655368:QKF655372 QUB655368:QUB655372 RDX655368:RDX655372 RNT655368:RNT655372 RXP655368:RXP655372 SHL655368:SHL655372 SRH655368:SRH655372 TBD655368:TBD655372 TKZ655368:TKZ655372 TUV655368:TUV655372 UER655368:UER655372 UON655368:UON655372 UYJ655368:UYJ655372 VIF655368:VIF655372 VSB655368:VSB655372 WBX655368:WBX655372 WLT655368:WLT655372 WVP655368:WVP655372 H720904:H720908 JD720904:JD720908 SZ720904:SZ720908 ACV720904:ACV720908 AMR720904:AMR720908 AWN720904:AWN720908 BGJ720904:BGJ720908 BQF720904:BQF720908 CAB720904:CAB720908 CJX720904:CJX720908 CTT720904:CTT720908 DDP720904:DDP720908 DNL720904:DNL720908 DXH720904:DXH720908 EHD720904:EHD720908 EQZ720904:EQZ720908 FAV720904:FAV720908 FKR720904:FKR720908 FUN720904:FUN720908 GEJ720904:GEJ720908 GOF720904:GOF720908 GYB720904:GYB720908 HHX720904:HHX720908 HRT720904:HRT720908 IBP720904:IBP720908 ILL720904:ILL720908 IVH720904:IVH720908 JFD720904:JFD720908 JOZ720904:JOZ720908 JYV720904:JYV720908 KIR720904:KIR720908 KSN720904:KSN720908 LCJ720904:LCJ720908 LMF720904:LMF720908 LWB720904:LWB720908 MFX720904:MFX720908 MPT720904:MPT720908 MZP720904:MZP720908 NJL720904:NJL720908 NTH720904:NTH720908 ODD720904:ODD720908 OMZ720904:OMZ720908 OWV720904:OWV720908 PGR720904:PGR720908 PQN720904:PQN720908 QAJ720904:QAJ720908 QKF720904:QKF720908 QUB720904:QUB720908 RDX720904:RDX720908 RNT720904:RNT720908 RXP720904:RXP720908 SHL720904:SHL720908 SRH720904:SRH720908 TBD720904:TBD720908 TKZ720904:TKZ720908 TUV720904:TUV720908 UER720904:UER720908 UON720904:UON720908 UYJ720904:UYJ720908 VIF720904:VIF720908 VSB720904:VSB720908 WBX720904:WBX720908 WLT720904:WLT720908 WVP720904:WVP720908 H786440:H786444 JD786440:JD786444 SZ786440:SZ786444 ACV786440:ACV786444 AMR786440:AMR786444 AWN786440:AWN786444 BGJ786440:BGJ786444 BQF786440:BQF786444 CAB786440:CAB786444 CJX786440:CJX786444 CTT786440:CTT786444 DDP786440:DDP786444 DNL786440:DNL786444 DXH786440:DXH786444 EHD786440:EHD786444 EQZ786440:EQZ786444 FAV786440:FAV786444 FKR786440:FKR786444 FUN786440:FUN786444 GEJ786440:GEJ786444 GOF786440:GOF786444 GYB786440:GYB786444 HHX786440:HHX786444 HRT786440:HRT786444 IBP786440:IBP786444 ILL786440:ILL786444 IVH786440:IVH786444 JFD786440:JFD786444 JOZ786440:JOZ786444 JYV786440:JYV786444 KIR786440:KIR786444 KSN786440:KSN786444 LCJ786440:LCJ786444 LMF786440:LMF786444 LWB786440:LWB786444 MFX786440:MFX786444 MPT786440:MPT786444 MZP786440:MZP786444 NJL786440:NJL786444 NTH786440:NTH786444 ODD786440:ODD786444 OMZ786440:OMZ786444 OWV786440:OWV786444 PGR786440:PGR786444 PQN786440:PQN786444 QAJ786440:QAJ786444 QKF786440:QKF786444 QUB786440:QUB786444 RDX786440:RDX786444 RNT786440:RNT786444 RXP786440:RXP786444 SHL786440:SHL786444 SRH786440:SRH786444 TBD786440:TBD786444 TKZ786440:TKZ786444 TUV786440:TUV786444 UER786440:UER786444 UON786440:UON786444 UYJ786440:UYJ786444 VIF786440:VIF786444 VSB786440:VSB786444 WBX786440:WBX786444 WLT786440:WLT786444 WVP786440:WVP786444 H851976:H851980 JD851976:JD851980 SZ851976:SZ851980 ACV851976:ACV851980 AMR851976:AMR851980 AWN851976:AWN851980 BGJ851976:BGJ851980 BQF851976:BQF851980 CAB851976:CAB851980 CJX851976:CJX851980 CTT851976:CTT851980 DDP851976:DDP851980 DNL851976:DNL851980 DXH851976:DXH851980 EHD851976:EHD851980 EQZ851976:EQZ851980 FAV851976:FAV851980 FKR851976:FKR851980 FUN851976:FUN851980 GEJ851976:GEJ851980 GOF851976:GOF851980 GYB851976:GYB851980 HHX851976:HHX851980 HRT851976:HRT851980 IBP851976:IBP851980 ILL851976:ILL851980 IVH851976:IVH851980 JFD851976:JFD851980 JOZ851976:JOZ851980 JYV851976:JYV851980 KIR851976:KIR851980 KSN851976:KSN851980 LCJ851976:LCJ851980 LMF851976:LMF851980 LWB851976:LWB851980 MFX851976:MFX851980 MPT851976:MPT851980 MZP851976:MZP851980 NJL851976:NJL851980 NTH851976:NTH851980 ODD851976:ODD851980 OMZ851976:OMZ851980 OWV851976:OWV851980 PGR851976:PGR851980 PQN851976:PQN851980 QAJ851976:QAJ851980 QKF851976:QKF851980 QUB851976:QUB851980 RDX851976:RDX851980 RNT851976:RNT851980 RXP851976:RXP851980 SHL851976:SHL851980 SRH851976:SRH851980 TBD851976:TBD851980 TKZ851976:TKZ851980 TUV851976:TUV851980 UER851976:UER851980 UON851976:UON851980 UYJ851976:UYJ851980 VIF851976:VIF851980 VSB851976:VSB851980 WBX851976:WBX851980 WLT851976:WLT851980 WVP851976:WVP851980 H917512:H917516 JD917512:JD917516 SZ917512:SZ917516 ACV917512:ACV917516 AMR917512:AMR917516 AWN917512:AWN917516 BGJ917512:BGJ917516 BQF917512:BQF917516 CAB917512:CAB917516 CJX917512:CJX917516 CTT917512:CTT917516 DDP917512:DDP917516 DNL917512:DNL917516 DXH917512:DXH917516 EHD917512:EHD917516 EQZ917512:EQZ917516 FAV917512:FAV917516 FKR917512:FKR917516 FUN917512:FUN917516 GEJ917512:GEJ917516 GOF917512:GOF917516 GYB917512:GYB917516 HHX917512:HHX917516 HRT917512:HRT917516 IBP917512:IBP917516 ILL917512:ILL917516 IVH917512:IVH917516 JFD917512:JFD917516 JOZ917512:JOZ917516 JYV917512:JYV917516 KIR917512:KIR917516 KSN917512:KSN917516 LCJ917512:LCJ917516 LMF917512:LMF917516 LWB917512:LWB917516 MFX917512:MFX917516 MPT917512:MPT917516 MZP917512:MZP917516 NJL917512:NJL917516 NTH917512:NTH917516 ODD917512:ODD917516 OMZ917512:OMZ917516 OWV917512:OWV917516 PGR917512:PGR917516 PQN917512:PQN917516 QAJ917512:QAJ917516 QKF917512:QKF917516 QUB917512:QUB917516 RDX917512:RDX917516 RNT917512:RNT917516 RXP917512:RXP917516 SHL917512:SHL917516 SRH917512:SRH917516 TBD917512:TBD917516 TKZ917512:TKZ917516 TUV917512:TUV917516 UER917512:UER917516 UON917512:UON917516 UYJ917512:UYJ917516 VIF917512:VIF917516 VSB917512:VSB917516 WBX917512:WBX917516 WLT917512:WLT917516 WVP917512:WVP917516 H983048:H983052 JD983048:JD983052 SZ983048:SZ983052 ACV983048:ACV983052 AMR983048:AMR983052 AWN983048:AWN983052 BGJ983048:BGJ983052 BQF983048:BQF983052 CAB983048:CAB983052 CJX983048:CJX983052 CTT983048:CTT983052 DDP983048:DDP983052 DNL983048:DNL983052 DXH983048:DXH983052 EHD983048:EHD983052 EQZ983048:EQZ983052 FAV983048:FAV983052 FKR983048:FKR983052 FUN983048:FUN983052 GEJ983048:GEJ983052 GOF983048:GOF983052 GYB983048:GYB983052 HHX983048:HHX983052 HRT983048:HRT983052 IBP983048:IBP983052 ILL983048:ILL983052 IVH983048:IVH983052 JFD983048:JFD983052 JOZ983048:JOZ983052 JYV983048:JYV983052 KIR983048:KIR983052 KSN983048:KSN983052 LCJ983048:LCJ983052 LMF983048:LMF983052 LWB983048:LWB983052 MFX983048:MFX983052 MPT983048:MPT983052 MZP983048:MZP983052 NJL983048:NJL983052 NTH983048:NTH983052 ODD983048:ODD983052 OMZ983048:OMZ983052 OWV983048:OWV983052 PGR983048:PGR983052 PQN983048:PQN983052 QAJ983048:QAJ983052 QKF983048:QKF983052 QUB983048:QUB983052 RDX983048:RDX983052 RNT983048:RNT983052 RXP983048:RXP983052 SHL983048:SHL983052 SRH983048:SRH983052 TBD983048:TBD983052 TKZ983048:TKZ983052 TUV983048:TUV983052 UER983048:UER983052 UON983048:UON983052 UYJ983048:UYJ983052 VIF983048:VIF983052 VSB983048:VSB983052 WBX983048:WBX983052 WLT983048:WLT983052 WVP983048:WVP983052">
      <formula1>$G$32:$G$36</formula1>
    </dataValidation>
  </dataValidations>
  <pageMargins left="0.59055118110236227" right="0.59055118110236227" top="0.59055118110236227" bottom="0.59055118110236227" header="0.51181102362204722" footer="0.51181102362204722"/>
  <pageSetup paperSize="9" scale="61"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pageSetUpPr fitToPage="1"/>
  </sheetPr>
  <dimension ref="A1:AF12"/>
  <sheetViews>
    <sheetView showGridLines="0" zoomScaleNormal="100" workbookViewId="0">
      <pane xSplit="5" ySplit="7" topLeftCell="H8" activePane="bottomRight" state="frozen"/>
      <selection activeCell="A19" sqref="A19"/>
      <selection pane="topRight" activeCell="A19" sqref="A19"/>
      <selection pane="bottomLeft" activeCell="A19" sqref="A19"/>
      <selection pane="bottomRight" activeCell="B8" sqref="B8"/>
    </sheetView>
  </sheetViews>
  <sheetFormatPr defaultColWidth="9.140625" defaultRowHeight="11.25" x14ac:dyDescent="0.2"/>
  <cols>
    <col min="1" max="1" width="4.7109375" style="491" customWidth="1"/>
    <col min="2" max="2" width="30.85546875" style="491" customWidth="1"/>
    <col min="3" max="3" width="25" style="489" customWidth="1"/>
    <col min="4" max="4" width="32.7109375" style="491" customWidth="1"/>
    <col min="5" max="5" width="13.140625" style="490" customWidth="1"/>
    <col min="6" max="6" width="17.42578125" style="491" customWidth="1"/>
    <col min="7" max="8" width="23.5703125" style="529" customWidth="1"/>
    <col min="9" max="9" width="26.28515625" style="529" customWidth="1"/>
    <col min="10" max="11" width="24.28515625" style="491" customWidth="1"/>
    <col min="12" max="12" width="8.85546875" style="491" customWidth="1"/>
    <col min="13" max="13" width="10" style="491" customWidth="1"/>
    <col min="14" max="14" width="14.28515625" style="491" customWidth="1"/>
    <col min="15" max="256" width="9.140625" style="491"/>
    <col min="257" max="257" width="4.7109375" style="491" customWidth="1"/>
    <col min="258" max="258" width="30.85546875" style="491" customWidth="1"/>
    <col min="259" max="259" width="25" style="491" customWidth="1"/>
    <col min="260" max="260" width="32.7109375" style="491" customWidth="1"/>
    <col min="261" max="261" width="13.140625" style="491" customWidth="1"/>
    <col min="262" max="262" width="17.42578125" style="491" customWidth="1"/>
    <col min="263" max="264" width="23.5703125" style="491" customWidth="1"/>
    <col min="265" max="265" width="26.28515625" style="491" customWidth="1"/>
    <col min="266" max="267" width="24.28515625" style="491" customWidth="1"/>
    <col min="268" max="268" width="8.85546875" style="491" customWidth="1"/>
    <col min="269" max="269" width="10" style="491" customWidth="1"/>
    <col min="270" max="270" width="14.28515625" style="491" customWidth="1"/>
    <col min="271" max="512" width="9.140625" style="491"/>
    <col min="513" max="513" width="4.7109375" style="491" customWidth="1"/>
    <col min="514" max="514" width="30.85546875" style="491" customWidth="1"/>
    <col min="515" max="515" width="25" style="491" customWidth="1"/>
    <col min="516" max="516" width="32.7109375" style="491" customWidth="1"/>
    <col min="517" max="517" width="13.140625" style="491" customWidth="1"/>
    <col min="518" max="518" width="17.42578125" style="491" customWidth="1"/>
    <col min="519" max="520" width="23.5703125" style="491" customWidth="1"/>
    <col min="521" max="521" width="26.28515625" style="491" customWidth="1"/>
    <col min="522" max="523" width="24.28515625" style="491" customWidth="1"/>
    <col min="524" max="524" width="8.85546875" style="491" customWidth="1"/>
    <col min="525" max="525" width="10" style="491" customWidth="1"/>
    <col min="526" max="526" width="14.28515625" style="491" customWidth="1"/>
    <col min="527" max="768" width="9.140625" style="491"/>
    <col min="769" max="769" width="4.7109375" style="491" customWidth="1"/>
    <col min="770" max="770" width="30.85546875" style="491" customWidth="1"/>
    <col min="771" max="771" width="25" style="491" customWidth="1"/>
    <col min="772" max="772" width="32.7109375" style="491" customWidth="1"/>
    <col min="773" max="773" width="13.140625" style="491" customWidth="1"/>
    <col min="774" max="774" width="17.42578125" style="491" customWidth="1"/>
    <col min="775" max="776" width="23.5703125" style="491" customWidth="1"/>
    <col min="777" max="777" width="26.28515625" style="491" customWidth="1"/>
    <col min="778" max="779" width="24.28515625" style="491" customWidth="1"/>
    <col min="780" max="780" width="8.85546875" style="491" customWidth="1"/>
    <col min="781" max="781" width="10" style="491" customWidth="1"/>
    <col min="782" max="782" width="14.28515625" style="491" customWidth="1"/>
    <col min="783" max="1024" width="9.140625" style="491"/>
    <col min="1025" max="1025" width="4.7109375" style="491" customWidth="1"/>
    <col min="1026" max="1026" width="30.85546875" style="491" customWidth="1"/>
    <col min="1027" max="1027" width="25" style="491" customWidth="1"/>
    <col min="1028" max="1028" width="32.7109375" style="491" customWidth="1"/>
    <col min="1029" max="1029" width="13.140625" style="491" customWidth="1"/>
    <col min="1030" max="1030" width="17.42578125" style="491" customWidth="1"/>
    <col min="1031" max="1032" width="23.5703125" style="491" customWidth="1"/>
    <col min="1033" max="1033" width="26.28515625" style="491" customWidth="1"/>
    <col min="1034" max="1035" width="24.28515625" style="491" customWidth="1"/>
    <col min="1036" max="1036" width="8.85546875" style="491" customWidth="1"/>
    <col min="1037" max="1037" width="10" style="491" customWidth="1"/>
    <col min="1038" max="1038" width="14.28515625" style="491" customWidth="1"/>
    <col min="1039" max="1280" width="9.140625" style="491"/>
    <col min="1281" max="1281" width="4.7109375" style="491" customWidth="1"/>
    <col min="1282" max="1282" width="30.85546875" style="491" customWidth="1"/>
    <col min="1283" max="1283" width="25" style="491" customWidth="1"/>
    <col min="1284" max="1284" width="32.7109375" style="491" customWidth="1"/>
    <col min="1285" max="1285" width="13.140625" style="491" customWidth="1"/>
    <col min="1286" max="1286" width="17.42578125" style="491" customWidth="1"/>
    <col min="1287" max="1288" width="23.5703125" style="491" customWidth="1"/>
    <col min="1289" max="1289" width="26.28515625" style="491" customWidth="1"/>
    <col min="1290" max="1291" width="24.28515625" style="491" customWidth="1"/>
    <col min="1292" max="1292" width="8.85546875" style="491" customWidth="1"/>
    <col min="1293" max="1293" width="10" style="491" customWidth="1"/>
    <col min="1294" max="1294" width="14.28515625" style="491" customWidth="1"/>
    <col min="1295" max="1536" width="9.140625" style="491"/>
    <col min="1537" max="1537" width="4.7109375" style="491" customWidth="1"/>
    <col min="1538" max="1538" width="30.85546875" style="491" customWidth="1"/>
    <col min="1539" max="1539" width="25" style="491" customWidth="1"/>
    <col min="1540" max="1540" width="32.7109375" style="491" customWidth="1"/>
    <col min="1541" max="1541" width="13.140625" style="491" customWidth="1"/>
    <col min="1542" max="1542" width="17.42578125" style="491" customWidth="1"/>
    <col min="1543" max="1544" width="23.5703125" style="491" customWidth="1"/>
    <col min="1545" max="1545" width="26.28515625" style="491" customWidth="1"/>
    <col min="1546" max="1547" width="24.28515625" style="491" customWidth="1"/>
    <col min="1548" max="1548" width="8.85546875" style="491" customWidth="1"/>
    <col min="1549" max="1549" width="10" style="491" customWidth="1"/>
    <col min="1550" max="1550" width="14.28515625" style="491" customWidth="1"/>
    <col min="1551" max="1792" width="9.140625" style="491"/>
    <col min="1793" max="1793" width="4.7109375" style="491" customWidth="1"/>
    <col min="1794" max="1794" width="30.85546875" style="491" customWidth="1"/>
    <col min="1795" max="1795" width="25" style="491" customWidth="1"/>
    <col min="1796" max="1796" width="32.7109375" style="491" customWidth="1"/>
    <col min="1797" max="1797" width="13.140625" style="491" customWidth="1"/>
    <col min="1798" max="1798" width="17.42578125" style="491" customWidth="1"/>
    <col min="1799" max="1800" width="23.5703125" style="491" customWidth="1"/>
    <col min="1801" max="1801" width="26.28515625" style="491" customWidth="1"/>
    <col min="1802" max="1803" width="24.28515625" style="491" customWidth="1"/>
    <col min="1804" max="1804" width="8.85546875" style="491" customWidth="1"/>
    <col min="1805" max="1805" width="10" style="491" customWidth="1"/>
    <col min="1806" max="1806" width="14.28515625" style="491" customWidth="1"/>
    <col min="1807" max="2048" width="9.140625" style="491"/>
    <col min="2049" max="2049" width="4.7109375" style="491" customWidth="1"/>
    <col min="2050" max="2050" width="30.85546875" style="491" customWidth="1"/>
    <col min="2051" max="2051" width="25" style="491" customWidth="1"/>
    <col min="2052" max="2052" width="32.7109375" style="491" customWidth="1"/>
    <col min="2053" max="2053" width="13.140625" style="491" customWidth="1"/>
    <col min="2054" max="2054" width="17.42578125" style="491" customWidth="1"/>
    <col min="2055" max="2056" width="23.5703125" style="491" customWidth="1"/>
    <col min="2057" max="2057" width="26.28515625" style="491" customWidth="1"/>
    <col min="2058" max="2059" width="24.28515625" style="491" customWidth="1"/>
    <col min="2060" max="2060" width="8.85546875" style="491" customWidth="1"/>
    <col min="2061" max="2061" width="10" style="491" customWidth="1"/>
    <col min="2062" max="2062" width="14.28515625" style="491" customWidth="1"/>
    <col min="2063" max="2304" width="9.140625" style="491"/>
    <col min="2305" max="2305" width="4.7109375" style="491" customWidth="1"/>
    <col min="2306" max="2306" width="30.85546875" style="491" customWidth="1"/>
    <col min="2307" max="2307" width="25" style="491" customWidth="1"/>
    <col min="2308" max="2308" width="32.7109375" style="491" customWidth="1"/>
    <col min="2309" max="2309" width="13.140625" style="491" customWidth="1"/>
    <col min="2310" max="2310" width="17.42578125" style="491" customWidth="1"/>
    <col min="2311" max="2312" width="23.5703125" style="491" customWidth="1"/>
    <col min="2313" max="2313" width="26.28515625" style="491" customWidth="1"/>
    <col min="2314" max="2315" width="24.28515625" style="491" customWidth="1"/>
    <col min="2316" max="2316" width="8.85546875" style="491" customWidth="1"/>
    <col min="2317" max="2317" width="10" style="491" customWidth="1"/>
    <col min="2318" max="2318" width="14.28515625" style="491" customWidth="1"/>
    <col min="2319" max="2560" width="9.140625" style="491"/>
    <col min="2561" max="2561" width="4.7109375" style="491" customWidth="1"/>
    <col min="2562" max="2562" width="30.85546875" style="491" customWidth="1"/>
    <col min="2563" max="2563" width="25" style="491" customWidth="1"/>
    <col min="2564" max="2564" width="32.7109375" style="491" customWidth="1"/>
    <col min="2565" max="2565" width="13.140625" style="491" customWidth="1"/>
    <col min="2566" max="2566" width="17.42578125" style="491" customWidth="1"/>
    <col min="2567" max="2568" width="23.5703125" style="491" customWidth="1"/>
    <col min="2569" max="2569" width="26.28515625" style="491" customWidth="1"/>
    <col min="2570" max="2571" width="24.28515625" style="491" customWidth="1"/>
    <col min="2572" max="2572" width="8.85546875" style="491" customWidth="1"/>
    <col min="2573" max="2573" width="10" style="491" customWidth="1"/>
    <col min="2574" max="2574" width="14.28515625" style="491" customWidth="1"/>
    <col min="2575" max="2816" width="9.140625" style="491"/>
    <col min="2817" max="2817" width="4.7109375" style="491" customWidth="1"/>
    <col min="2818" max="2818" width="30.85546875" style="491" customWidth="1"/>
    <col min="2819" max="2819" width="25" style="491" customWidth="1"/>
    <col min="2820" max="2820" width="32.7109375" style="491" customWidth="1"/>
    <col min="2821" max="2821" width="13.140625" style="491" customWidth="1"/>
    <col min="2822" max="2822" width="17.42578125" style="491" customWidth="1"/>
    <col min="2823" max="2824" width="23.5703125" style="491" customWidth="1"/>
    <col min="2825" max="2825" width="26.28515625" style="491" customWidth="1"/>
    <col min="2826" max="2827" width="24.28515625" style="491" customWidth="1"/>
    <col min="2828" max="2828" width="8.85546875" style="491" customWidth="1"/>
    <col min="2829" max="2829" width="10" style="491" customWidth="1"/>
    <col min="2830" max="2830" width="14.28515625" style="491" customWidth="1"/>
    <col min="2831" max="3072" width="9.140625" style="491"/>
    <col min="3073" max="3073" width="4.7109375" style="491" customWidth="1"/>
    <col min="3074" max="3074" width="30.85546875" style="491" customWidth="1"/>
    <col min="3075" max="3075" width="25" style="491" customWidth="1"/>
    <col min="3076" max="3076" width="32.7109375" style="491" customWidth="1"/>
    <col min="3077" max="3077" width="13.140625" style="491" customWidth="1"/>
    <col min="3078" max="3078" width="17.42578125" style="491" customWidth="1"/>
    <col min="3079" max="3080" width="23.5703125" style="491" customWidth="1"/>
    <col min="3081" max="3081" width="26.28515625" style="491" customWidth="1"/>
    <col min="3082" max="3083" width="24.28515625" style="491" customWidth="1"/>
    <col min="3084" max="3084" width="8.85546875" style="491" customWidth="1"/>
    <col min="3085" max="3085" width="10" style="491" customWidth="1"/>
    <col min="3086" max="3086" width="14.28515625" style="491" customWidth="1"/>
    <col min="3087" max="3328" width="9.140625" style="491"/>
    <col min="3329" max="3329" width="4.7109375" style="491" customWidth="1"/>
    <col min="3330" max="3330" width="30.85546875" style="491" customWidth="1"/>
    <col min="3331" max="3331" width="25" style="491" customWidth="1"/>
    <col min="3332" max="3332" width="32.7109375" style="491" customWidth="1"/>
    <col min="3333" max="3333" width="13.140625" style="491" customWidth="1"/>
    <col min="3334" max="3334" width="17.42578125" style="491" customWidth="1"/>
    <col min="3335" max="3336" width="23.5703125" style="491" customWidth="1"/>
    <col min="3337" max="3337" width="26.28515625" style="491" customWidth="1"/>
    <col min="3338" max="3339" width="24.28515625" style="491" customWidth="1"/>
    <col min="3340" max="3340" width="8.85546875" style="491" customWidth="1"/>
    <col min="3341" max="3341" width="10" style="491" customWidth="1"/>
    <col min="3342" max="3342" width="14.28515625" style="491" customWidth="1"/>
    <col min="3343" max="3584" width="9.140625" style="491"/>
    <col min="3585" max="3585" width="4.7109375" style="491" customWidth="1"/>
    <col min="3586" max="3586" width="30.85546875" style="491" customWidth="1"/>
    <col min="3587" max="3587" width="25" style="491" customWidth="1"/>
    <col min="3588" max="3588" width="32.7109375" style="491" customWidth="1"/>
    <col min="3589" max="3589" width="13.140625" style="491" customWidth="1"/>
    <col min="3590" max="3590" width="17.42578125" style="491" customWidth="1"/>
    <col min="3591" max="3592" width="23.5703125" style="491" customWidth="1"/>
    <col min="3593" max="3593" width="26.28515625" style="491" customWidth="1"/>
    <col min="3594" max="3595" width="24.28515625" style="491" customWidth="1"/>
    <col min="3596" max="3596" width="8.85546875" style="491" customWidth="1"/>
    <col min="3597" max="3597" width="10" style="491" customWidth="1"/>
    <col min="3598" max="3598" width="14.28515625" style="491" customWidth="1"/>
    <col min="3599" max="3840" width="9.140625" style="491"/>
    <col min="3841" max="3841" width="4.7109375" style="491" customWidth="1"/>
    <col min="3842" max="3842" width="30.85546875" style="491" customWidth="1"/>
    <col min="3843" max="3843" width="25" style="491" customWidth="1"/>
    <col min="3844" max="3844" width="32.7109375" style="491" customWidth="1"/>
    <col min="3845" max="3845" width="13.140625" style="491" customWidth="1"/>
    <col min="3846" max="3846" width="17.42578125" style="491" customWidth="1"/>
    <col min="3847" max="3848" width="23.5703125" style="491" customWidth="1"/>
    <col min="3849" max="3849" width="26.28515625" style="491" customWidth="1"/>
    <col min="3850" max="3851" width="24.28515625" style="491" customWidth="1"/>
    <col min="3852" max="3852" width="8.85546875" style="491" customWidth="1"/>
    <col min="3853" max="3853" width="10" style="491" customWidth="1"/>
    <col min="3854" max="3854" width="14.28515625" style="491" customWidth="1"/>
    <col min="3855" max="4096" width="9.140625" style="491"/>
    <col min="4097" max="4097" width="4.7109375" style="491" customWidth="1"/>
    <col min="4098" max="4098" width="30.85546875" style="491" customWidth="1"/>
    <col min="4099" max="4099" width="25" style="491" customWidth="1"/>
    <col min="4100" max="4100" width="32.7109375" style="491" customWidth="1"/>
    <col min="4101" max="4101" width="13.140625" style="491" customWidth="1"/>
    <col min="4102" max="4102" width="17.42578125" style="491" customWidth="1"/>
    <col min="4103" max="4104" width="23.5703125" style="491" customWidth="1"/>
    <col min="4105" max="4105" width="26.28515625" style="491" customWidth="1"/>
    <col min="4106" max="4107" width="24.28515625" style="491" customWidth="1"/>
    <col min="4108" max="4108" width="8.85546875" style="491" customWidth="1"/>
    <col min="4109" max="4109" width="10" style="491" customWidth="1"/>
    <col min="4110" max="4110" width="14.28515625" style="491" customWidth="1"/>
    <col min="4111" max="4352" width="9.140625" style="491"/>
    <col min="4353" max="4353" width="4.7109375" style="491" customWidth="1"/>
    <col min="4354" max="4354" width="30.85546875" style="491" customWidth="1"/>
    <col min="4355" max="4355" width="25" style="491" customWidth="1"/>
    <col min="4356" max="4356" width="32.7109375" style="491" customWidth="1"/>
    <col min="4357" max="4357" width="13.140625" style="491" customWidth="1"/>
    <col min="4358" max="4358" width="17.42578125" style="491" customWidth="1"/>
    <col min="4359" max="4360" width="23.5703125" style="491" customWidth="1"/>
    <col min="4361" max="4361" width="26.28515625" style="491" customWidth="1"/>
    <col min="4362" max="4363" width="24.28515625" style="491" customWidth="1"/>
    <col min="4364" max="4364" width="8.85546875" style="491" customWidth="1"/>
    <col min="4365" max="4365" width="10" style="491" customWidth="1"/>
    <col min="4366" max="4366" width="14.28515625" style="491" customWidth="1"/>
    <col min="4367" max="4608" width="9.140625" style="491"/>
    <col min="4609" max="4609" width="4.7109375" style="491" customWidth="1"/>
    <col min="4610" max="4610" width="30.85546875" style="491" customWidth="1"/>
    <col min="4611" max="4611" width="25" style="491" customWidth="1"/>
    <col min="4612" max="4612" width="32.7109375" style="491" customWidth="1"/>
    <col min="4613" max="4613" width="13.140625" style="491" customWidth="1"/>
    <col min="4614" max="4614" width="17.42578125" style="491" customWidth="1"/>
    <col min="4615" max="4616" width="23.5703125" style="491" customWidth="1"/>
    <col min="4617" max="4617" width="26.28515625" style="491" customWidth="1"/>
    <col min="4618" max="4619" width="24.28515625" style="491" customWidth="1"/>
    <col min="4620" max="4620" width="8.85546875" style="491" customWidth="1"/>
    <col min="4621" max="4621" width="10" style="491" customWidth="1"/>
    <col min="4622" max="4622" width="14.28515625" style="491" customWidth="1"/>
    <col min="4623" max="4864" width="9.140625" style="491"/>
    <col min="4865" max="4865" width="4.7109375" style="491" customWidth="1"/>
    <col min="4866" max="4866" width="30.85546875" style="491" customWidth="1"/>
    <col min="4867" max="4867" width="25" style="491" customWidth="1"/>
    <col min="4868" max="4868" width="32.7109375" style="491" customWidth="1"/>
    <col min="4869" max="4869" width="13.140625" style="491" customWidth="1"/>
    <col min="4870" max="4870" width="17.42578125" style="491" customWidth="1"/>
    <col min="4871" max="4872" width="23.5703125" style="491" customWidth="1"/>
    <col min="4873" max="4873" width="26.28515625" style="491" customWidth="1"/>
    <col min="4874" max="4875" width="24.28515625" style="491" customWidth="1"/>
    <col min="4876" max="4876" width="8.85546875" style="491" customWidth="1"/>
    <col min="4877" max="4877" width="10" style="491" customWidth="1"/>
    <col min="4878" max="4878" width="14.28515625" style="491" customWidth="1"/>
    <col min="4879" max="5120" width="9.140625" style="491"/>
    <col min="5121" max="5121" width="4.7109375" style="491" customWidth="1"/>
    <col min="5122" max="5122" width="30.85546875" style="491" customWidth="1"/>
    <col min="5123" max="5123" width="25" style="491" customWidth="1"/>
    <col min="5124" max="5124" width="32.7109375" style="491" customWidth="1"/>
    <col min="5125" max="5125" width="13.140625" style="491" customWidth="1"/>
    <col min="5126" max="5126" width="17.42578125" style="491" customWidth="1"/>
    <col min="5127" max="5128" width="23.5703125" style="491" customWidth="1"/>
    <col min="5129" max="5129" width="26.28515625" style="491" customWidth="1"/>
    <col min="5130" max="5131" width="24.28515625" style="491" customWidth="1"/>
    <col min="5132" max="5132" width="8.85546875" style="491" customWidth="1"/>
    <col min="5133" max="5133" width="10" style="491" customWidth="1"/>
    <col min="5134" max="5134" width="14.28515625" style="491" customWidth="1"/>
    <col min="5135" max="5376" width="9.140625" style="491"/>
    <col min="5377" max="5377" width="4.7109375" style="491" customWidth="1"/>
    <col min="5378" max="5378" width="30.85546875" style="491" customWidth="1"/>
    <col min="5379" max="5379" width="25" style="491" customWidth="1"/>
    <col min="5380" max="5380" width="32.7109375" style="491" customWidth="1"/>
    <col min="5381" max="5381" width="13.140625" style="491" customWidth="1"/>
    <col min="5382" max="5382" width="17.42578125" style="491" customWidth="1"/>
    <col min="5383" max="5384" width="23.5703125" style="491" customWidth="1"/>
    <col min="5385" max="5385" width="26.28515625" style="491" customWidth="1"/>
    <col min="5386" max="5387" width="24.28515625" style="491" customWidth="1"/>
    <col min="5388" max="5388" width="8.85546875" style="491" customWidth="1"/>
    <col min="5389" max="5389" width="10" style="491" customWidth="1"/>
    <col min="5390" max="5390" width="14.28515625" style="491" customWidth="1"/>
    <col min="5391" max="5632" width="9.140625" style="491"/>
    <col min="5633" max="5633" width="4.7109375" style="491" customWidth="1"/>
    <col min="5634" max="5634" width="30.85546875" style="491" customWidth="1"/>
    <col min="5635" max="5635" width="25" style="491" customWidth="1"/>
    <col min="5636" max="5636" width="32.7109375" style="491" customWidth="1"/>
    <col min="5637" max="5637" width="13.140625" style="491" customWidth="1"/>
    <col min="5638" max="5638" width="17.42578125" style="491" customWidth="1"/>
    <col min="5639" max="5640" width="23.5703125" style="491" customWidth="1"/>
    <col min="5641" max="5641" width="26.28515625" style="491" customWidth="1"/>
    <col min="5642" max="5643" width="24.28515625" style="491" customWidth="1"/>
    <col min="5644" max="5644" width="8.85546875" style="491" customWidth="1"/>
    <col min="5645" max="5645" width="10" style="491" customWidth="1"/>
    <col min="5646" max="5646" width="14.28515625" style="491" customWidth="1"/>
    <col min="5647" max="5888" width="9.140625" style="491"/>
    <col min="5889" max="5889" width="4.7109375" style="491" customWidth="1"/>
    <col min="5890" max="5890" width="30.85546875" style="491" customWidth="1"/>
    <col min="5891" max="5891" width="25" style="491" customWidth="1"/>
    <col min="5892" max="5892" width="32.7109375" style="491" customWidth="1"/>
    <col min="5893" max="5893" width="13.140625" style="491" customWidth="1"/>
    <col min="5894" max="5894" width="17.42578125" style="491" customWidth="1"/>
    <col min="5895" max="5896" width="23.5703125" style="491" customWidth="1"/>
    <col min="5897" max="5897" width="26.28515625" style="491" customWidth="1"/>
    <col min="5898" max="5899" width="24.28515625" style="491" customWidth="1"/>
    <col min="5900" max="5900" width="8.85546875" style="491" customWidth="1"/>
    <col min="5901" max="5901" width="10" style="491" customWidth="1"/>
    <col min="5902" max="5902" width="14.28515625" style="491" customWidth="1"/>
    <col min="5903" max="6144" width="9.140625" style="491"/>
    <col min="6145" max="6145" width="4.7109375" style="491" customWidth="1"/>
    <col min="6146" max="6146" width="30.85546875" style="491" customWidth="1"/>
    <col min="6147" max="6147" width="25" style="491" customWidth="1"/>
    <col min="6148" max="6148" width="32.7109375" style="491" customWidth="1"/>
    <col min="6149" max="6149" width="13.140625" style="491" customWidth="1"/>
    <col min="6150" max="6150" width="17.42578125" style="491" customWidth="1"/>
    <col min="6151" max="6152" width="23.5703125" style="491" customWidth="1"/>
    <col min="6153" max="6153" width="26.28515625" style="491" customWidth="1"/>
    <col min="6154" max="6155" width="24.28515625" style="491" customWidth="1"/>
    <col min="6156" max="6156" width="8.85546875" style="491" customWidth="1"/>
    <col min="6157" max="6157" width="10" style="491" customWidth="1"/>
    <col min="6158" max="6158" width="14.28515625" style="491" customWidth="1"/>
    <col min="6159" max="6400" width="9.140625" style="491"/>
    <col min="6401" max="6401" width="4.7109375" style="491" customWidth="1"/>
    <col min="6402" max="6402" width="30.85546875" style="491" customWidth="1"/>
    <col min="6403" max="6403" width="25" style="491" customWidth="1"/>
    <col min="6404" max="6404" width="32.7109375" style="491" customWidth="1"/>
    <col min="6405" max="6405" width="13.140625" style="491" customWidth="1"/>
    <col min="6406" max="6406" width="17.42578125" style="491" customWidth="1"/>
    <col min="6407" max="6408" width="23.5703125" style="491" customWidth="1"/>
    <col min="6409" max="6409" width="26.28515625" style="491" customWidth="1"/>
    <col min="6410" max="6411" width="24.28515625" style="491" customWidth="1"/>
    <col min="6412" max="6412" width="8.85546875" style="491" customWidth="1"/>
    <col min="6413" max="6413" width="10" style="491" customWidth="1"/>
    <col min="6414" max="6414" width="14.28515625" style="491" customWidth="1"/>
    <col min="6415" max="6656" width="9.140625" style="491"/>
    <col min="6657" max="6657" width="4.7109375" style="491" customWidth="1"/>
    <col min="6658" max="6658" width="30.85546875" style="491" customWidth="1"/>
    <col min="6659" max="6659" width="25" style="491" customWidth="1"/>
    <col min="6660" max="6660" width="32.7109375" style="491" customWidth="1"/>
    <col min="6661" max="6661" width="13.140625" style="491" customWidth="1"/>
    <col min="6662" max="6662" width="17.42578125" style="491" customWidth="1"/>
    <col min="6663" max="6664" width="23.5703125" style="491" customWidth="1"/>
    <col min="6665" max="6665" width="26.28515625" style="491" customWidth="1"/>
    <col min="6666" max="6667" width="24.28515625" style="491" customWidth="1"/>
    <col min="6668" max="6668" width="8.85546875" style="491" customWidth="1"/>
    <col min="6669" max="6669" width="10" style="491" customWidth="1"/>
    <col min="6670" max="6670" width="14.28515625" style="491" customWidth="1"/>
    <col min="6671" max="6912" width="9.140625" style="491"/>
    <col min="6913" max="6913" width="4.7109375" style="491" customWidth="1"/>
    <col min="6914" max="6914" width="30.85546875" style="491" customWidth="1"/>
    <col min="6915" max="6915" width="25" style="491" customWidth="1"/>
    <col min="6916" max="6916" width="32.7109375" style="491" customWidth="1"/>
    <col min="6917" max="6917" width="13.140625" style="491" customWidth="1"/>
    <col min="6918" max="6918" width="17.42578125" style="491" customWidth="1"/>
    <col min="6919" max="6920" width="23.5703125" style="491" customWidth="1"/>
    <col min="6921" max="6921" width="26.28515625" style="491" customWidth="1"/>
    <col min="6922" max="6923" width="24.28515625" style="491" customWidth="1"/>
    <col min="6924" max="6924" width="8.85546875" style="491" customWidth="1"/>
    <col min="6925" max="6925" width="10" style="491" customWidth="1"/>
    <col min="6926" max="6926" width="14.28515625" style="491" customWidth="1"/>
    <col min="6927" max="7168" width="9.140625" style="491"/>
    <col min="7169" max="7169" width="4.7109375" style="491" customWidth="1"/>
    <col min="7170" max="7170" width="30.85546875" style="491" customWidth="1"/>
    <col min="7171" max="7171" width="25" style="491" customWidth="1"/>
    <col min="7172" max="7172" width="32.7109375" style="491" customWidth="1"/>
    <col min="7173" max="7173" width="13.140625" style="491" customWidth="1"/>
    <col min="7174" max="7174" width="17.42578125" style="491" customWidth="1"/>
    <col min="7175" max="7176" width="23.5703125" style="491" customWidth="1"/>
    <col min="7177" max="7177" width="26.28515625" style="491" customWidth="1"/>
    <col min="7178" max="7179" width="24.28515625" style="491" customWidth="1"/>
    <col min="7180" max="7180" width="8.85546875" style="491" customWidth="1"/>
    <col min="7181" max="7181" width="10" style="491" customWidth="1"/>
    <col min="7182" max="7182" width="14.28515625" style="491" customWidth="1"/>
    <col min="7183" max="7424" width="9.140625" style="491"/>
    <col min="7425" max="7425" width="4.7109375" style="491" customWidth="1"/>
    <col min="7426" max="7426" width="30.85546875" style="491" customWidth="1"/>
    <col min="7427" max="7427" width="25" style="491" customWidth="1"/>
    <col min="7428" max="7428" width="32.7109375" style="491" customWidth="1"/>
    <col min="7429" max="7429" width="13.140625" style="491" customWidth="1"/>
    <col min="7430" max="7430" width="17.42578125" style="491" customWidth="1"/>
    <col min="7431" max="7432" width="23.5703125" style="491" customWidth="1"/>
    <col min="7433" max="7433" width="26.28515625" style="491" customWidth="1"/>
    <col min="7434" max="7435" width="24.28515625" style="491" customWidth="1"/>
    <col min="7436" max="7436" width="8.85546875" style="491" customWidth="1"/>
    <col min="7437" max="7437" width="10" style="491" customWidth="1"/>
    <col min="7438" max="7438" width="14.28515625" style="491" customWidth="1"/>
    <col min="7439" max="7680" width="9.140625" style="491"/>
    <col min="7681" max="7681" width="4.7109375" style="491" customWidth="1"/>
    <col min="7682" max="7682" width="30.85546875" style="491" customWidth="1"/>
    <col min="7683" max="7683" width="25" style="491" customWidth="1"/>
    <col min="7684" max="7684" width="32.7109375" style="491" customWidth="1"/>
    <col min="7685" max="7685" width="13.140625" style="491" customWidth="1"/>
    <col min="7686" max="7686" width="17.42578125" style="491" customWidth="1"/>
    <col min="7687" max="7688" width="23.5703125" style="491" customWidth="1"/>
    <col min="7689" max="7689" width="26.28515625" style="491" customWidth="1"/>
    <col min="7690" max="7691" width="24.28515625" style="491" customWidth="1"/>
    <col min="7692" max="7692" width="8.85546875" style="491" customWidth="1"/>
    <col min="7693" max="7693" width="10" style="491" customWidth="1"/>
    <col min="7694" max="7694" width="14.28515625" style="491" customWidth="1"/>
    <col min="7695" max="7936" width="9.140625" style="491"/>
    <col min="7937" max="7937" width="4.7109375" style="491" customWidth="1"/>
    <col min="7938" max="7938" width="30.85546875" style="491" customWidth="1"/>
    <col min="7939" max="7939" width="25" style="491" customWidth="1"/>
    <col min="7940" max="7940" width="32.7109375" style="491" customWidth="1"/>
    <col min="7941" max="7941" width="13.140625" style="491" customWidth="1"/>
    <col min="7942" max="7942" width="17.42578125" style="491" customWidth="1"/>
    <col min="7943" max="7944" width="23.5703125" style="491" customWidth="1"/>
    <col min="7945" max="7945" width="26.28515625" style="491" customWidth="1"/>
    <col min="7946" max="7947" width="24.28515625" style="491" customWidth="1"/>
    <col min="7948" max="7948" width="8.85546875" style="491" customWidth="1"/>
    <col min="7949" max="7949" width="10" style="491" customWidth="1"/>
    <col min="7950" max="7950" width="14.28515625" style="491" customWidth="1"/>
    <col min="7951" max="8192" width="9.140625" style="491"/>
    <col min="8193" max="8193" width="4.7109375" style="491" customWidth="1"/>
    <col min="8194" max="8194" width="30.85546875" style="491" customWidth="1"/>
    <col min="8195" max="8195" width="25" style="491" customWidth="1"/>
    <col min="8196" max="8196" width="32.7109375" style="491" customWidth="1"/>
    <col min="8197" max="8197" width="13.140625" style="491" customWidth="1"/>
    <col min="8198" max="8198" width="17.42578125" style="491" customWidth="1"/>
    <col min="8199" max="8200" width="23.5703125" style="491" customWidth="1"/>
    <col min="8201" max="8201" width="26.28515625" style="491" customWidth="1"/>
    <col min="8202" max="8203" width="24.28515625" style="491" customWidth="1"/>
    <col min="8204" max="8204" width="8.85546875" style="491" customWidth="1"/>
    <col min="8205" max="8205" width="10" style="491" customWidth="1"/>
    <col min="8206" max="8206" width="14.28515625" style="491" customWidth="1"/>
    <col min="8207" max="8448" width="9.140625" style="491"/>
    <col min="8449" max="8449" width="4.7109375" style="491" customWidth="1"/>
    <col min="8450" max="8450" width="30.85546875" style="491" customWidth="1"/>
    <col min="8451" max="8451" width="25" style="491" customWidth="1"/>
    <col min="8452" max="8452" width="32.7109375" style="491" customWidth="1"/>
    <col min="8453" max="8453" width="13.140625" style="491" customWidth="1"/>
    <col min="8454" max="8454" width="17.42578125" style="491" customWidth="1"/>
    <col min="8455" max="8456" width="23.5703125" style="491" customWidth="1"/>
    <col min="8457" max="8457" width="26.28515625" style="491" customWidth="1"/>
    <col min="8458" max="8459" width="24.28515625" style="491" customWidth="1"/>
    <col min="8460" max="8460" width="8.85546875" style="491" customWidth="1"/>
    <col min="8461" max="8461" width="10" style="491" customWidth="1"/>
    <col min="8462" max="8462" width="14.28515625" style="491" customWidth="1"/>
    <col min="8463" max="8704" width="9.140625" style="491"/>
    <col min="8705" max="8705" width="4.7109375" style="491" customWidth="1"/>
    <col min="8706" max="8706" width="30.85546875" style="491" customWidth="1"/>
    <col min="8707" max="8707" width="25" style="491" customWidth="1"/>
    <col min="8708" max="8708" width="32.7109375" style="491" customWidth="1"/>
    <col min="8709" max="8709" width="13.140625" style="491" customWidth="1"/>
    <col min="8710" max="8710" width="17.42578125" style="491" customWidth="1"/>
    <col min="8711" max="8712" width="23.5703125" style="491" customWidth="1"/>
    <col min="8713" max="8713" width="26.28515625" style="491" customWidth="1"/>
    <col min="8714" max="8715" width="24.28515625" style="491" customWidth="1"/>
    <col min="8716" max="8716" width="8.85546875" style="491" customWidth="1"/>
    <col min="8717" max="8717" width="10" style="491" customWidth="1"/>
    <col min="8718" max="8718" width="14.28515625" style="491" customWidth="1"/>
    <col min="8719" max="8960" width="9.140625" style="491"/>
    <col min="8961" max="8961" width="4.7109375" style="491" customWidth="1"/>
    <col min="8962" max="8962" width="30.85546875" style="491" customWidth="1"/>
    <col min="8963" max="8963" width="25" style="491" customWidth="1"/>
    <col min="8964" max="8964" width="32.7109375" style="491" customWidth="1"/>
    <col min="8965" max="8965" width="13.140625" style="491" customWidth="1"/>
    <col min="8966" max="8966" width="17.42578125" style="491" customWidth="1"/>
    <col min="8967" max="8968" width="23.5703125" style="491" customWidth="1"/>
    <col min="8969" max="8969" width="26.28515625" style="491" customWidth="1"/>
    <col min="8970" max="8971" width="24.28515625" style="491" customWidth="1"/>
    <col min="8972" max="8972" width="8.85546875" style="491" customWidth="1"/>
    <col min="8973" max="8973" width="10" style="491" customWidth="1"/>
    <col min="8974" max="8974" width="14.28515625" style="491" customWidth="1"/>
    <col min="8975" max="9216" width="9.140625" style="491"/>
    <col min="9217" max="9217" width="4.7109375" style="491" customWidth="1"/>
    <col min="9218" max="9218" width="30.85546875" style="491" customWidth="1"/>
    <col min="9219" max="9219" width="25" style="491" customWidth="1"/>
    <col min="9220" max="9220" width="32.7109375" style="491" customWidth="1"/>
    <col min="9221" max="9221" width="13.140625" style="491" customWidth="1"/>
    <col min="9222" max="9222" width="17.42578125" style="491" customWidth="1"/>
    <col min="9223" max="9224" width="23.5703125" style="491" customWidth="1"/>
    <col min="9225" max="9225" width="26.28515625" style="491" customWidth="1"/>
    <col min="9226" max="9227" width="24.28515625" style="491" customWidth="1"/>
    <col min="9228" max="9228" width="8.85546875" style="491" customWidth="1"/>
    <col min="9229" max="9229" width="10" style="491" customWidth="1"/>
    <col min="9230" max="9230" width="14.28515625" style="491" customWidth="1"/>
    <col min="9231" max="9472" width="9.140625" style="491"/>
    <col min="9473" max="9473" width="4.7109375" style="491" customWidth="1"/>
    <col min="9474" max="9474" width="30.85546875" style="491" customWidth="1"/>
    <col min="9475" max="9475" width="25" style="491" customWidth="1"/>
    <col min="9476" max="9476" width="32.7109375" style="491" customWidth="1"/>
    <col min="9477" max="9477" width="13.140625" style="491" customWidth="1"/>
    <col min="9478" max="9478" width="17.42578125" style="491" customWidth="1"/>
    <col min="9479" max="9480" width="23.5703125" style="491" customWidth="1"/>
    <col min="9481" max="9481" width="26.28515625" style="491" customWidth="1"/>
    <col min="9482" max="9483" width="24.28515625" style="491" customWidth="1"/>
    <col min="9484" max="9484" width="8.85546875" style="491" customWidth="1"/>
    <col min="9485" max="9485" width="10" style="491" customWidth="1"/>
    <col min="9486" max="9486" width="14.28515625" style="491" customWidth="1"/>
    <col min="9487" max="9728" width="9.140625" style="491"/>
    <col min="9729" max="9729" width="4.7109375" style="491" customWidth="1"/>
    <col min="9730" max="9730" width="30.85546875" style="491" customWidth="1"/>
    <col min="9731" max="9731" width="25" style="491" customWidth="1"/>
    <col min="9732" max="9732" width="32.7109375" style="491" customWidth="1"/>
    <col min="9733" max="9733" width="13.140625" style="491" customWidth="1"/>
    <col min="9734" max="9734" width="17.42578125" style="491" customWidth="1"/>
    <col min="9735" max="9736" width="23.5703125" style="491" customWidth="1"/>
    <col min="9737" max="9737" width="26.28515625" style="491" customWidth="1"/>
    <col min="9738" max="9739" width="24.28515625" style="491" customWidth="1"/>
    <col min="9740" max="9740" width="8.85546875" style="491" customWidth="1"/>
    <col min="9741" max="9741" width="10" style="491" customWidth="1"/>
    <col min="9742" max="9742" width="14.28515625" style="491" customWidth="1"/>
    <col min="9743" max="9984" width="9.140625" style="491"/>
    <col min="9985" max="9985" width="4.7109375" style="491" customWidth="1"/>
    <col min="9986" max="9986" width="30.85546875" style="491" customWidth="1"/>
    <col min="9987" max="9987" width="25" style="491" customWidth="1"/>
    <col min="9988" max="9988" width="32.7109375" style="491" customWidth="1"/>
    <col min="9989" max="9989" width="13.140625" style="491" customWidth="1"/>
    <col min="9990" max="9990" width="17.42578125" style="491" customWidth="1"/>
    <col min="9991" max="9992" width="23.5703125" style="491" customWidth="1"/>
    <col min="9993" max="9993" width="26.28515625" style="491" customWidth="1"/>
    <col min="9994" max="9995" width="24.28515625" style="491" customWidth="1"/>
    <col min="9996" max="9996" width="8.85546875" style="491" customWidth="1"/>
    <col min="9997" max="9997" width="10" style="491" customWidth="1"/>
    <col min="9998" max="9998" width="14.28515625" style="491" customWidth="1"/>
    <col min="9999" max="10240" width="9.140625" style="491"/>
    <col min="10241" max="10241" width="4.7109375" style="491" customWidth="1"/>
    <col min="10242" max="10242" width="30.85546875" style="491" customWidth="1"/>
    <col min="10243" max="10243" width="25" style="491" customWidth="1"/>
    <col min="10244" max="10244" width="32.7109375" style="491" customWidth="1"/>
    <col min="10245" max="10245" width="13.140625" style="491" customWidth="1"/>
    <col min="10246" max="10246" width="17.42578125" style="491" customWidth="1"/>
    <col min="10247" max="10248" width="23.5703125" style="491" customWidth="1"/>
    <col min="10249" max="10249" width="26.28515625" style="491" customWidth="1"/>
    <col min="10250" max="10251" width="24.28515625" style="491" customWidth="1"/>
    <col min="10252" max="10252" width="8.85546875" style="491" customWidth="1"/>
    <col min="10253" max="10253" width="10" style="491" customWidth="1"/>
    <col min="10254" max="10254" width="14.28515625" style="491" customWidth="1"/>
    <col min="10255" max="10496" width="9.140625" style="491"/>
    <col min="10497" max="10497" width="4.7109375" style="491" customWidth="1"/>
    <col min="10498" max="10498" width="30.85546875" style="491" customWidth="1"/>
    <col min="10499" max="10499" width="25" style="491" customWidth="1"/>
    <col min="10500" max="10500" width="32.7109375" style="491" customWidth="1"/>
    <col min="10501" max="10501" width="13.140625" style="491" customWidth="1"/>
    <col min="10502" max="10502" width="17.42578125" style="491" customWidth="1"/>
    <col min="10503" max="10504" width="23.5703125" style="491" customWidth="1"/>
    <col min="10505" max="10505" width="26.28515625" style="491" customWidth="1"/>
    <col min="10506" max="10507" width="24.28515625" style="491" customWidth="1"/>
    <col min="10508" max="10508" width="8.85546875" style="491" customWidth="1"/>
    <col min="10509" max="10509" width="10" style="491" customWidth="1"/>
    <col min="10510" max="10510" width="14.28515625" style="491" customWidth="1"/>
    <col min="10511" max="10752" width="9.140625" style="491"/>
    <col min="10753" max="10753" width="4.7109375" style="491" customWidth="1"/>
    <col min="10754" max="10754" width="30.85546875" style="491" customWidth="1"/>
    <col min="10755" max="10755" width="25" style="491" customWidth="1"/>
    <col min="10756" max="10756" width="32.7109375" style="491" customWidth="1"/>
    <col min="10757" max="10757" width="13.140625" style="491" customWidth="1"/>
    <col min="10758" max="10758" width="17.42578125" style="491" customWidth="1"/>
    <col min="10759" max="10760" width="23.5703125" style="491" customWidth="1"/>
    <col min="10761" max="10761" width="26.28515625" style="491" customWidth="1"/>
    <col min="10762" max="10763" width="24.28515625" style="491" customWidth="1"/>
    <col min="10764" max="10764" width="8.85546875" style="491" customWidth="1"/>
    <col min="10765" max="10765" width="10" style="491" customWidth="1"/>
    <col min="10766" max="10766" width="14.28515625" style="491" customWidth="1"/>
    <col min="10767" max="11008" width="9.140625" style="491"/>
    <col min="11009" max="11009" width="4.7109375" style="491" customWidth="1"/>
    <col min="11010" max="11010" width="30.85546875" style="491" customWidth="1"/>
    <col min="11011" max="11011" width="25" style="491" customWidth="1"/>
    <col min="11012" max="11012" width="32.7109375" style="491" customWidth="1"/>
    <col min="11013" max="11013" width="13.140625" style="491" customWidth="1"/>
    <col min="11014" max="11014" width="17.42578125" style="491" customWidth="1"/>
    <col min="11015" max="11016" width="23.5703125" style="491" customWidth="1"/>
    <col min="11017" max="11017" width="26.28515625" style="491" customWidth="1"/>
    <col min="11018" max="11019" width="24.28515625" style="491" customWidth="1"/>
    <col min="11020" max="11020" width="8.85546875" style="491" customWidth="1"/>
    <col min="11021" max="11021" width="10" style="491" customWidth="1"/>
    <col min="11022" max="11022" width="14.28515625" style="491" customWidth="1"/>
    <col min="11023" max="11264" width="9.140625" style="491"/>
    <col min="11265" max="11265" width="4.7109375" style="491" customWidth="1"/>
    <col min="11266" max="11266" width="30.85546875" style="491" customWidth="1"/>
    <col min="11267" max="11267" width="25" style="491" customWidth="1"/>
    <col min="11268" max="11268" width="32.7109375" style="491" customWidth="1"/>
    <col min="11269" max="11269" width="13.140625" style="491" customWidth="1"/>
    <col min="11270" max="11270" width="17.42578125" style="491" customWidth="1"/>
    <col min="11271" max="11272" width="23.5703125" style="491" customWidth="1"/>
    <col min="11273" max="11273" width="26.28515625" style="491" customWidth="1"/>
    <col min="11274" max="11275" width="24.28515625" style="491" customWidth="1"/>
    <col min="11276" max="11276" width="8.85546875" style="491" customWidth="1"/>
    <col min="11277" max="11277" width="10" style="491" customWidth="1"/>
    <col min="11278" max="11278" width="14.28515625" style="491" customWidth="1"/>
    <col min="11279" max="11520" width="9.140625" style="491"/>
    <col min="11521" max="11521" width="4.7109375" style="491" customWidth="1"/>
    <col min="11522" max="11522" width="30.85546875" style="491" customWidth="1"/>
    <col min="11523" max="11523" width="25" style="491" customWidth="1"/>
    <col min="11524" max="11524" width="32.7109375" style="491" customWidth="1"/>
    <col min="11525" max="11525" width="13.140625" style="491" customWidth="1"/>
    <col min="11526" max="11526" width="17.42578125" style="491" customWidth="1"/>
    <col min="11527" max="11528" width="23.5703125" style="491" customWidth="1"/>
    <col min="11529" max="11529" width="26.28515625" style="491" customWidth="1"/>
    <col min="11530" max="11531" width="24.28515625" style="491" customWidth="1"/>
    <col min="11532" max="11532" width="8.85546875" style="491" customWidth="1"/>
    <col min="11533" max="11533" width="10" style="491" customWidth="1"/>
    <col min="11534" max="11534" width="14.28515625" style="491" customWidth="1"/>
    <col min="11535" max="11776" width="9.140625" style="491"/>
    <col min="11777" max="11777" width="4.7109375" style="491" customWidth="1"/>
    <col min="11778" max="11778" width="30.85546875" style="491" customWidth="1"/>
    <col min="11779" max="11779" width="25" style="491" customWidth="1"/>
    <col min="11780" max="11780" width="32.7109375" style="491" customWidth="1"/>
    <col min="11781" max="11781" width="13.140625" style="491" customWidth="1"/>
    <col min="11782" max="11782" width="17.42578125" style="491" customWidth="1"/>
    <col min="11783" max="11784" width="23.5703125" style="491" customWidth="1"/>
    <col min="11785" max="11785" width="26.28515625" style="491" customWidth="1"/>
    <col min="11786" max="11787" width="24.28515625" style="491" customWidth="1"/>
    <col min="11788" max="11788" width="8.85546875" style="491" customWidth="1"/>
    <col min="11789" max="11789" width="10" style="491" customWidth="1"/>
    <col min="11790" max="11790" width="14.28515625" style="491" customWidth="1"/>
    <col min="11791" max="12032" width="9.140625" style="491"/>
    <col min="12033" max="12033" width="4.7109375" style="491" customWidth="1"/>
    <col min="12034" max="12034" width="30.85546875" style="491" customWidth="1"/>
    <col min="12035" max="12035" width="25" style="491" customWidth="1"/>
    <col min="12036" max="12036" width="32.7109375" style="491" customWidth="1"/>
    <col min="12037" max="12037" width="13.140625" style="491" customWidth="1"/>
    <col min="12038" max="12038" width="17.42578125" style="491" customWidth="1"/>
    <col min="12039" max="12040" width="23.5703125" style="491" customWidth="1"/>
    <col min="12041" max="12041" width="26.28515625" style="491" customWidth="1"/>
    <col min="12042" max="12043" width="24.28515625" style="491" customWidth="1"/>
    <col min="12044" max="12044" width="8.85546875" style="491" customWidth="1"/>
    <col min="12045" max="12045" width="10" style="491" customWidth="1"/>
    <col min="12046" max="12046" width="14.28515625" style="491" customWidth="1"/>
    <col min="12047" max="12288" width="9.140625" style="491"/>
    <col min="12289" max="12289" width="4.7109375" style="491" customWidth="1"/>
    <col min="12290" max="12290" width="30.85546875" style="491" customWidth="1"/>
    <col min="12291" max="12291" width="25" style="491" customWidth="1"/>
    <col min="12292" max="12292" width="32.7109375" style="491" customWidth="1"/>
    <col min="12293" max="12293" width="13.140625" style="491" customWidth="1"/>
    <col min="12294" max="12294" width="17.42578125" style="491" customWidth="1"/>
    <col min="12295" max="12296" width="23.5703125" style="491" customWidth="1"/>
    <col min="12297" max="12297" width="26.28515625" style="491" customWidth="1"/>
    <col min="12298" max="12299" width="24.28515625" style="491" customWidth="1"/>
    <col min="12300" max="12300" width="8.85546875" style="491" customWidth="1"/>
    <col min="12301" max="12301" width="10" style="491" customWidth="1"/>
    <col min="12302" max="12302" width="14.28515625" style="491" customWidth="1"/>
    <col min="12303" max="12544" width="9.140625" style="491"/>
    <col min="12545" max="12545" width="4.7109375" style="491" customWidth="1"/>
    <col min="12546" max="12546" width="30.85546875" style="491" customWidth="1"/>
    <col min="12547" max="12547" width="25" style="491" customWidth="1"/>
    <col min="12548" max="12548" width="32.7109375" style="491" customWidth="1"/>
    <col min="12549" max="12549" width="13.140625" style="491" customWidth="1"/>
    <col min="12550" max="12550" width="17.42578125" style="491" customWidth="1"/>
    <col min="12551" max="12552" width="23.5703125" style="491" customWidth="1"/>
    <col min="12553" max="12553" width="26.28515625" style="491" customWidth="1"/>
    <col min="12554" max="12555" width="24.28515625" style="491" customWidth="1"/>
    <col min="12556" max="12556" width="8.85546875" style="491" customWidth="1"/>
    <col min="12557" max="12557" width="10" style="491" customWidth="1"/>
    <col min="12558" max="12558" width="14.28515625" style="491" customWidth="1"/>
    <col min="12559" max="12800" width="9.140625" style="491"/>
    <col min="12801" max="12801" width="4.7109375" style="491" customWidth="1"/>
    <col min="12802" max="12802" width="30.85546875" style="491" customWidth="1"/>
    <col min="12803" max="12803" width="25" style="491" customWidth="1"/>
    <col min="12804" max="12804" width="32.7109375" style="491" customWidth="1"/>
    <col min="12805" max="12805" width="13.140625" style="491" customWidth="1"/>
    <col min="12806" max="12806" width="17.42578125" style="491" customWidth="1"/>
    <col min="12807" max="12808" width="23.5703125" style="491" customWidth="1"/>
    <col min="12809" max="12809" width="26.28515625" style="491" customWidth="1"/>
    <col min="12810" max="12811" width="24.28515625" style="491" customWidth="1"/>
    <col min="12812" max="12812" width="8.85546875" style="491" customWidth="1"/>
    <col min="12813" max="12813" width="10" style="491" customWidth="1"/>
    <col min="12814" max="12814" width="14.28515625" style="491" customWidth="1"/>
    <col min="12815" max="13056" width="9.140625" style="491"/>
    <col min="13057" max="13057" width="4.7109375" style="491" customWidth="1"/>
    <col min="13058" max="13058" width="30.85546875" style="491" customWidth="1"/>
    <col min="13059" max="13059" width="25" style="491" customWidth="1"/>
    <col min="13060" max="13060" width="32.7109375" style="491" customWidth="1"/>
    <col min="13061" max="13061" width="13.140625" style="491" customWidth="1"/>
    <col min="13062" max="13062" width="17.42578125" style="491" customWidth="1"/>
    <col min="13063" max="13064" width="23.5703125" style="491" customWidth="1"/>
    <col min="13065" max="13065" width="26.28515625" style="491" customWidth="1"/>
    <col min="13066" max="13067" width="24.28515625" style="491" customWidth="1"/>
    <col min="13068" max="13068" width="8.85546875" style="491" customWidth="1"/>
    <col min="13069" max="13069" width="10" style="491" customWidth="1"/>
    <col min="13070" max="13070" width="14.28515625" style="491" customWidth="1"/>
    <col min="13071" max="13312" width="9.140625" style="491"/>
    <col min="13313" max="13313" width="4.7109375" style="491" customWidth="1"/>
    <col min="13314" max="13314" width="30.85546875" style="491" customWidth="1"/>
    <col min="13315" max="13315" width="25" style="491" customWidth="1"/>
    <col min="13316" max="13316" width="32.7109375" style="491" customWidth="1"/>
    <col min="13317" max="13317" width="13.140625" style="491" customWidth="1"/>
    <col min="13318" max="13318" width="17.42578125" style="491" customWidth="1"/>
    <col min="13319" max="13320" width="23.5703125" style="491" customWidth="1"/>
    <col min="13321" max="13321" width="26.28515625" style="491" customWidth="1"/>
    <col min="13322" max="13323" width="24.28515625" style="491" customWidth="1"/>
    <col min="13324" max="13324" width="8.85546875" style="491" customWidth="1"/>
    <col min="13325" max="13325" width="10" style="491" customWidth="1"/>
    <col min="13326" max="13326" width="14.28515625" style="491" customWidth="1"/>
    <col min="13327" max="13568" width="9.140625" style="491"/>
    <col min="13569" max="13569" width="4.7109375" style="491" customWidth="1"/>
    <col min="13570" max="13570" width="30.85546875" style="491" customWidth="1"/>
    <col min="13571" max="13571" width="25" style="491" customWidth="1"/>
    <col min="13572" max="13572" width="32.7109375" style="491" customWidth="1"/>
    <col min="13573" max="13573" width="13.140625" style="491" customWidth="1"/>
    <col min="13574" max="13574" width="17.42578125" style="491" customWidth="1"/>
    <col min="13575" max="13576" width="23.5703125" style="491" customWidth="1"/>
    <col min="13577" max="13577" width="26.28515625" style="491" customWidth="1"/>
    <col min="13578" max="13579" width="24.28515625" style="491" customWidth="1"/>
    <col min="13580" max="13580" width="8.85546875" style="491" customWidth="1"/>
    <col min="13581" max="13581" width="10" style="491" customWidth="1"/>
    <col min="13582" max="13582" width="14.28515625" style="491" customWidth="1"/>
    <col min="13583" max="13824" width="9.140625" style="491"/>
    <col min="13825" max="13825" width="4.7109375" style="491" customWidth="1"/>
    <col min="13826" max="13826" width="30.85546875" style="491" customWidth="1"/>
    <col min="13827" max="13827" width="25" style="491" customWidth="1"/>
    <col min="13828" max="13828" width="32.7109375" style="491" customWidth="1"/>
    <col min="13829" max="13829" width="13.140625" style="491" customWidth="1"/>
    <col min="13830" max="13830" width="17.42578125" style="491" customWidth="1"/>
    <col min="13831" max="13832" width="23.5703125" style="491" customWidth="1"/>
    <col min="13833" max="13833" width="26.28515625" style="491" customWidth="1"/>
    <col min="13834" max="13835" width="24.28515625" style="491" customWidth="1"/>
    <col min="13836" max="13836" width="8.85546875" style="491" customWidth="1"/>
    <col min="13837" max="13837" width="10" style="491" customWidth="1"/>
    <col min="13838" max="13838" width="14.28515625" style="491" customWidth="1"/>
    <col min="13839" max="14080" width="9.140625" style="491"/>
    <col min="14081" max="14081" width="4.7109375" style="491" customWidth="1"/>
    <col min="14082" max="14082" width="30.85546875" style="491" customWidth="1"/>
    <col min="14083" max="14083" width="25" style="491" customWidth="1"/>
    <col min="14084" max="14084" width="32.7109375" style="491" customWidth="1"/>
    <col min="14085" max="14085" width="13.140625" style="491" customWidth="1"/>
    <col min="14086" max="14086" width="17.42578125" style="491" customWidth="1"/>
    <col min="14087" max="14088" width="23.5703125" style="491" customWidth="1"/>
    <col min="14089" max="14089" width="26.28515625" style="491" customWidth="1"/>
    <col min="14090" max="14091" width="24.28515625" style="491" customWidth="1"/>
    <col min="14092" max="14092" width="8.85546875" style="491" customWidth="1"/>
    <col min="14093" max="14093" width="10" style="491" customWidth="1"/>
    <col min="14094" max="14094" width="14.28515625" style="491" customWidth="1"/>
    <col min="14095" max="14336" width="9.140625" style="491"/>
    <col min="14337" max="14337" width="4.7109375" style="491" customWidth="1"/>
    <col min="14338" max="14338" width="30.85546875" style="491" customWidth="1"/>
    <col min="14339" max="14339" width="25" style="491" customWidth="1"/>
    <col min="14340" max="14340" width="32.7109375" style="491" customWidth="1"/>
    <col min="14341" max="14341" width="13.140625" style="491" customWidth="1"/>
    <col min="14342" max="14342" width="17.42578125" style="491" customWidth="1"/>
    <col min="14343" max="14344" width="23.5703125" style="491" customWidth="1"/>
    <col min="14345" max="14345" width="26.28515625" style="491" customWidth="1"/>
    <col min="14346" max="14347" width="24.28515625" style="491" customWidth="1"/>
    <col min="14348" max="14348" width="8.85546875" style="491" customWidth="1"/>
    <col min="14349" max="14349" width="10" style="491" customWidth="1"/>
    <col min="14350" max="14350" width="14.28515625" style="491" customWidth="1"/>
    <col min="14351" max="14592" width="9.140625" style="491"/>
    <col min="14593" max="14593" width="4.7109375" style="491" customWidth="1"/>
    <col min="14594" max="14594" width="30.85546875" style="491" customWidth="1"/>
    <col min="14595" max="14595" width="25" style="491" customWidth="1"/>
    <col min="14596" max="14596" width="32.7109375" style="491" customWidth="1"/>
    <col min="14597" max="14597" width="13.140625" style="491" customWidth="1"/>
    <col min="14598" max="14598" width="17.42578125" style="491" customWidth="1"/>
    <col min="14599" max="14600" width="23.5703125" style="491" customWidth="1"/>
    <col min="14601" max="14601" width="26.28515625" style="491" customWidth="1"/>
    <col min="14602" max="14603" width="24.28515625" style="491" customWidth="1"/>
    <col min="14604" max="14604" width="8.85546875" style="491" customWidth="1"/>
    <col min="14605" max="14605" width="10" style="491" customWidth="1"/>
    <col min="14606" max="14606" width="14.28515625" style="491" customWidth="1"/>
    <col min="14607" max="14848" width="9.140625" style="491"/>
    <col min="14849" max="14849" width="4.7109375" style="491" customWidth="1"/>
    <col min="14850" max="14850" width="30.85546875" style="491" customWidth="1"/>
    <col min="14851" max="14851" width="25" style="491" customWidth="1"/>
    <col min="14852" max="14852" width="32.7109375" style="491" customWidth="1"/>
    <col min="14853" max="14853" width="13.140625" style="491" customWidth="1"/>
    <col min="14854" max="14854" width="17.42578125" style="491" customWidth="1"/>
    <col min="14855" max="14856" width="23.5703125" style="491" customWidth="1"/>
    <col min="14857" max="14857" width="26.28515625" style="491" customWidth="1"/>
    <col min="14858" max="14859" width="24.28515625" style="491" customWidth="1"/>
    <col min="14860" max="14860" width="8.85546875" style="491" customWidth="1"/>
    <col min="14861" max="14861" width="10" style="491" customWidth="1"/>
    <col min="14862" max="14862" width="14.28515625" style="491" customWidth="1"/>
    <col min="14863" max="15104" width="9.140625" style="491"/>
    <col min="15105" max="15105" width="4.7109375" style="491" customWidth="1"/>
    <col min="15106" max="15106" width="30.85546875" style="491" customWidth="1"/>
    <col min="15107" max="15107" width="25" style="491" customWidth="1"/>
    <col min="15108" max="15108" width="32.7109375" style="491" customWidth="1"/>
    <col min="15109" max="15109" width="13.140625" style="491" customWidth="1"/>
    <col min="15110" max="15110" width="17.42578125" style="491" customWidth="1"/>
    <col min="15111" max="15112" width="23.5703125" style="491" customWidth="1"/>
    <col min="15113" max="15113" width="26.28515625" style="491" customWidth="1"/>
    <col min="15114" max="15115" width="24.28515625" style="491" customWidth="1"/>
    <col min="15116" max="15116" width="8.85546875" style="491" customWidth="1"/>
    <col min="15117" max="15117" width="10" style="491" customWidth="1"/>
    <col min="15118" max="15118" width="14.28515625" style="491" customWidth="1"/>
    <col min="15119" max="15360" width="9.140625" style="491"/>
    <col min="15361" max="15361" width="4.7109375" style="491" customWidth="1"/>
    <col min="15362" max="15362" width="30.85546875" style="491" customWidth="1"/>
    <col min="15363" max="15363" width="25" style="491" customWidth="1"/>
    <col min="15364" max="15364" width="32.7109375" style="491" customWidth="1"/>
    <col min="15365" max="15365" width="13.140625" style="491" customWidth="1"/>
    <col min="15366" max="15366" width="17.42578125" style="491" customWidth="1"/>
    <col min="15367" max="15368" width="23.5703125" style="491" customWidth="1"/>
    <col min="15369" max="15369" width="26.28515625" style="491" customWidth="1"/>
    <col min="15370" max="15371" width="24.28515625" style="491" customWidth="1"/>
    <col min="15372" max="15372" width="8.85546875" style="491" customWidth="1"/>
    <col min="15373" max="15373" width="10" style="491" customWidth="1"/>
    <col min="15374" max="15374" width="14.28515625" style="491" customWidth="1"/>
    <col min="15375" max="15616" width="9.140625" style="491"/>
    <col min="15617" max="15617" width="4.7109375" style="491" customWidth="1"/>
    <col min="15618" max="15618" width="30.85546875" style="491" customWidth="1"/>
    <col min="15619" max="15619" width="25" style="491" customWidth="1"/>
    <col min="15620" max="15620" width="32.7109375" style="491" customWidth="1"/>
    <col min="15621" max="15621" width="13.140625" style="491" customWidth="1"/>
    <col min="15622" max="15622" width="17.42578125" style="491" customWidth="1"/>
    <col min="15623" max="15624" width="23.5703125" style="491" customWidth="1"/>
    <col min="15625" max="15625" width="26.28515625" style="491" customWidth="1"/>
    <col min="15626" max="15627" width="24.28515625" style="491" customWidth="1"/>
    <col min="15628" max="15628" width="8.85546875" style="491" customWidth="1"/>
    <col min="15629" max="15629" width="10" style="491" customWidth="1"/>
    <col min="15630" max="15630" width="14.28515625" style="491" customWidth="1"/>
    <col min="15631" max="15872" width="9.140625" style="491"/>
    <col min="15873" max="15873" width="4.7109375" style="491" customWidth="1"/>
    <col min="15874" max="15874" width="30.85546875" style="491" customWidth="1"/>
    <col min="15875" max="15875" width="25" style="491" customWidth="1"/>
    <col min="15876" max="15876" width="32.7109375" style="491" customWidth="1"/>
    <col min="15877" max="15877" width="13.140625" style="491" customWidth="1"/>
    <col min="15878" max="15878" width="17.42578125" style="491" customWidth="1"/>
    <col min="15879" max="15880" width="23.5703125" style="491" customWidth="1"/>
    <col min="15881" max="15881" width="26.28515625" style="491" customWidth="1"/>
    <col min="15882" max="15883" width="24.28515625" style="491" customWidth="1"/>
    <col min="15884" max="15884" width="8.85546875" style="491" customWidth="1"/>
    <col min="15885" max="15885" width="10" style="491" customWidth="1"/>
    <col min="15886" max="15886" width="14.28515625" style="491" customWidth="1"/>
    <col min="15887" max="16128" width="9.140625" style="491"/>
    <col min="16129" max="16129" width="4.7109375" style="491" customWidth="1"/>
    <col min="16130" max="16130" width="30.85546875" style="491" customWidth="1"/>
    <col min="16131" max="16131" width="25" style="491" customWidth="1"/>
    <col min="16132" max="16132" width="32.7109375" style="491" customWidth="1"/>
    <col min="16133" max="16133" width="13.140625" style="491" customWidth="1"/>
    <col min="16134" max="16134" width="17.42578125" style="491" customWidth="1"/>
    <col min="16135" max="16136" width="23.5703125" style="491" customWidth="1"/>
    <col min="16137" max="16137" width="26.28515625" style="491" customWidth="1"/>
    <col min="16138" max="16139" width="24.28515625" style="491" customWidth="1"/>
    <col min="16140" max="16140" width="8.85546875" style="491" customWidth="1"/>
    <col min="16141" max="16141" width="10" style="491" customWidth="1"/>
    <col min="16142" max="16142" width="14.28515625" style="491" customWidth="1"/>
    <col min="16143" max="16384" width="9.140625" style="491"/>
  </cols>
  <sheetData>
    <row r="1" spans="1:32" ht="13.5" thickBot="1" x14ac:dyDescent="0.25">
      <c r="A1" s="741" t="s">
        <v>509</v>
      </c>
      <c r="B1" s="742"/>
      <c r="C1" s="742"/>
      <c r="D1" s="743"/>
      <c r="AB1" s="719" t="s">
        <v>433</v>
      </c>
      <c r="AC1" s="720"/>
      <c r="AD1" s="50"/>
      <c r="AE1" s="721" t="s">
        <v>434</v>
      </c>
      <c r="AF1" s="722"/>
    </row>
    <row r="2" spans="1:32" ht="12.75" x14ac:dyDescent="0.2">
      <c r="A2" s="717"/>
      <c r="B2" s="718"/>
      <c r="C2" s="718"/>
      <c r="D2" s="744"/>
      <c r="AB2" s="495"/>
      <c r="AC2" s="496"/>
      <c r="AD2" s="50"/>
      <c r="AE2" s="497"/>
      <c r="AF2" s="498"/>
    </row>
    <row r="3" spans="1:32" ht="13.5" thickBot="1" x14ac:dyDescent="0.25">
      <c r="A3" s="723"/>
      <c r="B3" s="724"/>
      <c r="C3" s="724"/>
      <c r="D3" s="745"/>
      <c r="AB3" s="495"/>
      <c r="AC3" s="496"/>
      <c r="AD3" s="50"/>
      <c r="AE3" s="497"/>
      <c r="AF3" s="498"/>
    </row>
    <row r="4" spans="1:32" ht="12.75" x14ac:dyDescent="0.2">
      <c r="A4" s="741" t="str">
        <f>Identificar!A4</f>
        <v>Saúde e Bem Estar</v>
      </c>
      <c r="B4" s="742"/>
      <c r="C4" s="742"/>
      <c r="D4" s="743"/>
      <c r="AB4" s="495"/>
      <c r="AC4" s="496"/>
      <c r="AD4" s="50"/>
      <c r="AE4" s="497"/>
      <c r="AF4" s="498"/>
    </row>
    <row r="5" spans="1:32" ht="26.25" thickBot="1" x14ac:dyDescent="0.25">
      <c r="A5" s="723"/>
      <c r="B5" s="724"/>
      <c r="C5" s="724"/>
      <c r="D5" s="745"/>
      <c r="E5" s="491"/>
      <c r="AB5" s="502" t="s">
        <v>435</v>
      </c>
      <c r="AC5" s="503">
        <v>1</v>
      </c>
      <c r="AD5" s="50"/>
      <c r="AE5" s="502" t="s">
        <v>436</v>
      </c>
      <c r="AF5" s="503">
        <v>1</v>
      </c>
    </row>
    <row r="6" spans="1:32" ht="27" customHeight="1" thickBot="1" x14ac:dyDescent="0.25">
      <c r="A6" s="725" t="s">
        <v>437</v>
      </c>
      <c r="B6" s="727" t="s">
        <v>439</v>
      </c>
      <c r="C6" s="728"/>
      <c r="D6" s="729"/>
      <c r="E6" s="730" t="s">
        <v>440</v>
      </c>
      <c r="F6" s="504"/>
      <c r="G6" s="737" t="s">
        <v>510</v>
      </c>
      <c r="H6" s="737" t="s">
        <v>511</v>
      </c>
      <c r="I6" s="737" t="s">
        <v>512</v>
      </c>
      <c r="J6" s="737" t="s">
        <v>442</v>
      </c>
      <c r="K6" s="739" t="s">
        <v>443</v>
      </c>
      <c r="AB6" s="505" t="s">
        <v>445</v>
      </c>
      <c r="AC6" s="506">
        <v>2</v>
      </c>
      <c r="AD6" s="50"/>
      <c r="AE6" s="505" t="s">
        <v>446</v>
      </c>
      <c r="AF6" s="506">
        <v>2</v>
      </c>
    </row>
    <row r="7" spans="1:32" s="513" customFormat="1" ht="52.5" customHeight="1" thickBot="1" x14ac:dyDescent="0.25">
      <c r="A7" s="726"/>
      <c r="B7" s="507" t="s">
        <v>487</v>
      </c>
      <c r="C7" s="507" t="s">
        <v>488</v>
      </c>
      <c r="D7" s="508" t="s">
        <v>489</v>
      </c>
      <c r="E7" s="731"/>
      <c r="F7" s="512" t="s">
        <v>452</v>
      </c>
      <c r="G7" s="746"/>
      <c r="H7" s="746"/>
      <c r="I7" s="746"/>
      <c r="J7" s="738"/>
      <c r="K7" s="740"/>
      <c r="AB7" s="505" t="s">
        <v>453</v>
      </c>
      <c r="AC7" s="506">
        <v>3</v>
      </c>
      <c r="AD7" s="50"/>
      <c r="AE7" s="505" t="s">
        <v>454</v>
      </c>
      <c r="AF7" s="506">
        <v>3</v>
      </c>
    </row>
    <row r="8" spans="1:32" ht="90" x14ac:dyDescent="0.2">
      <c r="A8" s="514" t="str">
        <f>IF(Identificar!A8&lt;&gt;"",Identificar!A8,"")</f>
        <v>R01</v>
      </c>
      <c r="B8" s="514" t="str">
        <f>IF(Identificar!D8&lt;&gt;"",Identificar!D8,"")</f>
        <v>Como resultado de invasão dos sistema por hackers.</v>
      </c>
      <c r="C8" s="514" t="str">
        <f>IF(Identificar!E8&lt;&gt;"",Identificar!E8,"")</f>
        <v xml:space="preserve">Pode ocorrer invasão de dados do sistema </v>
      </c>
      <c r="D8" s="546" t="s">
        <v>536</v>
      </c>
      <c r="E8" s="514" t="str">
        <f>IF(Identificar!G8&lt;&gt;"",Identificar!G8,"")</f>
        <v>Mateus</v>
      </c>
      <c r="F8" s="520" t="s">
        <v>462</v>
      </c>
      <c r="G8" s="530">
        <v>20000</v>
      </c>
      <c r="H8" s="531">
        <v>10</v>
      </c>
      <c r="I8" s="531" t="s">
        <v>513</v>
      </c>
      <c r="J8" s="532" t="str">
        <f>Identificar!I8</f>
        <v>Garantir a conformidade com regulamentos de privacidade, como estabelece a LGPD. Criptografar dados sensíveis. Implementar autenticação segura e autorização para garantir que apenas os usuários autorizados acessem informações pessoais.</v>
      </c>
      <c r="K8" s="549" t="str">
        <f>Identificar!J8</f>
        <v>Realizar auditorias de segurança regulares e implementar atualizações de segurança para proteger contra ameaças em constante evolução.</v>
      </c>
      <c r="AB8" s="523" t="s">
        <v>463</v>
      </c>
      <c r="AC8" s="524">
        <v>4</v>
      </c>
      <c r="AD8" s="525"/>
      <c r="AE8" s="523" t="s">
        <v>464</v>
      </c>
      <c r="AF8" s="524">
        <v>4</v>
      </c>
    </row>
    <row r="9" spans="1:32" ht="79.5" thickBot="1" x14ac:dyDescent="0.25">
      <c r="A9" s="514" t="str">
        <f>IF(Identificar!A9&lt;&gt;"",Identificar!A9,"")</f>
        <v>R02</v>
      </c>
      <c r="B9" s="514" t="str">
        <f>IF(Identificar!D9&lt;&gt;"",Identificar!D9,"")</f>
        <v>Como resultado de erros ou inconformidades no aconselhamento de saúde</v>
      </c>
      <c r="C9" s="514" t="str">
        <f>IF(Identificar!E9&lt;&gt;"",Identificar!E9,"")</f>
        <v>Pode ocorrer aconselhamento de saúde impróprio para os usuários</v>
      </c>
      <c r="D9" s="514" t="str">
        <f>IF(Identificar!F9&lt;&gt;"",Identificar!F9,"")</f>
        <v>O que acarretaria com risco para a saúde dos usuários do aplicativo, ocasionando riscos pontenciais</v>
      </c>
      <c r="E9" s="514" t="str">
        <f>IF(Identificar!G9&lt;&gt;"",Identificar!G9,"")</f>
        <v>Mateus</v>
      </c>
      <c r="F9" s="520" t="s">
        <v>514</v>
      </c>
      <c r="G9" s="530">
        <v>10000</v>
      </c>
      <c r="H9" s="531">
        <v>10</v>
      </c>
      <c r="I9" s="531" t="s">
        <v>513</v>
      </c>
      <c r="J9" s="550" t="s">
        <v>466</v>
      </c>
      <c r="K9" s="549" t="str">
        <f>Identificar!I9</f>
        <v>Garantir que todas as informações de saúde fornecidas sejam baseadas em fontes confiáveis e que haja uma renovação constante de conteúdo para refletir as melhores práticas de saúde.</v>
      </c>
      <c r="AB9" s="526"/>
      <c r="AC9" s="527"/>
      <c r="AD9" s="525"/>
      <c r="AE9" s="523"/>
      <c r="AF9" s="524"/>
    </row>
    <row r="10" spans="1:32" ht="90.75" thickBot="1" x14ac:dyDescent="0.25">
      <c r="A10" s="514" t="str">
        <f>IF(Identificar!A10&lt;&gt;"",Identificar!A10,"")</f>
        <v>R03</v>
      </c>
      <c r="B10" s="514" t="str">
        <f>IF(Identificar!D10&lt;&gt;"",Identificar!D10,"")</f>
        <v>Como resultado dos usuários confiarem demais no aplicativo em vez de procurar aconselhamento médico profissional.</v>
      </c>
      <c r="C10" s="514" t="str">
        <f>IF(Identificar!E10&lt;&gt;"",Identificar!E10,"")</f>
        <v>Pode ocorrer atraso na obtenção de cuidados médicos adequados.</v>
      </c>
      <c r="D10" s="514" t="str">
        <f>IF(Identificar!F10&lt;&gt;"",Identificar!F10,"")</f>
        <v>O que acarretaria em riscos para a saúde dos usuários, perda de confiança.</v>
      </c>
      <c r="E10" s="514" t="str">
        <f>IF(Identificar!G10&lt;&gt;"",Identificar!G10,"")</f>
        <v>Mateus</v>
      </c>
      <c r="F10" s="520" t="s">
        <v>514</v>
      </c>
      <c r="G10" s="530">
        <v>18000</v>
      </c>
      <c r="H10" s="531">
        <v>30</v>
      </c>
      <c r="I10" s="531" t="s">
        <v>515</v>
      </c>
      <c r="J10" s="532" t="str">
        <f>Identificar!I10</f>
        <v>Educar os usuários sobre os limites do aplicativo, enfatizar que ele é uma ferramenta de suporte e não uma substituição para aconselhamento médico, fornecer informações claras sobre como e quando procurar ajuda profissional.</v>
      </c>
      <c r="K10" s="549" t="str">
        <f>Identificar!J10</f>
        <v>Comunicação Constante e outras medidas de segurança visando a orientação adequada</v>
      </c>
      <c r="AB10" s="526"/>
      <c r="AC10" s="527"/>
      <c r="AD10" s="525"/>
      <c r="AE10" s="523"/>
      <c r="AF10" s="524"/>
    </row>
    <row r="11" spans="1:32" ht="79.5" thickBot="1" x14ac:dyDescent="0.25">
      <c r="A11" s="514" t="str">
        <f>IF(Identificar!A11&lt;&gt;"",Identificar!A11,"")</f>
        <v>R04</v>
      </c>
      <c r="B11" s="514" t="str">
        <f>IF(Identificar!D11&lt;&gt;"",Identificar!D11,"")</f>
        <v>Como resultado de problemas técnicos, bugs ou mau funcionamento do aplicativo.</v>
      </c>
      <c r="C11" s="514" t="str">
        <f>IF(Identificar!E11&lt;&gt;"",Identificar!E11,"")</f>
        <v>Pode ocorrer insatisfação dos usuários, abandono do aplicativo.</v>
      </c>
      <c r="D11" s="514" t="str">
        <f>IF(Identificar!F11&lt;&gt;"",Identificar!F11,"")</f>
        <v xml:space="preserve"> O que acarretaria em perda de usuários, danos à reputação.</v>
      </c>
      <c r="E11" s="514" t="str">
        <f>IF(Identificar!G11&lt;&gt;"",Identificar!G11,"")</f>
        <v>Mateus</v>
      </c>
      <c r="F11" s="520" t="s">
        <v>516</v>
      </c>
      <c r="G11" s="530">
        <v>15000</v>
      </c>
      <c r="H11" s="531">
        <v>15</v>
      </c>
      <c r="I11" s="531" t="s">
        <v>513</v>
      </c>
      <c r="J11" s="532" t="str">
        <f>Identificar!I11</f>
        <v>Realizar testes de qualidade extensivos antes do lançamento, estabelecer uma equipe de suporte técnico eficaz, implementar atualizações para corrigir problemas técnicos rapidamente.</v>
      </c>
      <c r="K11" s="549" t="str">
        <f>Identificar!J11</f>
        <v>Equipe de Suporte Técnico realizando as ações preventivas e corretivas necessárias</v>
      </c>
      <c r="AB11" s="526"/>
      <c r="AC11" s="527"/>
      <c r="AD11" s="525"/>
      <c r="AE11" s="523"/>
      <c r="AF11" s="524"/>
    </row>
    <row r="12" spans="1:32" ht="79.5" thickBot="1" x14ac:dyDescent="0.25">
      <c r="A12" s="514" t="str">
        <f>IF(Identificar!A12&lt;&gt;"",Identificar!A12,"")</f>
        <v>R05</v>
      </c>
      <c r="B12" s="514" t="str">
        <f>IF(Identificar!D12&lt;&gt;"",Identificar!D12,"")</f>
        <v>Como resultados potenciais de ações judiciais decorrentes de problemas de dados ou informações imprecisas.</v>
      </c>
      <c r="C12" s="514" t="str">
        <f>IF(Identificar!E12&lt;&gt;"",Identificar!E12,"")</f>
        <v>Pode ocorrer  responsabilidade Legal pelas vias judiciais ou outros meio legais</v>
      </c>
      <c r="D12" s="514" t="str">
        <f>IF(Identificar!F12&lt;&gt;"",Identificar!F12,"")</f>
        <v>O que acarretaria em custos legais, danos à reputação, processos de responsabilização legal na justiça</v>
      </c>
      <c r="E12" s="514" t="str">
        <f>IF(Identificar!G12&lt;&gt;"",Identificar!G12,"")</f>
        <v>Mateus</v>
      </c>
      <c r="F12" s="520" t="s">
        <v>517</v>
      </c>
      <c r="G12" s="530">
        <v>20000</v>
      </c>
      <c r="H12" s="531">
        <v>8</v>
      </c>
      <c r="I12" s="531" t="s">
        <v>513</v>
      </c>
      <c r="J12" s="532" t="str">
        <f>Identificar!I12</f>
        <v>Ter termos de uso claros, incluir um contrato de responsabilidade limitada, consultar com advogados para mitigar riscos legais, estabelecer uma equipe jurídica para lidar com ações legais potenciais.</v>
      </c>
      <c r="K12" s="549" t="str">
        <f>Identificar!J12</f>
        <v>Readequação do Termo de Uso do aplicativo e atualização do Contrato</v>
      </c>
      <c r="AB12" s="526"/>
      <c r="AC12" s="527"/>
      <c r="AD12" s="525"/>
      <c r="AE12" s="523"/>
      <c r="AF12" s="524"/>
    </row>
  </sheetData>
  <autoFilter ref="A6:E12">
    <filterColumn colId="1" showButton="0"/>
    <filterColumn colId="2" showButton="0"/>
  </autoFilter>
  <mergeCells count="12">
    <mergeCell ref="J6:J7"/>
    <mergeCell ref="K6:K7"/>
    <mergeCell ref="A1:D3"/>
    <mergeCell ref="AB1:AC1"/>
    <mergeCell ref="AE1:AF1"/>
    <mergeCell ref="A4:D5"/>
    <mergeCell ref="A6:A7"/>
    <mergeCell ref="B6:D6"/>
    <mergeCell ref="E6:E7"/>
    <mergeCell ref="G6:G7"/>
    <mergeCell ref="H6:H7"/>
    <mergeCell ref="I6:I7"/>
  </mergeCells>
  <pageMargins left="0.59055118110236227" right="0.59055118110236227" top="0.59055118110236227" bottom="0.59055118110236227" header="0.51181102362204722" footer="0.51181102362204722"/>
  <pageSetup paperSize="9" scale="61"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F35"/>
  <sheetViews>
    <sheetView showGridLines="0" topLeftCell="A13" zoomScale="120" zoomScaleNormal="120" workbookViewId="0"/>
  </sheetViews>
  <sheetFormatPr defaultRowHeight="12.75" x14ac:dyDescent="0.2"/>
  <cols>
    <col min="1" max="1" width="42.85546875" bestFit="1" customWidth="1"/>
    <col min="2" max="2" width="9.28515625" style="545" customWidth="1"/>
    <col min="3" max="3" width="49.28515625" bestFit="1" customWidth="1"/>
    <col min="4" max="4" width="11.5703125" style="545" customWidth="1"/>
    <col min="5" max="5" width="15.28515625" style="545" customWidth="1"/>
    <col min="6" max="6" width="23.140625" style="1" customWidth="1"/>
    <col min="257" max="257" width="42.85546875" bestFit="1" customWidth="1"/>
    <col min="258" max="258" width="9.28515625" customWidth="1"/>
    <col min="259" max="259" width="49.28515625" bestFit="1" customWidth="1"/>
    <col min="260" max="260" width="11.5703125" customWidth="1"/>
    <col min="261" max="261" width="15.28515625" customWidth="1"/>
    <col min="262" max="262" width="23.140625" customWidth="1"/>
    <col min="513" max="513" width="42.85546875" bestFit="1" customWidth="1"/>
    <col min="514" max="514" width="9.28515625" customWidth="1"/>
    <col min="515" max="515" width="49.28515625" bestFit="1" customWidth="1"/>
    <col min="516" max="516" width="11.5703125" customWidth="1"/>
    <col min="517" max="517" width="15.28515625" customWidth="1"/>
    <col min="518" max="518" width="23.140625" customWidth="1"/>
    <col min="769" max="769" width="42.85546875" bestFit="1" customWidth="1"/>
    <col min="770" max="770" width="9.28515625" customWidth="1"/>
    <col min="771" max="771" width="49.28515625" bestFit="1" customWidth="1"/>
    <col min="772" max="772" width="11.5703125" customWidth="1"/>
    <col min="773" max="773" width="15.28515625" customWidth="1"/>
    <col min="774" max="774" width="23.140625" customWidth="1"/>
    <col min="1025" max="1025" width="42.85546875" bestFit="1" customWidth="1"/>
    <col min="1026" max="1026" width="9.28515625" customWidth="1"/>
    <col min="1027" max="1027" width="49.28515625" bestFit="1" customWidth="1"/>
    <col min="1028" max="1028" width="11.5703125" customWidth="1"/>
    <col min="1029" max="1029" width="15.28515625" customWidth="1"/>
    <col min="1030" max="1030" width="23.140625" customWidth="1"/>
    <col min="1281" max="1281" width="42.85546875" bestFit="1" customWidth="1"/>
    <col min="1282" max="1282" width="9.28515625" customWidth="1"/>
    <col min="1283" max="1283" width="49.28515625" bestFit="1" customWidth="1"/>
    <col min="1284" max="1284" width="11.5703125" customWidth="1"/>
    <col min="1285" max="1285" width="15.28515625" customWidth="1"/>
    <col min="1286" max="1286" width="23.140625" customWidth="1"/>
    <col min="1537" max="1537" width="42.85546875" bestFit="1" customWidth="1"/>
    <col min="1538" max="1538" width="9.28515625" customWidth="1"/>
    <col min="1539" max="1539" width="49.28515625" bestFit="1" customWidth="1"/>
    <col min="1540" max="1540" width="11.5703125" customWidth="1"/>
    <col min="1541" max="1541" width="15.28515625" customWidth="1"/>
    <col min="1542" max="1542" width="23.140625" customWidth="1"/>
    <col min="1793" max="1793" width="42.85546875" bestFit="1" customWidth="1"/>
    <col min="1794" max="1794" width="9.28515625" customWidth="1"/>
    <col min="1795" max="1795" width="49.28515625" bestFit="1" customWidth="1"/>
    <col min="1796" max="1796" width="11.5703125" customWidth="1"/>
    <col min="1797" max="1797" width="15.28515625" customWidth="1"/>
    <col min="1798" max="1798" width="23.140625" customWidth="1"/>
    <col min="2049" max="2049" width="42.85546875" bestFit="1" customWidth="1"/>
    <col min="2050" max="2050" width="9.28515625" customWidth="1"/>
    <col min="2051" max="2051" width="49.28515625" bestFit="1" customWidth="1"/>
    <col min="2052" max="2052" width="11.5703125" customWidth="1"/>
    <col min="2053" max="2053" width="15.28515625" customWidth="1"/>
    <col min="2054" max="2054" width="23.140625" customWidth="1"/>
    <col min="2305" max="2305" width="42.85546875" bestFit="1" customWidth="1"/>
    <col min="2306" max="2306" width="9.28515625" customWidth="1"/>
    <col min="2307" max="2307" width="49.28515625" bestFit="1" customWidth="1"/>
    <col min="2308" max="2308" width="11.5703125" customWidth="1"/>
    <col min="2309" max="2309" width="15.28515625" customWidth="1"/>
    <col min="2310" max="2310" width="23.140625" customWidth="1"/>
    <col min="2561" max="2561" width="42.85546875" bestFit="1" customWidth="1"/>
    <col min="2562" max="2562" width="9.28515625" customWidth="1"/>
    <col min="2563" max="2563" width="49.28515625" bestFit="1" customWidth="1"/>
    <col min="2564" max="2564" width="11.5703125" customWidth="1"/>
    <col min="2565" max="2565" width="15.28515625" customWidth="1"/>
    <col min="2566" max="2566" width="23.140625" customWidth="1"/>
    <col min="2817" max="2817" width="42.85546875" bestFit="1" customWidth="1"/>
    <col min="2818" max="2818" width="9.28515625" customWidth="1"/>
    <col min="2819" max="2819" width="49.28515625" bestFit="1" customWidth="1"/>
    <col min="2820" max="2820" width="11.5703125" customWidth="1"/>
    <col min="2821" max="2821" width="15.28515625" customWidth="1"/>
    <col min="2822" max="2822" width="23.140625" customWidth="1"/>
    <col min="3073" max="3073" width="42.85546875" bestFit="1" customWidth="1"/>
    <col min="3074" max="3074" width="9.28515625" customWidth="1"/>
    <col min="3075" max="3075" width="49.28515625" bestFit="1" customWidth="1"/>
    <col min="3076" max="3076" width="11.5703125" customWidth="1"/>
    <col min="3077" max="3077" width="15.28515625" customWidth="1"/>
    <col min="3078" max="3078" width="23.140625" customWidth="1"/>
    <col min="3329" max="3329" width="42.85546875" bestFit="1" customWidth="1"/>
    <col min="3330" max="3330" width="9.28515625" customWidth="1"/>
    <col min="3331" max="3331" width="49.28515625" bestFit="1" customWidth="1"/>
    <col min="3332" max="3332" width="11.5703125" customWidth="1"/>
    <col min="3333" max="3333" width="15.28515625" customWidth="1"/>
    <col min="3334" max="3334" width="23.140625" customWidth="1"/>
    <col min="3585" max="3585" width="42.85546875" bestFit="1" customWidth="1"/>
    <col min="3586" max="3586" width="9.28515625" customWidth="1"/>
    <col min="3587" max="3587" width="49.28515625" bestFit="1" customWidth="1"/>
    <col min="3588" max="3588" width="11.5703125" customWidth="1"/>
    <col min="3589" max="3589" width="15.28515625" customWidth="1"/>
    <col min="3590" max="3590" width="23.140625" customWidth="1"/>
    <col min="3841" max="3841" width="42.85546875" bestFit="1" customWidth="1"/>
    <col min="3842" max="3842" width="9.28515625" customWidth="1"/>
    <col min="3843" max="3843" width="49.28515625" bestFit="1" customWidth="1"/>
    <col min="3844" max="3844" width="11.5703125" customWidth="1"/>
    <col min="3845" max="3845" width="15.28515625" customWidth="1"/>
    <col min="3846" max="3846" width="23.140625" customWidth="1"/>
    <col min="4097" max="4097" width="42.85546875" bestFit="1" customWidth="1"/>
    <col min="4098" max="4098" width="9.28515625" customWidth="1"/>
    <col min="4099" max="4099" width="49.28515625" bestFit="1" customWidth="1"/>
    <col min="4100" max="4100" width="11.5703125" customWidth="1"/>
    <col min="4101" max="4101" width="15.28515625" customWidth="1"/>
    <col min="4102" max="4102" width="23.140625" customWidth="1"/>
    <col min="4353" max="4353" width="42.85546875" bestFit="1" customWidth="1"/>
    <col min="4354" max="4354" width="9.28515625" customWidth="1"/>
    <col min="4355" max="4355" width="49.28515625" bestFit="1" customWidth="1"/>
    <col min="4356" max="4356" width="11.5703125" customWidth="1"/>
    <col min="4357" max="4357" width="15.28515625" customWidth="1"/>
    <col min="4358" max="4358" width="23.140625" customWidth="1"/>
    <col min="4609" max="4609" width="42.85546875" bestFit="1" customWidth="1"/>
    <col min="4610" max="4610" width="9.28515625" customWidth="1"/>
    <col min="4611" max="4611" width="49.28515625" bestFit="1" customWidth="1"/>
    <col min="4612" max="4612" width="11.5703125" customWidth="1"/>
    <col min="4613" max="4613" width="15.28515625" customWidth="1"/>
    <col min="4614" max="4614" width="23.140625" customWidth="1"/>
    <col min="4865" max="4865" width="42.85546875" bestFit="1" customWidth="1"/>
    <col min="4866" max="4866" width="9.28515625" customWidth="1"/>
    <col min="4867" max="4867" width="49.28515625" bestFit="1" customWidth="1"/>
    <col min="4868" max="4868" width="11.5703125" customWidth="1"/>
    <col min="4869" max="4869" width="15.28515625" customWidth="1"/>
    <col min="4870" max="4870" width="23.140625" customWidth="1"/>
    <col min="5121" max="5121" width="42.85546875" bestFit="1" customWidth="1"/>
    <col min="5122" max="5122" width="9.28515625" customWidth="1"/>
    <col min="5123" max="5123" width="49.28515625" bestFit="1" customWidth="1"/>
    <col min="5124" max="5124" width="11.5703125" customWidth="1"/>
    <col min="5125" max="5125" width="15.28515625" customWidth="1"/>
    <col min="5126" max="5126" width="23.140625" customWidth="1"/>
    <col min="5377" max="5377" width="42.85546875" bestFit="1" customWidth="1"/>
    <col min="5378" max="5378" width="9.28515625" customWidth="1"/>
    <col min="5379" max="5379" width="49.28515625" bestFit="1" customWidth="1"/>
    <col min="5380" max="5380" width="11.5703125" customWidth="1"/>
    <col min="5381" max="5381" width="15.28515625" customWidth="1"/>
    <col min="5382" max="5382" width="23.140625" customWidth="1"/>
    <col min="5633" max="5633" width="42.85546875" bestFit="1" customWidth="1"/>
    <col min="5634" max="5634" width="9.28515625" customWidth="1"/>
    <col min="5635" max="5635" width="49.28515625" bestFit="1" customWidth="1"/>
    <col min="5636" max="5636" width="11.5703125" customWidth="1"/>
    <col min="5637" max="5637" width="15.28515625" customWidth="1"/>
    <col min="5638" max="5638" width="23.140625" customWidth="1"/>
    <col min="5889" max="5889" width="42.85546875" bestFit="1" customWidth="1"/>
    <col min="5890" max="5890" width="9.28515625" customWidth="1"/>
    <col min="5891" max="5891" width="49.28515625" bestFit="1" customWidth="1"/>
    <col min="5892" max="5892" width="11.5703125" customWidth="1"/>
    <col min="5893" max="5893" width="15.28515625" customWidth="1"/>
    <col min="5894" max="5894" width="23.140625" customWidth="1"/>
    <col min="6145" max="6145" width="42.85546875" bestFit="1" customWidth="1"/>
    <col min="6146" max="6146" width="9.28515625" customWidth="1"/>
    <col min="6147" max="6147" width="49.28515625" bestFit="1" customWidth="1"/>
    <col min="6148" max="6148" width="11.5703125" customWidth="1"/>
    <col min="6149" max="6149" width="15.28515625" customWidth="1"/>
    <col min="6150" max="6150" width="23.140625" customWidth="1"/>
    <col min="6401" max="6401" width="42.85546875" bestFit="1" customWidth="1"/>
    <col min="6402" max="6402" width="9.28515625" customWidth="1"/>
    <col min="6403" max="6403" width="49.28515625" bestFit="1" customWidth="1"/>
    <col min="6404" max="6404" width="11.5703125" customWidth="1"/>
    <col min="6405" max="6405" width="15.28515625" customWidth="1"/>
    <col min="6406" max="6406" width="23.140625" customWidth="1"/>
    <col min="6657" max="6657" width="42.85546875" bestFit="1" customWidth="1"/>
    <col min="6658" max="6658" width="9.28515625" customWidth="1"/>
    <col min="6659" max="6659" width="49.28515625" bestFit="1" customWidth="1"/>
    <col min="6660" max="6660" width="11.5703125" customWidth="1"/>
    <col min="6661" max="6661" width="15.28515625" customWidth="1"/>
    <col min="6662" max="6662" width="23.140625" customWidth="1"/>
    <col min="6913" max="6913" width="42.85546875" bestFit="1" customWidth="1"/>
    <col min="6914" max="6914" width="9.28515625" customWidth="1"/>
    <col min="6915" max="6915" width="49.28515625" bestFit="1" customWidth="1"/>
    <col min="6916" max="6916" width="11.5703125" customWidth="1"/>
    <col min="6917" max="6917" width="15.28515625" customWidth="1"/>
    <col min="6918" max="6918" width="23.140625" customWidth="1"/>
    <col min="7169" max="7169" width="42.85546875" bestFit="1" customWidth="1"/>
    <col min="7170" max="7170" width="9.28515625" customWidth="1"/>
    <col min="7171" max="7171" width="49.28515625" bestFit="1" customWidth="1"/>
    <col min="7172" max="7172" width="11.5703125" customWidth="1"/>
    <col min="7173" max="7173" width="15.28515625" customWidth="1"/>
    <col min="7174" max="7174" width="23.140625" customWidth="1"/>
    <col min="7425" max="7425" width="42.85546875" bestFit="1" customWidth="1"/>
    <col min="7426" max="7426" width="9.28515625" customWidth="1"/>
    <col min="7427" max="7427" width="49.28515625" bestFit="1" customWidth="1"/>
    <col min="7428" max="7428" width="11.5703125" customWidth="1"/>
    <col min="7429" max="7429" width="15.28515625" customWidth="1"/>
    <col min="7430" max="7430" width="23.140625" customWidth="1"/>
    <col min="7681" max="7681" width="42.85546875" bestFit="1" customWidth="1"/>
    <col min="7682" max="7682" width="9.28515625" customWidth="1"/>
    <col min="7683" max="7683" width="49.28515625" bestFit="1" customWidth="1"/>
    <col min="7684" max="7684" width="11.5703125" customWidth="1"/>
    <col min="7685" max="7685" width="15.28515625" customWidth="1"/>
    <col min="7686" max="7686" width="23.140625" customWidth="1"/>
    <col min="7937" max="7937" width="42.85546875" bestFit="1" customWidth="1"/>
    <col min="7938" max="7938" width="9.28515625" customWidth="1"/>
    <col min="7939" max="7939" width="49.28515625" bestFit="1" customWidth="1"/>
    <col min="7940" max="7940" width="11.5703125" customWidth="1"/>
    <col min="7941" max="7941" width="15.28515625" customWidth="1"/>
    <col min="7942" max="7942" width="23.140625" customWidth="1"/>
    <col min="8193" max="8193" width="42.85546875" bestFit="1" customWidth="1"/>
    <col min="8194" max="8194" width="9.28515625" customWidth="1"/>
    <col min="8195" max="8195" width="49.28515625" bestFit="1" customWidth="1"/>
    <col min="8196" max="8196" width="11.5703125" customWidth="1"/>
    <col min="8197" max="8197" width="15.28515625" customWidth="1"/>
    <col min="8198" max="8198" width="23.140625" customWidth="1"/>
    <col min="8449" max="8449" width="42.85546875" bestFit="1" customWidth="1"/>
    <col min="8450" max="8450" width="9.28515625" customWidth="1"/>
    <col min="8451" max="8451" width="49.28515625" bestFit="1" customWidth="1"/>
    <col min="8452" max="8452" width="11.5703125" customWidth="1"/>
    <col min="8453" max="8453" width="15.28515625" customWidth="1"/>
    <col min="8454" max="8454" width="23.140625" customWidth="1"/>
    <col min="8705" max="8705" width="42.85546875" bestFit="1" customWidth="1"/>
    <col min="8706" max="8706" width="9.28515625" customWidth="1"/>
    <col min="8707" max="8707" width="49.28515625" bestFit="1" customWidth="1"/>
    <col min="8708" max="8708" width="11.5703125" customWidth="1"/>
    <col min="8709" max="8709" width="15.28515625" customWidth="1"/>
    <col min="8710" max="8710" width="23.140625" customWidth="1"/>
    <col min="8961" max="8961" width="42.85546875" bestFit="1" customWidth="1"/>
    <col min="8962" max="8962" width="9.28515625" customWidth="1"/>
    <col min="8963" max="8963" width="49.28515625" bestFit="1" customWidth="1"/>
    <col min="8964" max="8964" width="11.5703125" customWidth="1"/>
    <col min="8965" max="8965" width="15.28515625" customWidth="1"/>
    <col min="8966" max="8966" width="23.140625" customWidth="1"/>
    <col min="9217" max="9217" width="42.85546875" bestFit="1" customWidth="1"/>
    <col min="9218" max="9218" width="9.28515625" customWidth="1"/>
    <col min="9219" max="9219" width="49.28515625" bestFit="1" customWidth="1"/>
    <col min="9220" max="9220" width="11.5703125" customWidth="1"/>
    <col min="9221" max="9221" width="15.28515625" customWidth="1"/>
    <col min="9222" max="9222" width="23.140625" customWidth="1"/>
    <col min="9473" max="9473" width="42.85546875" bestFit="1" customWidth="1"/>
    <col min="9474" max="9474" width="9.28515625" customWidth="1"/>
    <col min="9475" max="9475" width="49.28515625" bestFit="1" customWidth="1"/>
    <col min="9476" max="9476" width="11.5703125" customWidth="1"/>
    <col min="9477" max="9477" width="15.28515625" customWidth="1"/>
    <col min="9478" max="9478" width="23.140625" customWidth="1"/>
    <col min="9729" max="9729" width="42.85546875" bestFit="1" customWidth="1"/>
    <col min="9730" max="9730" width="9.28515625" customWidth="1"/>
    <col min="9731" max="9731" width="49.28515625" bestFit="1" customWidth="1"/>
    <col min="9732" max="9732" width="11.5703125" customWidth="1"/>
    <col min="9733" max="9733" width="15.28515625" customWidth="1"/>
    <col min="9734" max="9734" width="23.140625" customWidth="1"/>
    <col min="9985" max="9985" width="42.85546875" bestFit="1" customWidth="1"/>
    <col min="9986" max="9986" width="9.28515625" customWidth="1"/>
    <col min="9987" max="9987" width="49.28515625" bestFit="1" customWidth="1"/>
    <col min="9988" max="9988" width="11.5703125" customWidth="1"/>
    <col min="9989" max="9989" width="15.28515625" customWidth="1"/>
    <col min="9990" max="9990" width="23.140625" customWidth="1"/>
    <col min="10241" max="10241" width="42.85546875" bestFit="1" customWidth="1"/>
    <col min="10242" max="10242" width="9.28515625" customWidth="1"/>
    <col min="10243" max="10243" width="49.28515625" bestFit="1" customWidth="1"/>
    <col min="10244" max="10244" width="11.5703125" customWidth="1"/>
    <col min="10245" max="10245" width="15.28515625" customWidth="1"/>
    <col min="10246" max="10246" width="23.140625" customWidth="1"/>
    <col min="10497" max="10497" width="42.85546875" bestFit="1" customWidth="1"/>
    <col min="10498" max="10498" width="9.28515625" customWidth="1"/>
    <col min="10499" max="10499" width="49.28515625" bestFit="1" customWidth="1"/>
    <col min="10500" max="10500" width="11.5703125" customWidth="1"/>
    <col min="10501" max="10501" width="15.28515625" customWidth="1"/>
    <col min="10502" max="10502" width="23.140625" customWidth="1"/>
    <col min="10753" max="10753" width="42.85546875" bestFit="1" customWidth="1"/>
    <col min="10754" max="10754" width="9.28515625" customWidth="1"/>
    <col min="10755" max="10755" width="49.28515625" bestFit="1" customWidth="1"/>
    <col min="10756" max="10756" width="11.5703125" customWidth="1"/>
    <col min="10757" max="10757" width="15.28515625" customWidth="1"/>
    <col min="10758" max="10758" width="23.140625" customWidth="1"/>
    <col min="11009" max="11009" width="42.85546875" bestFit="1" customWidth="1"/>
    <col min="11010" max="11010" width="9.28515625" customWidth="1"/>
    <col min="11011" max="11011" width="49.28515625" bestFit="1" customWidth="1"/>
    <col min="11012" max="11012" width="11.5703125" customWidth="1"/>
    <col min="11013" max="11013" width="15.28515625" customWidth="1"/>
    <col min="11014" max="11014" width="23.140625" customWidth="1"/>
    <col min="11265" max="11265" width="42.85546875" bestFit="1" customWidth="1"/>
    <col min="11266" max="11266" width="9.28515625" customWidth="1"/>
    <col min="11267" max="11267" width="49.28515625" bestFit="1" customWidth="1"/>
    <col min="11268" max="11268" width="11.5703125" customWidth="1"/>
    <col min="11269" max="11269" width="15.28515625" customWidth="1"/>
    <col min="11270" max="11270" width="23.140625" customWidth="1"/>
    <col min="11521" max="11521" width="42.85546875" bestFit="1" customWidth="1"/>
    <col min="11522" max="11522" width="9.28515625" customWidth="1"/>
    <col min="11523" max="11523" width="49.28515625" bestFit="1" customWidth="1"/>
    <col min="11524" max="11524" width="11.5703125" customWidth="1"/>
    <col min="11525" max="11525" width="15.28515625" customWidth="1"/>
    <col min="11526" max="11526" width="23.140625" customWidth="1"/>
    <col min="11777" max="11777" width="42.85546875" bestFit="1" customWidth="1"/>
    <col min="11778" max="11778" width="9.28515625" customWidth="1"/>
    <col min="11779" max="11779" width="49.28515625" bestFit="1" customWidth="1"/>
    <col min="11780" max="11780" width="11.5703125" customWidth="1"/>
    <col min="11781" max="11781" width="15.28515625" customWidth="1"/>
    <col min="11782" max="11782" width="23.140625" customWidth="1"/>
    <col min="12033" max="12033" width="42.85546875" bestFit="1" customWidth="1"/>
    <col min="12034" max="12034" width="9.28515625" customWidth="1"/>
    <col min="12035" max="12035" width="49.28515625" bestFit="1" customWidth="1"/>
    <col min="12036" max="12036" width="11.5703125" customWidth="1"/>
    <col min="12037" max="12037" width="15.28515625" customWidth="1"/>
    <col min="12038" max="12038" width="23.140625" customWidth="1"/>
    <col min="12289" max="12289" width="42.85546875" bestFit="1" customWidth="1"/>
    <col min="12290" max="12290" width="9.28515625" customWidth="1"/>
    <col min="12291" max="12291" width="49.28515625" bestFit="1" customWidth="1"/>
    <col min="12292" max="12292" width="11.5703125" customWidth="1"/>
    <col min="12293" max="12293" width="15.28515625" customWidth="1"/>
    <col min="12294" max="12294" width="23.140625" customWidth="1"/>
    <col min="12545" max="12545" width="42.85546875" bestFit="1" customWidth="1"/>
    <col min="12546" max="12546" width="9.28515625" customWidth="1"/>
    <col min="12547" max="12547" width="49.28515625" bestFit="1" customWidth="1"/>
    <col min="12548" max="12548" width="11.5703125" customWidth="1"/>
    <col min="12549" max="12549" width="15.28515625" customWidth="1"/>
    <col min="12550" max="12550" width="23.140625" customWidth="1"/>
    <col min="12801" max="12801" width="42.85546875" bestFit="1" customWidth="1"/>
    <col min="12802" max="12802" width="9.28515625" customWidth="1"/>
    <col min="12803" max="12803" width="49.28515625" bestFit="1" customWidth="1"/>
    <col min="12804" max="12804" width="11.5703125" customWidth="1"/>
    <col min="12805" max="12805" width="15.28515625" customWidth="1"/>
    <col min="12806" max="12806" width="23.140625" customWidth="1"/>
    <col min="13057" max="13057" width="42.85546875" bestFit="1" customWidth="1"/>
    <col min="13058" max="13058" width="9.28515625" customWidth="1"/>
    <col min="13059" max="13059" width="49.28515625" bestFit="1" customWidth="1"/>
    <col min="13060" max="13060" width="11.5703125" customWidth="1"/>
    <col min="13061" max="13061" width="15.28515625" customWidth="1"/>
    <col min="13062" max="13062" width="23.140625" customWidth="1"/>
    <col min="13313" max="13313" width="42.85546875" bestFit="1" customWidth="1"/>
    <col min="13314" max="13314" width="9.28515625" customWidth="1"/>
    <col min="13315" max="13315" width="49.28515625" bestFit="1" customWidth="1"/>
    <col min="13316" max="13316" width="11.5703125" customWidth="1"/>
    <col min="13317" max="13317" width="15.28515625" customWidth="1"/>
    <col min="13318" max="13318" width="23.140625" customWidth="1"/>
    <col min="13569" max="13569" width="42.85546875" bestFit="1" customWidth="1"/>
    <col min="13570" max="13570" width="9.28515625" customWidth="1"/>
    <col min="13571" max="13571" width="49.28515625" bestFit="1" customWidth="1"/>
    <col min="13572" max="13572" width="11.5703125" customWidth="1"/>
    <col min="13573" max="13573" width="15.28515625" customWidth="1"/>
    <col min="13574" max="13574" width="23.140625" customWidth="1"/>
    <col min="13825" max="13825" width="42.85546875" bestFit="1" customWidth="1"/>
    <col min="13826" max="13826" width="9.28515625" customWidth="1"/>
    <col min="13827" max="13827" width="49.28515625" bestFit="1" customWidth="1"/>
    <col min="13828" max="13828" width="11.5703125" customWidth="1"/>
    <col min="13829" max="13829" width="15.28515625" customWidth="1"/>
    <col min="13830" max="13830" width="23.140625" customWidth="1"/>
    <col min="14081" max="14081" width="42.85546875" bestFit="1" customWidth="1"/>
    <col min="14082" max="14082" width="9.28515625" customWidth="1"/>
    <col min="14083" max="14083" width="49.28515625" bestFit="1" customWidth="1"/>
    <col min="14084" max="14084" width="11.5703125" customWidth="1"/>
    <col min="14085" max="14085" width="15.28515625" customWidth="1"/>
    <col min="14086" max="14086" width="23.140625" customWidth="1"/>
    <col min="14337" max="14337" width="42.85546875" bestFit="1" customWidth="1"/>
    <col min="14338" max="14338" width="9.28515625" customWidth="1"/>
    <col min="14339" max="14339" width="49.28515625" bestFit="1" customWidth="1"/>
    <col min="14340" max="14340" width="11.5703125" customWidth="1"/>
    <col min="14341" max="14341" width="15.28515625" customWidth="1"/>
    <col min="14342" max="14342" width="23.140625" customWidth="1"/>
    <col min="14593" max="14593" width="42.85546875" bestFit="1" customWidth="1"/>
    <col min="14594" max="14594" width="9.28515625" customWidth="1"/>
    <col min="14595" max="14595" width="49.28515625" bestFit="1" customWidth="1"/>
    <col min="14596" max="14596" width="11.5703125" customWidth="1"/>
    <col min="14597" max="14597" width="15.28515625" customWidth="1"/>
    <col min="14598" max="14598" width="23.140625" customWidth="1"/>
    <col min="14849" max="14849" width="42.85546875" bestFit="1" customWidth="1"/>
    <col min="14850" max="14850" width="9.28515625" customWidth="1"/>
    <col min="14851" max="14851" width="49.28515625" bestFit="1" customWidth="1"/>
    <col min="14852" max="14852" width="11.5703125" customWidth="1"/>
    <col min="14853" max="14853" width="15.28515625" customWidth="1"/>
    <col min="14854" max="14854" width="23.140625" customWidth="1"/>
    <col min="15105" max="15105" width="42.85546875" bestFit="1" customWidth="1"/>
    <col min="15106" max="15106" width="9.28515625" customWidth="1"/>
    <col min="15107" max="15107" width="49.28515625" bestFit="1" customWidth="1"/>
    <col min="15108" max="15108" width="11.5703125" customWidth="1"/>
    <col min="15109" max="15109" width="15.28515625" customWidth="1"/>
    <col min="15110" max="15110" width="23.140625" customWidth="1"/>
    <col min="15361" max="15361" width="42.85546875" bestFit="1" customWidth="1"/>
    <col min="15362" max="15362" width="9.28515625" customWidth="1"/>
    <col min="15363" max="15363" width="49.28515625" bestFit="1" customWidth="1"/>
    <col min="15364" max="15364" width="11.5703125" customWidth="1"/>
    <col min="15365" max="15365" width="15.28515625" customWidth="1"/>
    <col min="15366" max="15366" width="23.140625" customWidth="1"/>
    <col min="15617" max="15617" width="42.85546875" bestFit="1" customWidth="1"/>
    <col min="15618" max="15618" width="9.28515625" customWidth="1"/>
    <col min="15619" max="15619" width="49.28515625" bestFit="1" customWidth="1"/>
    <col min="15620" max="15620" width="11.5703125" customWidth="1"/>
    <col min="15621" max="15621" width="15.28515625" customWidth="1"/>
    <col min="15622" max="15622" width="23.140625" customWidth="1"/>
    <col min="15873" max="15873" width="42.85546875" bestFit="1" customWidth="1"/>
    <col min="15874" max="15874" width="9.28515625" customWidth="1"/>
    <col min="15875" max="15875" width="49.28515625" bestFit="1" customWidth="1"/>
    <col min="15876" max="15876" width="11.5703125" customWidth="1"/>
    <col min="15877" max="15877" width="15.28515625" customWidth="1"/>
    <col min="15878" max="15878" width="23.140625" customWidth="1"/>
    <col min="16129" max="16129" width="42.85546875" bestFit="1" customWidth="1"/>
    <col min="16130" max="16130" width="9.28515625" customWidth="1"/>
    <col min="16131" max="16131" width="49.28515625" bestFit="1" customWidth="1"/>
    <col min="16132" max="16132" width="11.5703125" customWidth="1"/>
    <col min="16133" max="16133" width="15.28515625" customWidth="1"/>
    <col min="16134" max="16134" width="23.140625" customWidth="1"/>
  </cols>
  <sheetData>
    <row r="1" spans="1:6" s="1" customFormat="1" ht="15.75" x14ac:dyDescent="0.25">
      <c r="A1" s="533" t="s">
        <v>396</v>
      </c>
      <c r="B1" s="534" t="s">
        <v>518</v>
      </c>
      <c r="C1" s="534" t="s">
        <v>519</v>
      </c>
      <c r="D1" s="534" t="s">
        <v>520</v>
      </c>
      <c r="E1" s="535" t="s">
        <v>521</v>
      </c>
      <c r="F1" s="534" t="s">
        <v>434</v>
      </c>
    </row>
    <row r="2" spans="1:6" ht="15" x14ac:dyDescent="0.2">
      <c r="A2" s="536" t="s">
        <v>522</v>
      </c>
      <c r="B2" s="537">
        <v>1.05</v>
      </c>
      <c r="C2" s="538" t="s">
        <v>523</v>
      </c>
      <c r="D2" s="537">
        <v>2.0499999999999998</v>
      </c>
      <c r="E2" s="537">
        <f>B2*D2</f>
        <v>2.1524999999999999</v>
      </c>
      <c r="F2" s="539" t="s">
        <v>504</v>
      </c>
    </row>
    <row r="3" spans="1:6" ht="15" x14ac:dyDescent="0.2">
      <c r="A3" s="536" t="s">
        <v>522</v>
      </c>
      <c r="B3" s="537">
        <v>1.05</v>
      </c>
      <c r="C3" s="538" t="s">
        <v>524</v>
      </c>
      <c r="D3" s="537">
        <v>2.1</v>
      </c>
      <c r="E3" s="537">
        <f>B3*D3</f>
        <v>2.2050000000000001</v>
      </c>
      <c r="F3" s="539" t="s">
        <v>525</v>
      </c>
    </row>
    <row r="4" spans="1:6" ht="15" x14ac:dyDescent="0.2">
      <c r="A4" s="536" t="s">
        <v>522</v>
      </c>
      <c r="B4" s="537">
        <v>1.05</v>
      </c>
      <c r="C4" s="538" t="s">
        <v>526</v>
      </c>
      <c r="D4" s="537">
        <v>2.2000000000000002</v>
      </c>
      <c r="E4" s="537">
        <f>B4*D4</f>
        <v>2.3100000000000005</v>
      </c>
      <c r="F4" s="539" t="s">
        <v>525</v>
      </c>
    </row>
    <row r="5" spans="1:6" ht="15" x14ac:dyDescent="0.2">
      <c r="A5" s="536" t="s">
        <v>522</v>
      </c>
      <c r="B5" s="537">
        <v>1.05</v>
      </c>
      <c r="C5" s="538" t="s">
        <v>527</v>
      </c>
      <c r="D5" s="537">
        <v>2.4</v>
      </c>
      <c r="E5" s="537">
        <f>B5*D5</f>
        <v>2.52</v>
      </c>
      <c r="F5" s="539" t="s">
        <v>528</v>
      </c>
    </row>
    <row r="6" spans="1:6" ht="15" x14ac:dyDescent="0.2">
      <c r="A6" s="536" t="s">
        <v>522</v>
      </c>
      <c r="B6" s="537">
        <v>1.05</v>
      </c>
      <c r="C6" s="538" t="s">
        <v>529</v>
      </c>
      <c r="D6" s="537">
        <v>2.8</v>
      </c>
      <c r="E6" s="537">
        <f>B6*D6</f>
        <v>2.94</v>
      </c>
      <c r="F6" s="539" t="s">
        <v>530</v>
      </c>
    </row>
    <row r="7" spans="1:6" ht="15" x14ac:dyDescent="0.2">
      <c r="A7" s="536"/>
      <c r="B7" s="540"/>
      <c r="C7" s="538"/>
      <c r="D7" s="540"/>
      <c r="E7" s="537"/>
      <c r="F7" s="537"/>
    </row>
    <row r="8" spans="1:6" ht="15" x14ac:dyDescent="0.2">
      <c r="A8" s="536" t="s">
        <v>531</v>
      </c>
      <c r="B8" s="537">
        <v>1.1000000000000001</v>
      </c>
      <c r="C8" s="538" t="s">
        <v>523</v>
      </c>
      <c r="D8" s="537">
        <v>2.0499999999999998</v>
      </c>
      <c r="E8" s="537">
        <f>B8*D8</f>
        <v>2.2549999999999999</v>
      </c>
      <c r="F8" s="539" t="s">
        <v>525</v>
      </c>
    </row>
    <row r="9" spans="1:6" ht="15" x14ac:dyDescent="0.2">
      <c r="A9" s="536" t="s">
        <v>531</v>
      </c>
      <c r="B9" s="537">
        <v>1.1000000000000001</v>
      </c>
      <c r="C9" s="538" t="s">
        <v>524</v>
      </c>
      <c r="D9" s="537">
        <v>2.1</v>
      </c>
      <c r="E9" s="537">
        <f>B9*D9</f>
        <v>2.3100000000000005</v>
      </c>
      <c r="F9" s="539" t="s">
        <v>525</v>
      </c>
    </row>
    <row r="10" spans="1:6" ht="15" x14ac:dyDescent="0.2">
      <c r="A10" s="536" t="s">
        <v>531</v>
      </c>
      <c r="B10" s="537">
        <v>1.1000000000000001</v>
      </c>
      <c r="C10" s="538" t="s">
        <v>526</v>
      </c>
      <c r="D10" s="537">
        <v>2.2000000000000002</v>
      </c>
      <c r="E10" s="537">
        <f>B10*D10</f>
        <v>2.4200000000000004</v>
      </c>
      <c r="F10" s="539" t="s">
        <v>528</v>
      </c>
    </row>
    <row r="11" spans="1:6" ht="15" x14ac:dyDescent="0.2">
      <c r="A11" s="536" t="s">
        <v>531</v>
      </c>
      <c r="B11" s="537">
        <v>1.1000000000000001</v>
      </c>
      <c r="C11" s="538" t="s">
        <v>527</v>
      </c>
      <c r="D11" s="537">
        <v>2.4</v>
      </c>
      <c r="E11" s="537">
        <f>B11*D11</f>
        <v>2.64</v>
      </c>
      <c r="F11" s="539" t="s">
        <v>530</v>
      </c>
    </row>
    <row r="12" spans="1:6" ht="15" x14ac:dyDescent="0.2">
      <c r="A12" s="536" t="s">
        <v>531</v>
      </c>
      <c r="B12" s="537">
        <v>1.1000000000000001</v>
      </c>
      <c r="C12" s="538" t="s">
        <v>529</v>
      </c>
      <c r="D12" s="537">
        <v>2.8</v>
      </c>
      <c r="E12" s="537">
        <f>B12*D12</f>
        <v>3.08</v>
      </c>
      <c r="F12" s="539" t="s">
        <v>530</v>
      </c>
    </row>
    <row r="13" spans="1:6" ht="15" x14ac:dyDescent="0.2">
      <c r="A13" s="536"/>
      <c r="B13" s="540"/>
      <c r="C13" s="538"/>
      <c r="D13" s="540"/>
      <c r="E13" s="537"/>
      <c r="F13" s="537"/>
    </row>
    <row r="14" spans="1:6" ht="15" x14ac:dyDescent="0.2">
      <c r="A14" s="536" t="s">
        <v>532</v>
      </c>
      <c r="B14" s="537">
        <v>1.2</v>
      </c>
      <c r="C14" s="538" t="s">
        <v>523</v>
      </c>
      <c r="D14" s="537">
        <v>2.0499999999999998</v>
      </c>
      <c r="E14" s="537">
        <f>B14*D14</f>
        <v>2.4599999999999995</v>
      </c>
      <c r="F14" s="539" t="s">
        <v>528</v>
      </c>
    </row>
    <row r="15" spans="1:6" ht="15" x14ac:dyDescent="0.2">
      <c r="A15" s="536" t="s">
        <v>532</v>
      </c>
      <c r="B15" s="537">
        <v>1.2</v>
      </c>
      <c r="C15" s="538" t="s">
        <v>524</v>
      </c>
      <c r="D15" s="537">
        <v>2.1</v>
      </c>
      <c r="E15" s="537">
        <f>B15*D15</f>
        <v>2.52</v>
      </c>
      <c r="F15" s="539" t="s">
        <v>528</v>
      </c>
    </row>
    <row r="16" spans="1:6" ht="15" x14ac:dyDescent="0.2">
      <c r="A16" s="536" t="s">
        <v>532</v>
      </c>
      <c r="B16" s="537">
        <v>1.2</v>
      </c>
      <c r="C16" s="538" t="s">
        <v>526</v>
      </c>
      <c r="D16" s="537">
        <v>2.2000000000000002</v>
      </c>
      <c r="E16" s="537">
        <f>B16*D16</f>
        <v>2.64</v>
      </c>
      <c r="F16" s="539" t="s">
        <v>530</v>
      </c>
    </row>
    <row r="17" spans="1:6" ht="15" x14ac:dyDescent="0.2">
      <c r="A17" s="536" t="s">
        <v>532</v>
      </c>
      <c r="B17" s="537">
        <v>1.2</v>
      </c>
      <c r="C17" s="538" t="s">
        <v>527</v>
      </c>
      <c r="D17" s="537">
        <v>2.4</v>
      </c>
      <c r="E17" s="537">
        <f>B17*D17</f>
        <v>2.88</v>
      </c>
      <c r="F17" s="539" t="s">
        <v>530</v>
      </c>
    </row>
    <row r="18" spans="1:6" ht="15" x14ac:dyDescent="0.2">
      <c r="A18" s="536" t="s">
        <v>532</v>
      </c>
      <c r="B18" s="537">
        <v>1.2</v>
      </c>
      <c r="C18" s="538" t="s">
        <v>529</v>
      </c>
      <c r="D18" s="537">
        <v>2.8</v>
      </c>
      <c r="E18" s="537">
        <f>B18*D18</f>
        <v>3.36</v>
      </c>
      <c r="F18" s="539" t="s">
        <v>533</v>
      </c>
    </row>
    <row r="19" spans="1:6" ht="15" x14ac:dyDescent="0.2">
      <c r="A19" s="536"/>
      <c r="B19" s="540"/>
      <c r="C19" s="538"/>
      <c r="D19" s="540"/>
      <c r="E19" s="537"/>
      <c r="F19" s="537"/>
    </row>
    <row r="20" spans="1:6" ht="15" x14ac:dyDescent="0.2">
      <c r="A20" s="536" t="s">
        <v>534</v>
      </c>
      <c r="B20" s="537">
        <v>1.4</v>
      </c>
      <c r="C20" s="538" t="s">
        <v>523</v>
      </c>
      <c r="D20" s="537">
        <v>2.0499999999999998</v>
      </c>
      <c r="E20" s="537">
        <f>B20*D20</f>
        <v>2.8699999999999997</v>
      </c>
      <c r="F20" s="539" t="s">
        <v>528</v>
      </c>
    </row>
    <row r="21" spans="1:6" ht="15" x14ac:dyDescent="0.2">
      <c r="A21" s="536" t="s">
        <v>534</v>
      </c>
      <c r="B21" s="537">
        <v>1.4</v>
      </c>
      <c r="C21" s="538" t="s">
        <v>524</v>
      </c>
      <c r="D21" s="537">
        <v>2.1</v>
      </c>
      <c r="E21" s="537">
        <f>B21*D21</f>
        <v>2.94</v>
      </c>
      <c r="F21" s="539" t="s">
        <v>528</v>
      </c>
    </row>
    <row r="22" spans="1:6" ht="15" x14ac:dyDescent="0.2">
      <c r="A22" s="536" t="s">
        <v>534</v>
      </c>
      <c r="B22" s="537">
        <v>1.4</v>
      </c>
      <c r="C22" s="538" t="s">
        <v>526</v>
      </c>
      <c r="D22" s="537">
        <v>2.2000000000000002</v>
      </c>
      <c r="E22" s="537">
        <f>B22*D22</f>
        <v>3.08</v>
      </c>
      <c r="F22" s="539" t="s">
        <v>530</v>
      </c>
    </row>
    <row r="23" spans="1:6" ht="15" x14ac:dyDescent="0.2">
      <c r="A23" s="536" t="s">
        <v>534</v>
      </c>
      <c r="B23" s="537">
        <v>1.4</v>
      </c>
      <c r="C23" s="538" t="s">
        <v>527</v>
      </c>
      <c r="D23" s="537">
        <v>2.4</v>
      </c>
      <c r="E23" s="537">
        <f>B23*D23</f>
        <v>3.36</v>
      </c>
      <c r="F23" s="539" t="s">
        <v>533</v>
      </c>
    </row>
    <row r="24" spans="1:6" ht="15" x14ac:dyDescent="0.2">
      <c r="A24" s="536" t="s">
        <v>534</v>
      </c>
      <c r="B24" s="537">
        <v>1.4</v>
      </c>
      <c r="C24" s="538" t="s">
        <v>529</v>
      </c>
      <c r="D24" s="537">
        <v>2.8</v>
      </c>
      <c r="E24" s="537">
        <f>B24*D24</f>
        <v>3.9199999999999995</v>
      </c>
      <c r="F24" s="539" t="s">
        <v>533</v>
      </c>
    </row>
    <row r="25" spans="1:6" ht="15" x14ac:dyDescent="0.2">
      <c r="A25" s="536"/>
      <c r="B25" s="540"/>
      <c r="C25" s="538"/>
      <c r="D25" s="540"/>
      <c r="E25" s="537"/>
      <c r="F25" s="537"/>
    </row>
    <row r="26" spans="1:6" ht="15" x14ac:dyDescent="0.2">
      <c r="A26" s="536" t="s">
        <v>535</v>
      </c>
      <c r="B26" s="537">
        <v>1.8</v>
      </c>
      <c r="C26" s="538" t="s">
        <v>523</v>
      </c>
      <c r="D26" s="537">
        <v>2.0499999999999998</v>
      </c>
      <c r="E26" s="537">
        <f>B26*D26</f>
        <v>3.69</v>
      </c>
      <c r="F26" s="539" t="s">
        <v>530</v>
      </c>
    </row>
    <row r="27" spans="1:6" ht="15" x14ac:dyDescent="0.2">
      <c r="A27" s="536" t="s">
        <v>535</v>
      </c>
      <c r="B27" s="537">
        <v>1.8</v>
      </c>
      <c r="C27" s="538" t="s">
        <v>524</v>
      </c>
      <c r="D27" s="537">
        <v>2.1</v>
      </c>
      <c r="E27" s="537">
        <f>B27*D27</f>
        <v>3.7800000000000002</v>
      </c>
      <c r="F27" s="539" t="s">
        <v>530</v>
      </c>
    </row>
    <row r="28" spans="1:6" ht="15" x14ac:dyDescent="0.2">
      <c r="A28" s="536" t="s">
        <v>535</v>
      </c>
      <c r="B28" s="537">
        <v>1.8</v>
      </c>
      <c r="C28" s="538" t="s">
        <v>526</v>
      </c>
      <c r="D28" s="537">
        <v>2.2000000000000002</v>
      </c>
      <c r="E28" s="537">
        <f>B28*D28</f>
        <v>3.9600000000000004</v>
      </c>
      <c r="F28" s="539" t="s">
        <v>533</v>
      </c>
    </row>
    <row r="29" spans="1:6" ht="15" x14ac:dyDescent="0.2">
      <c r="A29" s="536" t="s">
        <v>535</v>
      </c>
      <c r="B29" s="537">
        <v>1.8</v>
      </c>
      <c r="C29" s="538" t="s">
        <v>527</v>
      </c>
      <c r="D29" s="537">
        <v>2.4</v>
      </c>
      <c r="E29" s="537">
        <f>B29*D29</f>
        <v>4.32</v>
      </c>
      <c r="F29" s="539" t="s">
        <v>533</v>
      </c>
    </row>
    <row r="30" spans="1:6" ht="15.75" thickBot="1" x14ac:dyDescent="0.25">
      <c r="A30" s="541" t="s">
        <v>535</v>
      </c>
      <c r="B30" s="542">
        <v>1.8</v>
      </c>
      <c r="C30" s="543" t="s">
        <v>529</v>
      </c>
      <c r="D30" s="542">
        <v>2.8</v>
      </c>
      <c r="E30" s="542">
        <f>B30*D30</f>
        <v>5.04</v>
      </c>
      <c r="F30" s="544" t="s">
        <v>533</v>
      </c>
    </row>
    <row r="31" spans="1:6" x14ac:dyDescent="0.2">
      <c r="A31" s="528" t="s">
        <v>504</v>
      </c>
    </row>
    <row r="32" spans="1:6" x14ac:dyDescent="0.2">
      <c r="A32" s="528" t="s">
        <v>525</v>
      </c>
    </row>
    <row r="33" spans="1:1" x14ac:dyDescent="0.2">
      <c r="A33" s="528" t="s">
        <v>528</v>
      </c>
    </row>
    <row r="34" spans="1:1" x14ac:dyDescent="0.2">
      <c r="A34" s="528" t="s">
        <v>530</v>
      </c>
    </row>
    <row r="35" spans="1:1" x14ac:dyDescent="0.2">
      <c r="A35" s="528" t="s">
        <v>533</v>
      </c>
    </row>
  </sheetData>
  <dataValidations count="1">
    <dataValidation type="list" allowBlank="1" showInputMessage="1" showErrorMessage="1" sqref="F2:F6 JB2:JB6 SX2:SX6 ACT2:ACT6 AMP2:AMP6 AWL2:AWL6 BGH2:BGH6 BQD2:BQD6 BZZ2:BZZ6 CJV2:CJV6 CTR2:CTR6 DDN2:DDN6 DNJ2:DNJ6 DXF2:DXF6 EHB2:EHB6 EQX2:EQX6 FAT2:FAT6 FKP2:FKP6 FUL2:FUL6 GEH2:GEH6 GOD2:GOD6 GXZ2:GXZ6 HHV2:HHV6 HRR2:HRR6 IBN2:IBN6 ILJ2:ILJ6 IVF2:IVF6 JFB2:JFB6 JOX2:JOX6 JYT2:JYT6 KIP2:KIP6 KSL2:KSL6 LCH2:LCH6 LMD2:LMD6 LVZ2:LVZ6 MFV2:MFV6 MPR2:MPR6 MZN2:MZN6 NJJ2:NJJ6 NTF2:NTF6 ODB2:ODB6 OMX2:OMX6 OWT2:OWT6 PGP2:PGP6 PQL2:PQL6 QAH2:QAH6 QKD2:QKD6 QTZ2:QTZ6 RDV2:RDV6 RNR2:RNR6 RXN2:RXN6 SHJ2:SHJ6 SRF2:SRF6 TBB2:TBB6 TKX2:TKX6 TUT2:TUT6 UEP2:UEP6 UOL2:UOL6 UYH2:UYH6 VID2:VID6 VRZ2:VRZ6 WBV2:WBV6 WLR2:WLR6 WVN2:WVN6 F65538:F65542 JB65538:JB65542 SX65538:SX65542 ACT65538:ACT65542 AMP65538:AMP65542 AWL65538:AWL65542 BGH65538:BGH65542 BQD65538:BQD65542 BZZ65538:BZZ65542 CJV65538:CJV65542 CTR65538:CTR65542 DDN65538:DDN65542 DNJ65538:DNJ65542 DXF65538:DXF65542 EHB65538:EHB65542 EQX65538:EQX65542 FAT65538:FAT65542 FKP65538:FKP65542 FUL65538:FUL65542 GEH65538:GEH65542 GOD65538:GOD65542 GXZ65538:GXZ65542 HHV65538:HHV65542 HRR65538:HRR65542 IBN65538:IBN65542 ILJ65538:ILJ65542 IVF65538:IVF65542 JFB65538:JFB65542 JOX65538:JOX65542 JYT65538:JYT65542 KIP65538:KIP65542 KSL65538:KSL65542 LCH65538:LCH65542 LMD65538:LMD65542 LVZ65538:LVZ65542 MFV65538:MFV65542 MPR65538:MPR65542 MZN65538:MZN65542 NJJ65538:NJJ65542 NTF65538:NTF65542 ODB65538:ODB65542 OMX65538:OMX65542 OWT65538:OWT65542 PGP65538:PGP65542 PQL65538:PQL65542 QAH65538:QAH65542 QKD65538:QKD65542 QTZ65538:QTZ65542 RDV65538:RDV65542 RNR65538:RNR65542 RXN65538:RXN65542 SHJ65538:SHJ65542 SRF65538:SRF65542 TBB65538:TBB65542 TKX65538:TKX65542 TUT65538:TUT65542 UEP65538:UEP65542 UOL65538:UOL65542 UYH65538:UYH65542 VID65538:VID65542 VRZ65538:VRZ65542 WBV65538:WBV65542 WLR65538:WLR65542 WVN65538:WVN65542 F131074:F131078 JB131074:JB131078 SX131074:SX131078 ACT131074:ACT131078 AMP131074:AMP131078 AWL131074:AWL131078 BGH131074:BGH131078 BQD131074:BQD131078 BZZ131074:BZZ131078 CJV131074:CJV131078 CTR131074:CTR131078 DDN131074:DDN131078 DNJ131074:DNJ131078 DXF131074:DXF131078 EHB131074:EHB131078 EQX131074:EQX131078 FAT131074:FAT131078 FKP131074:FKP131078 FUL131074:FUL131078 GEH131074:GEH131078 GOD131074:GOD131078 GXZ131074:GXZ131078 HHV131074:HHV131078 HRR131074:HRR131078 IBN131074:IBN131078 ILJ131074:ILJ131078 IVF131074:IVF131078 JFB131074:JFB131078 JOX131074:JOX131078 JYT131074:JYT131078 KIP131074:KIP131078 KSL131074:KSL131078 LCH131074:LCH131078 LMD131074:LMD131078 LVZ131074:LVZ131078 MFV131074:MFV131078 MPR131074:MPR131078 MZN131074:MZN131078 NJJ131074:NJJ131078 NTF131074:NTF131078 ODB131074:ODB131078 OMX131074:OMX131078 OWT131074:OWT131078 PGP131074:PGP131078 PQL131074:PQL131078 QAH131074:QAH131078 QKD131074:QKD131078 QTZ131074:QTZ131078 RDV131074:RDV131078 RNR131074:RNR131078 RXN131074:RXN131078 SHJ131074:SHJ131078 SRF131074:SRF131078 TBB131074:TBB131078 TKX131074:TKX131078 TUT131074:TUT131078 UEP131074:UEP131078 UOL131074:UOL131078 UYH131074:UYH131078 VID131074:VID131078 VRZ131074:VRZ131078 WBV131074:WBV131078 WLR131074:WLR131078 WVN131074:WVN131078 F196610:F196614 JB196610:JB196614 SX196610:SX196614 ACT196610:ACT196614 AMP196610:AMP196614 AWL196610:AWL196614 BGH196610:BGH196614 BQD196610:BQD196614 BZZ196610:BZZ196614 CJV196610:CJV196614 CTR196610:CTR196614 DDN196610:DDN196614 DNJ196610:DNJ196614 DXF196610:DXF196614 EHB196610:EHB196614 EQX196610:EQX196614 FAT196610:FAT196614 FKP196610:FKP196614 FUL196610:FUL196614 GEH196610:GEH196614 GOD196610:GOD196614 GXZ196610:GXZ196614 HHV196610:HHV196614 HRR196610:HRR196614 IBN196610:IBN196614 ILJ196610:ILJ196614 IVF196610:IVF196614 JFB196610:JFB196614 JOX196610:JOX196614 JYT196610:JYT196614 KIP196610:KIP196614 KSL196610:KSL196614 LCH196610:LCH196614 LMD196610:LMD196614 LVZ196610:LVZ196614 MFV196610:MFV196614 MPR196610:MPR196614 MZN196610:MZN196614 NJJ196610:NJJ196614 NTF196610:NTF196614 ODB196610:ODB196614 OMX196610:OMX196614 OWT196610:OWT196614 PGP196610:PGP196614 PQL196610:PQL196614 QAH196610:QAH196614 QKD196610:QKD196614 QTZ196610:QTZ196614 RDV196610:RDV196614 RNR196610:RNR196614 RXN196610:RXN196614 SHJ196610:SHJ196614 SRF196610:SRF196614 TBB196610:TBB196614 TKX196610:TKX196614 TUT196610:TUT196614 UEP196610:UEP196614 UOL196610:UOL196614 UYH196610:UYH196614 VID196610:VID196614 VRZ196610:VRZ196614 WBV196610:WBV196614 WLR196610:WLR196614 WVN196610:WVN196614 F262146:F262150 JB262146:JB262150 SX262146:SX262150 ACT262146:ACT262150 AMP262146:AMP262150 AWL262146:AWL262150 BGH262146:BGH262150 BQD262146:BQD262150 BZZ262146:BZZ262150 CJV262146:CJV262150 CTR262146:CTR262150 DDN262146:DDN262150 DNJ262146:DNJ262150 DXF262146:DXF262150 EHB262146:EHB262150 EQX262146:EQX262150 FAT262146:FAT262150 FKP262146:FKP262150 FUL262146:FUL262150 GEH262146:GEH262150 GOD262146:GOD262150 GXZ262146:GXZ262150 HHV262146:HHV262150 HRR262146:HRR262150 IBN262146:IBN262150 ILJ262146:ILJ262150 IVF262146:IVF262150 JFB262146:JFB262150 JOX262146:JOX262150 JYT262146:JYT262150 KIP262146:KIP262150 KSL262146:KSL262150 LCH262146:LCH262150 LMD262146:LMD262150 LVZ262146:LVZ262150 MFV262146:MFV262150 MPR262146:MPR262150 MZN262146:MZN262150 NJJ262146:NJJ262150 NTF262146:NTF262150 ODB262146:ODB262150 OMX262146:OMX262150 OWT262146:OWT262150 PGP262146:PGP262150 PQL262146:PQL262150 QAH262146:QAH262150 QKD262146:QKD262150 QTZ262146:QTZ262150 RDV262146:RDV262150 RNR262146:RNR262150 RXN262146:RXN262150 SHJ262146:SHJ262150 SRF262146:SRF262150 TBB262146:TBB262150 TKX262146:TKX262150 TUT262146:TUT262150 UEP262146:UEP262150 UOL262146:UOL262150 UYH262146:UYH262150 VID262146:VID262150 VRZ262146:VRZ262150 WBV262146:WBV262150 WLR262146:WLR262150 WVN262146:WVN262150 F327682:F327686 JB327682:JB327686 SX327682:SX327686 ACT327682:ACT327686 AMP327682:AMP327686 AWL327682:AWL327686 BGH327682:BGH327686 BQD327682:BQD327686 BZZ327682:BZZ327686 CJV327682:CJV327686 CTR327682:CTR327686 DDN327682:DDN327686 DNJ327682:DNJ327686 DXF327682:DXF327686 EHB327682:EHB327686 EQX327682:EQX327686 FAT327682:FAT327686 FKP327682:FKP327686 FUL327682:FUL327686 GEH327682:GEH327686 GOD327682:GOD327686 GXZ327682:GXZ327686 HHV327682:HHV327686 HRR327682:HRR327686 IBN327682:IBN327686 ILJ327682:ILJ327686 IVF327682:IVF327686 JFB327682:JFB327686 JOX327682:JOX327686 JYT327682:JYT327686 KIP327682:KIP327686 KSL327682:KSL327686 LCH327682:LCH327686 LMD327682:LMD327686 LVZ327682:LVZ327686 MFV327682:MFV327686 MPR327682:MPR327686 MZN327682:MZN327686 NJJ327682:NJJ327686 NTF327682:NTF327686 ODB327682:ODB327686 OMX327682:OMX327686 OWT327682:OWT327686 PGP327682:PGP327686 PQL327682:PQL327686 QAH327682:QAH327686 QKD327682:QKD327686 QTZ327682:QTZ327686 RDV327682:RDV327686 RNR327682:RNR327686 RXN327682:RXN327686 SHJ327682:SHJ327686 SRF327682:SRF327686 TBB327682:TBB327686 TKX327682:TKX327686 TUT327682:TUT327686 UEP327682:UEP327686 UOL327682:UOL327686 UYH327682:UYH327686 VID327682:VID327686 VRZ327682:VRZ327686 WBV327682:WBV327686 WLR327682:WLR327686 WVN327682:WVN327686 F393218:F393222 JB393218:JB393222 SX393218:SX393222 ACT393218:ACT393222 AMP393218:AMP393222 AWL393218:AWL393222 BGH393218:BGH393222 BQD393218:BQD393222 BZZ393218:BZZ393222 CJV393218:CJV393222 CTR393218:CTR393222 DDN393218:DDN393222 DNJ393218:DNJ393222 DXF393218:DXF393222 EHB393218:EHB393222 EQX393218:EQX393222 FAT393218:FAT393222 FKP393218:FKP393222 FUL393218:FUL393222 GEH393218:GEH393222 GOD393218:GOD393222 GXZ393218:GXZ393222 HHV393218:HHV393222 HRR393218:HRR393222 IBN393218:IBN393222 ILJ393218:ILJ393222 IVF393218:IVF393222 JFB393218:JFB393222 JOX393218:JOX393222 JYT393218:JYT393222 KIP393218:KIP393222 KSL393218:KSL393222 LCH393218:LCH393222 LMD393218:LMD393222 LVZ393218:LVZ393222 MFV393218:MFV393222 MPR393218:MPR393222 MZN393218:MZN393222 NJJ393218:NJJ393222 NTF393218:NTF393222 ODB393218:ODB393222 OMX393218:OMX393222 OWT393218:OWT393222 PGP393218:PGP393222 PQL393218:PQL393222 QAH393218:QAH393222 QKD393218:QKD393222 QTZ393218:QTZ393222 RDV393218:RDV393222 RNR393218:RNR393222 RXN393218:RXN393222 SHJ393218:SHJ393222 SRF393218:SRF393222 TBB393218:TBB393222 TKX393218:TKX393222 TUT393218:TUT393222 UEP393218:UEP393222 UOL393218:UOL393222 UYH393218:UYH393222 VID393218:VID393222 VRZ393218:VRZ393222 WBV393218:WBV393222 WLR393218:WLR393222 WVN393218:WVN393222 F458754:F458758 JB458754:JB458758 SX458754:SX458758 ACT458754:ACT458758 AMP458754:AMP458758 AWL458754:AWL458758 BGH458754:BGH458758 BQD458754:BQD458758 BZZ458754:BZZ458758 CJV458754:CJV458758 CTR458754:CTR458758 DDN458754:DDN458758 DNJ458754:DNJ458758 DXF458754:DXF458758 EHB458754:EHB458758 EQX458754:EQX458758 FAT458754:FAT458758 FKP458754:FKP458758 FUL458754:FUL458758 GEH458754:GEH458758 GOD458754:GOD458758 GXZ458754:GXZ458758 HHV458754:HHV458758 HRR458754:HRR458758 IBN458754:IBN458758 ILJ458754:ILJ458758 IVF458754:IVF458758 JFB458754:JFB458758 JOX458754:JOX458758 JYT458754:JYT458758 KIP458754:KIP458758 KSL458754:KSL458758 LCH458754:LCH458758 LMD458754:LMD458758 LVZ458754:LVZ458758 MFV458754:MFV458758 MPR458754:MPR458758 MZN458754:MZN458758 NJJ458754:NJJ458758 NTF458754:NTF458758 ODB458754:ODB458758 OMX458754:OMX458758 OWT458754:OWT458758 PGP458754:PGP458758 PQL458754:PQL458758 QAH458754:QAH458758 QKD458754:QKD458758 QTZ458754:QTZ458758 RDV458754:RDV458758 RNR458754:RNR458758 RXN458754:RXN458758 SHJ458754:SHJ458758 SRF458754:SRF458758 TBB458754:TBB458758 TKX458754:TKX458758 TUT458754:TUT458758 UEP458754:UEP458758 UOL458754:UOL458758 UYH458754:UYH458758 VID458754:VID458758 VRZ458754:VRZ458758 WBV458754:WBV458758 WLR458754:WLR458758 WVN458754:WVN458758 F524290:F524294 JB524290:JB524294 SX524290:SX524294 ACT524290:ACT524294 AMP524290:AMP524294 AWL524290:AWL524294 BGH524290:BGH524294 BQD524290:BQD524294 BZZ524290:BZZ524294 CJV524290:CJV524294 CTR524290:CTR524294 DDN524290:DDN524294 DNJ524290:DNJ524294 DXF524290:DXF524294 EHB524290:EHB524294 EQX524290:EQX524294 FAT524290:FAT524294 FKP524290:FKP524294 FUL524290:FUL524294 GEH524290:GEH524294 GOD524290:GOD524294 GXZ524290:GXZ524294 HHV524290:HHV524294 HRR524290:HRR524294 IBN524290:IBN524294 ILJ524290:ILJ524294 IVF524290:IVF524294 JFB524290:JFB524294 JOX524290:JOX524294 JYT524290:JYT524294 KIP524290:KIP524294 KSL524290:KSL524294 LCH524290:LCH524294 LMD524290:LMD524294 LVZ524290:LVZ524294 MFV524290:MFV524294 MPR524290:MPR524294 MZN524290:MZN524294 NJJ524290:NJJ524294 NTF524290:NTF524294 ODB524290:ODB524294 OMX524290:OMX524294 OWT524290:OWT524294 PGP524290:PGP524294 PQL524290:PQL524294 QAH524290:QAH524294 QKD524290:QKD524294 QTZ524290:QTZ524294 RDV524290:RDV524294 RNR524290:RNR524294 RXN524290:RXN524294 SHJ524290:SHJ524294 SRF524290:SRF524294 TBB524290:TBB524294 TKX524290:TKX524294 TUT524290:TUT524294 UEP524290:UEP524294 UOL524290:UOL524294 UYH524290:UYH524294 VID524290:VID524294 VRZ524290:VRZ524294 WBV524290:WBV524294 WLR524290:WLR524294 WVN524290:WVN524294 F589826:F589830 JB589826:JB589830 SX589826:SX589830 ACT589826:ACT589830 AMP589826:AMP589830 AWL589826:AWL589830 BGH589826:BGH589830 BQD589826:BQD589830 BZZ589826:BZZ589830 CJV589826:CJV589830 CTR589826:CTR589830 DDN589826:DDN589830 DNJ589826:DNJ589830 DXF589826:DXF589830 EHB589826:EHB589830 EQX589826:EQX589830 FAT589826:FAT589830 FKP589826:FKP589830 FUL589826:FUL589830 GEH589826:GEH589830 GOD589826:GOD589830 GXZ589826:GXZ589830 HHV589826:HHV589830 HRR589826:HRR589830 IBN589826:IBN589830 ILJ589826:ILJ589830 IVF589826:IVF589830 JFB589826:JFB589830 JOX589826:JOX589830 JYT589826:JYT589830 KIP589826:KIP589830 KSL589826:KSL589830 LCH589826:LCH589830 LMD589826:LMD589830 LVZ589826:LVZ589830 MFV589826:MFV589830 MPR589826:MPR589830 MZN589826:MZN589830 NJJ589826:NJJ589830 NTF589826:NTF589830 ODB589826:ODB589830 OMX589826:OMX589830 OWT589826:OWT589830 PGP589826:PGP589830 PQL589826:PQL589830 QAH589826:QAH589830 QKD589826:QKD589830 QTZ589826:QTZ589830 RDV589826:RDV589830 RNR589826:RNR589830 RXN589826:RXN589830 SHJ589826:SHJ589830 SRF589826:SRF589830 TBB589826:TBB589830 TKX589826:TKX589830 TUT589826:TUT589830 UEP589826:UEP589830 UOL589826:UOL589830 UYH589826:UYH589830 VID589826:VID589830 VRZ589826:VRZ589830 WBV589826:WBV589830 WLR589826:WLR589830 WVN589826:WVN589830 F655362:F655366 JB655362:JB655366 SX655362:SX655366 ACT655362:ACT655366 AMP655362:AMP655366 AWL655362:AWL655366 BGH655362:BGH655366 BQD655362:BQD655366 BZZ655362:BZZ655366 CJV655362:CJV655366 CTR655362:CTR655366 DDN655362:DDN655366 DNJ655362:DNJ655366 DXF655362:DXF655366 EHB655362:EHB655366 EQX655362:EQX655366 FAT655362:FAT655366 FKP655362:FKP655366 FUL655362:FUL655366 GEH655362:GEH655366 GOD655362:GOD655366 GXZ655362:GXZ655366 HHV655362:HHV655366 HRR655362:HRR655366 IBN655362:IBN655366 ILJ655362:ILJ655366 IVF655362:IVF655366 JFB655362:JFB655366 JOX655362:JOX655366 JYT655362:JYT655366 KIP655362:KIP655366 KSL655362:KSL655366 LCH655362:LCH655366 LMD655362:LMD655366 LVZ655362:LVZ655366 MFV655362:MFV655366 MPR655362:MPR655366 MZN655362:MZN655366 NJJ655362:NJJ655366 NTF655362:NTF655366 ODB655362:ODB655366 OMX655362:OMX655366 OWT655362:OWT655366 PGP655362:PGP655366 PQL655362:PQL655366 QAH655362:QAH655366 QKD655362:QKD655366 QTZ655362:QTZ655366 RDV655362:RDV655366 RNR655362:RNR655366 RXN655362:RXN655366 SHJ655362:SHJ655366 SRF655362:SRF655366 TBB655362:TBB655366 TKX655362:TKX655366 TUT655362:TUT655366 UEP655362:UEP655366 UOL655362:UOL655366 UYH655362:UYH655366 VID655362:VID655366 VRZ655362:VRZ655366 WBV655362:WBV655366 WLR655362:WLR655366 WVN655362:WVN655366 F720898:F720902 JB720898:JB720902 SX720898:SX720902 ACT720898:ACT720902 AMP720898:AMP720902 AWL720898:AWL720902 BGH720898:BGH720902 BQD720898:BQD720902 BZZ720898:BZZ720902 CJV720898:CJV720902 CTR720898:CTR720902 DDN720898:DDN720902 DNJ720898:DNJ720902 DXF720898:DXF720902 EHB720898:EHB720902 EQX720898:EQX720902 FAT720898:FAT720902 FKP720898:FKP720902 FUL720898:FUL720902 GEH720898:GEH720902 GOD720898:GOD720902 GXZ720898:GXZ720902 HHV720898:HHV720902 HRR720898:HRR720902 IBN720898:IBN720902 ILJ720898:ILJ720902 IVF720898:IVF720902 JFB720898:JFB720902 JOX720898:JOX720902 JYT720898:JYT720902 KIP720898:KIP720902 KSL720898:KSL720902 LCH720898:LCH720902 LMD720898:LMD720902 LVZ720898:LVZ720902 MFV720898:MFV720902 MPR720898:MPR720902 MZN720898:MZN720902 NJJ720898:NJJ720902 NTF720898:NTF720902 ODB720898:ODB720902 OMX720898:OMX720902 OWT720898:OWT720902 PGP720898:PGP720902 PQL720898:PQL720902 QAH720898:QAH720902 QKD720898:QKD720902 QTZ720898:QTZ720902 RDV720898:RDV720902 RNR720898:RNR720902 RXN720898:RXN720902 SHJ720898:SHJ720902 SRF720898:SRF720902 TBB720898:TBB720902 TKX720898:TKX720902 TUT720898:TUT720902 UEP720898:UEP720902 UOL720898:UOL720902 UYH720898:UYH720902 VID720898:VID720902 VRZ720898:VRZ720902 WBV720898:WBV720902 WLR720898:WLR720902 WVN720898:WVN720902 F786434:F786438 JB786434:JB786438 SX786434:SX786438 ACT786434:ACT786438 AMP786434:AMP786438 AWL786434:AWL786438 BGH786434:BGH786438 BQD786434:BQD786438 BZZ786434:BZZ786438 CJV786434:CJV786438 CTR786434:CTR786438 DDN786434:DDN786438 DNJ786434:DNJ786438 DXF786434:DXF786438 EHB786434:EHB786438 EQX786434:EQX786438 FAT786434:FAT786438 FKP786434:FKP786438 FUL786434:FUL786438 GEH786434:GEH786438 GOD786434:GOD786438 GXZ786434:GXZ786438 HHV786434:HHV786438 HRR786434:HRR786438 IBN786434:IBN786438 ILJ786434:ILJ786438 IVF786434:IVF786438 JFB786434:JFB786438 JOX786434:JOX786438 JYT786434:JYT786438 KIP786434:KIP786438 KSL786434:KSL786438 LCH786434:LCH786438 LMD786434:LMD786438 LVZ786434:LVZ786438 MFV786434:MFV786438 MPR786434:MPR786438 MZN786434:MZN786438 NJJ786434:NJJ786438 NTF786434:NTF786438 ODB786434:ODB786438 OMX786434:OMX786438 OWT786434:OWT786438 PGP786434:PGP786438 PQL786434:PQL786438 QAH786434:QAH786438 QKD786434:QKD786438 QTZ786434:QTZ786438 RDV786434:RDV786438 RNR786434:RNR786438 RXN786434:RXN786438 SHJ786434:SHJ786438 SRF786434:SRF786438 TBB786434:TBB786438 TKX786434:TKX786438 TUT786434:TUT786438 UEP786434:UEP786438 UOL786434:UOL786438 UYH786434:UYH786438 VID786434:VID786438 VRZ786434:VRZ786438 WBV786434:WBV786438 WLR786434:WLR786438 WVN786434:WVN786438 F851970:F851974 JB851970:JB851974 SX851970:SX851974 ACT851970:ACT851974 AMP851970:AMP851974 AWL851970:AWL851974 BGH851970:BGH851974 BQD851970:BQD851974 BZZ851970:BZZ851974 CJV851970:CJV851974 CTR851970:CTR851974 DDN851970:DDN851974 DNJ851970:DNJ851974 DXF851970:DXF851974 EHB851970:EHB851974 EQX851970:EQX851974 FAT851970:FAT851974 FKP851970:FKP851974 FUL851970:FUL851974 GEH851970:GEH851974 GOD851970:GOD851974 GXZ851970:GXZ851974 HHV851970:HHV851974 HRR851970:HRR851974 IBN851970:IBN851974 ILJ851970:ILJ851974 IVF851970:IVF851974 JFB851970:JFB851974 JOX851970:JOX851974 JYT851970:JYT851974 KIP851970:KIP851974 KSL851970:KSL851974 LCH851970:LCH851974 LMD851970:LMD851974 LVZ851970:LVZ851974 MFV851970:MFV851974 MPR851970:MPR851974 MZN851970:MZN851974 NJJ851970:NJJ851974 NTF851970:NTF851974 ODB851970:ODB851974 OMX851970:OMX851974 OWT851970:OWT851974 PGP851970:PGP851974 PQL851970:PQL851974 QAH851970:QAH851974 QKD851970:QKD851974 QTZ851970:QTZ851974 RDV851970:RDV851974 RNR851970:RNR851974 RXN851970:RXN851974 SHJ851970:SHJ851974 SRF851970:SRF851974 TBB851970:TBB851974 TKX851970:TKX851974 TUT851970:TUT851974 UEP851970:UEP851974 UOL851970:UOL851974 UYH851970:UYH851974 VID851970:VID851974 VRZ851970:VRZ851974 WBV851970:WBV851974 WLR851970:WLR851974 WVN851970:WVN851974 F917506:F917510 JB917506:JB917510 SX917506:SX917510 ACT917506:ACT917510 AMP917506:AMP917510 AWL917506:AWL917510 BGH917506:BGH917510 BQD917506:BQD917510 BZZ917506:BZZ917510 CJV917506:CJV917510 CTR917506:CTR917510 DDN917506:DDN917510 DNJ917506:DNJ917510 DXF917506:DXF917510 EHB917506:EHB917510 EQX917506:EQX917510 FAT917506:FAT917510 FKP917506:FKP917510 FUL917506:FUL917510 GEH917506:GEH917510 GOD917506:GOD917510 GXZ917506:GXZ917510 HHV917506:HHV917510 HRR917506:HRR917510 IBN917506:IBN917510 ILJ917506:ILJ917510 IVF917506:IVF917510 JFB917506:JFB917510 JOX917506:JOX917510 JYT917506:JYT917510 KIP917506:KIP917510 KSL917506:KSL917510 LCH917506:LCH917510 LMD917506:LMD917510 LVZ917506:LVZ917510 MFV917506:MFV917510 MPR917506:MPR917510 MZN917506:MZN917510 NJJ917506:NJJ917510 NTF917506:NTF917510 ODB917506:ODB917510 OMX917506:OMX917510 OWT917506:OWT917510 PGP917506:PGP917510 PQL917506:PQL917510 QAH917506:QAH917510 QKD917506:QKD917510 QTZ917506:QTZ917510 RDV917506:RDV917510 RNR917506:RNR917510 RXN917506:RXN917510 SHJ917506:SHJ917510 SRF917506:SRF917510 TBB917506:TBB917510 TKX917506:TKX917510 TUT917506:TUT917510 UEP917506:UEP917510 UOL917506:UOL917510 UYH917506:UYH917510 VID917506:VID917510 VRZ917506:VRZ917510 WBV917506:WBV917510 WLR917506:WLR917510 WVN917506:WVN917510 F983042:F983046 JB983042:JB983046 SX983042:SX983046 ACT983042:ACT983046 AMP983042:AMP983046 AWL983042:AWL983046 BGH983042:BGH983046 BQD983042:BQD983046 BZZ983042:BZZ983046 CJV983042:CJV983046 CTR983042:CTR983046 DDN983042:DDN983046 DNJ983042:DNJ983046 DXF983042:DXF983046 EHB983042:EHB983046 EQX983042:EQX983046 FAT983042:FAT983046 FKP983042:FKP983046 FUL983042:FUL983046 GEH983042:GEH983046 GOD983042:GOD983046 GXZ983042:GXZ983046 HHV983042:HHV983046 HRR983042:HRR983046 IBN983042:IBN983046 ILJ983042:ILJ983046 IVF983042:IVF983046 JFB983042:JFB983046 JOX983042:JOX983046 JYT983042:JYT983046 KIP983042:KIP983046 KSL983042:KSL983046 LCH983042:LCH983046 LMD983042:LMD983046 LVZ983042:LVZ983046 MFV983042:MFV983046 MPR983042:MPR983046 MZN983042:MZN983046 NJJ983042:NJJ983046 NTF983042:NTF983046 ODB983042:ODB983046 OMX983042:OMX983046 OWT983042:OWT983046 PGP983042:PGP983046 PQL983042:PQL983046 QAH983042:QAH983046 QKD983042:QKD983046 QTZ983042:QTZ983046 RDV983042:RDV983046 RNR983042:RNR983046 RXN983042:RXN983046 SHJ983042:SHJ983046 SRF983042:SRF983046 TBB983042:TBB983046 TKX983042:TKX983046 TUT983042:TUT983046 UEP983042:UEP983046 UOL983042:UOL983046 UYH983042:UYH983046 VID983042:VID983046 VRZ983042:VRZ983046 WBV983042:WBV983046 WLR983042:WLR983046 WVN983042:WVN983046 F8:F30 JB8:JB30 SX8:SX30 ACT8:ACT30 AMP8:AMP30 AWL8:AWL30 BGH8:BGH30 BQD8:BQD30 BZZ8:BZZ30 CJV8:CJV30 CTR8:CTR30 DDN8:DDN30 DNJ8:DNJ30 DXF8:DXF30 EHB8:EHB30 EQX8:EQX30 FAT8:FAT30 FKP8:FKP30 FUL8:FUL30 GEH8:GEH30 GOD8:GOD30 GXZ8:GXZ30 HHV8:HHV30 HRR8:HRR30 IBN8:IBN30 ILJ8:ILJ30 IVF8:IVF30 JFB8:JFB30 JOX8:JOX30 JYT8:JYT30 KIP8:KIP30 KSL8:KSL30 LCH8:LCH30 LMD8:LMD30 LVZ8:LVZ30 MFV8:MFV30 MPR8:MPR30 MZN8:MZN30 NJJ8:NJJ30 NTF8:NTF30 ODB8:ODB30 OMX8:OMX30 OWT8:OWT30 PGP8:PGP30 PQL8:PQL30 QAH8:QAH30 QKD8:QKD30 QTZ8:QTZ30 RDV8:RDV30 RNR8:RNR30 RXN8:RXN30 SHJ8:SHJ30 SRF8:SRF30 TBB8:TBB30 TKX8:TKX30 TUT8:TUT30 UEP8:UEP30 UOL8:UOL30 UYH8:UYH30 VID8:VID30 VRZ8:VRZ30 WBV8:WBV30 WLR8:WLR30 WVN8:WVN30 F65544:F65566 JB65544:JB65566 SX65544:SX65566 ACT65544:ACT65566 AMP65544:AMP65566 AWL65544:AWL65566 BGH65544:BGH65566 BQD65544:BQD65566 BZZ65544:BZZ65566 CJV65544:CJV65566 CTR65544:CTR65566 DDN65544:DDN65566 DNJ65544:DNJ65566 DXF65544:DXF65566 EHB65544:EHB65566 EQX65544:EQX65566 FAT65544:FAT65566 FKP65544:FKP65566 FUL65544:FUL65566 GEH65544:GEH65566 GOD65544:GOD65566 GXZ65544:GXZ65566 HHV65544:HHV65566 HRR65544:HRR65566 IBN65544:IBN65566 ILJ65544:ILJ65566 IVF65544:IVF65566 JFB65544:JFB65566 JOX65544:JOX65566 JYT65544:JYT65566 KIP65544:KIP65566 KSL65544:KSL65566 LCH65544:LCH65566 LMD65544:LMD65566 LVZ65544:LVZ65566 MFV65544:MFV65566 MPR65544:MPR65566 MZN65544:MZN65566 NJJ65544:NJJ65566 NTF65544:NTF65566 ODB65544:ODB65566 OMX65544:OMX65566 OWT65544:OWT65566 PGP65544:PGP65566 PQL65544:PQL65566 QAH65544:QAH65566 QKD65544:QKD65566 QTZ65544:QTZ65566 RDV65544:RDV65566 RNR65544:RNR65566 RXN65544:RXN65566 SHJ65544:SHJ65566 SRF65544:SRF65566 TBB65544:TBB65566 TKX65544:TKX65566 TUT65544:TUT65566 UEP65544:UEP65566 UOL65544:UOL65566 UYH65544:UYH65566 VID65544:VID65566 VRZ65544:VRZ65566 WBV65544:WBV65566 WLR65544:WLR65566 WVN65544:WVN65566 F131080:F131102 JB131080:JB131102 SX131080:SX131102 ACT131080:ACT131102 AMP131080:AMP131102 AWL131080:AWL131102 BGH131080:BGH131102 BQD131080:BQD131102 BZZ131080:BZZ131102 CJV131080:CJV131102 CTR131080:CTR131102 DDN131080:DDN131102 DNJ131080:DNJ131102 DXF131080:DXF131102 EHB131080:EHB131102 EQX131080:EQX131102 FAT131080:FAT131102 FKP131080:FKP131102 FUL131080:FUL131102 GEH131080:GEH131102 GOD131080:GOD131102 GXZ131080:GXZ131102 HHV131080:HHV131102 HRR131080:HRR131102 IBN131080:IBN131102 ILJ131080:ILJ131102 IVF131080:IVF131102 JFB131080:JFB131102 JOX131080:JOX131102 JYT131080:JYT131102 KIP131080:KIP131102 KSL131080:KSL131102 LCH131080:LCH131102 LMD131080:LMD131102 LVZ131080:LVZ131102 MFV131080:MFV131102 MPR131080:MPR131102 MZN131080:MZN131102 NJJ131080:NJJ131102 NTF131080:NTF131102 ODB131080:ODB131102 OMX131080:OMX131102 OWT131080:OWT131102 PGP131080:PGP131102 PQL131080:PQL131102 QAH131080:QAH131102 QKD131080:QKD131102 QTZ131080:QTZ131102 RDV131080:RDV131102 RNR131080:RNR131102 RXN131080:RXN131102 SHJ131080:SHJ131102 SRF131080:SRF131102 TBB131080:TBB131102 TKX131080:TKX131102 TUT131080:TUT131102 UEP131080:UEP131102 UOL131080:UOL131102 UYH131080:UYH131102 VID131080:VID131102 VRZ131080:VRZ131102 WBV131080:WBV131102 WLR131080:WLR131102 WVN131080:WVN131102 F196616:F196638 JB196616:JB196638 SX196616:SX196638 ACT196616:ACT196638 AMP196616:AMP196638 AWL196616:AWL196638 BGH196616:BGH196638 BQD196616:BQD196638 BZZ196616:BZZ196638 CJV196616:CJV196638 CTR196616:CTR196638 DDN196616:DDN196638 DNJ196616:DNJ196638 DXF196616:DXF196638 EHB196616:EHB196638 EQX196616:EQX196638 FAT196616:FAT196638 FKP196616:FKP196638 FUL196616:FUL196638 GEH196616:GEH196638 GOD196616:GOD196638 GXZ196616:GXZ196638 HHV196616:HHV196638 HRR196616:HRR196638 IBN196616:IBN196638 ILJ196616:ILJ196638 IVF196616:IVF196638 JFB196616:JFB196638 JOX196616:JOX196638 JYT196616:JYT196638 KIP196616:KIP196638 KSL196616:KSL196638 LCH196616:LCH196638 LMD196616:LMD196638 LVZ196616:LVZ196638 MFV196616:MFV196638 MPR196616:MPR196638 MZN196616:MZN196638 NJJ196616:NJJ196638 NTF196616:NTF196638 ODB196616:ODB196638 OMX196616:OMX196638 OWT196616:OWT196638 PGP196616:PGP196638 PQL196616:PQL196638 QAH196616:QAH196638 QKD196616:QKD196638 QTZ196616:QTZ196638 RDV196616:RDV196638 RNR196616:RNR196638 RXN196616:RXN196638 SHJ196616:SHJ196638 SRF196616:SRF196638 TBB196616:TBB196638 TKX196616:TKX196638 TUT196616:TUT196638 UEP196616:UEP196638 UOL196616:UOL196638 UYH196616:UYH196638 VID196616:VID196638 VRZ196616:VRZ196638 WBV196616:WBV196638 WLR196616:WLR196638 WVN196616:WVN196638 F262152:F262174 JB262152:JB262174 SX262152:SX262174 ACT262152:ACT262174 AMP262152:AMP262174 AWL262152:AWL262174 BGH262152:BGH262174 BQD262152:BQD262174 BZZ262152:BZZ262174 CJV262152:CJV262174 CTR262152:CTR262174 DDN262152:DDN262174 DNJ262152:DNJ262174 DXF262152:DXF262174 EHB262152:EHB262174 EQX262152:EQX262174 FAT262152:FAT262174 FKP262152:FKP262174 FUL262152:FUL262174 GEH262152:GEH262174 GOD262152:GOD262174 GXZ262152:GXZ262174 HHV262152:HHV262174 HRR262152:HRR262174 IBN262152:IBN262174 ILJ262152:ILJ262174 IVF262152:IVF262174 JFB262152:JFB262174 JOX262152:JOX262174 JYT262152:JYT262174 KIP262152:KIP262174 KSL262152:KSL262174 LCH262152:LCH262174 LMD262152:LMD262174 LVZ262152:LVZ262174 MFV262152:MFV262174 MPR262152:MPR262174 MZN262152:MZN262174 NJJ262152:NJJ262174 NTF262152:NTF262174 ODB262152:ODB262174 OMX262152:OMX262174 OWT262152:OWT262174 PGP262152:PGP262174 PQL262152:PQL262174 QAH262152:QAH262174 QKD262152:QKD262174 QTZ262152:QTZ262174 RDV262152:RDV262174 RNR262152:RNR262174 RXN262152:RXN262174 SHJ262152:SHJ262174 SRF262152:SRF262174 TBB262152:TBB262174 TKX262152:TKX262174 TUT262152:TUT262174 UEP262152:UEP262174 UOL262152:UOL262174 UYH262152:UYH262174 VID262152:VID262174 VRZ262152:VRZ262174 WBV262152:WBV262174 WLR262152:WLR262174 WVN262152:WVN262174 F327688:F327710 JB327688:JB327710 SX327688:SX327710 ACT327688:ACT327710 AMP327688:AMP327710 AWL327688:AWL327710 BGH327688:BGH327710 BQD327688:BQD327710 BZZ327688:BZZ327710 CJV327688:CJV327710 CTR327688:CTR327710 DDN327688:DDN327710 DNJ327688:DNJ327710 DXF327688:DXF327710 EHB327688:EHB327710 EQX327688:EQX327710 FAT327688:FAT327710 FKP327688:FKP327710 FUL327688:FUL327710 GEH327688:GEH327710 GOD327688:GOD327710 GXZ327688:GXZ327710 HHV327688:HHV327710 HRR327688:HRR327710 IBN327688:IBN327710 ILJ327688:ILJ327710 IVF327688:IVF327710 JFB327688:JFB327710 JOX327688:JOX327710 JYT327688:JYT327710 KIP327688:KIP327710 KSL327688:KSL327710 LCH327688:LCH327710 LMD327688:LMD327710 LVZ327688:LVZ327710 MFV327688:MFV327710 MPR327688:MPR327710 MZN327688:MZN327710 NJJ327688:NJJ327710 NTF327688:NTF327710 ODB327688:ODB327710 OMX327688:OMX327710 OWT327688:OWT327710 PGP327688:PGP327710 PQL327688:PQL327710 QAH327688:QAH327710 QKD327688:QKD327710 QTZ327688:QTZ327710 RDV327688:RDV327710 RNR327688:RNR327710 RXN327688:RXN327710 SHJ327688:SHJ327710 SRF327688:SRF327710 TBB327688:TBB327710 TKX327688:TKX327710 TUT327688:TUT327710 UEP327688:UEP327710 UOL327688:UOL327710 UYH327688:UYH327710 VID327688:VID327710 VRZ327688:VRZ327710 WBV327688:WBV327710 WLR327688:WLR327710 WVN327688:WVN327710 F393224:F393246 JB393224:JB393246 SX393224:SX393246 ACT393224:ACT393246 AMP393224:AMP393246 AWL393224:AWL393246 BGH393224:BGH393246 BQD393224:BQD393246 BZZ393224:BZZ393246 CJV393224:CJV393246 CTR393224:CTR393246 DDN393224:DDN393246 DNJ393224:DNJ393246 DXF393224:DXF393246 EHB393224:EHB393246 EQX393224:EQX393246 FAT393224:FAT393246 FKP393224:FKP393246 FUL393224:FUL393246 GEH393224:GEH393246 GOD393224:GOD393246 GXZ393224:GXZ393246 HHV393224:HHV393246 HRR393224:HRR393246 IBN393224:IBN393246 ILJ393224:ILJ393246 IVF393224:IVF393246 JFB393224:JFB393246 JOX393224:JOX393246 JYT393224:JYT393246 KIP393224:KIP393246 KSL393224:KSL393246 LCH393224:LCH393246 LMD393224:LMD393246 LVZ393224:LVZ393246 MFV393224:MFV393246 MPR393224:MPR393246 MZN393224:MZN393246 NJJ393224:NJJ393246 NTF393224:NTF393246 ODB393224:ODB393246 OMX393224:OMX393246 OWT393224:OWT393246 PGP393224:PGP393246 PQL393224:PQL393246 QAH393224:QAH393246 QKD393224:QKD393246 QTZ393224:QTZ393246 RDV393224:RDV393246 RNR393224:RNR393246 RXN393224:RXN393246 SHJ393224:SHJ393246 SRF393224:SRF393246 TBB393224:TBB393246 TKX393224:TKX393246 TUT393224:TUT393246 UEP393224:UEP393246 UOL393224:UOL393246 UYH393224:UYH393246 VID393224:VID393246 VRZ393224:VRZ393246 WBV393224:WBV393246 WLR393224:WLR393246 WVN393224:WVN393246 F458760:F458782 JB458760:JB458782 SX458760:SX458782 ACT458760:ACT458782 AMP458760:AMP458782 AWL458760:AWL458782 BGH458760:BGH458782 BQD458760:BQD458782 BZZ458760:BZZ458782 CJV458760:CJV458782 CTR458760:CTR458782 DDN458760:DDN458782 DNJ458760:DNJ458782 DXF458760:DXF458782 EHB458760:EHB458782 EQX458760:EQX458782 FAT458760:FAT458782 FKP458760:FKP458782 FUL458760:FUL458782 GEH458760:GEH458782 GOD458760:GOD458782 GXZ458760:GXZ458782 HHV458760:HHV458782 HRR458760:HRR458782 IBN458760:IBN458782 ILJ458760:ILJ458782 IVF458760:IVF458782 JFB458760:JFB458782 JOX458760:JOX458782 JYT458760:JYT458782 KIP458760:KIP458782 KSL458760:KSL458782 LCH458760:LCH458782 LMD458760:LMD458782 LVZ458760:LVZ458782 MFV458760:MFV458782 MPR458760:MPR458782 MZN458760:MZN458782 NJJ458760:NJJ458782 NTF458760:NTF458782 ODB458760:ODB458782 OMX458760:OMX458782 OWT458760:OWT458782 PGP458760:PGP458782 PQL458760:PQL458782 QAH458760:QAH458782 QKD458760:QKD458782 QTZ458760:QTZ458782 RDV458760:RDV458782 RNR458760:RNR458782 RXN458760:RXN458782 SHJ458760:SHJ458782 SRF458760:SRF458782 TBB458760:TBB458782 TKX458760:TKX458782 TUT458760:TUT458782 UEP458760:UEP458782 UOL458760:UOL458782 UYH458760:UYH458782 VID458760:VID458782 VRZ458760:VRZ458782 WBV458760:WBV458782 WLR458760:WLR458782 WVN458760:WVN458782 F524296:F524318 JB524296:JB524318 SX524296:SX524318 ACT524296:ACT524318 AMP524296:AMP524318 AWL524296:AWL524318 BGH524296:BGH524318 BQD524296:BQD524318 BZZ524296:BZZ524318 CJV524296:CJV524318 CTR524296:CTR524318 DDN524296:DDN524318 DNJ524296:DNJ524318 DXF524296:DXF524318 EHB524296:EHB524318 EQX524296:EQX524318 FAT524296:FAT524318 FKP524296:FKP524318 FUL524296:FUL524318 GEH524296:GEH524318 GOD524296:GOD524318 GXZ524296:GXZ524318 HHV524296:HHV524318 HRR524296:HRR524318 IBN524296:IBN524318 ILJ524296:ILJ524318 IVF524296:IVF524318 JFB524296:JFB524318 JOX524296:JOX524318 JYT524296:JYT524318 KIP524296:KIP524318 KSL524296:KSL524318 LCH524296:LCH524318 LMD524296:LMD524318 LVZ524296:LVZ524318 MFV524296:MFV524318 MPR524296:MPR524318 MZN524296:MZN524318 NJJ524296:NJJ524318 NTF524296:NTF524318 ODB524296:ODB524318 OMX524296:OMX524318 OWT524296:OWT524318 PGP524296:PGP524318 PQL524296:PQL524318 QAH524296:QAH524318 QKD524296:QKD524318 QTZ524296:QTZ524318 RDV524296:RDV524318 RNR524296:RNR524318 RXN524296:RXN524318 SHJ524296:SHJ524318 SRF524296:SRF524318 TBB524296:TBB524318 TKX524296:TKX524318 TUT524296:TUT524318 UEP524296:UEP524318 UOL524296:UOL524318 UYH524296:UYH524318 VID524296:VID524318 VRZ524296:VRZ524318 WBV524296:WBV524318 WLR524296:WLR524318 WVN524296:WVN524318 F589832:F589854 JB589832:JB589854 SX589832:SX589854 ACT589832:ACT589854 AMP589832:AMP589854 AWL589832:AWL589854 BGH589832:BGH589854 BQD589832:BQD589854 BZZ589832:BZZ589854 CJV589832:CJV589854 CTR589832:CTR589854 DDN589832:DDN589854 DNJ589832:DNJ589854 DXF589832:DXF589854 EHB589832:EHB589854 EQX589832:EQX589854 FAT589832:FAT589854 FKP589832:FKP589854 FUL589832:FUL589854 GEH589832:GEH589854 GOD589832:GOD589854 GXZ589832:GXZ589854 HHV589832:HHV589854 HRR589832:HRR589854 IBN589832:IBN589854 ILJ589832:ILJ589854 IVF589832:IVF589854 JFB589832:JFB589854 JOX589832:JOX589854 JYT589832:JYT589854 KIP589832:KIP589854 KSL589832:KSL589854 LCH589832:LCH589854 LMD589832:LMD589854 LVZ589832:LVZ589854 MFV589832:MFV589854 MPR589832:MPR589854 MZN589832:MZN589854 NJJ589832:NJJ589854 NTF589832:NTF589854 ODB589832:ODB589854 OMX589832:OMX589854 OWT589832:OWT589854 PGP589832:PGP589854 PQL589832:PQL589854 QAH589832:QAH589854 QKD589832:QKD589854 QTZ589832:QTZ589854 RDV589832:RDV589854 RNR589832:RNR589854 RXN589832:RXN589854 SHJ589832:SHJ589854 SRF589832:SRF589854 TBB589832:TBB589854 TKX589832:TKX589854 TUT589832:TUT589854 UEP589832:UEP589854 UOL589832:UOL589854 UYH589832:UYH589854 VID589832:VID589854 VRZ589832:VRZ589854 WBV589832:WBV589854 WLR589832:WLR589854 WVN589832:WVN589854 F655368:F655390 JB655368:JB655390 SX655368:SX655390 ACT655368:ACT655390 AMP655368:AMP655390 AWL655368:AWL655390 BGH655368:BGH655390 BQD655368:BQD655390 BZZ655368:BZZ655390 CJV655368:CJV655390 CTR655368:CTR655390 DDN655368:DDN655390 DNJ655368:DNJ655390 DXF655368:DXF655390 EHB655368:EHB655390 EQX655368:EQX655390 FAT655368:FAT655390 FKP655368:FKP655390 FUL655368:FUL655390 GEH655368:GEH655390 GOD655368:GOD655390 GXZ655368:GXZ655390 HHV655368:HHV655390 HRR655368:HRR655390 IBN655368:IBN655390 ILJ655368:ILJ655390 IVF655368:IVF655390 JFB655368:JFB655390 JOX655368:JOX655390 JYT655368:JYT655390 KIP655368:KIP655390 KSL655368:KSL655390 LCH655368:LCH655390 LMD655368:LMD655390 LVZ655368:LVZ655390 MFV655368:MFV655390 MPR655368:MPR655390 MZN655368:MZN655390 NJJ655368:NJJ655390 NTF655368:NTF655390 ODB655368:ODB655390 OMX655368:OMX655390 OWT655368:OWT655390 PGP655368:PGP655390 PQL655368:PQL655390 QAH655368:QAH655390 QKD655368:QKD655390 QTZ655368:QTZ655390 RDV655368:RDV655390 RNR655368:RNR655390 RXN655368:RXN655390 SHJ655368:SHJ655390 SRF655368:SRF655390 TBB655368:TBB655390 TKX655368:TKX655390 TUT655368:TUT655390 UEP655368:UEP655390 UOL655368:UOL655390 UYH655368:UYH655390 VID655368:VID655390 VRZ655368:VRZ655390 WBV655368:WBV655390 WLR655368:WLR655390 WVN655368:WVN655390 F720904:F720926 JB720904:JB720926 SX720904:SX720926 ACT720904:ACT720926 AMP720904:AMP720926 AWL720904:AWL720926 BGH720904:BGH720926 BQD720904:BQD720926 BZZ720904:BZZ720926 CJV720904:CJV720926 CTR720904:CTR720926 DDN720904:DDN720926 DNJ720904:DNJ720926 DXF720904:DXF720926 EHB720904:EHB720926 EQX720904:EQX720926 FAT720904:FAT720926 FKP720904:FKP720926 FUL720904:FUL720926 GEH720904:GEH720926 GOD720904:GOD720926 GXZ720904:GXZ720926 HHV720904:HHV720926 HRR720904:HRR720926 IBN720904:IBN720926 ILJ720904:ILJ720926 IVF720904:IVF720926 JFB720904:JFB720926 JOX720904:JOX720926 JYT720904:JYT720926 KIP720904:KIP720926 KSL720904:KSL720926 LCH720904:LCH720926 LMD720904:LMD720926 LVZ720904:LVZ720926 MFV720904:MFV720926 MPR720904:MPR720926 MZN720904:MZN720926 NJJ720904:NJJ720926 NTF720904:NTF720926 ODB720904:ODB720926 OMX720904:OMX720926 OWT720904:OWT720926 PGP720904:PGP720926 PQL720904:PQL720926 QAH720904:QAH720926 QKD720904:QKD720926 QTZ720904:QTZ720926 RDV720904:RDV720926 RNR720904:RNR720926 RXN720904:RXN720926 SHJ720904:SHJ720926 SRF720904:SRF720926 TBB720904:TBB720926 TKX720904:TKX720926 TUT720904:TUT720926 UEP720904:UEP720926 UOL720904:UOL720926 UYH720904:UYH720926 VID720904:VID720926 VRZ720904:VRZ720926 WBV720904:WBV720926 WLR720904:WLR720926 WVN720904:WVN720926 F786440:F786462 JB786440:JB786462 SX786440:SX786462 ACT786440:ACT786462 AMP786440:AMP786462 AWL786440:AWL786462 BGH786440:BGH786462 BQD786440:BQD786462 BZZ786440:BZZ786462 CJV786440:CJV786462 CTR786440:CTR786462 DDN786440:DDN786462 DNJ786440:DNJ786462 DXF786440:DXF786462 EHB786440:EHB786462 EQX786440:EQX786462 FAT786440:FAT786462 FKP786440:FKP786462 FUL786440:FUL786462 GEH786440:GEH786462 GOD786440:GOD786462 GXZ786440:GXZ786462 HHV786440:HHV786462 HRR786440:HRR786462 IBN786440:IBN786462 ILJ786440:ILJ786462 IVF786440:IVF786462 JFB786440:JFB786462 JOX786440:JOX786462 JYT786440:JYT786462 KIP786440:KIP786462 KSL786440:KSL786462 LCH786440:LCH786462 LMD786440:LMD786462 LVZ786440:LVZ786462 MFV786440:MFV786462 MPR786440:MPR786462 MZN786440:MZN786462 NJJ786440:NJJ786462 NTF786440:NTF786462 ODB786440:ODB786462 OMX786440:OMX786462 OWT786440:OWT786462 PGP786440:PGP786462 PQL786440:PQL786462 QAH786440:QAH786462 QKD786440:QKD786462 QTZ786440:QTZ786462 RDV786440:RDV786462 RNR786440:RNR786462 RXN786440:RXN786462 SHJ786440:SHJ786462 SRF786440:SRF786462 TBB786440:TBB786462 TKX786440:TKX786462 TUT786440:TUT786462 UEP786440:UEP786462 UOL786440:UOL786462 UYH786440:UYH786462 VID786440:VID786462 VRZ786440:VRZ786462 WBV786440:WBV786462 WLR786440:WLR786462 WVN786440:WVN786462 F851976:F851998 JB851976:JB851998 SX851976:SX851998 ACT851976:ACT851998 AMP851976:AMP851998 AWL851976:AWL851998 BGH851976:BGH851998 BQD851976:BQD851998 BZZ851976:BZZ851998 CJV851976:CJV851998 CTR851976:CTR851998 DDN851976:DDN851998 DNJ851976:DNJ851998 DXF851976:DXF851998 EHB851976:EHB851998 EQX851976:EQX851998 FAT851976:FAT851998 FKP851976:FKP851998 FUL851976:FUL851998 GEH851976:GEH851998 GOD851976:GOD851998 GXZ851976:GXZ851998 HHV851976:HHV851998 HRR851976:HRR851998 IBN851976:IBN851998 ILJ851976:ILJ851998 IVF851976:IVF851998 JFB851976:JFB851998 JOX851976:JOX851998 JYT851976:JYT851998 KIP851976:KIP851998 KSL851976:KSL851998 LCH851976:LCH851998 LMD851976:LMD851998 LVZ851976:LVZ851998 MFV851976:MFV851998 MPR851976:MPR851998 MZN851976:MZN851998 NJJ851976:NJJ851998 NTF851976:NTF851998 ODB851976:ODB851998 OMX851976:OMX851998 OWT851976:OWT851998 PGP851976:PGP851998 PQL851976:PQL851998 QAH851976:QAH851998 QKD851976:QKD851998 QTZ851976:QTZ851998 RDV851976:RDV851998 RNR851976:RNR851998 RXN851976:RXN851998 SHJ851976:SHJ851998 SRF851976:SRF851998 TBB851976:TBB851998 TKX851976:TKX851998 TUT851976:TUT851998 UEP851976:UEP851998 UOL851976:UOL851998 UYH851976:UYH851998 VID851976:VID851998 VRZ851976:VRZ851998 WBV851976:WBV851998 WLR851976:WLR851998 WVN851976:WVN851998 F917512:F917534 JB917512:JB917534 SX917512:SX917534 ACT917512:ACT917534 AMP917512:AMP917534 AWL917512:AWL917534 BGH917512:BGH917534 BQD917512:BQD917534 BZZ917512:BZZ917534 CJV917512:CJV917534 CTR917512:CTR917534 DDN917512:DDN917534 DNJ917512:DNJ917534 DXF917512:DXF917534 EHB917512:EHB917534 EQX917512:EQX917534 FAT917512:FAT917534 FKP917512:FKP917534 FUL917512:FUL917534 GEH917512:GEH917534 GOD917512:GOD917534 GXZ917512:GXZ917534 HHV917512:HHV917534 HRR917512:HRR917534 IBN917512:IBN917534 ILJ917512:ILJ917534 IVF917512:IVF917534 JFB917512:JFB917534 JOX917512:JOX917534 JYT917512:JYT917534 KIP917512:KIP917534 KSL917512:KSL917534 LCH917512:LCH917534 LMD917512:LMD917534 LVZ917512:LVZ917534 MFV917512:MFV917534 MPR917512:MPR917534 MZN917512:MZN917534 NJJ917512:NJJ917534 NTF917512:NTF917534 ODB917512:ODB917534 OMX917512:OMX917534 OWT917512:OWT917534 PGP917512:PGP917534 PQL917512:PQL917534 QAH917512:QAH917534 QKD917512:QKD917534 QTZ917512:QTZ917534 RDV917512:RDV917534 RNR917512:RNR917534 RXN917512:RXN917534 SHJ917512:SHJ917534 SRF917512:SRF917534 TBB917512:TBB917534 TKX917512:TKX917534 TUT917512:TUT917534 UEP917512:UEP917534 UOL917512:UOL917534 UYH917512:UYH917534 VID917512:VID917534 VRZ917512:VRZ917534 WBV917512:WBV917534 WLR917512:WLR917534 WVN917512:WVN917534 F983048:F983070 JB983048:JB983070 SX983048:SX983070 ACT983048:ACT983070 AMP983048:AMP983070 AWL983048:AWL983070 BGH983048:BGH983070 BQD983048:BQD983070 BZZ983048:BZZ983070 CJV983048:CJV983070 CTR983048:CTR983070 DDN983048:DDN983070 DNJ983048:DNJ983070 DXF983048:DXF983070 EHB983048:EHB983070 EQX983048:EQX983070 FAT983048:FAT983070 FKP983048:FKP983070 FUL983048:FUL983070 GEH983048:GEH983070 GOD983048:GOD983070 GXZ983048:GXZ983070 HHV983048:HHV983070 HRR983048:HRR983070 IBN983048:IBN983070 ILJ983048:ILJ983070 IVF983048:IVF983070 JFB983048:JFB983070 JOX983048:JOX983070 JYT983048:JYT983070 KIP983048:KIP983070 KSL983048:KSL983070 LCH983048:LCH983070 LMD983048:LMD983070 LVZ983048:LVZ983070 MFV983048:MFV983070 MPR983048:MPR983070 MZN983048:MZN983070 NJJ983048:NJJ983070 NTF983048:NTF983070 ODB983048:ODB983070 OMX983048:OMX983070 OWT983048:OWT983070 PGP983048:PGP983070 PQL983048:PQL983070 QAH983048:QAH983070 QKD983048:QKD983070 QTZ983048:QTZ983070 RDV983048:RDV983070 RNR983048:RNR983070 RXN983048:RXN983070 SHJ983048:SHJ983070 SRF983048:SRF983070 TBB983048:TBB983070 TKX983048:TKX983070 TUT983048:TUT983070 UEP983048:UEP983070 UOL983048:UOL983070 UYH983048:UYH983070 VID983048:VID983070 VRZ983048:VRZ983070 WBV983048:WBV983070 WLR983048:WLR983070 WVN983048:WVN983070">
      <formula1>$A$30:$A$34</formula1>
    </dataValidation>
  </dataValidations>
  <pageMargins left="0.75" right="0.75" top="1" bottom="1" header="0.49212598499999999" footer="0.49212598499999999"/>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7"/>
  <sheetViews>
    <sheetView showGridLines="0" topLeftCell="E4" workbookViewId="0">
      <selection activeCell="I8" sqref="I8"/>
    </sheetView>
  </sheetViews>
  <sheetFormatPr defaultRowHeight="12.75" x14ac:dyDescent="0.2"/>
  <cols>
    <col min="1" max="1" width="37.42578125" customWidth="1"/>
    <col min="2" max="2" width="19.42578125" customWidth="1"/>
    <col min="3" max="3" width="19.140625" customWidth="1"/>
    <col min="4" max="4" width="19.85546875" customWidth="1"/>
    <col min="7" max="7" width="19" customWidth="1"/>
    <col min="8" max="8" width="16.140625" customWidth="1"/>
    <col min="9" max="9" width="28.42578125" customWidth="1"/>
    <col min="10" max="10" width="12.42578125" customWidth="1"/>
    <col min="11" max="11" width="19.28515625" customWidth="1"/>
    <col min="12" max="12" width="20.85546875" customWidth="1"/>
    <col min="13" max="13" width="21.140625" customWidth="1"/>
    <col min="21" max="21" width="4.28515625" customWidth="1"/>
    <col min="22" max="22" width="5.42578125" customWidth="1"/>
    <col min="23" max="23" width="2.28515625" customWidth="1"/>
  </cols>
  <sheetData>
    <row r="1" spans="1:26" ht="15" x14ac:dyDescent="0.2">
      <c r="A1" s="569" t="s">
        <v>640</v>
      </c>
      <c r="B1" s="22"/>
      <c r="C1" s="22"/>
    </row>
    <row r="2" spans="1:26" ht="15" x14ac:dyDescent="0.2">
      <c r="A2" s="551"/>
    </row>
    <row r="3" spans="1:26" ht="15" x14ac:dyDescent="0.2">
      <c r="A3" s="569" t="s">
        <v>641</v>
      </c>
      <c r="B3" s="22"/>
    </row>
    <row r="4" spans="1:26" ht="15.75" thickBot="1" x14ac:dyDescent="0.25">
      <c r="A4" s="569"/>
      <c r="B4" s="22"/>
    </row>
    <row r="5" spans="1:26" ht="30.75" thickBot="1" x14ac:dyDescent="0.25">
      <c r="A5" s="565" t="s">
        <v>552</v>
      </c>
      <c r="B5" s="566" t="s">
        <v>553</v>
      </c>
      <c r="C5" s="566" t="s">
        <v>554</v>
      </c>
      <c r="D5" s="566" t="s">
        <v>555</v>
      </c>
      <c r="G5" s="768" t="s">
        <v>556</v>
      </c>
      <c r="H5" s="769"/>
      <c r="I5" s="769"/>
      <c r="J5" s="769"/>
      <c r="K5" s="769"/>
      <c r="L5" s="769"/>
      <c r="M5" s="769"/>
      <c r="N5" s="769"/>
      <c r="O5" s="769"/>
      <c r="P5" s="769"/>
      <c r="Q5" s="769"/>
      <c r="R5" s="769"/>
      <c r="S5" s="769"/>
      <c r="T5" s="769"/>
      <c r="U5" s="769"/>
      <c r="V5" s="769"/>
      <c r="W5" s="769"/>
      <c r="X5" s="770"/>
      <c r="Y5" s="771"/>
      <c r="Z5" s="772"/>
    </row>
    <row r="6" spans="1:26" ht="60.75" thickBot="1" x14ac:dyDescent="0.25">
      <c r="A6" s="568" t="s">
        <v>199</v>
      </c>
      <c r="B6" s="567" t="s">
        <v>192</v>
      </c>
      <c r="C6" s="567" t="s">
        <v>193</v>
      </c>
      <c r="D6" s="567" t="s">
        <v>196</v>
      </c>
      <c r="G6" s="773" t="s">
        <v>638</v>
      </c>
      <c r="H6" s="774"/>
      <c r="I6" s="774"/>
      <c r="J6" s="774"/>
      <c r="K6" s="774"/>
      <c r="L6" s="774"/>
      <c r="M6" s="553"/>
      <c r="N6" s="553"/>
      <c r="O6" s="774" t="s">
        <v>639</v>
      </c>
      <c r="P6" s="774"/>
      <c r="Q6" s="774"/>
      <c r="R6" s="774"/>
      <c r="S6" s="774"/>
      <c r="T6" s="774"/>
      <c r="U6" s="774"/>
      <c r="V6" s="774"/>
      <c r="W6" s="774"/>
      <c r="X6" s="775"/>
      <c r="Y6" s="771"/>
      <c r="Z6" s="772"/>
    </row>
    <row r="7" spans="1:26" ht="75.75" thickBot="1" x14ac:dyDescent="0.25">
      <c r="A7" s="568" t="s">
        <v>198</v>
      </c>
      <c r="B7" s="567" t="s">
        <v>202</v>
      </c>
      <c r="C7" s="567" t="s">
        <v>203</v>
      </c>
      <c r="D7" s="567" t="s">
        <v>205</v>
      </c>
      <c r="G7" s="554"/>
      <c r="H7" s="554"/>
      <c r="I7" s="555"/>
      <c r="J7" s="555"/>
      <c r="K7" s="555"/>
      <c r="L7" s="555"/>
      <c r="M7" s="555"/>
      <c r="N7" s="767"/>
      <c r="O7" s="767"/>
      <c r="P7" s="767"/>
      <c r="Q7" s="762"/>
      <c r="R7" s="762"/>
      <c r="S7" s="762"/>
      <c r="T7" s="762"/>
      <c r="U7" s="762"/>
      <c r="V7" s="762"/>
      <c r="W7" s="763"/>
      <c r="X7" s="763"/>
      <c r="Y7" s="763"/>
      <c r="Z7" s="763"/>
    </row>
    <row r="8" spans="1:26" ht="61.5" thickTop="1" thickBot="1" x14ac:dyDescent="0.25">
      <c r="A8" s="568" t="s">
        <v>214</v>
      </c>
      <c r="B8" s="567" t="s">
        <v>209</v>
      </c>
      <c r="C8" s="567" t="s">
        <v>210</v>
      </c>
      <c r="D8" s="567" t="s">
        <v>212</v>
      </c>
      <c r="G8" s="556" t="s">
        <v>0</v>
      </c>
      <c r="H8" s="557" t="s">
        <v>557</v>
      </c>
      <c r="I8" s="557" t="s">
        <v>558</v>
      </c>
      <c r="J8" s="557" t="s">
        <v>559</v>
      </c>
      <c r="K8" s="557" t="s">
        <v>560</v>
      </c>
      <c r="L8" s="557" t="s">
        <v>561</v>
      </c>
      <c r="M8" s="557" t="s">
        <v>562</v>
      </c>
      <c r="N8" s="764" t="s">
        <v>563</v>
      </c>
      <c r="O8" s="765"/>
      <c r="P8" s="747" t="s">
        <v>564</v>
      </c>
      <c r="Q8" s="749"/>
      <c r="R8" s="748"/>
      <c r="S8" s="747" t="s">
        <v>565</v>
      </c>
      <c r="T8" s="749"/>
      <c r="U8" s="749"/>
      <c r="V8" s="749"/>
      <c r="W8" s="748"/>
      <c r="X8" s="764" t="s">
        <v>6</v>
      </c>
      <c r="Y8" s="766"/>
      <c r="Z8" s="552"/>
    </row>
    <row r="9" spans="1:26" ht="60.75" thickBot="1" x14ac:dyDescent="0.25">
      <c r="A9" s="568" t="s">
        <v>215</v>
      </c>
      <c r="B9" s="567" t="s">
        <v>218</v>
      </c>
      <c r="C9" s="567" t="s">
        <v>219</v>
      </c>
      <c r="D9" s="567" t="s">
        <v>221</v>
      </c>
      <c r="G9" s="558" t="s">
        <v>566</v>
      </c>
      <c r="H9" s="559" t="s">
        <v>567</v>
      </c>
      <c r="I9" s="559" t="s">
        <v>642</v>
      </c>
      <c r="J9" s="559" t="s">
        <v>568</v>
      </c>
      <c r="K9" s="559" t="s">
        <v>569</v>
      </c>
      <c r="L9" s="559" t="s">
        <v>570</v>
      </c>
      <c r="M9" s="559" t="s">
        <v>571</v>
      </c>
      <c r="N9" s="758" t="s">
        <v>572</v>
      </c>
      <c r="O9" s="759"/>
      <c r="P9" s="758" t="s">
        <v>573</v>
      </c>
      <c r="Q9" s="760"/>
      <c r="R9" s="759"/>
      <c r="S9" s="758" t="s">
        <v>574</v>
      </c>
      <c r="T9" s="760"/>
      <c r="U9" s="760"/>
      <c r="V9" s="760"/>
      <c r="W9" s="759"/>
      <c r="X9" s="758" t="s">
        <v>575</v>
      </c>
      <c r="Y9" s="761"/>
      <c r="Z9" s="552"/>
    </row>
    <row r="10" spans="1:26" ht="60.75" thickBot="1" x14ac:dyDescent="0.25">
      <c r="A10" s="568" t="s">
        <v>223</v>
      </c>
      <c r="B10" s="567" t="s">
        <v>226</v>
      </c>
      <c r="C10" s="567" t="s">
        <v>227</v>
      </c>
      <c r="D10" s="567" t="s">
        <v>229</v>
      </c>
      <c r="G10" s="558" t="s">
        <v>576</v>
      </c>
      <c r="H10" s="559" t="s">
        <v>577</v>
      </c>
      <c r="I10" s="559" t="s">
        <v>578</v>
      </c>
      <c r="J10" s="559" t="s">
        <v>568</v>
      </c>
      <c r="K10" s="559" t="s">
        <v>579</v>
      </c>
      <c r="L10" s="559" t="s">
        <v>580</v>
      </c>
      <c r="M10" s="559" t="s">
        <v>198</v>
      </c>
      <c r="N10" s="758" t="s">
        <v>581</v>
      </c>
      <c r="O10" s="759"/>
      <c r="P10" s="758" t="s">
        <v>582</v>
      </c>
      <c r="Q10" s="760"/>
      <c r="R10" s="759"/>
      <c r="S10" s="758" t="s">
        <v>583</v>
      </c>
      <c r="T10" s="760"/>
      <c r="U10" s="760"/>
      <c r="V10" s="760"/>
      <c r="W10" s="759"/>
      <c r="X10" s="758" t="s">
        <v>584</v>
      </c>
      <c r="Y10" s="761"/>
      <c r="Z10" s="552"/>
    </row>
    <row r="11" spans="1:26" ht="75.75" thickBot="1" x14ac:dyDescent="0.25">
      <c r="A11" s="568" t="s">
        <v>231</v>
      </c>
      <c r="B11" s="567" t="s">
        <v>234</v>
      </c>
      <c r="C11" s="567" t="s">
        <v>235</v>
      </c>
      <c r="D11" s="567" t="s">
        <v>237</v>
      </c>
      <c r="G11" s="558" t="s">
        <v>585</v>
      </c>
      <c r="H11" s="559" t="s">
        <v>586</v>
      </c>
      <c r="I11" s="559" t="s">
        <v>587</v>
      </c>
      <c r="J11" s="559" t="s">
        <v>568</v>
      </c>
      <c r="K11" s="559" t="s">
        <v>588</v>
      </c>
      <c r="L11" s="559" t="s">
        <v>589</v>
      </c>
      <c r="M11" s="559" t="s">
        <v>214</v>
      </c>
      <c r="N11" s="758" t="s">
        <v>590</v>
      </c>
      <c r="O11" s="759"/>
      <c r="P11" s="758" t="s">
        <v>591</v>
      </c>
      <c r="Q11" s="760"/>
      <c r="R11" s="759"/>
      <c r="S11" s="758" t="s">
        <v>592</v>
      </c>
      <c r="T11" s="760"/>
      <c r="U11" s="760"/>
      <c r="V11" s="760"/>
      <c r="W11" s="759"/>
      <c r="X11" s="758" t="s">
        <v>593</v>
      </c>
      <c r="Y11" s="761"/>
      <c r="Z11" s="552"/>
    </row>
    <row r="12" spans="1:26" ht="60.75" thickBot="1" x14ac:dyDescent="0.25">
      <c r="A12" s="568" t="s">
        <v>239</v>
      </c>
      <c r="B12" s="567" t="s">
        <v>242</v>
      </c>
      <c r="C12" s="567" t="s">
        <v>243</v>
      </c>
      <c r="D12" s="567" t="s">
        <v>245</v>
      </c>
      <c r="G12" s="558" t="s">
        <v>594</v>
      </c>
      <c r="H12" s="559" t="s">
        <v>595</v>
      </c>
      <c r="I12" s="559" t="s">
        <v>596</v>
      </c>
      <c r="J12" s="559" t="s">
        <v>568</v>
      </c>
      <c r="K12" s="559" t="s">
        <v>597</v>
      </c>
      <c r="L12" s="559" t="s">
        <v>589</v>
      </c>
      <c r="M12" s="559" t="s">
        <v>598</v>
      </c>
      <c r="N12" s="758" t="s">
        <v>599</v>
      </c>
      <c r="O12" s="759"/>
      <c r="P12" s="758" t="s">
        <v>600</v>
      </c>
      <c r="Q12" s="760"/>
      <c r="R12" s="759"/>
      <c r="S12" s="758" t="s">
        <v>599</v>
      </c>
      <c r="T12" s="760"/>
      <c r="U12" s="760"/>
      <c r="V12" s="760"/>
      <c r="W12" s="759"/>
      <c r="X12" s="758" t="s">
        <v>601</v>
      </c>
      <c r="Y12" s="761"/>
      <c r="Z12" s="552"/>
    </row>
    <row r="13" spans="1:26" ht="75.75" thickBot="1" x14ac:dyDescent="0.25">
      <c r="A13" s="568" t="s">
        <v>247</v>
      </c>
      <c r="B13" s="567" t="s">
        <v>250</v>
      </c>
      <c r="C13" s="567" t="s">
        <v>251</v>
      </c>
      <c r="D13" s="567" t="s">
        <v>253</v>
      </c>
      <c r="G13" s="558" t="s">
        <v>602</v>
      </c>
      <c r="H13" s="559" t="s">
        <v>603</v>
      </c>
      <c r="I13" s="559" t="s">
        <v>604</v>
      </c>
      <c r="J13" s="559" t="s">
        <v>568</v>
      </c>
      <c r="K13" s="559" t="s">
        <v>605</v>
      </c>
      <c r="L13" s="559" t="s">
        <v>589</v>
      </c>
      <c r="M13" s="559" t="s">
        <v>606</v>
      </c>
      <c r="N13" s="758" t="s">
        <v>607</v>
      </c>
      <c r="O13" s="759"/>
      <c r="P13" s="758" t="s">
        <v>608</v>
      </c>
      <c r="Q13" s="760"/>
      <c r="R13" s="759"/>
      <c r="S13" s="758" t="s">
        <v>599</v>
      </c>
      <c r="T13" s="760"/>
      <c r="U13" s="760"/>
      <c r="V13" s="760"/>
      <c r="W13" s="759"/>
      <c r="X13" s="758" t="s">
        <v>609</v>
      </c>
      <c r="Y13" s="761"/>
      <c r="Z13" s="552"/>
    </row>
    <row r="14" spans="1:26" ht="51.75" thickBot="1" x14ac:dyDescent="0.25">
      <c r="G14" s="558" t="s">
        <v>610</v>
      </c>
      <c r="H14" s="559" t="s">
        <v>611</v>
      </c>
      <c r="I14" s="559" t="s">
        <v>612</v>
      </c>
      <c r="J14" s="559" t="s">
        <v>568</v>
      </c>
      <c r="K14" s="559" t="s">
        <v>613</v>
      </c>
      <c r="L14" s="559" t="s">
        <v>614</v>
      </c>
      <c r="M14" s="559" t="s">
        <v>615</v>
      </c>
      <c r="N14" s="758" t="s">
        <v>616</v>
      </c>
      <c r="O14" s="759"/>
      <c r="P14" s="758" t="s">
        <v>617</v>
      </c>
      <c r="Q14" s="760"/>
      <c r="R14" s="759"/>
      <c r="S14" s="758" t="s">
        <v>618</v>
      </c>
      <c r="T14" s="760"/>
      <c r="U14" s="760"/>
      <c r="V14" s="760"/>
      <c r="W14" s="759"/>
      <c r="X14" s="758" t="s">
        <v>619</v>
      </c>
      <c r="Y14" s="761"/>
      <c r="Z14" s="552"/>
    </row>
    <row r="15" spans="1:26" ht="51.75" thickBot="1" x14ac:dyDescent="0.25">
      <c r="G15" s="558" t="s">
        <v>620</v>
      </c>
      <c r="H15" s="559" t="s">
        <v>621</v>
      </c>
      <c r="I15" s="559" t="s">
        <v>622</v>
      </c>
      <c r="J15" s="559" t="s">
        <v>568</v>
      </c>
      <c r="K15" s="559" t="s">
        <v>623</v>
      </c>
      <c r="L15" s="559" t="s">
        <v>589</v>
      </c>
      <c r="M15" s="559" t="s">
        <v>624</v>
      </c>
      <c r="N15" s="758" t="s">
        <v>625</v>
      </c>
      <c r="O15" s="759"/>
      <c r="P15" s="758" t="s">
        <v>626</v>
      </c>
      <c r="Q15" s="760"/>
      <c r="R15" s="759"/>
      <c r="S15" s="758" t="s">
        <v>599</v>
      </c>
      <c r="T15" s="760"/>
      <c r="U15" s="760"/>
      <c r="V15" s="760"/>
      <c r="W15" s="759"/>
      <c r="X15" s="758" t="s">
        <v>627</v>
      </c>
      <c r="Y15" s="761"/>
      <c r="Z15" s="552"/>
    </row>
    <row r="16" spans="1:26" ht="64.5" thickBot="1" x14ac:dyDescent="0.25">
      <c r="G16" s="558" t="s">
        <v>628</v>
      </c>
      <c r="H16" s="559" t="s">
        <v>629</v>
      </c>
      <c r="I16" s="559" t="s">
        <v>630</v>
      </c>
      <c r="J16" s="559" t="s">
        <v>568</v>
      </c>
      <c r="K16" s="560" t="s">
        <v>631</v>
      </c>
      <c r="L16" s="559" t="s">
        <v>632</v>
      </c>
      <c r="M16" s="559" t="s">
        <v>633</v>
      </c>
      <c r="N16" s="758" t="s">
        <v>634</v>
      </c>
      <c r="O16" s="759"/>
      <c r="P16" s="758" t="s">
        <v>635</v>
      </c>
      <c r="Q16" s="760"/>
      <c r="R16" s="759"/>
      <c r="S16" s="758" t="s">
        <v>599</v>
      </c>
      <c r="T16" s="760"/>
      <c r="U16" s="760"/>
      <c r="V16" s="760"/>
      <c r="W16" s="759"/>
      <c r="X16" s="758" t="s">
        <v>636</v>
      </c>
      <c r="Y16" s="761"/>
      <c r="Z16" s="552"/>
    </row>
    <row r="17" spans="7:26" ht="13.5" thickBot="1" x14ac:dyDescent="0.25">
      <c r="G17" s="554"/>
      <c r="H17" s="554"/>
      <c r="I17" s="555"/>
      <c r="J17" s="555"/>
      <c r="K17" s="555"/>
      <c r="L17" s="555"/>
      <c r="M17" s="555"/>
      <c r="N17" s="762"/>
      <c r="O17" s="762"/>
      <c r="P17" s="762"/>
      <c r="Q17" s="762"/>
      <c r="R17" s="762"/>
      <c r="S17" s="762"/>
      <c r="T17" s="762"/>
      <c r="U17" s="762"/>
      <c r="V17" s="762"/>
      <c r="W17" s="763"/>
      <c r="X17" s="763"/>
      <c r="Y17" s="763"/>
      <c r="Z17" s="763"/>
    </row>
    <row r="18" spans="7:26" ht="25.5" customHeight="1" thickBot="1" x14ac:dyDescent="0.25">
      <c r="G18" s="555"/>
      <c r="H18" s="747" t="s">
        <v>643</v>
      </c>
      <c r="I18" s="748"/>
      <c r="J18" s="747" t="s">
        <v>644</v>
      </c>
      <c r="K18" s="749"/>
      <c r="L18" s="749"/>
      <c r="M18" s="750"/>
      <c r="N18" s="751" t="s">
        <v>645</v>
      </c>
      <c r="O18" s="749"/>
      <c r="P18" s="749"/>
      <c r="Q18" s="749"/>
      <c r="R18" s="749"/>
      <c r="S18" s="749"/>
      <c r="T18" s="749"/>
      <c r="U18" s="749"/>
      <c r="V18" s="749"/>
      <c r="W18" s="749"/>
      <c r="X18" s="749"/>
      <c r="Y18" s="750"/>
      <c r="Z18" s="552"/>
    </row>
    <row r="19" spans="7:26" ht="90" customHeight="1" thickBot="1" x14ac:dyDescent="0.25">
      <c r="G19" s="752" t="s">
        <v>637</v>
      </c>
      <c r="H19" s="753"/>
      <c r="I19" s="753"/>
      <c r="J19" s="753"/>
      <c r="K19" s="753"/>
      <c r="L19" s="753"/>
      <c r="M19" s="754"/>
      <c r="N19" s="755"/>
      <c r="O19" s="756"/>
      <c r="P19" s="756"/>
      <c r="Q19" s="756"/>
      <c r="R19" s="756"/>
      <c r="S19" s="756"/>
      <c r="T19" s="756"/>
      <c r="U19" s="561"/>
      <c r="V19" s="757"/>
      <c r="W19" s="757"/>
      <c r="X19" s="757"/>
      <c r="Y19" s="757"/>
      <c r="Z19" s="757"/>
    </row>
    <row r="23" spans="7:26" ht="17.25" x14ac:dyDescent="0.2">
      <c r="G23" s="562"/>
    </row>
    <row r="24" spans="7:26" x14ac:dyDescent="0.2">
      <c r="G24" s="563"/>
    </row>
    <row r="25" spans="7:26" ht="17.25" x14ac:dyDescent="0.2">
      <c r="G25" s="564"/>
    </row>
    <row r="26" spans="7:26" ht="17.25" x14ac:dyDescent="0.2">
      <c r="G26" s="564"/>
    </row>
    <row r="27" spans="7:26" ht="17.25" x14ac:dyDescent="0.2">
      <c r="G27" s="564"/>
    </row>
    <row r="28" spans="7:26" ht="17.25" x14ac:dyDescent="0.2">
      <c r="G28" s="564"/>
    </row>
    <row r="29" spans="7:26" ht="17.25" x14ac:dyDescent="0.2">
      <c r="G29" s="564"/>
    </row>
    <row r="30" spans="7:26" ht="17.25" x14ac:dyDescent="0.2">
      <c r="G30" s="564"/>
    </row>
    <row r="31" spans="7:26" ht="17.25" x14ac:dyDescent="0.2">
      <c r="G31" s="564"/>
    </row>
    <row r="32" spans="7:26" ht="17.25" x14ac:dyDescent="0.2">
      <c r="G32" s="564"/>
    </row>
    <row r="33" spans="7:7" ht="17.25" x14ac:dyDescent="0.2">
      <c r="G33" s="564"/>
    </row>
    <row r="34" spans="7:7" ht="17.25" x14ac:dyDescent="0.2">
      <c r="G34" s="564"/>
    </row>
    <row r="35" spans="7:7" ht="17.25" x14ac:dyDescent="0.2">
      <c r="G35" s="564"/>
    </row>
    <row r="37" spans="7:7" ht="17.25" x14ac:dyDescent="0.2">
      <c r="G37" s="562"/>
    </row>
    <row r="38" spans="7:7" x14ac:dyDescent="0.2">
      <c r="G38" s="563"/>
    </row>
    <row r="39" spans="7:7" ht="17.25" x14ac:dyDescent="0.2">
      <c r="G39" s="564"/>
    </row>
    <row r="40" spans="7:7" ht="17.25" x14ac:dyDescent="0.2">
      <c r="G40" s="564"/>
    </row>
    <row r="41" spans="7:7" ht="17.25" x14ac:dyDescent="0.2">
      <c r="G41" s="564"/>
    </row>
    <row r="42" spans="7:7" ht="17.25" x14ac:dyDescent="0.2">
      <c r="G42" s="564"/>
    </row>
    <row r="43" spans="7:7" ht="17.25" x14ac:dyDescent="0.2">
      <c r="G43" s="564"/>
    </row>
    <row r="44" spans="7:7" ht="17.25" x14ac:dyDescent="0.2">
      <c r="G44" s="564"/>
    </row>
    <row r="45" spans="7:7" ht="17.25" x14ac:dyDescent="0.2">
      <c r="G45" s="564"/>
    </row>
    <row r="46" spans="7:7" ht="17.25" x14ac:dyDescent="0.2">
      <c r="G46" s="564"/>
    </row>
    <row r="47" spans="7:7" ht="17.25" x14ac:dyDescent="0.2">
      <c r="G47" s="564"/>
    </row>
    <row r="48" spans="7:7" ht="17.25" x14ac:dyDescent="0.2">
      <c r="G48" s="564"/>
    </row>
    <row r="49" spans="7:7" ht="17.25" x14ac:dyDescent="0.2">
      <c r="G49" s="564"/>
    </row>
    <row r="51" spans="7:7" ht="17.25" x14ac:dyDescent="0.2">
      <c r="G51" s="562"/>
    </row>
    <row r="52" spans="7:7" x14ac:dyDescent="0.2">
      <c r="G52" s="563"/>
    </row>
    <row r="53" spans="7:7" ht="17.25" x14ac:dyDescent="0.2">
      <c r="G53" s="564"/>
    </row>
    <row r="54" spans="7:7" ht="17.25" x14ac:dyDescent="0.2">
      <c r="G54" s="564"/>
    </row>
    <row r="55" spans="7:7" ht="17.25" x14ac:dyDescent="0.2">
      <c r="G55" s="564"/>
    </row>
    <row r="56" spans="7:7" ht="17.25" x14ac:dyDescent="0.2">
      <c r="G56" s="564"/>
    </row>
    <row r="57" spans="7:7" ht="17.25" x14ac:dyDescent="0.2">
      <c r="G57" s="564"/>
    </row>
    <row r="58" spans="7:7" ht="17.25" x14ac:dyDescent="0.2">
      <c r="G58" s="564"/>
    </row>
    <row r="59" spans="7:7" ht="17.25" x14ac:dyDescent="0.2">
      <c r="G59" s="564"/>
    </row>
    <row r="60" spans="7:7" ht="17.25" x14ac:dyDescent="0.2">
      <c r="G60" s="564"/>
    </row>
    <row r="61" spans="7:7" ht="17.25" x14ac:dyDescent="0.2">
      <c r="G61" s="564"/>
    </row>
    <row r="62" spans="7:7" ht="17.25" x14ac:dyDescent="0.2">
      <c r="G62" s="564"/>
    </row>
    <row r="63" spans="7:7" ht="17.25" x14ac:dyDescent="0.2">
      <c r="G63" s="564"/>
    </row>
    <row r="65" spans="7:7" ht="17.25" x14ac:dyDescent="0.2">
      <c r="G65" s="562"/>
    </row>
    <row r="66" spans="7:7" x14ac:dyDescent="0.2">
      <c r="G66" s="563"/>
    </row>
    <row r="67" spans="7:7" ht="17.25" x14ac:dyDescent="0.2">
      <c r="G67" s="564"/>
    </row>
    <row r="68" spans="7:7" ht="17.25" x14ac:dyDescent="0.2">
      <c r="G68" s="564"/>
    </row>
    <row r="69" spans="7:7" ht="17.25" x14ac:dyDescent="0.2">
      <c r="G69" s="564"/>
    </row>
    <row r="70" spans="7:7" ht="17.25" x14ac:dyDescent="0.2">
      <c r="G70" s="564"/>
    </row>
    <row r="71" spans="7:7" ht="17.25" x14ac:dyDescent="0.2">
      <c r="G71" s="564"/>
    </row>
    <row r="72" spans="7:7" ht="17.25" x14ac:dyDescent="0.2">
      <c r="G72" s="564"/>
    </row>
    <row r="73" spans="7:7" ht="17.25" x14ac:dyDescent="0.2">
      <c r="G73" s="564"/>
    </row>
    <row r="74" spans="7:7" ht="17.25" x14ac:dyDescent="0.2">
      <c r="G74" s="564"/>
    </row>
    <row r="75" spans="7:7" ht="17.25" x14ac:dyDescent="0.2">
      <c r="G75" s="564"/>
    </row>
    <row r="76" spans="7:7" ht="17.25" x14ac:dyDescent="0.2">
      <c r="G76" s="564"/>
    </row>
    <row r="77" spans="7:7" ht="17.25" x14ac:dyDescent="0.2">
      <c r="G77" s="564"/>
    </row>
  </sheetData>
  <mergeCells count="56">
    <mergeCell ref="N7:P7"/>
    <mergeCell ref="Q7:S7"/>
    <mergeCell ref="T7:V7"/>
    <mergeCell ref="W7:Z7"/>
    <mergeCell ref="G5:X5"/>
    <mergeCell ref="Y5:Z5"/>
    <mergeCell ref="G6:L6"/>
    <mergeCell ref="O6:X6"/>
    <mergeCell ref="Y6:Z6"/>
    <mergeCell ref="N8:O8"/>
    <mergeCell ref="P8:R8"/>
    <mergeCell ref="S8:W8"/>
    <mergeCell ref="X8:Y8"/>
    <mergeCell ref="N9:O9"/>
    <mergeCell ref="P9:R9"/>
    <mergeCell ref="S9:W9"/>
    <mergeCell ref="X9:Y9"/>
    <mergeCell ref="N10:O10"/>
    <mergeCell ref="P10:R10"/>
    <mergeCell ref="S10:W10"/>
    <mergeCell ref="X10:Y10"/>
    <mergeCell ref="N11:O11"/>
    <mergeCell ref="P11:R11"/>
    <mergeCell ref="S11:W11"/>
    <mergeCell ref="X11:Y11"/>
    <mergeCell ref="N12:O12"/>
    <mergeCell ref="P12:R12"/>
    <mergeCell ref="S12:W12"/>
    <mergeCell ref="X12:Y12"/>
    <mergeCell ref="N13:O13"/>
    <mergeCell ref="P13:R13"/>
    <mergeCell ref="S13:W13"/>
    <mergeCell ref="X13:Y13"/>
    <mergeCell ref="N14:O14"/>
    <mergeCell ref="P14:R14"/>
    <mergeCell ref="S14:W14"/>
    <mergeCell ref="X14:Y14"/>
    <mergeCell ref="N15:O15"/>
    <mergeCell ref="P15:R15"/>
    <mergeCell ref="S15:W15"/>
    <mergeCell ref="X15:Y15"/>
    <mergeCell ref="N16:O16"/>
    <mergeCell ref="P16:R16"/>
    <mergeCell ref="S16:W16"/>
    <mergeCell ref="X16:Y16"/>
    <mergeCell ref="N17:P17"/>
    <mergeCell ref="Q17:S17"/>
    <mergeCell ref="T17:V17"/>
    <mergeCell ref="W17:Z17"/>
    <mergeCell ref="H18:I18"/>
    <mergeCell ref="J18:M18"/>
    <mergeCell ref="N18:Y18"/>
    <mergeCell ref="G19:M19"/>
    <mergeCell ref="N19:Q19"/>
    <mergeCell ref="R19:T19"/>
    <mergeCell ref="V19:Z19"/>
  </mergeCells>
  <pageMargins left="0.511811024" right="0.511811024" top="0.78740157499999996" bottom="0.78740157499999996" header="0.31496062000000002" footer="0.31496062000000002"/>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4" workbookViewId="0">
      <selection activeCell="N36" sqref="N36"/>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Y78"/>
  <sheetViews>
    <sheetView showGridLines="0" zoomScaleNormal="100" workbookViewId="0">
      <selection activeCell="AB9" sqref="AB9"/>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635"/>
      <c r="B3" s="635"/>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0.19685039370078741" right="0.39370078740157483" top="0.39370078740157483" bottom="0.39370078740157483" header="0.39370078740157483" footer="0.39370078740157483"/>
  <pageSetup paperSize="9" scale="75" orientation="landscape" r:id="rId1"/>
  <headerFooter alignWithMargins="0">
    <oddFooter>&amp;R13</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M36" sqref="M36"/>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AS23"/>
  <sheetViews>
    <sheetView showGridLines="0" workbookViewId="0">
      <selection activeCell="AF14" sqref="AF14"/>
    </sheetView>
  </sheetViews>
  <sheetFormatPr defaultColWidth="11.42578125" defaultRowHeight="12.75" x14ac:dyDescent="0.2"/>
  <cols>
    <col min="1" max="1" width="3.28515625" style="332" customWidth="1"/>
    <col min="2" max="2" width="4.28515625" style="332" customWidth="1"/>
    <col min="3" max="4" width="11.42578125" style="332" customWidth="1"/>
    <col min="5" max="5" width="1" style="332" customWidth="1"/>
    <col min="6" max="6" width="4.7109375" style="332" customWidth="1"/>
    <col min="7" max="31" width="3.28515625" style="332" customWidth="1"/>
    <col min="32" max="256" width="11.42578125" style="332"/>
    <col min="257" max="257" width="3.28515625" style="332" customWidth="1"/>
    <col min="258" max="258" width="4.28515625" style="332" customWidth="1"/>
    <col min="259" max="260" width="11.42578125" style="332"/>
    <col min="261" max="261" width="1" style="332" customWidth="1"/>
    <col min="262" max="262" width="2.28515625" style="332" customWidth="1"/>
    <col min="263" max="287" width="3.28515625" style="332" customWidth="1"/>
    <col min="288" max="512" width="11.42578125" style="332"/>
    <col min="513" max="513" width="3.28515625" style="332" customWidth="1"/>
    <col min="514" max="514" width="4.28515625" style="332" customWidth="1"/>
    <col min="515" max="516" width="11.42578125" style="332"/>
    <col min="517" max="517" width="1" style="332" customWidth="1"/>
    <col min="518" max="518" width="2.28515625" style="332" customWidth="1"/>
    <col min="519" max="543" width="3.28515625" style="332" customWidth="1"/>
    <col min="544" max="768" width="11.42578125" style="332"/>
    <col min="769" max="769" width="3.28515625" style="332" customWidth="1"/>
    <col min="770" max="770" width="4.28515625" style="332" customWidth="1"/>
    <col min="771" max="772" width="11.42578125" style="332"/>
    <col min="773" max="773" width="1" style="332" customWidth="1"/>
    <col min="774" max="774" width="2.28515625" style="332" customWidth="1"/>
    <col min="775" max="799" width="3.28515625" style="332" customWidth="1"/>
    <col min="800" max="1024" width="11.42578125" style="332"/>
    <col min="1025" max="1025" width="3.28515625" style="332" customWidth="1"/>
    <col min="1026" max="1026" width="4.28515625" style="332" customWidth="1"/>
    <col min="1027" max="1028" width="11.42578125" style="332"/>
    <col min="1029" max="1029" width="1" style="332" customWidth="1"/>
    <col min="1030" max="1030" width="2.28515625" style="332" customWidth="1"/>
    <col min="1031" max="1055" width="3.28515625" style="332" customWidth="1"/>
    <col min="1056" max="1280" width="11.42578125" style="332"/>
    <col min="1281" max="1281" width="3.28515625" style="332" customWidth="1"/>
    <col min="1282" max="1282" width="4.28515625" style="332" customWidth="1"/>
    <col min="1283" max="1284" width="11.42578125" style="332"/>
    <col min="1285" max="1285" width="1" style="332" customWidth="1"/>
    <col min="1286" max="1286" width="2.28515625" style="332" customWidth="1"/>
    <col min="1287" max="1311" width="3.28515625" style="332" customWidth="1"/>
    <col min="1312" max="1536" width="11.42578125" style="332"/>
    <col min="1537" max="1537" width="3.28515625" style="332" customWidth="1"/>
    <col min="1538" max="1538" width="4.28515625" style="332" customWidth="1"/>
    <col min="1539" max="1540" width="11.42578125" style="332"/>
    <col min="1541" max="1541" width="1" style="332" customWidth="1"/>
    <col min="1542" max="1542" width="2.28515625" style="332" customWidth="1"/>
    <col min="1543" max="1567" width="3.28515625" style="332" customWidth="1"/>
    <col min="1568" max="1792" width="11.42578125" style="332"/>
    <col min="1793" max="1793" width="3.28515625" style="332" customWidth="1"/>
    <col min="1794" max="1794" width="4.28515625" style="332" customWidth="1"/>
    <col min="1795" max="1796" width="11.42578125" style="332"/>
    <col min="1797" max="1797" width="1" style="332" customWidth="1"/>
    <col min="1798" max="1798" width="2.28515625" style="332" customWidth="1"/>
    <col min="1799" max="1823" width="3.28515625" style="332" customWidth="1"/>
    <col min="1824" max="2048" width="11.42578125" style="332"/>
    <col min="2049" max="2049" width="3.28515625" style="332" customWidth="1"/>
    <col min="2050" max="2050" width="4.28515625" style="332" customWidth="1"/>
    <col min="2051" max="2052" width="11.42578125" style="332"/>
    <col min="2053" max="2053" width="1" style="332" customWidth="1"/>
    <col min="2054" max="2054" width="2.28515625" style="332" customWidth="1"/>
    <col min="2055" max="2079" width="3.28515625" style="332" customWidth="1"/>
    <col min="2080" max="2304" width="11.42578125" style="332"/>
    <col min="2305" max="2305" width="3.28515625" style="332" customWidth="1"/>
    <col min="2306" max="2306" width="4.28515625" style="332" customWidth="1"/>
    <col min="2307" max="2308" width="11.42578125" style="332"/>
    <col min="2309" max="2309" width="1" style="332" customWidth="1"/>
    <col min="2310" max="2310" width="2.28515625" style="332" customWidth="1"/>
    <col min="2311" max="2335" width="3.28515625" style="332" customWidth="1"/>
    <col min="2336" max="2560" width="11.42578125" style="332"/>
    <col min="2561" max="2561" width="3.28515625" style="332" customWidth="1"/>
    <col min="2562" max="2562" width="4.28515625" style="332" customWidth="1"/>
    <col min="2563" max="2564" width="11.42578125" style="332"/>
    <col min="2565" max="2565" width="1" style="332" customWidth="1"/>
    <col min="2566" max="2566" width="2.28515625" style="332" customWidth="1"/>
    <col min="2567" max="2591" width="3.28515625" style="332" customWidth="1"/>
    <col min="2592" max="2816" width="11.42578125" style="332"/>
    <col min="2817" max="2817" width="3.28515625" style="332" customWidth="1"/>
    <col min="2818" max="2818" width="4.28515625" style="332" customWidth="1"/>
    <col min="2819" max="2820" width="11.42578125" style="332"/>
    <col min="2821" max="2821" width="1" style="332" customWidth="1"/>
    <col min="2822" max="2822" width="2.28515625" style="332" customWidth="1"/>
    <col min="2823" max="2847" width="3.28515625" style="332" customWidth="1"/>
    <col min="2848" max="3072" width="11.42578125" style="332"/>
    <col min="3073" max="3073" width="3.28515625" style="332" customWidth="1"/>
    <col min="3074" max="3074" width="4.28515625" style="332" customWidth="1"/>
    <col min="3075" max="3076" width="11.42578125" style="332"/>
    <col min="3077" max="3077" width="1" style="332" customWidth="1"/>
    <col min="3078" max="3078" width="2.28515625" style="332" customWidth="1"/>
    <col min="3079" max="3103" width="3.28515625" style="332" customWidth="1"/>
    <col min="3104" max="3328" width="11.42578125" style="332"/>
    <col min="3329" max="3329" width="3.28515625" style="332" customWidth="1"/>
    <col min="3330" max="3330" width="4.28515625" style="332" customWidth="1"/>
    <col min="3331" max="3332" width="11.42578125" style="332"/>
    <col min="3333" max="3333" width="1" style="332" customWidth="1"/>
    <col min="3334" max="3334" width="2.28515625" style="332" customWidth="1"/>
    <col min="3335" max="3359" width="3.28515625" style="332" customWidth="1"/>
    <col min="3360" max="3584" width="11.42578125" style="332"/>
    <col min="3585" max="3585" width="3.28515625" style="332" customWidth="1"/>
    <col min="3586" max="3586" width="4.28515625" style="332" customWidth="1"/>
    <col min="3587" max="3588" width="11.42578125" style="332"/>
    <col min="3589" max="3589" width="1" style="332" customWidth="1"/>
    <col min="3590" max="3590" width="2.28515625" style="332" customWidth="1"/>
    <col min="3591" max="3615" width="3.28515625" style="332" customWidth="1"/>
    <col min="3616" max="3840" width="11.42578125" style="332"/>
    <col min="3841" max="3841" width="3.28515625" style="332" customWidth="1"/>
    <col min="3842" max="3842" width="4.28515625" style="332" customWidth="1"/>
    <col min="3843" max="3844" width="11.42578125" style="332"/>
    <col min="3845" max="3845" width="1" style="332" customWidth="1"/>
    <col min="3846" max="3846" width="2.28515625" style="332" customWidth="1"/>
    <col min="3847" max="3871" width="3.28515625" style="332" customWidth="1"/>
    <col min="3872" max="4096" width="11.42578125" style="332"/>
    <col min="4097" max="4097" width="3.28515625" style="332" customWidth="1"/>
    <col min="4098" max="4098" width="4.28515625" style="332" customWidth="1"/>
    <col min="4099" max="4100" width="11.42578125" style="332"/>
    <col min="4101" max="4101" width="1" style="332" customWidth="1"/>
    <col min="4102" max="4102" width="2.28515625" style="332" customWidth="1"/>
    <col min="4103" max="4127" width="3.28515625" style="332" customWidth="1"/>
    <col min="4128" max="4352" width="11.42578125" style="332"/>
    <col min="4353" max="4353" width="3.28515625" style="332" customWidth="1"/>
    <col min="4354" max="4354" width="4.28515625" style="332" customWidth="1"/>
    <col min="4355" max="4356" width="11.42578125" style="332"/>
    <col min="4357" max="4357" width="1" style="332" customWidth="1"/>
    <col min="4358" max="4358" width="2.28515625" style="332" customWidth="1"/>
    <col min="4359" max="4383" width="3.28515625" style="332" customWidth="1"/>
    <col min="4384" max="4608" width="11.42578125" style="332"/>
    <col min="4609" max="4609" width="3.28515625" style="332" customWidth="1"/>
    <col min="4610" max="4610" width="4.28515625" style="332" customWidth="1"/>
    <col min="4611" max="4612" width="11.42578125" style="332"/>
    <col min="4613" max="4613" width="1" style="332" customWidth="1"/>
    <col min="4614" max="4614" width="2.28515625" style="332" customWidth="1"/>
    <col min="4615" max="4639" width="3.28515625" style="332" customWidth="1"/>
    <col min="4640" max="4864" width="11.42578125" style="332"/>
    <col min="4865" max="4865" width="3.28515625" style="332" customWidth="1"/>
    <col min="4866" max="4866" width="4.28515625" style="332" customWidth="1"/>
    <col min="4867" max="4868" width="11.42578125" style="332"/>
    <col min="4869" max="4869" width="1" style="332" customWidth="1"/>
    <col min="4870" max="4870" width="2.28515625" style="332" customWidth="1"/>
    <col min="4871" max="4895" width="3.28515625" style="332" customWidth="1"/>
    <col min="4896" max="5120" width="11.42578125" style="332"/>
    <col min="5121" max="5121" width="3.28515625" style="332" customWidth="1"/>
    <col min="5122" max="5122" width="4.28515625" style="332" customWidth="1"/>
    <col min="5123" max="5124" width="11.42578125" style="332"/>
    <col min="5125" max="5125" width="1" style="332" customWidth="1"/>
    <col min="5126" max="5126" width="2.28515625" style="332" customWidth="1"/>
    <col min="5127" max="5151" width="3.28515625" style="332" customWidth="1"/>
    <col min="5152" max="5376" width="11.42578125" style="332"/>
    <col min="5377" max="5377" width="3.28515625" style="332" customWidth="1"/>
    <col min="5378" max="5378" width="4.28515625" style="332" customWidth="1"/>
    <col min="5379" max="5380" width="11.42578125" style="332"/>
    <col min="5381" max="5381" width="1" style="332" customWidth="1"/>
    <col min="5382" max="5382" width="2.28515625" style="332" customWidth="1"/>
    <col min="5383" max="5407" width="3.28515625" style="332" customWidth="1"/>
    <col min="5408" max="5632" width="11.42578125" style="332"/>
    <col min="5633" max="5633" width="3.28515625" style="332" customWidth="1"/>
    <col min="5634" max="5634" width="4.28515625" style="332" customWidth="1"/>
    <col min="5635" max="5636" width="11.42578125" style="332"/>
    <col min="5637" max="5637" width="1" style="332" customWidth="1"/>
    <col min="5638" max="5638" width="2.28515625" style="332" customWidth="1"/>
    <col min="5639" max="5663" width="3.28515625" style="332" customWidth="1"/>
    <col min="5664" max="5888" width="11.42578125" style="332"/>
    <col min="5889" max="5889" width="3.28515625" style="332" customWidth="1"/>
    <col min="5890" max="5890" width="4.28515625" style="332" customWidth="1"/>
    <col min="5891" max="5892" width="11.42578125" style="332"/>
    <col min="5893" max="5893" width="1" style="332" customWidth="1"/>
    <col min="5894" max="5894" width="2.28515625" style="332" customWidth="1"/>
    <col min="5895" max="5919" width="3.28515625" style="332" customWidth="1"/>
    <col min="5920" max="6144" width="11.42578125" style="332"/>
    <col min="6145" max="6145" width="3.28515625" style="332" customWidth="1"/>
    <col min="6146" max="6146" width="4.28515625" style="332" customWidth="1"/>
    <col min="6147" max="6148" width="11.42578125" style="332"/>
    <col min="6149" max="6149" width="1" style="332" customWidth="1"/>
    <col min="6150" max="6150" width="2.28515625" style="332" customWidth="1"/>
    <col min="6151" max="6175" width="3.28515625" style="332" customWidth="1"/>
    <col min="6176" max="6400" width="11.42578125" style="332"/>
    <col min="6401" max="6401" width="3.28515625" style="332" customWidth="1"/>
    <col min="6402" max="6402" width="4.28515625" style="332" customWidth="1"/>
    <col min="6403" max="6404" width="11.42578125" style="332"/>
    <col min="6405" max="6405" width="1" style="332" customWidth="1"/>
    <col min="6406" max="6406" width="2.28515625" style="332" customWidth="1"/>
    <col min="6407" max="6431" width="3.28515625" style="332" customWidth="1"/>
    <col min="6432" max="6656" width="11.42578125" style="332"/>
    <col min="6657" max="6657" width="3.28515625" style="332" customWidth="1"/>
    <col min="6658" max="6658" width="4.28515625" style="332" customWidth="1"/>
    <col min="6659" max="6660" width="11.42578125" style="332"/>
    <col min="6661" max="6661" width="1" style="332" customWidth="1"/>
    <col min="6662" max="6662" width="2.28515625" style="332" customWidth="1"/>
    <col min="6663" max="6687" width="3.28515625" style="332" customWidth="1"/>
    <col min="6688" max="6912" width="11.42578125" style="332"/>
    <col min="6913" max="6913" width="3.28515625" style="332" customWidth="1"/>
    <col min="6914" max="6914" width="4.28515625" style="332" customWidth="1"/>
    <col min="6915" max="6916" width="11.42578125" style="332"/>
    <col min="6917" max="6917" width="1" style="332" customWidth="1"/>
    <col min="6918" max="6918" width="2.28515625" style="332" customWidth="1"/>
    <col min="6919" max="6943" width="3.28515625" style="332" customWidth="1"/>
    <col min="6944" max="7168" width="11.42578125" style="332"/>
    <col min="7169" max="7169" width="3.28515625" style="332" customWidth="1"/>
    <col min="7170" max="7170" width="4.28515625" style="332" customWidth="1"/>
    <col min="7171" max="7172" width="11.42578125" style="332"/>
    <col min="7173" max="7173" width="1" style="332" customWidth="1"/>
    <col min="7174" max="7174" width="2.28515625" style="332" customWidth="1"/>
    <col min="7175" max="7199" width="3.28515625" style="332" customWidth="1"/>
    <col min="7200" max="7424" width="11.42578125" style="332"/>
    <col min="7425" max="7425" width="3.28515625" style="332" customWidth="1"/>
    <col min="7426" max="7426" width="4.28515625" style="332" customWidth="1"/>
    <col min="7427" max="7428" width="11.42578125" style="332"/>
    <col min="7429" max="7429" width="1" style="332" customWidth="1"/>
    <col min="7430" max="7430" width="2.28515625" style="332" customWidth="1"/>
    <col min="7431" max="7455" width="3.28515625" style="332" customWidth="1"/>
    <col min="7456" max="7680" width="11.42578125" style="332"/>
    <col min="7681" max="7681" width="3.28515625" style="332" customWidth="1"/>
    <col min="7682" max="7682" width="4.28515625" style="332" customWidth="1"/>
    <col min="7683" max="7684" width="11.42578125" style="332"/>
    <col min="7685" max="7685" width="1" style="332" customWidth="1"/>
    <col min="7686" max="7686" width="2.28515625" style="332" customWidth="1"/>
    <col min="7687" max="7711" width="3.28515625" style="332" customWidth="1"/>
    <col min="7712" max="7936" width="11.42578125" style="332"/>
    <col min="7937" max="7937" width="3.28515625" style="332" customWidth="1"/>
    <col min="7938" max="7938" width="4.28515625" style="332" customWidth="1"/>
    <col min="7939" max="7940" width="11.42578125" style="332"/>
    <col min="7941" max="7941" width="1" style="332" customWidth="1"/>
    <col min="7942" max="7942" width="2.28515625" style="332" customWidth="1"/>
    <col min="7943" max="7967" width="3.28515625" style="332" customWidth="1"/>
    <col min="7968" max="8192" width="11.42578125" style="332"/>
    <col min="8193" max="8193" width="3.28515625" style="332" customWidth="1"/>
    <col min="8194" max="8194" width="4.28515625" style="332" customWidth="1"/>
    <col min="8195" max="8196" width="11.42578125" style="332"/>
    <col min="8197" max="8197" width="1" style="332" customWidth="1"/>
    <col min="8198" max="8198" width="2.28515625" style="332" customWidth="1"/>
    <col min="8199" max="8223" width="3.28515625" style="332" customWidth="1"/>
    <col min="8224" max="8448" width="11.42578125" style="332"/>
    <col min="8449" max="8449" width="3.28515625" style="332" customWidth="1"/>
    <col min="8450" max="8450" width="4.28515625" style="332" customWidth="1"/>
    <col min="8451" max="8452" width="11.42578125" style="332"/>
    <col min="8453" max="8453" width="1" style="332" customWidth="1"/>
    <col min="8454" max="8454" width="2.28515625" style="332" customWidth="1"/>
    <col min="8455" max="8479" width="3.28515625" style="332" customWidth="1"/>
    <col min="8480" max="8704" width="11.42578125" style="332"/>
    <col min="8705" max="8705" width="3.28515625" style="332" customWidth="1"/>
    <col min="8706" max="8706" width="4.28515625" style="332" customWidth="1"/>
    <col min="8707" max="8708" width="11.42578125" style="332"/>
    <col min="8709" max="8709" width="1" style="332" customWidth="1"/>
    <col min="8710" max="8710" width="2.28515625" style="332" customWidth="1"/>
    <col min="8711" max="8735" width="3.28515625" style="332" customWidth="1"/>
    <col min="8736" max="8960" width="11.42578125" style="332"/>
    <col min="8961" max="8961" width="3.28515625" style="332" customWidth="1"/>
    <col min="8962" max="8962" width="4.28515625" style="332" customWidth="1"/>
    <col min="8963" max="8964" width="11.42578125" style="332"/>
    <col min="8965" max="8965" width="1" style="332" customWidth="1"/>
    <col min="8966" max="8966" width="2.28515625" style="332" customWidth="1"/>
    <col min="8967" max="8991" width="3.28515625" style="332" customWidth="1"/>
    <col min="8992" max="9216" width="11.42578125" style="332"/>
    <col min="9217" max="9217" width="3.28515625" style="332" customWidth="1"/>
    <col min="9218" max="9218" width="4.28515625" style="332" customWidth="1"/>
    <col min="9219" max="9220" width="11.42578125" style="332"/>
    <col min="9221" max="9221" width="1" style="332" customWidth="1"/>
    <col min="9222" max="9222" width="2.28515625" style="332" customWidth="1"/>
    <col min="9223" max="9247" width="3.28515625" style="332" customWidth="1"/>
    <col min="9248" max="9472" width="11.42578125" style="332"/>
    <col min="9473" max="9473" width="3.28515625" style="332" customWidth="1"/>
    <col min="9474" max="9474" width="4.28515625" style="332" customWidth="1"/>
    <col min="9475" max="9476" width="11.42578125" style="332"/>
    <col min="9477" max="9477" width="1" style="332" customWidth="1"/>
    <col min="9478" max="9478" width="2.28515625" style="332" customWidth="1"/>
    <col min="9479" max="9503" width="3.28515625" style="332" customWidth="1"/>
    <col min="9504" max="9728" width="11.42578125" style="332"/>
    <col min="9729" max="9729" width="3.28515625" style="332" customWidth="1"/>
    <col min="9730" max="9730" width="4.28515625" style="332" customWidth="1"/>
    <col min="9731" max="9732" width="11.42578125" style="332"/>
    <col min="9733" max="9733" width="1" style="332" customWidth="1"/>
    <col min="9734" max="9734" width="2.28515625" style="332" customWidth="1"/>
    <col min="9735" max="9759" width="3.28515625" style="332" customWidth="1"/>
    <col min="9760" max="9984" width="11.42578125" style="332"/>
    <col min="9985" max="9985" width="3.28515625" style="332" customWidth="1"/>
    <col min="9986" max="9986" width="4.28515625" style="332" customWidth="1"/>
    <col min="9987" max="9988" width="11.42578125" style="332"/>
    <col min="9989" max="9989" width="1" style="332" customWidth="1"/>
    <col min="9990" max="9990" width="2.28515625" style="332" customWidth="1"/>
    <col min="9991" max="10015" width="3.28515625" style="332" customWidth="1"/>
    <col min="10016" max="10240" width="11.42578125" style="332"/>
    <col min="10241" max="10241" width="3.28515625" style="332" customWidth="1"/>
    <col min="10242" max="10242" width="4.28515625" style="332" customWidth="1"/>
    <col min="10243" max="10244" width="11.42578125" style="332"/>
    <col min="10245" max="10245" width="1" style="332" customWidth="1"/>
    <col min="10246" max="10246" width="2.28515625" style="332" customWidth="1"/>
    <col min="10247" max="10271" width="3.28515625" style="332" customWidth="1"/>
    <col min="10272" max="10496" width="11.42578125" style="332"/>
    <col min="10497" max="10497" width="3.28515625" style="332" customWidth="1"/>
    <col min="10498" max="10498" width="4.28515625" style="332" customWidth="1"/>
    <col min="10499" max="10500" width="11.42578125" style="332"/>
    <col min="10501" max="10501" width="1" style="332" customWidth="1"/>
    <col min="10502" max="10502" width="2.28515625" style="332" customWidth="1"/>
    <col min="10503" max="10527" width="3.28515625" style="332" customWidth="1"/>
    <col min="10528" max="10752" width="11.42578125" style="332"/>
    <col min="10753" max="10753" width="3.28515625" style="332" customWidth="1"/>
    <col min="10754" max="10754" width="4.28515625" style="332" customWidth="1"/>
    <col min="10755" max="10756" width="11.42578125" style="332"/>
    <col min="10757" max="10757" width="1" style="332" customWidth="1"/>
    <col min="10758" max="10758" width="2.28515625" style="332" customWidth="1"/>
    <col min="10759" max="10783" width="3.28515625" style="332" customWidth="1"/>
    <col min="10784" max="11008" width="11.42578125" style="332"/>
    <col min="11009" max="11009" width="3.28515625" style="332" customWidth="1"/>
    <col min="11010" max="11010" width="4.28515625" style="332" customWidth="1"/>
    <col min="11011" max="11012" width="11.42578125" style="332"/>
    <col min="11013" max="11013" width="1" style="332" customWidth="1"/>
    <col min="11014" max="11014" width="2.28515625" style="332" customWidth="1"/>
    <col min="11015" max="11039" width="3.28515625" style="332" customWidth="1"/>
    <col min="11040" max="11264" width="11.42578125" style="332"/>
    <col min="11265" max="11265" width="3.28515625" style="332" customWidth="1"/>
    <col min="11266" max="11266" width="4.28515625" style="332" customWidth="1"/>
    <col min="11267" max="11268" width="11.42578125" style="332"/>
    <col min="11269" max="11269" width="1" style="332" customWidth="1"/>
    <col min="11270" max="11270" width="2.28515625" style="332" customWidth="1"/>
    <col min="11271" max="11295" width="3.28515625" style="332" customWidth="1"/>
    <col min="11296" max="11520" width="11.42578125" style="332"/>
    <col min="11521" max="11521" width="3.28515625" style="332" customWidth="1"/>
    <col min="11522" max="11522" width="4.28515625" style="332" customWidth="1"/>
    <col min="11523" max="11524" width="11.42578125" style="332"/>
    <col min="11525" max="11525" width="1" style="332" customWidth="1"/>
    <col min="11526" max="11526" width="2.28515625" style="332" customWidth="1"/>
    <col min="11527" max="11551" width="3.28515625" style="332" customWidth="1"/>
    <col min="11552" max="11776" width="11.42578125" style="332"/>
    <col min="11777" max="11777" width="3.28515625" style="332" customWidth="1"/>
    <col min="11778" max="11778" width="4.28515625" style="332" customWidth="1"/>
    <col min="11779" max="11780" width="11.42578125" style="332"/>
    <col min="11781" max="11781" width="1" style="332" customWidth="1"/>
    <col min="11782" max="11782" width="2.28515625" style="332" customWidth="1"/>
    <col min="11783" max="11807" width="3.28515625" style="332" customWidth="1"/>
    <col min="11808" max="12032" width="11.42578125" style="332"/>
    <col min="12033" max="12033" width="3.28515625" style="332" customWidth="1"/>
    <col min="12034" max="12034" width="4.28515625" style="332" customWidth="1"/>
    <col min="12035" max="12036" width="11.42578125" style="332"/>
    <col min="12037" max="12037" width="1" style="332" customWidth="1"/>
    <col min="12038" max="12038" width="2.28515625" style="332" customWidth="1"/>
    <col min="12039" max="12063" width="3.28515625" style="332" customWidth="1"/>
    <col min="12064" max="12288" width="11.42578125" style="332"/>
    <col min="12289" max="12289" width="3.28515625" style="332" customWidth="1"/>
    <col min="12290" max="12290" width="4.28515625" style="332" customWidth="1"/>
    <col min="12291" max="12292" width="11.42578125" style="332"/>
    <col min="12293" max="12293" width="1" style="332" customWidth="1"/>
    <col min="12294" max="12294" width="2.28515625" style="332" customWidth="1"/>
    <col min="12295" max="12319" width="3.28515625" style="332" customWidth="1"/>
    <col min="12320" max="12544" width="11.42578125" style="332"/>
    <col min="12545" max="12545" width="3.28515625" style="332" customWidth="1"/>
    <col min="12546" max="12546" width="4.28515625" style="332" customWidth="1"/>
    <col min="12547" max="12548" width="11.42578125" style="332"/>
    <col min="12549" max="12549" width="1" style="332" customWidth="1"/>
    <col min="12550" max="12550" width="2.28515625" style="332" customWidth="1"/>
    <col min="12551" max="12575" width="3.28515625" style="332" customWidth="1"/>
    <col min="12576" max="12800" width="11.42578125" style="332"/>
    <col min="12801" max="12801" width="3.28515625" style="332" customWidth="1"/>
    <col min="12802" max="12802" width="4.28515625" style="332" customWidth="1"/>
    <col min="12803" max="12804" width="11.42578125" style="332"/>
    <col min="12805" max="12805" width="1" style="332" customWidth="1"/>
    <col min="12806" max="12806" width="2.28515625" style="332" customWidth="1"/>
    <col min="12807" max="12831" width="3.28515625" style="332" customWidth="1"/>
    <col min="12832" max="13056" width="11.42578125" style="332"/>
    <col min="13057" max="13057" width="3.28515625" style="332" customWidth="1"/>
    <col min="13058" max="13058" width="4.28515625" style="332" customWidth="1"/>
    <col min="13059" max="13060" width="11.42578125" style="332"/>
    <col min="13061" max="13061" width="1" style="332" customWidth="1"/>
    <col min="13062" max="13062" width="2.28515625" style="332" customWidth="1"/>
    <col min="13063" max="13087" width="3.28515625" style="332" customWidth="1"/>
    <col min="13088" max="13312" width="11.42578125" style="332"/>
    <col min="13313" max="13313" width="3.28515625" style="332" customWidth="1"/>
    <col min="13314" max="13314" width="4.28515625" style="332" customWidth="1"/>
    <col min="13315" max="13316" width="11.42578125" style="332"/>
    <col min="13317" max="13317" width="1" style="332" customWidth="1"/>
    <col min="13318" max="13318" width="2.28515625" style="332" customWidth="1"/>
    <col min="13319" max="13343" width="3.28515625" style="332" customWidth="1"/>
    <col min="13344" max="13568" width="11.42578125" style="332"/>
    <col min="13569" max="13569" width="3.28515625" style="332" customWidth="1"/>
    <col min="13570" max="13570" width="4.28515625" style="332" customWidth="1"/>
    <col min="13571" max="13572" width="11.42578125" style="332"/>
    <col min="13573" max="13573" width="1" style="332" customWidth="1"/>
    <col min="13574" max="13574" width="2.28515625" style="332" customWidth="1"/>
    <col min="13575" max="13599" width="3.28515625" style="332" customWidth="1"/>
    <col min="13600" max="13824" width="11.42578125" style="332"/>
    <col min="13825" max="13825" width="3.28515625" style="332" customWidth="1"/>
    <col min="13826" max="13826" width="4.28515625" style="332" customWidth="1"/>
    <col min="13827" max="13828" width="11.42578125" style="332"/>
    <col min="13829" max="13829" width="1" style="332" customWidth="1"/>
    <col min="13830" max="13830" width="2.28515625" style="332" customWidth="1"/>
    <col min="13831" max="13855" width="3.28515625" style="332" customWidth="1"/>
    <col min="13856" max="14080" width="11.42578125" style="332"/>
    <col min="14081" max="14081" width="3.28515625" style="332" customWidth="1"/>
    <col min="14082" max="14082" width="4.28515625" style="332" customWidth="1"/>
    <col min="14083" max="14084" width="11.42578125" style="332"/>
    <col min="14085" max="14085" width="1" style="332" customWidth="1"/>
    <col min="14086" max="14086" width="2.28515625" style="332" customWidth="1"/>
    <col min="14087" max="14111" width="3.28515625" style="332" customWidth="1"/>
    <col min="14112" max="14336" width="11.42578125" style="332"/>
    <col min="14337" max="14337" width="3.28515625" style="332" customWidth="1"/>
    <col min="14338" max="14338" width="4.28515625" style="332" customWidth="1"/>
    <col min="14339" max="14340" width="11.42578125" style="332"/>
    <col min="14341" max="14341" width="1" style="332" customWidth="1"/>
    <col min="14342" max="14342" width="2.28515625" style="332" customWidth="1"/>
    <col min="14343" max="14367" width="3.28515625" style="332" customWidth="1"/>
    <col min="14368" max="14592" width="11.42578125" style="332"/>
    <col min="14593" max="14593" width="3.28515625" style="332" customWidth="1"/>
    <col min="14594" max="14594" width="4.28515625" style="332" customWidth="1"/>
    <col min="14595" max="14596" width="11.42578125" style="332"/>
    <col min="14597" max="14597" width="1" style="332" customWidth="1"/>
    <col min="14598" max="14598" width="2.28515625" style="332" customWidth="1"/>
    <col min="14599" max="14623" width="3.28515625" style="332" customWidth="1"/>
    <col min="14624" max="14848" width="11.42578125" style="332"/>
    <col min="14849" max="14849" width="3.28515625" style="332" customWidth="1"/>
    <col min="14850" max="14850" width="4.28515625" style="332" customWidth="1"/>
    <col min="14851" max="14852" width="11.42578125" style="332"/>
    <col min="14853" max="14853" width="1" style="332" customWidth="1"/>
    <col min="14854" max="14854" width="2.28515625" style="332" customWidth="1"/>
    <col min="14855" max="14879" width="3.28515625" style="332" customWidth="1"/>
    <col min="14880" max="15104" width="11.42578125" style="332"/>
    <col min="15105" max="15105" width="3.28515625" style="332" customWidth="1"/>
    <col min="15106" max="15106" width="4.28515625" style="332" customWidth="1"/>
    <col min="15107" max="15108" width="11.42578125" style="332"/>
    <col min="15109" max="15109" width="1" style="332" customWidth="1"/>
    <col min="15110" max="15110" width="2.28515625" style="332" customWidth="1"/>
    <col min="15111" max="15135" width="3.28515625" style="332" customWidth="1"/>
    <col min="15136" max="15360" width="11.42578125" style="332"/>
    <col min="15361" max="15361" width="3.28515625" style="332" customWidth="1"/>
    <col min="15362" max="15362" width="4.28515625" style="332" customWidth="1"/>
    <col min="15363" max="15364" width="11.42578125" style="332"/>
    <col min="15365" max="15365" width="1" style="332" customWidth="1"/>
    <col min="15366" max="15366" width="2.28515625" style="332" customWidth="1"/>
    <col min="15367" max="15391" width="3.28515625" style="332" customWidth="1"/>
    <col min="15392" max="15616" width="11.42578125" style="332"/>
    <col min="15617" max="15617" width="3.28515625" style="332" customWidth="1"/>
    <col min="15618" max="15618" width="4.28515625" style="332" customWidth="1"/>
    <col min="15619" max="15620" width="11.42578125" style="332"/>
    <col min="15621" max="15621" width="1" style="332" customWidth="1"/>
    <col min="15622" max="15622" width="2.28515625" style="332" customWidth="1"/>
    <col min="15623" max="15647" width="3.28515625" style="332" customWidth="1"/>
    <col min="15648" max="15872" width="11.42578125" style="332"/>
    <col min="15873" max="15873" width="3.28515625" style="332" customWidth="1"/>
    <col min="15874" max="15874" width="4.28515625" style="332" customWidth="1"/>
    <col min="15875" max="15876" width="11.42578125" style="332"/>
    <col min="15877" max="15877" width="1" style="332" customWidth="1"/>
    <col min="15878" max="15878" width="2.28515625" style="332" customWidth="1"/>
    <col min="15879" max="15903" width="3.28515625" style="332" customWidth="1"/>
    <col min="15904" max="16128" width="11.42578125" style="332"/>
    <col min="16129" max="16129" width="3.28515625" style="332" customWidth="1"/>
    <col min="16130" max="16130" width="4.28515625" style="332" customWidth="1"/>
    <col min="16131" max="16132" width="11.42578125" style="332"/>
    <col min="16133" max="16133" width="1" style="332" customWidth="1"/>
    <col min="16134" max="16134" width="2.28515625" style="332" customWidth="1"/>
    <col min="16135" max="16159" width="3.28515625" style="332" customWidth="1"/>
    <col min="16160" max="16384" width="11.42578125" style="332"/>
  </cols>
  <sheetData>
    <row r="6" spans="2:45" ht="15.75" x14ac:dyDescent="0.2">
      <c r="C6" s="570"/>
      <c r="J6" s="570"/>
      <c r="K6" s="570"/>
    </row>
    <row r="8" spans="2:45" ht="19.5" thickBot="1" x14ac:dyDescent="0.35">
      <c r="B8" s="571" t="s">
        <v>646</v>
      </c>
      <c r="C8" s="572"/>
      <c r="D8" s="572"/>
      <c r="F8" s="573"/>
      <c r="G8" s="574" t="s">
        <v>647</v>
      </c>
      <c r="H8" s="575"/>
      <c r="I8" s="575"/>
      <c r="J8" s="575"/>
      <c r="K8" s="575"/>
      <c r="L8" s="575"/>
      <c r="M8" s="575"/>
      <c r="N8" s="575"/>
      <c r="O8" s="575"/>
      <c r="P8" s="575"/>
      <c r="Q8" s="575"/>
      <c r="W8" s="576"/>
    </row>
    <row r="9" spans="2:45" ht="20.100000000000001" customHeight="1" x14ac:dyDescent="0.3">
      <c r="B9" s="577">
        <v>0</v>
      </c>
      <c r="C9" s="578" t="s">
        <v>648</v>
      </c>
      <c r="D9" s="579"/>
      <c r="F9" s="573"/>
      <c r="G9" s="580"/>
      <c r="H9" s="580"/>
      <c r="I9" s="580"/>
      <c r="J9" s="580" t="s">
        <v>330</v>
      </c>
      <c r="K9" s="580"/>
      <c r="L9" s="580"/>
      <c r="M9" s="580"/>
      <c r="N9" s="580"/>
      <c r="O9" s="580"/>
      <c r="P9" s="580"/>
      <c r="Q9" s="580"/>
      <c r="R9" s="580"/>
      <c r="S9" s="580"/>
      <c r="T9" s="580"/>
      <c r="U9" s="580"/>
      <c r="V9" s="580"/>
      <c r="W9" s="581"/>
      <c r="X9" s="582"/>
    </row>
    <row r="10" spans="2:45" ht="14.25" customHeight="1" x14ac:dyDescent="0.3">
      <c r="B10" s="583">
        <v>2</v>
      </c>
      <c r="C10" s="584" t="s">
        <v>649</v>
      </c>
      <c r="D10" s="585"/>
      <c r="F10" s="573"/>
      <c r="G10" s="586" t="s">
        <v>650</v>
      </c>
    </row>
    <row r="11" spans="2:45" ht="14.25" customHeight="1" x14ac:dyDescent="0.3">
      <c r="B11" s="587">
        <v>5</v>
      </c>
      <c r="C11" s="588" t="s">
        <v>651</v>
      </c>
      <c r="D11" s="589"/>
      <c r="F11" s="573"/>
      <c r="G11" s="586" t="s">
        <v>652</v>
      </c>
      <c r="H11" s="586"/>
      <c r="W11" s="576"/>
    </row>
    <row r="12" spans="2:45" ht="15" customHeight="1" thickBot="1" x14ac:dyDescent="0.35">
      <c r="B12" s="590">
        <v>8</v>
      </c>
      <c r="C12" s="591" t="s">
        <v>653</v>
      </c>
      <c r="D12" s="592"/>
      <c r="F12" s="573"/>
      <c r="G12" s="586" t="s">
        <v>654</v>
      </c>
      <c r="H12" s="586"/>
      <c r="W12" s="576"/>
    </row>
    <row r="13" spans="2:45" ht="18.75" customHeight="1" thickBot="1" x14ac:dyDescent="0.35">
      <c r="B13" s="593">
        <v>10</v>
      </c>
      <c r="C13" s="594" t="s">
        <v>655</v>
      </c>
      <c r="D13" s="595"/>
      <c r="F13" s="573"/>
      <c r="G13" s="596" t="s">
        <v>656</v>
      </c>
      <c r="H13" s="597"/>
      <c r="I13" s="597"/>
      <c r="J13" s="597"/>
      <c r="K13" s="597"/>
      <c r="L13" s="597"/>
      <c r="M13" s="597"/>
      <c r="N13" s="597"/>
      <c r="O13" s="597"/>
      <c r="P13" s="597"/>
      <c r="Q13" s="597"/>
      <c r="R13" s="597"/>
      <c r="S13" s="597"/>
      <c r="T13" s="597"/>
      <c r="U13" s="597"/>
      <c r="V13" s="597"/>
      <c r="W13" s="598"/>
      <c r="X13" s="599"/>
    </row>
    <row r="14" spans="2:45" ht="171" customHeight="1" thickBot="1" x14ac:dyDescent="0.25">
      <c r="F14" s="576" t="s">
        <v>657</v>
      </c>
      <c r="G14" s="622" t="s">
        <v>762</v>
      </c>
      <c r="H14" s="623" t="s">
        <v>779</v>
      </c>
      <c r="I14" s="600" t="s">
        <v>658</v>
      </c>
      <c r="J14" s="600" t="s">
        <v>659</v>
      </c>
      <c r="K14" s="600" t="s">
        <v>780</v>
      </c>
      <c r="L14" s="600" t="s">
        <v>781</v>
      </c>
      <c r="M14" s="600" t="s">
        <v>660</v>
      </c>
      <c r="N14" s="600" t="s">
        <v>782</v>
      </c>
      <c r="O14" s="600" t="s">
        <v>702</v>
      </c>
      <c r="P14" s="600" t="s">
        <v>783</v>
      </c>
      <c r="Q14" s="600" t="s">
        <v>678</v>
      </c>
      <c r="R14" s="600" t="s">
        <v>661</v>
      </c>
      <c r="S14" s="600" t="s">
        <v>727</v>
      </c>
      <c r="T14" s="600" t="s">
        <v>784</v>
      </c>
      <c r="U14" s="600" t="s">
        <v>785</v>
      </c>
      <c r="V14" s="600" t="s">
        <v>662</v>
      </c>
      <c r="W14" s="600" t="s">
        <v>787</v>
      </c>
      <c r="X14" s="601" t="s">
        <v>663</v>
      </c>
      <c r="Y14" s="602"/>
      <c r="Z14" s="602"/>
      <c r="AA14" s="602"/>
      <c r="AB14" s="602"/>
      <c r="AC14" s="602"/>
      <c r="AD14" s="602"/>
      <c r="AE14" s="602"/>
      <c r="AF14" s="602"/>
      <c r="AG14" s="602"/>
      <c r="AH14" s="602"/>
      <c r="AI14" s="602"/>
      <c r="AJ14" s="602"/>
      <c r="AK14" s="602"/>
      <c r="AL14" s="602"/>
      <c r="AM14" s="602"/>
      <c r="AN14" s="602"/>
      <c r="AO14" s="602"/>
      <c r="AP14" s="602"/>
      <c r="AQ14" s="602"/>
      <c r="AR14" s="602"/>
      <c r="AS14" s="602"/>
    </row>
    <row r="15" spans="2:45" x14ac:dyDescent="0.2">
      <c r="D15" s="779" t="s">
        <v>664</v>
      </c>
      <c r="E15" s="780"/>
      <c r="F15" s="781"/>
      <c r="G15" s="605">
        <v>8</v>
      </c>
      <c r="H15" s="606">
        <v>8</v>
      </c>
      <c r="I15" s="605">
        <v>8</v>
      </c>
      <c r="J15" s="606">
        <v>8</v>
      </c>
      <c r="K15" s="606">
        <v>8</v>
      </c>
      <c r="L15" s="607">
        <v>5</v>
      </c>
      <c r="M15" s="606">
        <v>8</v>
      </c>
      <c r="N15" s="607">
        <v>5</v>
      </c>
      <c r="O15" s="603">
        <v>10</v>
      </c>
      <c r="P15" s="603">
        <v>10</v>
      </c>
      <c r="Q15" s="603">
        <v>10</v>
      </c>
      <c r="R15" s="603">
        <v>10</v>
      </c>
      <c r="S15" s="607">
        <v>5</v>
      </c>
      <c r="T15" s="606">
        <v>8</v>
      </c>
      <c r="U15" s="606">
        <v>8</v>
      </c>
      <c r="V15" s="606">
        <v>8</v>
      </c>
      <c r="W15" s="603">
        <v>10</v>
      </c>
      <c r="X15" s="604"/>
    </row>
    <row r="16" spans="2:45" x14ac:dyDescent="0.2">
      <c r="D16" s="782" t="s">
        <v>665</v>
      </c>
      <c r="E16" s="783"/>
      <c r="F16" s="784"/>
      <c r="G16" s="605">
        <v>8</v>
      </c>
      <c r="H16" s="606">
        <v>8</v>
      </c>
      <c r="I16" s="606">
        <v>8</v>
      </c>
      <c r="J16" s="606">
        <v>8</v>
      </c>
      <c r="K16" s="606">
        <v>8</v>
      </c>
      <c r="L16" s="607">
        <v>5</v>
      </c>
      <c r="M16" s="606">
        <v>8</v>
      </c>
      <c r="N16" s="607">
        <v>5</v>
      </c>
      <c r="O16" s="603">
        <v>10</v>
      </c>
      <c r="P16" s="606">
        <v>8</v>
      </c>
      <c r="Q16" s="607">
        <v>5</v>
      </c>
      <c r="R16" s="606">
        <v>8</v>
      </c>
      <c r="S16" s="607">
        <v>5</v>
      </c>
      <c r="T16" s="606">
        <v>8</v>
      </c>
      <c r="U16" s="606">
        <v>8</v>
      </c>
      <c r="V16" s="603">
        <v>10</v>
      </c>
      <c r="W16" s="606">
        <v>8</v>
      </c>
      <c r="X16" s="608"/>
    </row>
    <row r="17" spans="2:24" x14ac:dyDescent="0.2">
      <c r="D17" s="782" t="s">
        <v>666</v>
      </c>
      <c r="E17" s="783"/>
      <c r="F17" s="784"/>
      <c r="G17" s="605">
        <v>8</v>
      </c>
      <c r="H17" s="606">
        <v>8</v>
      </c>
      <c r="I17" s="606">
        <v>8</v>
      </c>
      <c r="J17" s="603">
        <v>10</v>
      </c>
      <c r="K17" s="606">
        <v>8</v>
      </c>
      <c r="L17" s="607">
        <v>5</v>
      </c>
      <c r="M17" s="606">
        <v>8</v>
      </c>
      <c r="N17" s="607">
        <v>5</v>
      </c>
      <c r="O17" s="603">
        <v>10</v>
      </c>
      <c r="P17" s="606">
        <v>8</v>
      </c>
      <c r="Q17" s="607">
        <v>5</v>
      </c>
      <c r="R17" s="606">
        <v>8</v>
      </c>
      <c r="S17" s="607">
        <v>5</v>
      </c>
      <c r="T17" s="606">
        <v>8</v>
      </c>
      <c r="U17" s="606">
        <v>8</v>
      </c>
      <c r="V17" s="606">
        <v>8</v>
      </c>
      <c r="W17" s="603">
        <v>10</v>
      </c>
      <c r="X17" s="608"/>
    </row>
    <row r="18" spans="2:24" x14ac:dyDescent="0.2">
      <c r="D18" s="782" t="s">
        <v>458</v>
      </c>
      <c r="E18" s="783"/>
      <c r="F18" s="784"/>
      <c r="G18" s="605">
        <v>8</v>
      </c>
      <c r="H18" s="606">
        <v>8</v>
      </c>
      <c r="I18" s="606">
        <v>8</v>
      </c>
      <c r="J18" s="606">
        <v>8</v>
      </c>
      <c r="K18" s="603">
        <v>10</v>
      </c>
      <c r="L18" s="603">
        <v>10</v>
      </c>
      <c r="M18" s="603">
        <v>10</v>
      </c>
      <c r="N18" s="603">
        <v>10</v>
      </c>
      <c r="O18" s="603">
        <v>10</v>
      </c>
      <c r="P18" s="603">
        <v>10</v>
      </c>
      <c r="Q18" s="607">
        <v>5</v>
      </c>
      <c r="R18" s="606">
        <v>8</v>
      </c>
      <c r="S18" s="607">
        <v>5</v>
      </c>
      <c r="T18" s="606">
        <v>8</v>
      </c>
      <c r="U18" s="603">
        <v>10</v>
      </c>
      <c r="V18" s="606">
        <v>8</v>
      </c>
      <c r="W18" s="607">
        <v>5</v>
      </c>
      <c r="X18" s="608"/>
    </row>
    <row r="19" spans="2:24" x14ac:dyDescent="0.2">
      <c r="D19" s="782" t="s">
        <v>667</v>
      </c>
      <c r="E19" s="783"/>
      <c r="F19" s="784"/>
      <c r="G19" s="605">
        <v>8</v>
      </c>
      <c r="H19" s="606">
        <v>8</v>
      </c>
      <c r="I19" s="606">
        <v>8</v>
      </c>
      <c r="J19" s="607">
        <v>5</v>
      </c>
      <c r="K19" s="607">
        <v>5</v>
      </c>
      <c r="L19" s="606">
        <v>8</v>
      </c>
      <c r="M19" s="603">
        <v>10</v>
      </c>
      <c r="N19" s="603">
        <v>10</v>
      </c>
      <c r="O19" s="606">
        <v>8</v>
      </c>
      <c r="P19" s="603">
        <v>10</v>
      </c>
      <c r="Q19" s="607">
        <v>5</v>
      </c>
      <c r="R19" s="603">
        <v>10</v>
      </c>
      <c r="S19" s="603">
        <v>10</v>
      </c>
      <c r="T19" s="606">
        <v>8</v>
      </c>
      <c r="U19" s="606">
        <v>8</v>
      </c>
      <c r="V19" s="606">
        <v>8</v>
      </c>
      <c r="W19" s="607">
        <v>5</v>
      </c>
      <c r="X19" s="608"/>
    </row>
    <row r="20" spans="2:24" x14ac:dyDescent="0.2">
      <c r="D20" s="609" t="s">
        <v>668</v>
      </c>
      <c r="E20" s="610"/>
      <c r="F20" s="611"/>
      <c r="G20" s="603">
        <v>10</v>
      </c>
      <c r="H20" s="603">
        <v>10</v>
      </c>
      <c r="I20" s="603">
        <v>10</v>
      </c>
      <c r="J20" s="603">
        <v>10</v>
      </c>
      <c r="K20" s="606">
        <v>8</v>
      </c>
      <c r="L20" s="606">
        <v>8</v>
      </c>
      <c r="M20" s="603">
        <v>10</v>
      </c>
      <c r="N20" s="606">
        <v>8</v>
      </c>
      <c r="O20" s="606">
        <v>8</v>
      </c>
      <c r="P20" s="603">
        <v>10</v>
      </c>
      <c r="Q20" s="607">
        <v>5</v>
      </c>
      <c r="R20" s="603">
        <v>10</v>
      </c>
      <c r="S20" s="607">
        <v>5</v>
      </c>
      <c r="T20" s="606">
        <v>8</v>
      </c>
      <c r="U20" s="606">
        <v>8</v>
      </c>
      <c r="V20" s="606">
        <v>8</v>
      </c>
      <c r="W20" s="607">
        <v>5</v>
      </c>
      <c r="X20" s="612"/>
    </row>
    <row r="21" spans="2:24" ht="13.5" thickBot="1" x14ac:dyDescent="0.25">
      <c r="D21" s="776" t="s">
        <v>698</v>
      </c>
      <c r="E21" s="777"/>
      <c r="F21" s="778"/>
      <c r="G21" s="606">
        <v>8</v>
      </c>
      <c r="H21" s="606">
        <v>8</v>
      </c>
      <c r="I21" s="606">
        <v>8</v>
      </c>
      <c r="J21" s="606">
        <v>8</v>
      </c>
      <c r="K21" s="603">
        <v>10</v>
      </c>
      <c r="L21" s="603">
        <v>10</v>
      </c>
      <c r="M21" s="603">
        <v>10</v>
      </c>
      <c r="N21" s="603">
        <v>10</v>
      </c>
      <c r="O21" s="603">
        <v>10</v>
      </c>
      <c r="P21" s="603">
        <v>10</v>
      </c>
      <c r="Q21" s="607">
        <v>5</v>
      </c>
      <c r="R21" s="606">
        <v>8</v>
      </c>
      <c r="S21" s="607">
        <v>5</v>
      </c>
      <c r="T21" s="603">
        <v>10</v>
      </c>
      <c r="U21" s="606">
        <v>8</v>
      </c>
      <c r="V21" s="606">
        <v>8</v>
      </c>
      <c r="W21" s="607">
        <v>5</v>
      </c>
      <c r="X21" s="613"/>
    </row>
    <row r="23" spans="2:24" x14ac:dyDescent="0.2">
      <c r="B23" s="332" t="s">
        <v>669</v>
      </c>
    </row>
  </sheetData>
  <mergeCells count="6">
    <mergeCell ref="D21:F21"/>
    <mergeCell ref="D15:F15"/>
    <mergeCell ref="D16:F16"/>
    <mergeCell ref="D17:F17"/>
    <mergeCell ref="D18:F18"/>
    <mergeCell ref="D19:F19"/>
  </mergeCells>
  <pageMargins left="0.78740157499999996" right="0.78740157499999996" top="0.984251969" bottom="0.984251969" header="0.49212598499999999" footer="0.49212598499999999"/>
  <pageSetup paperSize="9" orientation="portrait" horizontalDpi="300" r:id="rId1"/>
  <headerFooter alignWithMargins="0">
    <oddHeader>&amp;A</oddHeader>
    <oddFooter>Página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90"/>
  <sheetViews>
    <sheetView showGridLines="0" tabSelected="1" zoomScale="90" zoomScaleNormal="90" zoomScaleSheetLayoutView="100" workbookViewId="0">
      <pane ySplit="5" topLeftCell="A6" activePane="bottomLeft" state="frozenSplit"/>
      <selection pane="bottomLeft" activeCell="P17" sqref="P17"/>
    </sheetView>
  </sheetViews>
  <sheetFormatPr defaultRowHeight="12.75" x14ac:dyDescent="0.2"/>
  <cols>
    <col min="1" max="1" width="1.42578125" style="619" customWidth="1"/>
    <col min="2" max="2" width="9" style="619" bestFit="1" customWidth="1"/>
    <col min="3" max="3" width="67.28515625" style="619" bestFit="1" customWidth="1"/>
    <col min="4" max="4" width="8.7109375" style="614" customWidth="1"/>
    <col min="5" max="10" width="5.7109375" style="614" customWidth="1"/>
    <col min="11" max="11" width="9.140625" style="619"/>
    <col min="12" max="12" width="16.85546875" style="619" bestFit="1" customWidth="1"/>
    <col min="13" max="13" width="22.42578125" style="619" bestFit="1" customWidth="1"/>
    <col min="14" max="255" width="9.140625" style="619"/>
    <col min="256" max="256" width="1.42578125" style="619" customWidth="1"/>
    <col min="257" max="257" width="9" style="619" bestFit="1" customWidth="1"/>
    <col min="258" max="258" width="67.28515625" style="619" bestFit="1" customWidth="1"/>
    <col min="259" max="259" width="13" style="619" customWidth="1"/>
    <col min="260" max="266" width="5.7109375" style="619" customWidth="1"/>
    <col min="267" max="267" width="9.140625" style="619"/>
    <col min="268" max="268" width="16.85546875" style="619" bestFit="1" customWidth="1"/>
    <col min="269" max="269" width="22.42578125" style="619" bestFit="1" customWidth="1"/>
    <col min="270" max="511" width="9.140625" style="619"/>
    <col min="512" max="512" width="1.42578125" style="619" customWidth="1"/>
    <col min="513" max="513" width="9" style="619" bestFit="1" customWidth="1"/>
    <col min="514" max="514" width="67.28515625" style="619" bestFit="1" customWidth="1"/>
    <col min="515" max="515" width="13" style="619" customWidth="1"/>
    <col min="516" max="522" width="5.7109375" style="619" customWidth="1"/>
    <col min="523" max="523" width="9.140625" style="619"/>
    <col min="524" max="524" width="16.85546875" style="619" bestFit="1" customWidth="1"/>
    <col min="525" max="525" width="22.42578125" style="619" bestFit="1" customWidth="1"/>
    <col min="526" max="767" width="9.140625" style="619"/>
    <col min="768" max="768" width="1.42578125" style="619" customWidth="1"/>
    <col min="769" max="769" width="9" style="619" bestFit="1" customWidth="1"/>
    <col min="770" max="770" width="67.28515625" style="619" bestFit="1" customWidth="1"/>
    <col min="771" max="771" width="13" style="619" customWidth="1"/>
    <col min="772" max="778" width="5.7109375" style="619" customWidth="1"/>
    <col min="779" max="779" width="9.140625" style="619"/>
    <col min="780" max="780" width="16.85546875" style="619" bestFit="1" customWidth="1"/>
    <col min="781" max="781" width="22.42578125" style="619" bestFit="1" customWidth="1"/>
    <col min="782" max="1023" width="9.140625" style="619"/>
    <col min="1024" max="1024" width="1.42578125" style="619" customWidth="1"/>
    <col min="1025" max="1025" width="9" style="619" bestFit="1" customWidth="1"/>
    <col min="1026" max="1026" width="67.28515625" style="619" bestFit="1" customWidth="1"/>
    <col min="1027" max="1027" width="13" style="619" customWidth="1"/>
    <col min="1028" max="1034" width="5.7109375" style="619" customWidth="1"/>
    <col min="1035" max="1035" width="9.140625" style="619"/>
    <col min="1036" max="1036" width="16.85546875" style="619" bestFit="1" customWidth="1"/>
    <col min="1037" max="1037" width="22.42578125" style="619" bestFit="1" customWidth="1"/>
    <col min="1038" max="1279" width="9.140625" style="619"/>
    <col min="1280" max="1280" width="1.42578125" style="619" customWidth="1"/>
    <col min="1281" max="1281" width="9" style="619" bestFit="1" customWidth="1"/>
    <col min="1282" max="1282" width="67.28515625" style="619" bestFit="1" customWidth="1"/>
    <col min="1283" max="1283" width="13" style="619" customWidth="1"/>
    <col min="1284" max="1290" width="5.7109375" style="619" customWidth="1"/>
    <col min="1291" max="1291" width="9.140625" style="619"/>
    <col min="1292" max="1292" width="16.85546875" style="619" bestFit="1" customWidth="1"/>
    <col min="1293" max="1293" width="22.42578125" style="619" bestFit="1" customWidth="1"/>
    <col min="1294" max="1535" width="9.140625" style="619"/>
    <col min="1536" max="1536" width="1.42578125" style="619" customWidth="1"/>
    <col min="1537" max="1537" width="9" style="619" bestFit="1" customWidth="1"/>
    <col min="1538" max="1538" width="67.28515625" style="619" bestFit="1" customWidth="1"/>
    <col min="1539" max="1539" width="13" style="619" customWidth="1"/>
    <col min="1540" max="1546" width="5.7109375" style="619" customWidth="1"/>
    <col min="1547" max="1547" width="9.140625" style="619"/>
    <col min="1548" max="1548" width="16.85546875" style="619" bestFit="1" customWidth="1"/>
    <col min="1549" max="1549" width="22.42578125" style="619" bestFit="1" customWidth="1"/>
    <col min="1550" max="1791" width="9.140625" style="619"/>
    <col min="1792" max="1792" width="1.42578125" style="619" customWidth="1"/>
    <col min="1793" max="1793" width="9" style="619" bestFit="1" customWidth="1"/>
    <col min="1794" max="1794" width="67.28515625" style="619" bestFit="1" customWidth="1"/>
    <col min="1795" max="1795" width="13" style="619" customWidth="1"/>
    <col min="1796" max="1802" width="5.7109375" style="619" customWidth="1"/>
    <col min="1803" max="1803" width="9.140625" style="619"/>
    <col min="1804" max="1804" width="16.85546875" style="619" bestFit="1" customWidth="1"/>
    <col min="1805" max="1805" width="22.42578125" style="619" bestFit="1" customWidth="1"/>
    <col min="1806" max="2047" width="9.140625" style="619"/>
    <col min="2048" max="2048" width="1.42578125" style="619" customWidth="1"/>
    <col min="2049" max="2049" width="9" style="619" bestFit="1" customWidth="1"/>
    <col min="2050" max="2050" width="67.28515625" style="619" bestFit="1" customWidth="1"/>
    <col min="2051" max="2051" width="13" style="619" customWidth="1"/>
    <col min="2052" max="2058" width="5.7109375" style="619" customWidth="1"/>
    <col min="2059" max="2059" width="9.140625" style="619"/>
    <col min="2060" max="2060" width="16.85546875" style="619" bestFit="1" customWidth="1"/>
    <col min="2061" max="2061" width="22.42578125" style="619" bestFit="1" customWidth="1"/>
    <col min="2062" max="2303" width="9.140625" style="619"/>
    <col min="2304" max="2304" width="1.42578125" style="619" customWidth="1"/>
    <col min="2305" max="2305" width="9" style="619" bestFit="1" customWidth="1"/>
    <col min="2306" max="2306" width="67.28515625" style="619" bestFit="1" customWidth="1"/>
    <col min="2307" max="2307" width="13" style="619" customWidth="1"/>
    <col min="2308" max="2314" width="5.7109375" style="619" customWidth="1"/>
    <col min="2315" max="2315" width="9.140625" style="619"/>
    <col min="2316" max="2316" width="16.85546875" style="619" bestFit="1" customWidth="1"/>
    <col min="2317" max="2317" width="22.42578125" style="619" bestFit="1" customWidth="1"/>
    <col min="2318" max="2559" width="9.140625" style="619"/>
    <col min="2560" max="2560" width="1.42578125" style="619" customWidth="1"/>
    <col min="2561" max="2561" width="9" style="619" bestFit="1" customWidth="1"/>
    <col min="2562" max="2562" width="67.28515625" style="619" bestFit="1" customWidth="1"/>
    <col min="2563" max="2563" width="13" style="619" customWidth="1"/>
    <col min="2564" max="2570" width="5.7109375" style="619" customWidth="1"/>
    <col min="2571" max="2571" width="9.140625" style="619"/>
    <col min="2572" max="2572" width="16.85546875" style="619" bestFit="1" customWidth="1"/>
    <col min="2573" max="2573" width="22.42578125" style="619" bestFit="1" customWidth="1"/>
    <col min="2574" max="2815" width="9.140625" style="619"/>
    <col min="2816" max="2816" width="1.42578125" style="619" customWidth="1"/>
    <col min="2817" max="2817" width="9" style="619" bestFit="1" customWidth="1"/>
    <col min="2818" max="2818" width="67.28515625" style="619" bestFit="1" customWidth="1"/>
    <col min="2819" max="2819" width="13" style="619" customWidth="1"/>
    <col min="2820" max="2826" width="5.7109375" style="619" customWidth="1"/>
    <col min="2827" max="2827" width="9.140625" style="619"/>
    <col min="2828" max="2828" width="16.85546875" style="619" bestFit="1" customWidth="1"/>
    <col min="2829" max="2829" width="22.42578125" style="619" bestFit="1" customWidth="1"/>
    <col min="2830" max="3071" width="9.140625" style="619"/>
    <col min="3072" max="3072" width="1.42578125" style="619" customWidth="1"/>
    <col min="3073" max="3073" width="9" style="619" bestFit="1" customWidth="1"/>
    <col min="3074" max="3074" width="67.28515625" style="619" bestFit="1" customWidth="1"/>
    <col min="3075" max="3075" width="13" style="619" customWidth="1"/>
    <col min="3076" max="3082" width="5.7109375" style="619" customWidth="1"/>
    <col min="3083" max="3083" width="9.140625" style="619"/>
    <col min="3084" max="3084" width="16.85546875" style="619" bestFit="1" customWidth="1"/>
    <col min="3085" max="3085" width="22.42578125" style="619" bestFit="1" customWidth="1"/>
    <col min="3086" max="3327" width="9.140625" style="619"/>
    <col min="3328" max="3328" width="1.42578125" style="619" customWidth="1"/>
    <col min="3329" max="3329" width="9" style="619" bestFit="1" customWidth="1"/>
    <col min="3330" max="3330" width="67.28515625" style="619" bestFit="1" customWidth="1"/>
    <col min="3331" max="3331" width="13" style="619" customWidth="1"/>
    <col min="3332" max="3338" width="5.7109375" style="619" customWidth="1"/>
    <col min="3339" max="3339" width="9.140625" style="619"/>
    <col min="3340" max="3340" width="16.85546875" style="619" bestFit="1" customWidth="1"/>
    <col min="3341" max="3341" width="22.42578125" style="619" bestFit="1" customWidth="1"/>
    <col min="3342" max="3583" width="9.140625" style="619"/>
    <col min="3584" max="3584" width="1.42578125" style="619" customWidth="1"/>
    <col min="3585" max="3585" width="9" style="619" bestFit="1" customWidth="1"/>
    <col min="3586" max="3586" width="67.28515625" style="619" bestFit="1" customWidth="1"/>
    <col min="3587" max="3587" width="13" style="619" customWidth="1"/>
    <col min="3588" max="3594" width="5.7109375" style="619" customWidth="1"/>
    <col min="3595" max="3595" width="9.140625" style="619"/>
    <col min="3596" max="3596" width="16.85546875" style="619" bestFit="1" customWidth="1"/>
    <col min="3597" max="3597" width="22.42578125" style="619" bestFit="1" customWidth="1"/>
    <col min="3598" max="3839" width="9.140625" style="619"/>
    <col min="3840" max="3840" width="1.42578125" style="619" customWidth="1"/>
    <col min="3841" max="3841" width="9" style="619" bestFit="1" customWidth="1"/>
    <col min="3842" max="3842" width="67.28515625" style="619" bestFit="1" customWidth="1"/>
    <col min="3843" max="3843" width="13" style="619" customWidth="1"/>
    <col min="3844" max="3850" width="5.7109375" style="619" customWidth="1"/>
    <col min="3851" max="3851" width="9.140625" style="619"/>
    <col min="3852" max="3852" width="16.85546875" style="619" bestFit="1" customWidth="1"/>
    <col min="3853" max="3853" width="22.42578125" style="619" bestFit="1" customWidth="1"/>
    <col min="3854" max="4095" width="9.140625" style="619"/>
    <col min="4096" max="4096" width="1.42578125" style="619" customWidth="1"/>
    <col min="4097" max="4097" width="9" style="619" bestFit="1" customWidth="1"/>
    <col min="4098" max="4098" width="67.28515625" style="619" bestFit="1" customWidth="1"/>
    <col min="4099" max="4099" width="13" style="619" customWidth="1"/>
    <col min="4100" max="4106" width="5.7109375" style="619" customWidth="1"/>
    <col min="4107" max="4107" width="9.140625" style="619"/>
    <col min="4108" max="4108" width="16.85546875" style="619" bestFit="1" customWidth="1"/>
    <col min="4109" max="4109" width="22.42578125" style="619" bestFit="1" customWidth="1"/>
    <col min="4110" max="4351" width="9.140625" style="619"/>
    <col min="4352" max="4352" width="1.42578125" style="619" customWidth="1"/>
    <col min="4353" max="4353" width="9" style="619" bestFit="1" customWidth="1"/>
    <col min="4354" max="4354" width="67.28515625" style="619" bestFit="1" customWidth="1"/>
    <col min="4355" max="4355" width="13" style="619" customWidth="1"/>
    <col min="4356" max="4362" width="5.7109375" style="619" customWidth="1"/>
    <col min="4363" max="4363" width="9.140625" style="619"/>
    <col min="4364" max="4364" width="16.85546875" style="619" bestFit="1" customWidth="1"/>
    <col min="4365" max="4365" width="22.42578125" style="619" bestFit="1" customWidth="1"/>
    <col min="4366" max="4607" width="9.140625" style="619"/>
    <col min="4608" max="4608" width="1.42578125" style="619" customWidth="1"/>
    <col min="4609" max="4609" width="9" style="619" bestFit="1" customWidth="1"/>
    <col min="4610" max="4610" width="67.28515625" style="619" bestFit="1" customWidth="1"/>
    <col min="4611" max="4611" width="13" style="619" customWidth="1"/>
    <col min="4612" max="4618" width="5.7109375" style="619" customWidth="1"/>
    <col min="4619" max="4619" width="9.140625" style="619"/>
    <col min="4620" max="4620" width="16.85546875" style="619" bestFit="1" customWidth="1"/>
    <col min="4621" max="4621" width="22.42578125" style="619" bestFit="1" customWidth="1"/>
    <col min="4622" max="4863" width="9.140625" style="619"/>
    <col min="4864" max="4864" width="1.42578125" style="619" customWidth="1"/>
    <col min="4865" max="4865" width="9" style="619" bestFit="1" customWidth="1"/>
    <col min="4866" max="4866" width="67.28515625" style="619" bestFit="1" customWidth="1"/>
    <col min="4867" max="4867" width="13" style="619" customWidth="1"/>
    <col min="4868" max="4874" width="5.7109375" style="619" customWidth="1"/>
    <col min="4875" max="4875" width="9.140625" style="619"/>
    <col min="4876" max="4876" width="16.85546875" style="619" bestFit="1" customWidth="1"/>
    <col min="4877" max="4877" width="22.42578125" style="619" bestFit="1" customWidth="1"/>
    <col min="4878" max="5119" width="9.140625" style="619"/>
    <col min="5120" max="5120" width="1.42578125" style="619" customWidth="1"/>
    <col min="5121" max="5121" width="9" style="619" bestFit="1" customWidth="1"/>
    <col min="5122" max="5122" width="67.28515625" style="619" bestFit="1" customWidth="1"/>
    <col min="5123" max="5123" width="13" style="619" customWidth="1"/>
    <col min="5124" max="5130" width="5.7109375" style="619" customWidth="1"/>
    <col min="5131" max="5131" width="9.140625" style="619"/>
    <col min="5132" max="5132" width="16.85546875" style="619" bestFit="1" customWidth="1"/>
    <col min="5133" max="5133" width="22.42578125" style="619" bestFit="1" customWidth="1"/>
    <col min="5134" max="5375" width="9.140625" style="619"/>
    <col min="5376" max="5376" width="1.42578125" style="619" customWidth="1"/>
    <col min="5377" max="5377" width="9" style="619" bestFit="1" customWidth="1"/>
    <col min="5378" max="5378" width="67.28515625" style="619" bestFit="1" customWidth="1"/>
    <col min="5379" max="5379" width="13" style="619" customWidth="1"/>
    <col min="5380" max="5386" width="5.7109375" style="619" customWidth="1"/>
    <col min="5387" max="5387" width="9.140625" style="619"/>
    <col min="5388" max="5388" width="16.85546875" style="619" bestFit="1" customWidth="1"/>
    <col min="5389" max="5389" width="22.42578125" style="619" bestFit="1" customWidth="1"/>
    <col min="5390" max="5631" width="9.140625" style="619"/>
    <col min="5632" max="5632" width="1.42578125" style="619" customWidth="1"/>
    <col min="5633" max="5633" width="9" style="619" bestFit="1" customWidth="1"/>
    <col min="5634" max="5634" width="67.28515625" style="619" bestFit="1" customWidth="1"/>
    <col min="5635" max="5635" width="13" style="619" customWidth="1"/>
    <col min="5636" max="5642" width="5.7109375" style="619" customWidth="1"/>
    <col min="5643" max="5643" width="9.140625" style="619"/>
    <col min="5644" max="5644" width="16.85546875" style="619" bestFit="1" customWidth="1"/>
    <col min="5645" max="5645" width="22.42578125" style="619" bestFit="1" customWidth="1"/>
    <col min="5646" max="5887" width="9.140625" style="619"/>
    <col min="5888" max="5888" width="1.42578125" style="619" customWidth="1"/>
    <col min="5889" max="5889" width="9" style="619" bestFit="1" customWidth="1"/>
    <col min="5890" max="5890" width="67.28515625" style="619" bestFit="1" customWidth="1"/>
    <col min="5891" max="5891" width="13" style="619" customWidth="1"/>
    <col min="5892" max="5898" width="5.7109375" style="619" customWidth="1"/>
    <col min="5899" max="5899" width="9.140625" style="619"/>
    <col min="5900" max="5900" width="16.85546875" style="619" bestFit="1" customWidth="1"/>
    <col min="5901" max="5901" width="22.42578125" style="619" bestFit="1" customWidth="1"/>
    <col min="5902" max="6143" width="9.140625" style="619"/>
    <col min="6144" max="6144" width="1.42578125" style="619" customWidth="1"/>
    <col min="6145" max="6145" width="9" style="619" bestFit="1" customWidth="1"/>
    <col min="6146" max="6146" width="67.28515625" style="619" bestFit="1" customWidth="1"/>
    <col min="6147" max="6147" width="13" style="619" customWidth="1"/>
    <col min="6148" max="6154" width="5.7109375" style="619" customWidth="1"/>
    <col min="6155" max="6155" width="9.140625" style="619"/>
    <col min="6156" max="6156" width="16.85546875" style="619" bestFit="1" customWidth="1"/>
    <col min="6157" max="6157" width="22.42578125" style="619" bestFit="1" customWidth="1"/>
    <col min="6158" max="6399" width="9.140625" style="619"/>
    <col min="6400" max="6400" width="1.42578125" style="619" customWidth="1"/>
    <col min="6401" max="6401" width="9" style="619" bestFit="1" customWidth="1"/>
    <col min="6402" max="6402" width="67.28515625" style="619" bestFit="1" customWidth="1"/>
    <col min="6403" max="6403" width="13" style="619" customWidth="1"/>
    <col min="6404" max="6410" width="5.7109375" style="619" customWidth="1"/>
    <col min="6411" max="6411" width="9.140625" style="619"/>
    <col min="6412" max="6412" width="16.85546875" style="619" bestFit="1" customWidth="1"/>
    <col min="6413" max="6413" width="22.42578125" style="619" bestFit="1" customWidth="1"/>
    <col min="6414" max="6655" width="9.140625" style="619"/>
    <col min="6656" max="6656" width="1.42578125" style="619" customWidth="1"/>
    <col min="6657" max="6657" width="9" style="619" bestFit="1" customWidth="1"/>
    <col min="6658" max="6658" width="67.28515625" style="619" bestFit="1" customWidth="1"/>
    <col min="6659" max="6659" width="13" style="619" customWidth="1"/>
    <col min="6660" max="6666" width="5.7109375" style="619" customWidth="1"/>
    <col min="6667" max="6667" width="9.140625" style="619"/>
    <col min="6668" max="6668" width="16.85546875" style="619" bestFit="1" customWidth="1"/>
    <col min="6669" max="6669" width="22.42578125" style="619" bestFit="1" customWidth="1"/>
    <col min="6670" max="6911" width="9.140625" style="619"/>
    <col min="6912" max="6912" width="1.42578125" style="619" customWidth="1"/>
    <col min="6913" max="6913" width="9" style="619" bestFit="1" customWidth="1"/>
    <col min="6914" max="6914" width="67.28515625" style="619" bestFit="1" customWidth="1"/>
    <col min="6915" max="6915" width="13" style="619" customWidth="1"/>
    <col min="6916" max="6922" width="5.7109375" style="619" customWidth="1"/>
    <col min="6923" max="6923" width="9.140625" style="619"/>
    <col min="6924" max="6924" width="16.85546875" style="619" bestFit="1" customWidth="1"/>
    <col min="6925" max="6925" width="22.42578125" style="619" bestFit="1" customWidth="1"/>
    <col min="6926" max="7167" width="9.140625" style="619"/>
    <col min="7168" max="7168" width="1.42578125" style="619" customWidth="1"/>
    <col min="7169" max="7169" width="9" style="619" bestFit="1" customWidth="1"/>
    <col min="7170" max="7170" width="67.28515625" style="619" bestFit="1" customWidth="1"/>
    <col min="7171" max="7171" width="13" style="619" customWidth="1"/>
    <col min="7172" max="7178" width="5.7109375" style="619" customWidth="1"/>
    <col min="7179" max="7179" width="9.140625" style="619"/>
    <col min="7180" max="7180" width="16.85546875" style="619" bestFit="1" customWidth="1"/>
    <col min="7181" max="7181" width="22.42578125" style="619" bestFit="1" customWidth="1"/>
    <col min="7182" max="7423" width="9.140625" style="619"/>
    <col min="7424" max="7424" width="1.42578125" style="619" customWidth="1"/>
    <col min="7425" max="7425" width="9" style="619" bestFit="1" customWidth="1"/>
    <col min="7426" max="7426" width="67.28515625" style="619" bestFit="1" customWidth="1"/>
    <col min="7427" max="7427" width="13" style="619" customWidth="1"/>
    <col min="7428" max="7434" width="5.7109375" style="619" customWidth="1"/>
    <col min="7435" max="7435" width="9.140625" style="619"/>
    <col min="7436" max="7436" width="16.85546875" style="619" bestFit="1" customWidth="1"/>
    <col min="7437" max="7437" width="22.42578125" style="619" bestFit="1" customWidth="1"/>
    <col min="7438" max="7679" width="9.140625" style="619"/>
    <col min="7680" max="7680" width="1.42578125" style="619" customWidth="1"/>
    <col min="7681" max="7681" width="9" style="619" bestFit="1" customWidth="1"/>
    <col min="7682" max="7682" width="67.28515625" style="619" bestFit="1" customWidth="1"/>
    <col min="7683" max="7683" width="13" style="619" customWidth="1"/>
    <col min="7684" max="7690" width="5.7109375" style="619" customWidth="1"/>
    <col min="7691" max="7691" width="9.140625" style="619"/>
    <col min="7692" max="7692" width="16.85546875" style="619" bestFit="1" customWidth="1"/>
    <col min="7693" max="7693" width="22.42578125" style="619" bestFit="1" customWidth="1"/>
    <col min="7694" max="7935" width="9.140625" style="619"/>
    <col min="7936" max="7936" width="1.42578125" style="619" customWidth="1"/>
    <col min="7937" max="7937" width="9" style="619" bestFit="1" customWidth="1"/>
    <col min="7938" max="7938" width="67.28515625" style="619" bestFit="1" customWidth="1"/>
    <col min="7939" max="7939" width="13" style="619" customWidth="1"/>
    <col min="7940" max="7946" width="5.7109375" style="619" customWidth="1"/>
    <col min="7947" max="7947" width="9.140625" style="619"/>
    <col min="7948" max="7948" width="16.85546875" style="619" bestFit="1" customWidth="1"/>
    <col min="7949" max="7949" width="22.42578125" style="619" bestFit="1" customWidth="1"/>
    <col min="7950" max="8191" width="9.140625" style="619"/>
    <col min="8192" max="8192" width="1.42578125" style="619" customWidth="1"/>
    <col min="8193" max="8193" width="9" style="619" bestFit="1" customWidth="1"/>
    <col min="8194" max="8194" width="67.28515625" style="619" bestFit="1" customWidth="1"/>
    <col min="8195" max="8195" width="13" style="619" customWidth="1"/>
    <col min="8196" max="8202" width="5.7109375" style="619" customWidth="1"/>
    <col min="8203" max="8203" width="9.140625" style="619"/>
    <col min="8204" max="8204" width="16.85546875" style="619" bestFit="1" customWidth="1"/>
    <col min="8205" max="8205" width="22.42578125" style="619" bestFit="1" customWidth="1"/>
    <col min="8206" max="8447" width="9.140625" style="619"/>
    <col min="8448" max="8448" width="1.42578125" style="619" customWidth="1"/>
    <col min="8449" max="8449" width="9" style="619" bestFit="1" customWidth="1"/>
    <col min="8450" max="8450" width="67.28515625" style="619" bestFit="1" customWidth="1"/>
    <col min="8451" max="8451" width="13" style="619" customWidth="1"/>
    <col min="8452" max="8458" width="5.7109375" style="619" customWidth="1"/>
    <col min="8459" max="8459" width="9.140625" style="619"/>
    <col min="8460" max="8460" width="16.85546875" style="619" bestFit="1" customWidth="1"/>
    <col min="8461" max="8461" width="22.42578125" style="619" bestFit="1" customWidth="1"/>
    <col min="8462" max="8703" width="9.140625" style="619"/>
    <col min="8704" max="8704" width="1.42578125" style="619" customWidth="1"/>
    <col min="8705" max="8705" width="9" style="619" bestFit="1" customWidth="1"/>
    <col min="8706" max="8706" width="67.28515625" style="619" bestFit="1" customWidth="1"/>
    <col min="8707" max="8707" width="13" style="619" customWidth="1"/>
    <col min="8708" max="8714" width="5.7109375" style="619" customWidth="1"/>
    <col min="8715" max="8715" width="9.140625" style="619"/>
    <col min="8716" max="8716" width="16.85546875" style="619" bestFit="1" customWidth="1"/>
    <col min="8717" max="8717" width="22.42578125" style="619" bestFit="1" customWidth="1"/>
    <col min="8718" max="8959" width="9.140625" style="619"/>
    <col min="8960" max="8960" width="1.42578125" style="619" customWidth="1"/>
    <col min="8961" max="8961" width="9" style="619" bestFit="1" customWidth="1"/>
    <col min="8962" max="8962" width="67.28515625" style="619" bestFit="1" customWidth="1"/>
    <col min="8963" max="8963" width="13" style="619" customWidth="1"/>
    <col min="8964" max="8970" width="5.7109375" style="619" customWidth="1"/>
    <col min="8971" max="8971" width="9.140625" style="619"/>
    <col min="8972" max="8972" width="16.85546875" style="619" bestFit="1" customWidth="1"/>
    <col min="8973" max="8973" width="22.42578125" style="619" bestFit="1" customWidth="1"/>
    <col min="8974" max="9215" width="9.140625" style="619"/>
    <col min="9216" max="9216" width="1.42578125" style="619" customWidth="1"/>
    <col min="9217" max="9217" width="9" style="619" bestFit="1" customWidth="1"/>
    <col min="9218" max="9218" width="67.28515625" style="619" bestFit="1" customWidth="1"/>
    <col min="9219" max="9219" width="13" style="619" customWidth="1"/>
    <col min="9220" max="9226" width="5.7109375" style="619" customWidth="1"/>
    <col min="9227" max="9227" width="9.140625" style="619"/>
    <col min="9228" max="9228" width="16.85546875" style="619" bestFit="1" customWidth="1"/>
    <col min="9229" max="9229" width="22.42578125" style="619" bestFit="1" customWidth="1"/>
    <col min="9230" max="9471" width="9.140625" style="619"/>
    <col min="9472" max="9472" width="1.42578125" style="619" customWidth="1"/>
    <col min="9473" max="9473" width="9" style="619" bestFit="1" customWidth="1"/>
    <col min="9474" max="9474" width="67.28515625" style="619" bestFit="1" customWidth="1"/>
    <col min="9475" max="9475" width="13" style="619" customWidth="1"/>
    <col min="9476" max="9482" width="5.7109375" style="619" customWidth="1"/>
    <col min="9483" max="9483" width="9.140625" style="619"/>
    <col min="9484" max="9484" width="16.85546875" style="619" bestFit="1" customWidth="1"/>
    <col min="9485" max="9485" width="22.42578125" style="619" bestFit="1" customWidth="1"/>
    <col min="9486" max="9727" width="9.140625" style="619"/>
    <col min="9728" max="9728" width="1.42578125" style="619" customWidth="1"/>
    <col min="9729" max="9729" width="9" style="619" bestFit="1" customWidth="1"/>
    <col min="9730" max="9730" width="67.28515625" style="619" bestFit="1" customWidth="1"/>
    <col min="9731" max="9731" width="13" style="619" customWidth="1"/>
    <col min="9732" max="9738" width="5.7109375" style="619" customWidth="1"/>
    <col min="9739" max="9739" width="9.140625" style="619"/>
    <col min="9740" max="9740" width="16.85546875" style="619" bestFit="1" customWidth="1"/>
    <col min="9741" max="9741" width="22.42578125" style="619" bestFit="1" customWidth="1"/>
    <col min="9742" max="9983" width="9.140625" style="619"/>
    <col min="9984" max="9984" width="1.42578125" style="619" customWidth="1"/>
    <col min="9985" max="9985" width="9" style="619" bestFit="1" customWidth="1"/>
    <col min="9986" max="9986" width="67.28515625" style="619" bestFit="1" customWidth="1"/>
    <col min="9987" max="9987" width="13" style="619" customWidth="1"/>
    <col min="9988" max="9994" width="5.7109375" style="619" customWidth="1"/>
    <col min="9995" max="9995" width="9.140625" style="619"/>
    <col min="9996" max="9996" width="16.85546875" style="619" bestFit="1" customWidth="1"/>
    <col min="9997" max="9997" width="22.42578125" style="619" bestFit="1" customWidth="1"/>
    <col min="9998" max="10239" width="9.140625" style="619"/>
    <col min="10240" max="10240" width="1.42578125" style="619" customWidth="1"/>
    <col min="10241" max="10241" width="9" style="619" bestFit="1" customWidth="1"/>
    <col min="10242" max="10242" width="67.28515625" style="619" bestFit="1" customWidth="1"/>
    <col min="10243" max="10243" width="13" style="619" customWidth="1"/>
    <col min="10244" max="10250" width="5.7109375" style="619" customWidth="1"/>
    <col min="10251" max="10251" width="9.140625" style="619"/>
    <col min="10252" max="10252" width="16.85546875" style="619" bestFit="1" customWidth="1"/>
    <col min="10253" max="10253" width="22.42578125" style="619" bestFit="1" customWidth="1"/>
    <col min="10254" max="10495" width="9.140625" style="619"/>
    <col min="10496" max="10496" width="1.42578125" style="619" customWidth="1"/>
    <col min="10497" max="10497" width="9" style="619" bestFit="1" customWidth="1"/>
    <col min="10498" max="10498" width="67.28515625" style="619" bestFit="1" customWidth="1"/>
    <col min="10499" max="10499" width="13" style="619" customWidth="1"/>
    <col min="10500" max="10506" width="5.7109375" style="619" customWidth="1"/>
    <col min="10507" max="10507" width="9.140625" style="619"/>
    <col min="10508" max="10508" width="16.85546875" style="619" bestFit="1" customWidth="1"/>
    <col min="10509" max="10509" width="22.42578125" style="619" bestFit="1" customWidth="1"/>
    <col min="10510" max="10751" width="9.140625" style="619"/>
    <col min="10752" max="10752" width="1.42578125" style="619" customWidth="1"/>
    <col min="10753" max="10753" width="9" style="619" bestFit="1" customWidth="1"/>
    <col min="10754" max="10754" width="67.28515625" style="619" bestFit="1" customWidth="1"/>
    <col min="10755" max="10755" width="13" style="619" customWidth="1"/>
    <col min="10756" max="10762" width="5.7109375" style="619" customWidth="1"/>
    <col min="10763" max="10763" width="9.140625" style="619"/>
    <col min="10764" max="10764" width="16.85546875" style="619" bestFit="1" customWidth="1"/>
    <col min="10765" max="10765" width="22.42578125" style="619" bestFit="1" customWidth="1"/>
    <col min="10766" max="11007" width="9.140625" style="619"/>
    <col min="11008" max="11008" width="1.42578125" style="619" customWidth="1"/>
    <col min="11009" max="11009" width="9" style="619" bestFit="1" customWidth="1"/>
    <col min="11010" max="11010" width="67.28515625" style="619" bestFit="1" customWidth="1"/>
    <col min="11011" max="11011" width="13" style="619" customWidth="1"/>
    <col min="11012" max="11018" width="5.7109375" style="619" customWidth="1"/>
    <col min="11019" max="11019" width="9.140625" style="619"/>
    <col min="11020" max="11020" width="16.85546875" style="619" bestFit="1" customWidth="1"/>
    <col min="11021" max="11021" width="22.42578125" style="619" bestFit="1" customWidth="1"/>
    <col min="11022" max="11263" width="9.140625" style="619"/>
    <col min="11264" max="11264" width="1.42578125" style="619" customWidth="1"/>
    <col min="11265" max="11265" width="9" style="619" bestFit="1" customWidth="1"/>
    <col min="11266" max="11266" width="67.28515625" style="619" bestFit="1" customWidth="1"/>
    <col min="11267" max="11267" width="13" style="619" customWidth="1"/>
    <col min="11268" max="11274" width="5.7109375" style="619" customWidth="1"/>
    <col min="11275" max="11275" width="9.140625" style="619"/>
    <col min="11276" max="11276" width="16.85546875" style="619" bestFit="1" customWidth="1"/>
    <col min="11277" max="11277" width="22.42578125" style="619" bestFit="1" customWidth="1"/>
    <col min="11278" max="11519" width="9.140625" style="619"/>
    <col min="11520" max="11520" width="1.42578125" style="619" customWidth="1"/>
    <col min="11521" max="11521" width="9" style="619" bestFit="1" customWidth="1"/>
    <col min="11522" max="11522" width="67.28515625" style="619" bestFit="1" customWidth="1"/>
    <col min="11523" max="11523" width="13" style="619" customWidth="1"/>
    <col min="11524" max="11530" width="5.7109375" style="619" customWidth="1"/>
    <col min="11531" max="11531" width="9.140625" style="619"/>
    <col min="11532" max="11532" width="16.85546875" style="619" bestFit="1" customWidth="1"/>
    <col min="11533" max="11533" width="22.42578125" style="619" bestFit="1" customWidth="1"/>
    <col min="11534" max="11775" width="9.140625" style="619"/>
    <col min="11776" max="11776" width="1.42578125" style="619" customWidth="1"/>
    <col min="11777" max="11777" width="9" style="619" bestFit="1" customWidth="1"/>
    <col min="11778" max="11778" width="67.28515625" style="619" bestFit="1" customWidth="1"/>
    <col min="11779" max="11779" width="13" style="619" customWidth="1"/>
    <col min="11780" max="11786" width="5.7109375" style="619" customWidth="1"/>
    <col min="11787" max="11787" width="9.140625" style="619"/>
    <col min="11788" max="11788" width="16.85546875" style="619" bestFit="1" customWidth="1"/>
    <col min="11789" max="11789" width="22.42578125" style="619" bestFit="1" customWidth="1"/>
    <col min="11790" max="12031" width="9.140625" style="619"/>
    <col min="12032" max="12032" width="1.42578125" style="619" customWidth="1"/>
    <col min="12033" max="12033" width="9" style="619" bestFit="1" customWidth="1"/>
    <col min="12034" max="12034" width="67.28515625" style="619" bestFit="1" customWidth="1"/>
    <col min="12035" max="12035" width="13" style="619" customWidth="1"/>
    <col min="12036" max="12042" width="5.7109375" style="619" customWidth="1"/>
    <col min="12043" max="12043" width="9.140625" style="619"/>
    <col min="12044" max="12044" width="16.85546875" style="619" bestFit="1" customWidth="1"/>
    <col min="12045" max="12045" width="22.42578125" style="619" bestFit="1" customWidth="1"/>
    <col min="12046" max="12287" width="9.140625" style="619"/>
    <col min="12288" max="12288" width="1.42578125" style="619" customWidth="1"/>
    <col min="12289" max="12289" width="9" style="619" bestFit="1" customWidth="1"/>
    <col min="12290" max="12290" width="67.28515625" style="619" bestFit="1" customWidth="1"/>
    <col min="12291" max="12291" width="13" style="619" customWidth="1"/>
    <col min="12292" max="12298" width="5.7109375" style="619" customWidth="1"/>
    <col min="12299" max="12299" width="9.140625" style="619"/>
    <col min="12300" max="12300" width="16.85546875" style="619" bestFit="1" customWidth="1"/>
    <col min="12301" max="12301" width="22.42578125" style="619" bestFit="1" customWidth="1"/>
    <col min="12302" max="12543" width="9.140625" style="619"/>
    <col min="12544" max="12544" width="1.42578125" style="619" customWidth="1"/>
    <col min="12545" max="12545" width="9" style="619" bestFit="1" customWidth="1"/>
    <col min="12546" max="12546" width="67.28515625" style="619" bestFit="1" customWidth="1"/>
    <col min="12547" max="12547" width="13" style="619" customWidth="1"/>
    <col min="12548" max="12554" width="5.7109375" style="619" customWidth="1"/>
    <col min="12555" max="12555" width="9.140625" style="619"/>
    <col min="12556" max="12556" width="16.85546875" style="619" bestFit="1" customWidth="1"/>
    <col min="12557" max="12557" width="22.42578125" style="619" bestFit="1" customWidth="1"/>
    <col min="12558" max="12799" width="9.140625" style="619"/>
    <col min="12800" max="12800" width="1.42578125" style="619" customWidth="1"/>
    <col min="12801" max="12801" width="9" style="619" bestFit="1" customWidth="1"/>
    <col min="12802" max="12802" width="67.28515625" style="619" bestFit="1" customWidth="1"/>
    <col min="12803" max="12803" width="13" style="619" customWidth="1"/>
    <col min="12804" max="12810" width="5.7109375" style="619" customWidth="1"/>
    <col min="12811" max="12811" width="9.140625" style="619"/>
    <col min="12812" max="12812" width="16.85546875" style="619" bestFit="1" customWidth="1"/>
    <col min="12813" max="12813" width="22.42578125" style="619" bestFit="1" customWidth="1"/>
    <col min="12814" max="13055" width="9.140625" style="619"/>
    <col min="13056" max="13056" width="1.42578125" style="619" customWidth="1"/>
    <col min="13057" max="13057" width="9" style="619" bestFit="1" customWidth="1"/>
    <col min="13058" max="13058" width="67.28515625" style="619" bestFit="1" customWidth="1"/>
    <col min="13059" max="13059" width="13" style="619" customWidth="1"/>
    <col min="13060" max="13066" width="5.7109375" style="619" customWidth="1"/>
    <col min="13067" max="13067" width="9.140625" style="619"/>
    <col min="13068" max="13068" width="16.85546875" style="619" bestFit="1" customWidth="1"/>
    <col min="13069" max="13069" width="22.42578125" style="619" bestFit="1" customWidth="1"/>
    <col min="13070" max="13311" width="9.140625" style="619"/>
    <col min="13312" max="13312" width="1.42578125" style="619" customWidth="1"/>
    <col min="13313" max="13313" width="9" style="619" bestFit="1" customWidth="1"/>
    <col min="13314" max="13314" width="67.28515625" style="619" bestFit="1" customWidth="1"/>
    <col min="13315" max="13315" width="13" style="619" customWidth="1"/>
    <col min="13316" max="13322" width="5.7109375" style="619" customWidth="1"/>
    <col min="13323" max="13323" width="9.140625" style="619"/>
    <col min="13324" max="13324" width="16.85546875" style="619" bestFit="1" customWidth="1"/>
    <col min="13325" max="13325" width="22.42578125" style="619" bestFit="1" customWidth="1"/>
    <col min="13326" max="13567" width="9.140625" style="619"/>
    <col min="13568" max="13568" width="1.42578125" style="619" customWidth="1"/>
    <col min="13569" max="13569" width="9" style="619" bestFit="1" customWidth="1"/>
    <col min="13570" max="13570" width="67.28515625" style="619" bestFit="1" customWidth="1"/>
    <col min="13571" max="13571" width="13" style="619" customWidth="1"/>
    <col min="13572" max="13578" width="5.7109375" style="619" customWidth="1"/>
    <col min="13579" max="13579" width="9.140625" style="619"/>
    <col min="13580" max="13580" width="16.85546875" style="619" bestFit="1" customWidth="1"/>
    <col min="13581" max="13581" width="22.42578125" style="619" bestFit="1" customWidth="1"/>
    <col min="13582" max="13823" width="9.140625" style="619"/>
    <col min="13824" max="13824" width="1.42578125" style="619" customWidth="1"/>
    <col min="13825" max="13825" width="9" style="619" bestFit="1" customWidth="1"/>
    <col min="13826" max="13826" width="67.28515625" style="619" bestFit="1" customWidth="1"/>
    <col min="13827" max="13827" width="13" style="619" customWidth="1"/>
    <col min="13828" max="13834" width="5.7109375" style="619" customWidth="1"/>
    <col min="13835" max="13835" width="9.140625" style="619"/>
    <col min="13836" max="13836" width="16.85546875" style="619" bestFit="1" customWidth="1"/>
    <col min="13837" max="13837" width="22.42578125" style="619" bestFit="1" customWidth="1"/>
    <col min="13838" max="14079" width="9.140625" style="619"/>
    <col min="14080" max="14080" width="1.42578125" style="619" customWidth="1"/>
    <col min="14081" max="14081" width="9" style="619" bestFit="1" customWidth="1"/>
    <col min="14082" max="14082" width="67.28515625" style="619" bestFit="1" customWidth="1"/>
    <col min="14083" max="14083" width="13" style="619" customWidth="1"/>
    <col min="14084" max="14090" width="5.7109375" style="619" customWidth="1"/>
    <col min="14091" max="14091" width="9.140625" style="619"/>
    <col min="14092" max="14092" width="16.85546875" style="619" bestFit="1" customWidth="1"/>
    <col min="14093" max="14093" width="22.42578125" style="619" bestFit="1" customWidth="1"/>
    <col min="14094" max="14335" width="9.140625" style="619"/>
    <col min="14336" max="14336" width="1.42578125" style="619" customWidth="1"/>
    <col min="14337" max="14337" width="9" style="619" bestFit="1" customWidth="1"/>
    <col min="14338" max="14338" width="67.28515625" style="619" bestFit="1" customWidth="1"/>
    <col min="14339" max="14339" width="13" style="619" customWidth="1"/>
    <col min="14340" max="14346" width="5.7109375" style="619" customWidth="1"/>
    <col min="14347" max="14347" width="9.140625" style="619"/>
    <col min="14348" max="14348" width="16.85546875" style="619" bestFit="1" customWidth="1"/>
    <col min="14349" max="14349" width="22.42578125" style="619" bestFit="1" customWidth="1"/>
    <col min="14350" max="14591" width="9.140625" style="619"/>
    <col min="14592" max="14592" width="1.42578125" style="619" customWidth="1"/>
    <col min="14593" max="14593" width="9" style="619" bestFit="1" customWidth="1"/>
    <col min="14594" max="14594" width="67.28515625" style="619" bestFit="1" customWidth="1"/>
    <col min="14595" max="14595" width="13" style="619" customWidth="1"/>
    <col min="14596" max="14602" width="5.7109375" style="619" customWidth="1"/>
    <col min="14603" max="14603" width="9.140625" style="619"/>
    <col min="14604" max="14604" width="16.85546875" style="619" bestFit="1" customWidth="1"/>
    <col min="14605" max="14605" width="22.42578125" style="619" bestFit="1" customWidth="1"/>
    <col min="14606" max="14847" width="9.140625" style="619"/>
    <col min="14848" max="14848" width="1.42578125" style="619" customWidth="1"/>
    <col min="14849" max="14849" width="9" style="619" bestFit="1" customWidth="1"/>
    <col min="14850" max="14850" width="67.28515625" style="619" bestFit="1" customWidth="1"/>
    <col min="14851" max="14851" width="13" style="619" customWidth="1"/>
    <col min="14852" max="14858" width="5.7109375" style="619" customWidth="1"/>
    <col min="14859" max="14859" width="9.140625" style="619"/>
    <col min="14860" max="14860" width="16.85546875" style="619" bestFit="1" customWidth="1"/>
    <col min="14861" max="14861" width="22.42578125" style="619" bestFit="1" customWidth="1"/>
    <col min="14862" max="15103" width="9.140625" style="619"/>
    <col min="15104" max="15104" width="1.42578125" style="619" customWidth="1"/>
    <col min="15105" max="15105" width="9" style="619" bestFit="1" customWidth="1"/>
    <col min="15106" max="15106" width="67.28515625" style="619" bestFit="1" customWidth="1"/>
    <col min="15107" max="15107" width="13" style="619" customWidth="1"/>
    <col min="15108" max="15114" width="5.7109375" style="619" customWidth="1"/>
    <col min="15115" max="15115" width="9.140625" style="619"/>
    <col min="15116" max="15116" width="16.85546875" style="619" bestFit="1" customWidth="1"/>
    <col min="15117" max="15117" width="22.42578125" style="619" bestFit="1" customWidth="1"/>
    <col min="15118" max="15359" width="9.140625" style="619"/>
    <col min="15360" max="15360" width="1.42578125" style="619" customWidth="1"/>
    <col min="15361" max="15361" width="9" style="619" bestFit="1" customWidth="1"/>
    <col min="15362" max="15362" width="67.28515625" style="619" bestFit="1" customWidth="1"/>
    <col min="15363" max="15363" width="13" style="619" customWidth="1"/>
    <col min="15364" max="15370" width="5.7109375" style="619" customWidth="1"/>
    <col min="15371" max="15371" width="9.140625" style="619"/>
    <col min="15372" max="15372" width="16.85546875" style="619" bestFit="1" customWidth="1"/>
    <col min="15373" max="15373" width="22.42578125" style="619" bestFit="1" customWidth="1"/>
    <col min="15374" max="15615" width="9.140625" style="619"/>
    <col min="15616" max="15616" width="1.42578125" style="619" customWidth="1"/>
    <col min="15617" max="15617" width="9" style="619" bestFit="1" customWidth="1"/>
    <col min="15618" max="15618" width="67.28515625" style="619" bestFit="1" customWidth="1"/>
    <col min="15619" max="15619" width="13" style="619" customWidth="1"/>
    <col min="15620" max="15626" width="5.7109375" style="619" customWidth="1"/>
    <col min="15627" max="15627" width="9.140625" style="619"/>
    <col min="15628" max="15628" width="16.85546875" style="619" bestFit="1" customWidth="1"/>
    <col min="15629" max="15629" width="22.42578125" style="619" bestFit="1" customWidth="1"/>
    <col min="15630" max="15871" width="9.140625" style="619"/>
    <col min="15872" max="15872" width="1.42578125" style="619" customWidth="1"/>
    <col min="15873" max="15873" width="9" style="619" bestFit="1" customWidth="1"/>
    <col min="15874" max="15874" width="67.28515625" style="619" bestFit="1" customWidth="1"/>
    <col min="15875" max="15875" width="13" style="619" customWidth="1"/>
    <col min="15876" max="15882" width="5.7109375" style="619" customWidth="1"/>
    <col min="15883" max="15883" width="9.140625" style="619"/>
    <col min="15884" max="15884" width="16.85546875" style="619" bestFit="1" customWidth="1"/>
    <col min="15885" max="15885" width="22.42578125" style="619" bestFit="1" customWidth="1"/>
    <col min="15886" max="16127" width="9.140625" style="619"/>
    <col min="16128" max="16128" width="1.42578125" style="619" customWidth="1"/>
    <col min="16129" max="16129" width="9" style="619" bestFit="1" customWidth="1"/>
    <col min="16130" max="16130" width="67.28515625" style="619" bestFit="1" customWidth="1"/>
    <col min="16131" max="16131" width="13" style="619" customWidth="1"/>
    <col min="16132" max="16138" width="5.7109375" style="619" customWidth="1"/>
    <col min="16139" max="16139" width="9.140625" style="619"/>
    <col min="16140" max="16140" width="16.85546875" style="619" bestFit="1" customWidth="1"/>
    <col min="16141" max="16141" width="22.42578125" style="619" bestFit="1" customWidth="1"/>
    <col min="16142" max="16384" width="9.140625" style="619"/>
  </cols>
  <sheetData>
    <row r="2" spans="2:10" ht="19.5" x14ac:dyDescent="0.3">
      <c r="B2" s="624" t="s">
        <v>870</v>
      </c>
    </row>
    <row r="3" spans="2:10" ht="13.5" thickBot="1" x14ac:dyDescent="0.25">
      <c r="C3" s="620"/>
    </row>
    <row r="4" spans="2:10" ht="13.5" thickBot="1" x14ac:dyDescent="0.25">
      <c r="D4" s="785" t="s">
        <v>670</v>
      </c>
      <c r="E4" s="786"/>
      <c r="F4" s="786"/>
      <c r="G4" s="786"/>
      <c r="H4" s="786"/>
      <c r="I4" s="786"/>
      <c r="J4" s="787"/>
    </row>
    <row r="5" spans="2:10" ht="17.25" thickTop="1" thickBot="1" x14ac:dyDescent="0.3">
      <c r="B5" s="625" t="s">
        <v>0</v>
      </c>
      <c r="C5" s="632" t="s">
        <v>786</v>
      </c>
      <c r="D5" s="633" t="s">
        <v>774</v>
      </c>
      <c r="E5" s="633" t="s">
        <v>773</v>
      </c>
      <c r="F5" s="633" t="s">
        <v>775</v>
      </c>
      <c r="G5" s="633" t="s">
        <v>776</v>
      </c>
      <c r="H5" s="633" t="s">
        <v>124</v>
      </c>
      <c r="I5" s="633" t="s">
        <v>777</v>
      </c>
      <c r="J5" s="634" t="s">
        <v>778</v>
      </c>
    </row>
    <row r="6" spans="2:10" ht="15.95" customHeight="1" x14ac:dyDescent="0.2">
      <c r="B6" s="631">
        <v>1</v>
      </c>
      <c r="C6" s="615" t="s">
        <v>12</v>
      </c>
      <c r="D6" s="628" t="s">
        <v>671</v>
      </c>
      <c r="E6" s="627" t="s">
        <v>677</v>
      </c>
      <c r="F6" s="627" t="s">
        <v>677</v>
      </c>
      <c r="G6" s="627" t="s">
        <v>677</v>
      </c>
      <c r="H6" s="627" t="s">
        <v>677</v>
      </c>
      <c r="I6" s="627" t="s">
        <v>677</v>
      </c>
      <c r="J6" s="627" t="s">
        <v>677</v>
      </c>
    </row>
    <row r="7" spans="2:10" ht="15.95" customHeight="1" x14ac:dyDescent="0.2">
      <c r="B7" s="631" t="s">
        <v>11</v>
      </c>
      <c r="C7" s="615" t="s">
        <v>678</v>
      </c>
      <c r="D7" s="628" t="s">
        <v>671</v>
      </c>
      <c r="E7" s="627" t="s">
        <v>677</v>
      </c>
      <c r="F7" s="627" t="s">
        <v>677</v>
      </c>
      <c r="G7" s="627" t="s">
        <v>677</v>
      </c>
      <c r="H7" s="627" t="s">
        <v>677</v>
      </c>
      <c r="I7" s="627"/>
      <c r="J7" s="627"/>
    </row>
    <row r="8" spans="2:10" ht="15.95" customHeight="1" x14ac:dyDescent="0.2">
      <c r="B8" s="631" t="s">
        <v>14</v>
      </c>
      <c r="C8" s="615" t="s">
        <v>679</v>
      </c>
      <c r="D8" s="628" t="s">
        <v>671</v>
      </c>
      <c r="E8" s="627" t="s">
        <v>680</v>
      </c>
      <c r="F8" s="627" t="s">
        <v>680</v>
      </c>
      <c r="G8" s="627" t="s">
        <v>680</v>
      </c>
      <c r="H8" s="627" t="s">
        <v>680</v>
      </c>
      <c r="I8" s="627" t="s">
        <v>680</v>
      </c>
      <c r="J8" s="627" t="s">
        <v>680</v>
      </c>
    </row>
    <row r="9" spans="2:10" ht="15.95" customHeight="1" x14ac:dyDescent="0.2">
      <c r="B9" s="631" t="s">
        <v>15</v>
      </c>
      <c r="C9" s="615" t="s">
        <v>681</v>
      </c>
      <c r="D9" s="628" t="s">
        <v>671</v>
      </c>
      <c r="E9" s="627" t="s">
        <v>680</v>
      </c>
      <c r="F9" s="627" t="s">
        <v>680</v>
      </c>
      <c r="G9" s="627" t="s">
        <v>680</v>
      </c>
      <c r="H9" s="627" t="s">
        <v>680</v>
      </c>
      <c r="I9" s="627" t="s">
        <v>680</v>
      </c>
      <c r="J9" s="627" t="s">
        <v>680</v>
      </c>
    </row>
    <row r="10" spans="2:10" ht="15.95" customHeight="1" x14ac:dyDescent="0.2">
      <c r="B10" s="631" t="s">
        <v>788</v>
      </c>
      <c r="C10" s="615" t="s">
        <v>682</v>
      </c>
      <c r="D10" s="628" t="s">
        <v>671</v>
      </c>
      <c r="E10" s="627" t="s">
        <v>680</v>
      </c>
      <c r="F10" s="627" t="s">
        <v>680</v>
      </c>
      <c r="G10" s="627" t="s">
        <v>680</v>
      </c>
      <c r="H10" s="627" t="s">
        <v>680</v>
      </c>
      <c r="I10" s="627" t="s">
        <v>683</v>
      </c>
      <c r="J10" s="627" t="s">
        <v>683</v>
      </c>
    </row>
    <row r="11" spans="2:10" ht="15.95" customHeight="1" x14ac:dyDescent="0.2">
      <c r="B11" s="631" t="s">
        <v>789</v>
      </c>
      <c r="C11" s="615" t="s">
        <v>684</v>
      </c>
      <c r="D11" s="628" t="s">
        <v>671</v>
      </c>
      <c r="E11" s="627" t="s">
        <v>680</v>
      </c>
      <c r="F11" s="627" t="s">
        <v>680</v>
      </c>
      <c r="G11" s="627" t="s">
        <v>680</v>
      </c>
      <c r="H11" s="627" t="s">
        <v>680</v>
      </c>
      <c r="I11" s="627" t="s">
        <v>683</v>
      </c>
      <c r="J11" s="627" t="s">
        <v>683</v>
      </c>
    </row>
    <row r="12" spans="2:10" ht="15.95" customHeight="1" x14ac:dyDescent="0.2">
      <c r="B12" s="631" t="s">
        <v>790</v>
      </c>
      <c r="C12" s="615" t="s">
        <v>21</v>
      </c>
      <c r="D12" s="628" t="s">
        <v>671</v>
      </c>
      <c r="E12" s="627" t="s">
        <v>680</v>
      </c>
      <c r="F12" s="627" t="s">
        <v>680</v>
      </c>
      <c r="G12" s="627" t="s">
        <v>680</v>
      </c>
      <c r="H12" s="627" t="s">
        <v>680</v>
      </c>
      <c r="I12" s="627" t="s">
        <v>683</v>
      </c>
      <c r="J12" s="627"/>
    </row>
    <row r="13" spans="2:10" ht="15.95" customHeight="1" x14ac:dyDescent="0.2">
      <c r="B13" s="631" t="s">
        <v>791</v>
      </c>
      <c r="C13" s="615" t="s">
        <v>685</v>
      </c>
      <c r="D13" s="628" t="s">
        <v>671</v>
      </c>
      <c r="E13" s="627" t="s">
        <v>680</v>
      </c>
      <c r="F13" s="627" t="s">
        <v>680</v>
      </c>
      <c r="G13" s="627" t="s">
        <v>680</v>
      </c>
      <c r="H13" s="627" t="s">
        <v>680</v>
      </c>
      <c r="I13" s="627" t="s">
        <v>680</v>
      </c>
      <c r="J13" s="627" t="s">
        <v>680</v>
      </c>
    </row>
    <row r="14" spans="2:10" ht="15.95" customHeight="1" x14ac:dyDescent="0.2">
      <c r="B14" s="631" t="s">
        <v>792</v>
      </c>
      <c r="C14" s="615" t="s">
        <v>686</v>
      </c>
      <c r="D14" s="628" t="s">
        <v>671</v>
      </c>
      <c r="E14" s="627" t="s">
        <v>680</v>
      </c>
      <c r="F14" s="627" t="s">
        <v>680</v>
      </c>
      <c r="G14" s="627" t="s">
        <v>680</v>
      </c>
      <c r="H14" s="627" t="s">
        <v>680</v>
      </c>
      <c r="I14" s="627" t="s">
        <v>683</v>
      </c>
      <c r="J14" s="627" t="s">
        <v>683</v>
      </c>
    </row>
    <row r="15" spans="2:10" ht="15.95" customHeight="1" x14ac:dyDescent="0.2">
      <c r="B15" s="631" t="s">
        <v>793</v>
      </c>
      <c r="C15" s="615" t="s">
        <v>22</v>
      </c>
      <c r="D15" s="628" t="s">
        <v>671</v>
      </c>
      <c r="E15" s="627" t="s">
        <v>680</v>
      </c>
      <c r="F15" s="627" t="s">
        <v>680</v>
      </c>
      <c r="G15" s="627" t="s">
        <v>680</v>
      </c>
      <c r="H15" s="627" t="s">
        <v>680</v>
      </c>
      <c r="I15" s="627" t="s">
        <v>683</v>
      </c>
      <c r="J15" s="627" t="s">
        <v>683</v>
      </c>
    </row>
    <row r="16" spans="2:10" ht="15.95" customHeight="1" x14ac:dyDescent="0.2">
      <c r="B16" s="631" t="s">
        <v>794</v>
      </c>
      <c r="C16" s="615" t="s">
        <v>687</v>
      </c>
      <c r="D16" s="628" t="s">
        <v>671</v>
      </c>
      <c r="E16" s="627" t="s">
        <v>680</v>
      </c>
      <c r="F16" s="627" t="s">
        <v>680</v>
      </c>
      <c r="G16" s="627" t="s">
        <v>680</v>
      </c>
      <c r="H16" s="627" t="s">
        <v>680</v>
      </c>
      <c r="I16" s="627" t="s">
        <v>680</v>
      </c>
      <c r="J16" s="627" t="s">
        <v>680</v>
      </c>
    </row>
    <row r="17" spans="2:18" ht="15.95" customHeight="1" x14ac:dyDescent="0.2">
      <c r="B17" s="631" t="s">
        <v>795</v>
      </c>
      <c r="C17" s="615" t="s">
        <v>688</v>
      </c>
      <c r="D17" s="628" t="s">
        <v>671</v>
      </c>
      <c r="E17" s="627" t="s">
        <v>680</v>
      </c>
      <c r="F17" s="627" t="s">
        <v>680</v>
      </c>
      <c r="G17" s="627" t="s">
        <v>680</v>
      </c>
      <c r="H17" s="627" t="s">
        <v>680</v>
      </c>
      <c r="I17" s="627" t="s">
        <v>683</v>
      </c>
      <c r="J17" s="627" t="s">
        <v>683</v>
      </c>
    </row>
    <row r="18" spans="2:18" ht="15.95" customHeight="1" x14ac:dyDescent="0.2">
      <c r="B18" s="631" t="s">
        <v>796</v>
      </c>
      <c r="C18" s="615" t="s">
        <v>689</v>
      </c>
      <c r="D18" s="628" t="s">
        <v>671</v>
      </c>
      <c r="E18" s="627" t="s">
        <v>680</v>
      </c>
      <c r="F18" s="627" t="s">
        <v>680</v>
      </c>
      <c r="G18" s="627" t="s">
        <v>680</v>
      </c>
      <c r="H18" s="627" t="s">
        <v>680</v>
      </c>
      <c r="I18" s="627" t="s">
        <v>683</v>
      </c>
      <c r="J18" s="627" t="s">
        <v>683</v>
      </c>
    </row>
    <row r="19" spans="2:18" ht="15.95" customHeight="1" thickBot="1" x14ac:dyDescent="0.25">
      <c r="B19" s="631" t="s">
        <v>797</v>
      </c>
      <c r="C19" s="615" t="s">
        <v>727</v>
      </c>
      <c r="D19" s="628" t="s">
        <v>671</v>
      </c>
      <c r="E19" s="627" t="s">
        <v>677</v>
      </c>
      <c r="F19" s="627" t="s">
        <v>677</v>
      </c>
      <c r="G19" s="627" t="s">
        <v>718</v>
      </c>
      <c r="H19" s="627" t="s">
        <v>677</v>
      </c>
      <c r="I19" s="627" t="s">
        <v>677</v>
      </c>
      <c r="J19" s="627" t="s">
        <v>677</v>
      </c>
    </row>
    <row r="20" spans="2:18" ht="30.75" thickBot="1" x14ac:dyDescent="0.25">
      <c r="B20" s="631" t="s">
        <v>798</v>
      </c>
      <c r="C20" s="615" t="s">
        <v>728</v>
      </c>
      <c r="D20" s="628" t="s">
        <v>671</v>
      </c>
      <c r="E20" s="627" t="s">
        <v>677</v>
      </c>
      <c r="F20" s="627" t="s">
        <v>677</v>
      </c>
      <c r="G20" s="627" t="s">
        <v>718</v>
      </c>
      <c r="H20" s="627" t="s">
        <v>677</v>
      </c>
      <c r="I20" s="627"/>
      <c r="J20" s="627"/>
      <c r="L20" s="788" t="s">
        <v>701</v>
      </c>
      <c r="M20" s="789"/>
      <c r="R20" s="614"/>
    </row>
    <row r="21" spans="2:18" ht="45.75" thickBot="1" x14ac:dyDescent="0.25">
      <c r="B21" s="631" t="s">
        <v>799</v>
      </c>
      <c r="C21" s="615" t="s">
        <v>729</v>
      </c>
      <c r="D21" s="627" t="s">
        <v>671</v>
      </c>
      <c r="E21" s="627" t="s">
        <v>680</v>
      </c>
      <c r="F21" s="627" t="s">
        <v>680</v>
      </c>
      <c r="G21" s="627" t="s">
        <v>718</v>
      </c>
      <c r="H21" s="627" t="s">
        <v>680</v>
      </c>
      <c r="I21" s="627" t="s">
        <v>680</v>
      </c>
      <c r="J21" s="627" t="s">
        <v>680</v>
      </c>
      <c r="L21" s="616" t="s">
        <v>690</v>
      </c>
      <c r="M21" s="618" t="s">
        <v>569</v>
      </c>
      <c r="R21" s="614"/>
    </row>
    <row r="22" spans="2:18" s="614" customFormat="1" ht="30.75" thickBot="1" x14ac:dyDescent="0.25">
      <c r="B22" s="631" t="s">
        <v>800</v>
      </c>
      <c r="C22" s="615" t="s">
        <v>730</v>
      </c>
      <c r="D22" s="627" t="s">
        <v>671</v>
      </c>
      <c r="E22" s="627" t="s">
        <v>680</v>
      </c>
      <c r="F22" s="627" t="s">
        <v>680</v>
      </c>
      <c r="G22" s="627" t="s">
        <v>718</v>
      </c>
      <c r="H22" s="627" t="s">
        <v>680</v>
      </c>
      <c r="I22" s="627" t="s">
        <v>680</v>
      </c>
      <c r="J22" s="627" t="s">
        <v>680</v>
      </c>
      <c r="L22" s="616" t="s">
        <v>349</v>
      </c>
      <c r="M22" s="617" t="s">
        <v>691</v>
      </c>
      <c r="N22" s="619"/>
      <c r="O22" s="619"/>
      <c r="P22" s="619"/>
      <c r="Q22" s="619"/>
    </row>
    <row r="23" spans="2:18" s="614" customFormat="1" ht="30.75" thickBot="1" x14ac:dyDescent="0.25">
      <c r="B23" s="631" t="s">
        <v>801</v>
      </c>
      <c r="C23" s="615" t="s">
        <v>731</v>
      </c>
      <c r="D23" s="627" t="s">
        <v>671</v>
      </c>
      <c r="E23" s="627" t="s">
        <v>680</v>
      </c>
      <c r="F23" s="627" t="s">
        <v>680</v>
      </c>
      <c r="G23" s="627" t="s">
        <v>718</v>
      </c>
      <c r="H23" s="627" t="s">
        <v>680</v>
      </c>
      <c r="I23" s="627" t="s">
        <v>683</v>
      </c>
      <c r="J23" s="627" t="s">
        <v>683</v>
      </c>
      <c r="L23" s="616" t="s">
        <v>692</v>
      </c>
      <c r="M23" s="618" t="s">
        <v>693</v>
      </c>
      <c r="N23" s="619"/>
      <c r="O23" s="619"/>
      <c r="P23" s="619"/>
      <c r="Q23" s="619"/>
    </row>
    <row r="24" spans="2:18" s="614" customFormat="1" ht="30.75" thickBot="1" x14ac:dyDescent="0.25">
      <c r="B24" s="631" t="s">
        <v>802</v>
      </c>
      <c r="C24" s="615" t="s">
        <v>732</v>
      </c>
      <c r="D24" s="627" t="s">
        <v>671</v>
      </c>
      <c r="E24" s="627" t="s">
        <v>680</v>
      </c>
      <c r="F24" s="627" t="s">
        <v>680</v>
      </c>
      <c r="G24" s="627" t="s">
        <v>718</v>
      </c>
      <c r="H24" s="627" t="s">
        <v>680</v>
      </c>
      <c r="I24" s="627" t="s">
        <v>683</v>
      </c>
      <c r="J24" s="627" t="s">
        <v>683</v>
      </c>
      <c r="L24" s="616" t="s">
        <v>694</v>
      </c>
      <c r="M24" s="617" t="s">
        <v>695</v>
      </c>
      <c r="N24" s="619"/>
      <c r="O24" s="619"/>
      <c r="P24" s="619"/>
      <c r="Q24" s="619"/>
    </row>
    <row r="25" spans="2:18" s="614" customFormat="1" ht="30.75" thickBot="1" x14ac:dyDescent="0.25">
      <c r="B25" s="631" t="s">
        <v>803</v>
      </c>
      <c r="C25" s="615" t="s">
        <v>733</v>
      </c>
      <c r="D25" s="627" t="s">
        <v>671</v>
      </c>
      <c r="E25" s="627" t="s">
        <v>680</v>
      </c>
      <c r="F25" s="627" t="s">
        <v>680</v>
      </c>
      <c r="G25" s="627" t="s">
        <v>718</v>
      </c>
      <c r="H25" s="627" t="s">
        <v>680</v>
      </c>
      <c r="I25" s="627" t="s">
        <v>683</v>
      </c>
      <c r="J25" s="627"/>
      <c r="L25" s="616" t="s">
        <v>696</v>
      </c>
      <c r="M25" s="617" t="s">
        <v>697</v>
      </c>
      <c r="N25" s="619"/>
      <c r="O25" s="619"/>
      <c r="P25" s="619"/>
      <c r="Q25" s="619"/>
    </row>
    <row r="26" spans="2:18" s="614" customFormat="1" ht="30.75" thickBot="1" x14ac:dyDescent="0.25">
      <c r="B26" s="631" t="s">
        <v>804</v>
      </c>
      <c r="C26" s="615" t="s">
        <v>734</v>
      </c>
      <c r="D26" s="627" t="s">
        <v>671</v>
      </c>
      <c r="E26" s="627" t="s">
        <v>680</v>
      </c>
      <c r="F26" s="627" t="s">
        <v>680</v>
      </c>
      <c r="G26" s="627" t="s">
        <v>718</v>
      </c>
      <c r="H26" s="627" t="s">
        <v>680</v>
      </c>
      <c r="I26" s="627" t="s">
        <v>680</v>
      </c>
      <c r="J26" s="627" t="s">
        <v>680</v>
      </c>
      <c r="L26" s="616" t="s">
        <v>698</v>
      </c>
      <c r="M26" s="617" t="s">
        <v>699</v>
      </c>
      <c r="N26" s="619"/>
      <c r="O26" s="619"/>
      <c r="P26" s="619"/>
      <c r="Q26" s="619"/>
      <c r="R26" s="619"/>
    </row>
    <row r="27" spans="2:18" s="614" customFormat="1" ht="24.75" thickBot="1" x14ac:dyDescent="0.25">
      <c r="B27" s="631" t="s">
        <v>805</v>
      </c>
      <c r="C27" s="615" t="s">
        <v>735</v>
      </c>
      <c r="D27" s="627" t="s">
        <v>671</v>
      </c>
      <c r="E27" s="627" t="s">
        <v>680</v>
      </c>
      <c r="F27" s="627" t="s">
        <v>680</v>
      </c>
      <c r="G27" s="627" t="s">
        <v>718</v>
      </c>
      <c r="H27" s="627" t="s">
        <v>680</v>
      </c>
      <c r="I27" s="627" t="s">
        <v>683</v>
      </c>
      <c r="J27" s="627" t="s">
        <v>683</v>
      </c>
      <c r="L27" s="616" t="s">
        <v>700</v>
      </c>
      <c r="M27" s="617" t="s">
        <v>761</v>
      </c>
      <c r="N27" s="619"/>
      <c r="O27" s="619"/>
      <c r="P27" s="619"/>
      <c r="Q27" s="619"/>
      <c r="R27" s="619"/>
    </row>
    <row r="28" spans="2:18" s="614" customFormat="1" ht="15.75" x14ac:dyDescent="0.2">
      <c r="B28" s="631" t="s">
        <v>806</v>
      </c>
      <c r="C28" s="615" t="s">
        <v>736</v>
      </c>
      <c r="D28" s="627" t="s">
        <v>671</v>
      </c>
      <c r="E28" s="627" t="s">
        <v>680</v>
      </c>
      <c r="F28" s="627" t="s">
        <v>680</v>
      </c>
      <c r="G28" s="627" t="s">
        <v>718</v>
      </c>
      <c r="H28" s="627" t="s">
        <v>680</v>
      </c>
      <c r="I28" s="627" t="s">
        <v>683</v>
      </c>
      <c r="J28" s="627" t="s">
        <v>683</v>
      </c>
      <c r="L28" s="619"/>
      <c r="M28" s="619"/>
      <c r="N28" s="619"/>
      <c r="O28" s="619"/>
      <c r="P28" s="619"/>
      <c r="Q28" s="619"/>
      <c r="R28" s="619"/>
    </row>
    <row r="29" spans="2:18" ht="15.75" x14ac:dyDescent="0.2">
      <c r="B29" s="631" t="s">
        <v>807</v>
      </c>
      <c r="C29" s="615" t="s">
        <v>712</v>
      </c>
      <c r="D29" s="627" t="s">
        <v>671</v>
      </c>
      <c r="E29" s="627" t="s">
        <v>680</v>
      </c>
      <c r="F29" s="627" t="s">
        <v>680</v>
      </c>
      <c r="G29" s="629" t="s">
        <v>718</v>
      </c>
      <c r="H29" s="627" t="s">
        <v>680</v>
      </c>
      <c r="I29" s="627" t="s">
        <v>680</v>
      </c>
      <c r="J29" s="627" t="s">
        <v>680</v>
      </c>
      <c r="L29" s="621" t="s">
        <v>672</v>
      </c>
    </row>
    <row r="30" spans="2:18" ht="15.75" x14ac:dyDescent="0.2">
      <c r="B30" s="631" t="s">
        <v>808</v>
      </c>
      <c r="C30" s="615" t="s">
        <v>702</v>
      </c>
      <c r="D30" s="627" t="s">
        <v>671</v>
      </c>
      <c r="E30" s="627" t="s">
        <v>718</v>
      </c>
      <c r="F30" s="627" t="s">
        <v>680</v>
      </c>
      <c r="G30" s="627" t="s">
        <v>680</v>
      </c>
      <c r="H30" s="627" t="s">
        <v>680</v>
      </c>
      <c r="I30" s="627" t="s">
        <v>680</v>
      </c>
      <c r="J30" s="627" t="s">
        <v>683</v>
      </c>
    </row>
    <row r="31" spans="2:18" ht="15.75" x14ac:dyDescent="0.2">
      <c r="B31" s="631" t="s">
        <v>809</v>
      </c>
      <c r="C31" s="615" t="s">
        <v>703</v>
      </c>
      <c r="D31" s="627" t="s">
        <v>671</v>
      </c>
      <c r="E31" s="627" t="s">
        <v>718</v>
      </c>
      <c r="F31" s="627" t="s">
        <v>680</v>
      </c>
      <c r="G31" s="627" t="s">
        <v>680</v>
      </c>
      <c r="H31" s="627" t="s">
        <v>680</v>
      </c>
      <c r="I31" s="627" t="s">
        <v>680</v>
      </c>
      <c r="J31" s="627" t="s">
        <v>683</v>
      </c>
      <c r="L31" s="620" t="s">
        <v>673</v>
      </c>
    </row>
    <row r="32" spans="2:18" ht="15.75" x14ac:dyDescent="0.2">
      <c r="B32" s="631" t="s">
        <v>810</v>
      </c>
      <c r="C32" s="615" t="s">
        <v>704</v>
      </c>
      <c r="D32" s="627" t="s">
        <v>671</v>
      </c>
      <c r="E32" s="627" t="s">
        <v>718</v>
      </c>
      <c r="F32" s="627" t="s">
        <v>680</v>
      </c>
      <c r="G32" s="627" t="s">
        <v>680</v>
      </c>
      <c r="H32" s="627" t="s">
        <v>680</v>
      </c>
      <c r="I32" s="627" t="s">
        <v>680</v>
      </c>
      <c r="J32" s="627" t="s">
        <v>683</v>
      </c>
      <c r="L32" s="620" t="s">
        <v>821</v>
      </c>
    </row>
    <row r="33" spans="2:17" ht="15.75" x14ac:dyDescent="0.2">
      <c r="B33" s="631" t="s">
        <v>811</v>
      </c>
      <c r="C33" s="615" t="s">
        <v>705</v>
      </c>
      <c r="D33" s="627" t="s">
        <v>671</v>
      </c>
      <c r="E33" s="627" t="s">
        <v>718</v>
      </c>
      <c r="F33" s="627" t="s">
        <v>680</v>
      </c>
      <c r="G33" s="627" t="s">
        <v>680</v>
      </c>
      <c r="H33" s="627" t="s">
        <v>680</v>
      </c>
      <c r="I33" s="627" t="s">
        <v>680</v>
      </c>
      <c r="J33" s="627" t="s">
        <v>683</v>
      </c>
      <c r="L33" s="620" t="s">
        <v>674</v>
      </c>
    </row>
    <row r="34" spans="2:17" ht="15.75" x14ac:dyDescent="0.2">
      <c r="B34" s="631" t="s">
        <v>812</v>
      </c>
      <c r="C34" s="615" t="s">
        <v>706</v>
      </c>
      <c r="D34" s="627" t="s">
        <v>671</v>
      </c>
      <c r="E34" s="627" t="s">
        <v>718</v>
      </c>
      <c r="F34" s="627" t="s">
        <v>680</v>
      </c>
      <c r="G34" s="627" t="s">
        <v>680</v>
      </c>
      <c r="H34" s="627" t="s">
        <v>680</v>
      </c>
      <c r="I34" s="627" t="s">
        <v>680</v>
      </c>
      <c r="J34" s="627" t="s">
        <v>683</v>
      </c>
      <c r="L34" s="620" t="s">
        <v>675</v>
      </c>
      <c r="N34" s="614"/>
      <c r="O34" s="614"/>
      <c r="P34" s="614"/>
      <c r="Q34" s="614"/>
    </row>
    <row r="35" spans="2:17" ht="15.75" x14ac:dyDescent="0.2">
      <c r="B35" s="631" t="s">
        <v>813</v>
      </c>
      <c r="C35" s="615" t="s">
        <v>707</v>
      </c>
      <c r="D35" s="627" t="s">
        <v>671</v>
      </c>
      <c r="E35" s="627" t="s">
        <v>718</v>
      </c>
      <c r="F35" s="627" t="s">
        <v>680</v>
      </c>
      <c r="G35" s="627" t="s">
        <v>680</v>
      </c>
      <c r="H35" s="627" t="s">
        <v>680</v>
      </c>
      <c r="I35" s="627" t="s">
        <v>680</v>
      </c>
      <c r="J35" s="627" t="s">
        <v>683</v>
      </c>
      <c r="L35" s="620" t="s">
        <v>676</v>
      </c>
      <c r="N35" s="614"/>
      <c r="O35" s="614"/>
      <c r="P35" s="614"/>
      <c r="Q35" s="614"/>
    </row>
    <row r="36" spans="2:17" ht="15.75" x14ac:dyDescent="0.2">
      <c r="B36" s="631" t="s">
        <v>814</v>
      </c>
      <c r="C36" s="615" t="s">
        <v>708</v>
      </c>
      <c r="D36" s="627" t="s">
        <v>671</v>
      </c>
      <c r="E36" s="627" t="s">
        <v>718</v>
      </c>
      <c r="F36" s="627" t="s">
        <v>680</v>
      </c>
      <c r="G36" s="627" t="s">
        <v>680</v>
      </c>
      <c r="H36" s="627" t="s">
        <v>680</v>
      </c>
      <c r="I36" s="627" t="s">
        <v>680</v>
      </c>
      <c r="J36" s="627" t="s">
        <v>683</v>
      </c>
    </row>
    <row r="37" spans="2:17" ht="15.75" x14ac:dyDescent="0.2">
      <c r="B37" s="631" t="s">
        <v>815</v>
      </c>
      <c r="C37" s="615" t="s">
        <v>709</v>
      </c>
      <c r="D37" s="627" t="s">
        <v>671</v>
      </c>
      <c r="E37" s="627" t="s">
        <v>718</v>
      </c>
      <c r="F37" s="627" t="s">
        <v>680</v>
      </c>
      <c r="G37" s="627" t="s">
        <v>680</v>
      </c>
      <c r="H37" s="627" t="s">
        <v>680</v>
      </c>
      <c r="I37" s="627" t="s">
        <v>680</v>
      </c>
      <c r="J37" s="627" t="s">
        <v>683</v>
      </c>
    </row>
    <row r="38" spans="2:17" ht="30" x14ac:dyDescent="0.2">
      <c r="B38" s="631" t="s">
        <v>816</v>
      </c>
      <c r="C38" s="615" t="s">
        <v>710</v>
      </c>
      <c r="D38" s="627" t="s">
        <v>671</v>
      </c>
      <c r="E38" s="627" t="s">
        <v>718</v>
      </c>
      <c r="F38" s="627" t="s">
        <v>680</v>
      </c>
      <c r="G38" s="627" t="s">
        <v>680</v>
      </c>
      <c r="H38" s="627" t="s">
        <v>680</v>
      </c>
      <c r="I38" s="627" t="s">
        <v>680</v>
      </c>
      <c r="J38" s="627" t="s">
        <v>683</v>
      </c>
    </row>
    <row r="39" spans="2:17" ht="30" x14ac:dyDescent="0.2">
      <c r="B39" s="631" t="s">
        <v>817</v>
      </c>
      <c r="C39" s="615" t="s">
        <v>711</v>
      </c>
      <c r="D39" s="627" t="s">
        <v>671</v>
      </c>
      <c r="E39" s="627" t="s">
        <v>718</v>
      </c>
      <c r="F39" s="627" t="s">
        <v>680</v>
      </c>
      <c r="G39" s="627" t="s">
        <v>680</v>
      </c>
      <c r="H39" s="627" t="s">
        <v>680</v>
      </c>
      <c r="I39" s="627" t="s">
        <v>680</v>
      </c>
      <c r="J39" s="627" t="s">
        <v>683</v>
      </c>
    </row>
    <row r="40" spans="2:17" ht="15.75" x14ac:dyDescent="0.2">
      <c r="B40" s="631" t="s">
        <v>818</v>
      </c>
      <c r="C40" s="615" t="s">
        <v>712</v>
      </c>
      <c r="D40" s="627" t="s">
        <v>671</v>
      </c>
      <c r="E40" s="627" t="s">
        <v>718</v>
      </c>
      <c r="F40" s="627" t="s">
        <v>680</v>
      </c>
      <c r="G40" s="627" t="s">
        <v>680</v>
      </c>
      <c r="H40" s="627" t="s">
        <v>680</v>
      </c>
      <c r="I40" s="627" t="s">
        <v>680</v>
      </c>
      <c r="J40" s="627" t="s">
        <v>683</v>
      </c>
    </row>
    <row r="41" spans="2:17" ht="15.75" x14ac:dyDescent="0.2">
      <c r="B41" s="631" t="s">
        <v>819</v>
      </c>
      <c r="C41" s="615" t="s">
        <v>713</v>
      </c>
      <c r="D41" s="627" t="s">
        <v>671</v>
      </c>
      <c r="E41" s="627" t="s">
        <v>718</v>
      </c>
      <c r="F41" s="627" t="s">
        <v>680</v>
      </c>
      <c r="G41" s="627" t="s">
        <v>680</v>
      </c>
      <c r="H41" s="627" t="s">
        <v>680</v>
      </c>
      <c r="I41" s="627" t="s">
        <v>680</v>
      </c>
      <c r="J41" s="627" t="s">
        <v>683</v>
      </c>
    </row>
    <row r="42" spans="2:17" ht="30" x14ac:dyDescent="0.2">
      <c r="B42" s="631" t="s">
        <v>820</v>
      </c>
      <c r="C42" s="615" t="s">
        <v>714</v>
      </c>
      <c r="D42" s="627" t="s">
        <v>671</v>
      </c>
      <c r="E42" s="629" t="s">
        <v>718</v>
      </c>
      <c r="F42" s="627" t="s">
        <v>680</v>
      </c>
      <c r="G42" s="627" t="s">
        <v>680</v>
      </c>
      <c r="H42" s="627" t="s">
        <v>680</v>
      </c>
      <c r="I42" s="627" t="s">
        <v>680</v>
      </c>
      <c r="J42" s="627" t="s">
        <v>683</v>
      </c>
    </row>
    <row r="43" spans="2:17" ht="15.75" x14ac:dyDescent="0.2">
      <c r="B43" s="631" t="s">
        <v>822</v>
      </c>
      <c r="C43" s="615" t="s">
        <v>715</v>
      </c>
      <c r="D43" s="627" t="s">
        <v>671</v>
      </c>
      <c r="E43" s="626" t="s">
        <v>680</v>
      </c>
      <c r="F43" s="626" t="s">
        <v>718</v>
      </c>
      <c r="G43" s="627" t="s">
        <v>680</v>
      </c>
      <c r="H43" s="627" t="s">
        <v>680</v>
      </c>
      <c r="I43" s="627" t="s">
        <v>680</v>
      </c>
      <c r="J43" s="627" t="s">
        <v>683</v>
      </c>
    </row>
    <row r="44" spans="2:17" ht="15.75" x14ac:dyDescent="0.2">
      <c r="B44" s="631" t="s">
        <v>823</v>
      </c>
      <c r="C44" s="615" t="s">
        <v>716</v>
      </c>
      <c r="D44" s="627" t="s">
        <v>671</v>
      </c>
      <c r="E44" s="626" t="s">
        <v>680</v>
      </c>
      <c r="F44" s="626" t="s">
        <v>718</v>
      </c>
      <c r="G44" s="627" t="s">
        <v>680</v>
      </c>
      <c r="H44" s="627" t="s">
        <v>680</v>
      </c>
      <c r="I44" s="627" t="s">
        <v>680</v>
      </c>
      <c r="J44" s="627" t="s">
        <v>683</v>
      </c>
    </row>
    <row r="45" spans="2:17" ht="30" x14ac:dyDescent="0.2">
      <c r="B45" s="631" t="s">
        <v>824</v>
      </c>
      <c r="C45" s="615" t="s">
        <v>726</v>
      </c>
      <c r="D45" s="627" t="s">
        <v>671</v>
      </c>
      <c r="E45" s="626" t="s">
        <v>680</v>
      </c>
      <c r="F45" s="626" t="s">
        <v>718</v>
      </c>
      <c r="G45" s="627" t="s">
        <v>680</v>
      </c>
      <c r="H45" s="627" t="s">
        <v>680</v>
      </c>
      <c r="I45" s="627" t="s">
        <v>680</v>
      </c>
      <c r="J45" s="627" t="s">
        <v>683</v>
      </c>
    </row>
    <row r="46" spans="2:17" ht="15.75" x14ac:dyDescent="0.2">
      <c r="B46" s="631" t="s">
        <v>825</v>
      </c>
      <c r="C46" s="615" t="s">
        <v>717</v>
      </c>
      <c r="D46" s="627" t="s">
        <v>671</v>
      </c>
      <c r="E46" s="626" t="s">
        <v>680</v>
      </c>
      <c r="F46" s="626" t="s">
        <v>718</v>
      </c>
      <c r="G46" s="627" t="s">
        <v>680</v>
      </c>
      <c r="H46" s="627" t="s">
        <v>680</v>
      </c>
      <c r="I46" s="627" t="s">
        <v>680</v>
      </c>
      <c r="J46" s="627" t="s">
        <v>683</v>
      </c>
    </row>
    <row r="47" spans="2:17" ht="15.75" x14ac:dyDescent="0.2">
      <c r="B47" s="631" t="s">
        <v>826</v>
      </c>
      <c r="C47" s="615" t="s">
        <v>719</v>
      </c>
      <c r="D47" s="627" t="s">
        <v>671</v>
      </c>
      <c r="E47" s="626" t="s">
        <v>680</v>
      </c>
      <c r="F47" s="626" t="s">
        <v>718</v>
      </c>
      <c r="G47" s="627" t="s">
        <v>680</v>
      </c>
      <c r="H47" s="627" t="s">
        <v>680</v>
      </c>
      <c r="I47" s="627" t="s">
        <v>680</v>
      </c>
      <c r="J47" s="627" t="s">
        <v>683</v>
      </c>
    </row>
    <row r="48" spans="2:17" ht="15.75" x14ac:dyDescent="0.2">
      <c r="B48" s="631" t="s">
        <v>827</v>
      </c>
      <c r="C48" s="615" t="s">
        <v>707</v>
      </c>
      <c r="D48" s="627" t="s">
        <v>671</v>
      </c>
      <c r="E48" s="626" t="s">
        <v>680</v>
      </c>
      <c r="F48" s="626" t="s">
        <v>718</v>
      </c>
      <c r="G48" s="627" t="s">
        <v>680</v>
      </c>
      <c r="H48" s="627" t="s">
        <v>680</v>
      </c>
      <c r="I48" s="627" t="s">
        <v>680</v>
      </c>
      <c r="J48" s="627" t="s">
        <v>683</v>
      </c>
    </row>
    <row r="49" spans="2:10" ht="15.75" x14ac:dyDescent="0.2">
      <c r="B49" s="631" t="s">
        <v>828</v>
      </c>
      <c r="C49" s="615" t="s">
        <v>720</v>
      </c>
      <c r="D49" s="627" t="s">
        <v>671</v>
      </c>
      <c r="E49" s="626" t="s">
        <v>680</v>
      </c>
      <c r="F49" s="626" t="s">
        <v>718</v>
      </c>
      <c r="G49" s="627" t="s">
        <v>680</v>
      </c>
      <c r="H49" s="627" t="s">
        <v>680</v>
      </c>
      <c r="I49" s="627" t="s">
        <v>680</v>
      </c>
      <c r="J49" s="627" t="s">
        <v>683</v>
      </c>
    </row>
    <row r="50" spans="2:10" ht="30" x14ac:dyDescent="0.2">
      <c r="B50" s="631" t="s">
        <v>829</v>
      </c>
      <c r="C50" s="615" t="s">
        <v>721</v>
      </c>
      <c r="D50" s="627" t="s">
        <v>671</v>
      </c>
      <c r="E50" s="626" t="s">
        <v>680</v>
      </c>
      <c r="F50" s="626" t="s">
        <v>718</v>
      </c>
      <c r="G50" s="627" t="s">
        <v>680</v>
      </c>
      <c r="H50" s="627" t="s">
        <v>680</v>
      </c>
      <c r="I50" s="627" t="s">
        <v>680</v>
      </c>
      <c r="J50" s="627" t="s">
        <v>683</v>
      </c>
    </row>
    <row r="51" spans="2:10" ht="30" x14ac:dyDescent="0.2">
      <c r="B51" s="631" t="s">
        <v>830</v>
      </c>
      <c r="C51" s="615" t="s">
        <v>722</v>
      </c>
      <c r="D51" s="627" t="s">
        <v>671</v>
      </c>
      <c r="E51" s="626" t="s">
        <v>680</v>
      </c>
      <c r="F51" s="626" t="s">
        <v>718</v>
      </c>
      <c r="G51" s="627" t="s">
        <v>680</v>
      </c>
      <c r="H51" s="627" t="s">
        <v>680</v>
      </c>
      <c r="I51" s="627" t="s">
        <v>680</v>
      </c>
      <c r="J51" s="627" t="s">
        <v>683</v>
      </c>
    </row>
    <row r="52" spans="2:10" ht="30" x14ac:dyDescent="0.2">
      <c r="B52" s="631" t="s">
        <v>831</v>
      </c>
      <c r="C52" s="615" t="s">
        <v>723</v>
      </c>
      <c r="D52" s="627" t="s">
        <v>671</v>
      </c>
      <c r="E52" s="626" t="s">
        <v>680</v>
      </c>
      <c r="F52" s="626" t="s">
        <v>718</v>
      </c>
      <c r="G52" s="627" t="s">
        <v>680</v>
      </c>
      <c r="H52" s="627" t="s">
        <v>680</v>
      </c>
      <c r="I52" s="627" t="s">
        <v>680</v>
      </c>
      <c r="J52" s="627" t="s">
        <v>683</v>
      </c>
    </row>
    <row r="53" spans="2:10" ht="15.75" x14ac:dyDescent="0.2">
      <c r="B53" s="631" t="s">
        <v>832</v>
      </c>
      <c r="C53" s="615" t="s">
        <v>712</v>
      </c>
      <c r="D53" s="627" t="s">
        <v>671</v>
      </c>
      <c r="E53" s="626" t="s">
        <v>680</v>
      </c>
      <c r="F53" s="626" t="s">
        <v>718</v>
      </c>
      <c r="G53" s="627" t="s">
        <v>680</v>
      </c>
      <c r="H53" s="627" t="s">
        <v>680</v>
      </c>
      <c r="I53" s="627" t="s">
        <v>680</v>
      </c>
      <c r="J53" s="627" t="s">
        <v>683</v>
      </c>
    </row>
    <row r="54" spans="2:10" ht="15.75" x14ac:dyDescent="0.2">
      <c r="B54" s="631" t="s">
        <v>833</v>
      </c>
      <c r="C54" s="615" t="s">
        <v>724</v>
      </c>
      <c r="D54" s="627" t="s">
        <v>671</v>
      </c>
      <c r="E54" s="626" t="s">
        <v>680</v>
      </c>
      <c r="F54" s="626" t="s">
        <v>718</v>
      </c>
      <c r="G54" s="627" t="s">
        <v>680</v>
      </c>
      <c r="H54" s="627" t="s">
        <v>680</v>
      </c>
      <c r="I54" s="627" t="s">
        <v>680</v>
      </c>
      <c r="J54" s="627" t="s">
        <v>683</v>
      </c>
    </row>
    <row r="55" spans="2:10" ht="15.75" x14ac:dyDescent="0.2">
      <c r="B55" s="631" t="s">
        <v>834</v>
      </c>
      <c r="C55" s="615" t="s">
        <v>725</v>
      </c>
      <c r="D55" s="627" t="s">
        <v>671</v>
      </c>
      <c r="E55" s="626" t="s">
        <v>680</v>
      </c>
      <c r="F55" s="626" t="s">
        <v>718</v>
      </c>
      <c r="G55" s="627" t="s">
        <v>680</v>
      </c>
      <c r="H55" s="627" t="s">
        <v>680</v>
      </c>
      <c r="I55" s="627" t="s">
        <v>680</v>
      </c>
      <c r="J55" s="627" t="s">
        <v>683</v>
      </c>
    </row>
    <row r="56" spans="2:10" ht="15.75" x14ac:dyDescent="0.2">
      <c r="B56" s="631" t="s">
        <v>835</v>
      </c>
      <c r="C56" s="615" t="s">
        <v>737</v>
      </c>
      <c r="D56" s="627" t="s">
        <v>671</v>
      </c>
      <c r="E56" s="627" t="s">
        <v>680</v>
      </c>
      <c r="F56" s="627" t="s">
        <v>680</v>
      </c>
      <c r="G56" s="627" t="s">
        <v>680</v>
      </c>
      <c r="H56" s="627" t="s">
        <v>680</v>
      </c>
      <c r="I56" s="626" t="s">
        <v>718</v>
      </c>
      <c r="J56" s="627" t="s">
        <v>683</v>
      </c>
    </row>
    <row r="57" spans="2:10" ht="15.75" x14ac:dyDescent="0.2">
      <c r="B57" s="631" t="s">
        <v>836</v>
      </c>
      <c r="C57" s="615" t="s">
        <v>738</v>
      </c>
      <c r="D57" s="627" t="s">
        <v>671</v>
      </c>
      <c r="E57" s="627" t="s">
        <v>680</v>
      </c>
      <c r="F57" s="627" t="s">
        <v>680</v>
      </c>
      <c r="G57" s="627" t="s">
        <v>680</v>
      </c>
      <c r="H57" s="627" t="s">
        <v>680</v>
      </c>
      <c r="I57" s="626" t="s">
        <v>718</v>
      </c>
      <c r="J57" s="627" t="s">
        <v>683</v>
      </c>
    </row>
    <row r="58" spans="2:10" ht="15.75" x14ac:dyDescent="0.2">
      <c r="B58" s="631" t="s">
        <v>837</v>
      </c>
      <c r="C58" s="615" t="s">
        <v>739</v>
      </c>
      <c r="D58" s="627" t="s">
        <v>671</v>
      </c>
      <c r="E58" s="627" t="s">
        <v>680</v>
      </c>
      <c r="F58" s="627" t="s">
        <v>680</v>
      </c>
      <c r="G58" s="627" t="s">
        <v>680</v>
      </c>
      <c r="H58" s="627" t="s">
        <v>680</v>
      </c>
      <c r="I58" s="626" t="s">
        <v>718</v>
      </c>
      <c r="J58" s="627" t="s">
        <v>683</v>
      </c>
    </row>
    <row r="59" spans="2:10" ht="15.75" x14ac:dyDescent="0.2">
      <c r="B59" s="631" t="s">
        <v>838</v>
      </c>
      <c r="C59" s="615" t="s">
        <v>740</v>
      </c>
      <c r="D59" s="627" t="s">
        <v>671</v>
      </c>
      <c r="E59" s="627" t="s">
        <v>680</v>
      </c>
      <c r="F59" s="627" t="s">
        <v>680</v>
      </c>
      <c r="G59" s="627" t="s">
        <v>680</v>
      </c>
      <c r="H59" s="627" t="s">
        <v>680</v>
      </c>
      <c r="I59" s="626" t="s">
        <v>718</v>
      </c>
      <c r="J59" s="627" t="s">
        <v>683</v>
      </c>
    </row>
    <row r="60" spans="2:10" ht="15.75" x14ac:dyDescent="0.2">
      <c r="B60" s="631" t="s">
        <v>839</v>
      </c>
      <c r="C60" s="615" t="s">
        <v>741</v>
      </c>
      <c r="D60" s="627" t="s">
        <v>671</v>
      </c>
      <c r="E60" s="627" t="s">
        <v>680</v>
      </c>
      <c r="F60" s="627" t="s">
        <v>680</v>
      </c>
      <c r="G60" s="627" t="s">
        <v>680</v>
      </c>
      <c r="H60" s="627" t="s">
        <v>680</v>
      </c>
      <c r="I60" s="626" t="s">
        <v>718</v>
      </c>
      <c r="J60" s="627" t="s">
        <v>683</v>
      </c>
    </row>
    <row r="61" spans="2:10" ht="15.75" x14ac:dyDescent="0.2">
      <c r="B61" s="631" t="s">
        <v>840</v>
      </c>
      <c r="C61" s="615" t="s">
        <v>742</v>
      </c>
      <c r="D61" s="627" t="s">
        <v>671</v>
      </c>
      <c r="E61" s="627" t="s">
        <v>680</v>
      </c>
      <c r="F61" s="627" t="s">
        <v>680</v>
      </c>
      <c r="G61" s="627" t="s">
        <v>680</v>
      </c>
      <c r="H61" s="627" t="s">
        <v>680</v>
      </c>
      <c r="I61" s="626" t="s">
        <v>718</v>
      </c>
      <c r="J61" s="627" t="s">
        <v>683</v>
      </c>
    </row>
    <row r="62" spans="2:10" ht="15.75" x14ac:dyDescent="0.2">
      <c r="B62" s="631" t="s">
        <v>841</v>
      </c>
      <c r="C62" s="615" t="s">
        <v>743</v>
      </c>
      <c r="D62" s="627" t="s">
        <v>671</v>
      </c>
      <c r="E62" s="627" t="s">
        <v>680</v>
      </c>
      <c r="F62" s="627" t="s">
        <v>680</v>
      </c>
      <c r="G62" s="627" t="s">
        <v>680</v>
      </c>
      <c r="H62" s="627" t="s">
        <v>680</v>
      </c>
      <c r="I62" s="626" t="s">
        <v>718</v>
      </c>
      <c r="J62" s="627" t="s">
        <v>683</v>
      </c>
    </row>
    <row r="63" spans="2:10" ht="15.75" x14ac:dyDescent="0.2">
      <c r="B63" s="631" t="s">
        <v>842</v>
      </c>
      <c r="C63" s="615" t="s">
        <v>744</v>
      </c>
      <c r="D63" s="627" t="s">
        <v>671</v>
      </c>
      <c r="E63" s="627" t="s">
        <v>680</v>
      </c>
      <c r="F63" s="627" t="s">
        <v>680</v>
      </c>
      <c r="G63" s="627" t="s">
        <v>680</v>
      </c>
      <c r="H63" s="627" t="s">
        <v>680</v>
      </c>
      <c r="I63" s="626" t="s">
        <v>718</v>
      </c>
      <c r="J63" s="627" t="s">
        <v>683</v>
      </c>
    </row>
    <row r="64" spans="2:10" ht="15.75" x14ac:dyDescent="0.2">
      <c r="B64" s="631" t="s">
        <v>843</v>
      </c>
      <c r="C64" s="615" t="s">
        <v>745</v>
      </c>
      <c r="D64" s="627" t="s">
        <v>671</v>
      </c>
      <c r="E64" s="627" t="s">
        <v>680</v>
      </c>
      <c r="F64" s="627" t="s">
        <v>680</v>
      </c>
      <c r="G64" s="627" t="s">
        <v>680</v>
      </c>
      <c r="H64" s="627" t="s">
        <v>680</v>
      </c>
      <c r="I64" s="626" t="s">
        <v>718</v>
      </c>
      <c r="J64" s="627" t="s">
        <v>683</v>
      </c>
    </row>
    <row r="65" spans="2:10" ht="15.75" x14ac:dyDescent="0.2">
      <c r="B65" s="631" t="s">
        <v>844</v>
      </c>
      <c r="C65" s="615" t="s">
        <v>746</v>
      </c>
      <c r="D65" s="627" t="s">
        <v>671</v>
      </c>
      <c r="E65" s="627" t="s">
        <v>680</v>
      </c>
      <c r="F65" s="627" t="s">
        <v>680</v>
      </c>
      <c r="G65" s="627" t="s">
        <v>680</v>
      </c>
      <c r="H65" s="627" t="s">
        <v>680</v>
      </c>
      <c r="I65" s="626" t="s">
        <v>718</v>
      </c>
      <c r="J65" s="627" t="s">
        <v>683</v>
      </c>
    </row>
    <row r="66" spans="2:10" ht="15.75" x14ac:dyDescent="0.2">
      <c r="B66" s="631" t="s">
        <v>845</v>
      </c>
      <c r="C66" s="615" t="s">
        <v>747</v>
      </c>
      <c r="D66" s="627" t="s">
        <v>671</v>
      </c>
      <c r="E66" s="627" t="s">
        <v>680</v>
      </c>
      <c r="F66" s="627" t="s">
        <v>680</v>
      </c>
      <c r="G66" s="627" t="s">
        <v>680</v>
      </c>
      <c r="H66" s="627" t="s">
        <v>680</v>
      </c>
      <c r="I66" s="626" t="s">
        <v>718</v>
      </c>
      <c r="J66" s="627" t="s">
        <v>683</v>
      </c>
    </row>
    <row r="67" spans="2:10" ht="30" x14ac:dyDescent="0.2">
      <c r="B67" s="631" t="s">
        <v>846</v>
      </c>
      <c r="C67" s="615" t="s">
        <v>748</v>
      </c>
      <c r="D67" s="627" t="s">
        <v>671</v>
      </c>
      <c r="E67" s="627" t="s">
        <v>680</v>
      </c>
      <c r="F67" s="627" t="s">
        <v>680</v>
      </c>
      <c r="G67" s="627" t="s">
        <v>680</v>
      </c>
      <c r="H67" s="627" t="s">
        <v>680</v>
      </c>
      <c r="I67" s="626" t="s">
        <v>718</v>
      </c>
      <c r="J67" s="627" t="s">
        <v>683</v>
      </c>
    </row>
    <row r="68" spans="2:10" ht="30" x14ac:dyDescent="0.2">
      <c r="B68" s="631" t="s">
        <v>847</v>
      </c>
      <c r="C68" s="615" t="s">
        <v>749</v>
      </c>
      <c r="D68" s="627" t="s">
        <v>671</v>
      </c>
      <c r="E68" s="627" t="s">
        <v>680</v>
      </c>
      <c r="F68" s="627" t="s">
        <v>680</v>
      </c>
      <c r="G68" s="627" t="s">
        <v>680</v>
      </c>
      <c r="H68" s="627" t="s">
        <v>680</v>
      </c>
      <c r="I68" s="630" t="s">
        <v>718</v>
      </c>
      <c r="J68" s="627" t="s">
        <v>683</v>
      </c>
    </row>
    <row r="69" spans="2:10" ht="30" x14ac:dyDescent="0.2">
      <c r="B69" s="631" t="s">
        <v>848</v>
      </c>
      <c r="C69" s="615" t="s">
        <v>750</v>
      </c>
      <c r="D69" s="627" t="s">
        <v>671</v>
      </c>
      <c r="E69" s="627" t="s">
        <v>680</v>
      </c>
      <c r="F69" s="627" t="s">
        <v>680</v>
      </c>
      <c r="G69" s="627" t="s">
        <v>680</v>
      </c>
      <c r="H69" s="626" t="s">
        <v>718</v>
      </c>
      <c r="I69" s="626" t="s">
        <v>680</v>
      </c>
      <c r="J69" s="627" t="s">
        <v>683</v>
      </c>
    </row>
    <row r="70" spans="2:10" ht="30" x14ac:dyDescent="0.2">
      <c r="B70" s="631" t="s">
        <v>849</v>
      </c>
      <c r="C70" s="615" t="s">
        <v>751</v>
      </c>
      <c r="D70" s="627" t="s">
        <v>671</v>
      </c>
      <c r="E70" s="627" t="s">
        <v>680</v>
      </c>
      <c r="F70" s="627" t="s">
        <v>680</v>
      </c>
      <c r="G70" s="627" t="s">
        <v>680</v>
      </c>
      <c r="H70" s="626" t="s">
        <v>718</v>
      </c>
      <c r="I70" s="626" t="s">
        <v>680</v>
      </c>
      <c r="J70" s="627" t="s">
        <v>683</v>
      </c>
    </row>
    <row r="71" spans="2:10" ht="15.75" x14ac:dyDescent="0.2">
      <c r="B71" s="631" t="s">
        <v>850</v>
      </c>
      <c r="C71" s="615" t="s">
        <v>752</v>
      </c>
      <c r="D71" s="627" t="s">
        <v>671</v>
      </c>
      <c r="E71" s="627" t="s">
        <v>680</v>
      </c>
      <c r="F71" s="627" t="s">
        <v>680</v>
      </c>
      <c r="G71" s="627" t="s">
        <v>680</v>
      </c>
      <c r="H71" s="626" t="s">
        <v>718</v>
      </c>
      <c r="I71" s="626" t="s">
        <v>680</v>
      </c>
      <c r="J71" s="627" t="s">
        <v>683</v>
      </c>
    </row>
    <row r="72" spans="2:10" ht="30" x14ac:dyDescent="0.2">
      <c r="B72" s="631" t="s">
        <v>851</v>
      </c>
      <c r="C72" s="615" t="s">
        <v>753</v>
      </c>
      <c r="D72" s="627" t="s">
        <v>671</v>
      </c>
      <c r="E72" s="627" t="s">
        <v>680</v>
      </c>
      <c r="F72" s="627" t="s">
        <v>680</v>
      </c>
      <c r="G72" s="627" t="s">
        <v>680</v>
      </c>
      <c r="H72" s="626" t="s">
        <v>718</v>
      </c>
      <c r="I72" s="626" t="s">
        <v>680</v>
      </c>
      <c r="J72" s="627" t="s">
        <v>683</v>
      </c>
    </row>
    <row r="73" spans="2:10" ht="30" x14ac:dyDescent="0.2">
      <c r="B73" s="631" t="s">
        <v>852</v>
      </c>
      <c r="C73" s="615" t="s">
        <v>754</v>
      </c>
      <c r="D73" s="627" t="s">
        <v>671</v>
      </c>
      <c r="E73" s="627" t="s">
        <v>680</v>
      </c>
      <c r="F73" s="627" t="s">
        <v>680</v>
      </c>
      <c r="G73" s="627" t="s">
        <v>680</v>
      </c>
      <c r="H73" s="626" t="s">
        <v>718</v>
      </c>
      <c r="I73" s="626" t="s">
        <v>680</v>
      </c>
      <c r="J73" s="627" t="s">
        <v>683</v>
      </c>
    </row>
    <row r="74" spans="2:10" ht="15.75" x14ac:dyDescent="0.2">
      <c r="B74" s="631" t="s">
        <v>853</v>
      </c>
      <c r="C74" s="615" t="s">
        <v>755</v>
      </c>
      <c r="D74" s="627" t="s">
        <v>671</v>
      </c>
      <c r="E74" s="627" t="s">
        <v>680</v>
      </c>
      <c r="F74" s="627" t="s">
        <v>680</v>
      </c>
      <c r="G74" s="627" t="s">
        <v>680</v>
      </c>
      <c r="H74" s="626" t="s">
        <v>718</v>
      </c>
      <c r="I74" s="626" t="s">
        <v>680</v>
      </c>
      <c r="J74" s="627" t="s">
        <v>683</v>
      </c>
    </row>
    <row r="75" spans="2:10" ht="30" x14ac:dyDescent="0.2">
      <c r="B75" s="631" t="s">
        <v>854</v>
      </c>
      <c r="C75" s="615" t="s">
        <v>756</v>
      </c>
      <c r="D75" s="627" t="s">
        <v>671</v>
      </c>
      <c r="E75" s="627" t="s">
        <v>680</v>
      </c>
      <c r="F75" s="627" t="s">
        <v>680</v>
      </c>
      <c r="G75" s="627" t="s">
        <v>680</v>
      </c>
      <c r="H75" s="626" t="s">
        <v>718</v>
      </c>
      <c r="I75" s="626" t="s">
        <v>680</v>
      </c>
      <c r="J75" s="627" t="s">
        <v>683</v>
      </c>
    </row>
    <row r="76" spans="2:10" ht="30" x14ac:dyDescent="0.2">
      <c r="B76" s="631" t="s">
        <v>855</v>
      </c>
      <c r="C76" s="615" t="s">
        <v>757</v>
      </c>
      <c r="D76" s="627" t="s">
        <v>671</v>
      </c>
      <c r="E76" s="627" t="s">
        <v>680</v>
      </c>
      <c r="F76" s="627" t="s">
        <v>680</v>
      </c>
      <c r="G76" s="627" t="s">
        <v>680</v>
      </c>
      <c r="H76" s="626" t="s">
        <v>718</v>
      </c>
      <c r="I76" s="626" t="s">
        <v>680</v>
      </c>
      <c r="J76" s="627" t="s">
        <v>683</v>
      </c>
    </row>
    <row r="77" spans="2:10" ht="30" x14ac:dyDescent="0.2">
      <c r="B77" s="631" t="s">
        <v>856</v>
      </c>
      <c r="C77" s="615" t="s">
        <v>758</v>
      </c>
      <c r="D77" s="627" t="s">
        <v>671</v>
      </c>
      <c r="E77" s="627" t="s">
        <v>680</v>
      </c>
      <c r="F77" s="627" t="s">
        <v>680</v>
      </c>
      <c r="G77" s="627" t="s">
        <v>680</v>
      </c>
      <c r="H77" s="626" t="s">
        <v>718</v>
      </c>
      <c r="I77" s="626" t="s">
        <v>680</v>
      </c>
      <c r="J77" s="627" t="s">
        <v>683</v>
      </c>
    </row>
    <row r="78" spans="2:10" ht="30" x14ac:dyDescent="0.2">
      <c r="B78" s="631" t="s">
        <v>857</v>
      </c>
      <c r="C78" s="615" t="s">
        <v>759</v>
      </c>
      <c r="D78" s="627" t="s">
        <v>671</v>
      </c>
      <c r="E78" s="627" t="s">
        <v>680</v>
      </c>
      <c r="F78" s="627" t="s">
        <v>680</v>
      </c>
      <c r="G78" s="627" t="s">
        <v>680</v>
      </c>
      <c r="H78" s="626" t="s">
        <v>718</v>
      </c>
      <c r="I78" s="626" t="s">
        <v>680</v>
      </c>
      <c r="J78" s="627" t="s">
        <v>683</v>
      </c>
    </row>
    <row r="79" spans="2:10" ht="30" x14ac:dyDescent="0.2">
      <c r="B79" s="631" t="s">
        <v>858</v>
      </c>
      <c r="C79" s="615" t="s">
        <v>760</v>
      </c>
      <c r="D79" s="627" t="s">
        <v>671</v>
      </c>
      <c r="E79" s="627" t="s">
        <v>680</v>
      </c>
      <c r="F79" s="627" t="s">
        <v>680</v>
      </c>
      <c r="G79" s="627" t="s">
        <v>680</v>
      </c>
      <c r="H79" s="630" t="s">
        <v>718</v>
      </c>
      <c r="I79" s="626" t="s">
        <v>680</v>
      </c>
      <c r="J79" s="627" t="s">
        <v>683</v>
      </c>
    </row>
    <row r="80" spans="2:10" ht="15.75" x14ac:dyDescent="0.2">
      <c r="B80" s="631" t="s">
        <v>859</v>
      </c>
      <c r="C80" s="615" t="s">
        <v>762</v>
      </c>
      <c r="D80" s="627" t="s">
        <v>671</v>
      </c>
      <c r="E80" s="627" t="s">
        <v>680</v>
      </c>
      <c r="F80" s="627" t="s">
        <v>680</v>
      </c>
      <c r="G80" s="627" t="s">
        <v>680</v>
      </c>
      <c r="H80" s="626" t="s">
        <v>680</v>
      </c>
      <c r="I80" s="626" t="s">
        <v>680</v>
      </c>
      <c r="J80" s="626" t="s">
        <v>718</v>
      </c>
    </row>
    <row r="81" spans="2:10" ht="30" x14ac:dyDescent="0.2">
      <c r="B81" s="631" t="s">
        <v>860</v>
      </c>
      <c r="C81" s="615" t="s">
        <v>763</v>
      </c>
      <c r="D81" s="627" t="s">
        <v>671</v>
      </c>
      <c r="E81" s="627" t="s">
        <v>680</v>
      </c>
      <c r="F81" s="627" t="s">
        <v>680</v>
      </c>
      <c r="G81" s="627" t="s">
        <v>680</v>
      </c>
      <c r="H81" s="626" t="s">
        <v>680</v>
      </c>
      <c r="I81" s="626" t="s">
        <v>680</v>
      </c>
      <c r="J81" s="626" t="s">
        <v>718</v>
      </c>
    </row>
    <row r="82" spans="2:10" ht="30" x14ac:dyDescent="0.2">
      <c r="B82" s="631" t="s">
        <v>861</v>
      </c>
      <c r="C82" s="615" t="s">
        <v>764</v>
      </c>
      <c r="D82" s="627" t="s">
        <v>671</v>
      </c>
      <c r="E82" s="627" t="s">
        <v>680</v>
      </c>
      <c r="F82" s="627" t="s">
        <v>680</v>
      </c>
      <c r="G82" s="627" t="s">
        <v>680</v>
      </c>
      <c r="H82" s="626" t="s">
        <v>680</v>
      </c>
      <c r="I82" s="626" t="s">
        <v>680</v>
      </c>
      <c r="J82" s="626" t="s">
        <v>718</v>
      </c>
    </row>
    <row r="83" spans="2:10" ht="15.75" x14ac:dyDescent="0.2">
      <c r="B83" s="631" t="s">
        <v>862</v>
      </c>
      <c r="C83" s="615" t="s">
        <v>765</v>
      </c>
      <c r="D83" s="627" t="s">
        <v>671</v>
      </c>
      <c r="E83" s="627" t="s">
        <v>680</v>
      </c>
      <c r="F83" s="627" t="s">
        <v>680</v>
      </c>
      <c r="G83" s="627" t="s">
        <v>680</v>
      </c>
      <c r="H83" s="626" t="s">
        <v>680</v>
      </c>
      <c r="I83" s="626" t="s">
        <v>680</v>
      </c>
      <c r="J83" s="626" t="s">
        <v>718</v>
      </c>
    </row>
    <row r="84" spans="2:10" ht="30" x14ac:dyDescent="0.2">
      <c r="B84" s="631" t="s">
        <v>863</v>
      </c>
      <c r="C84" s="615" t="s">
        <v>766</v>
      </c>
      <c r="D84" s="627" t="s">
        <v>671</v>
      </c>
      <c r="E84" s="627" t="s">
        <v>680</v>
      </c>
      <c r="F84" s="627" t="s">
        <v>680</v>
      </c>
      <c r="G84" s="627" t="s">
        <v>680</v>
      </c>
      <c r="H84" s="626" t="s">
        <v>680</v>
      </c>
      <c r="I84" s="626" t="s">
        <v>680</v>
      </c>
      <c r="J84" s="626" t="s">
        <v>718</v>
      </c>
    </row>
    <row r="85" spans="2:10" ht="30" x14ac:dyDescent="0.2">
      <c r="B85" s="631" t="s">
        <v>864</v>
      </c>
      <c r="C85" s="615" t="s">
        <v>767</v>
      </c>
      <c r="D85" s="627" t="s">
        <v>671</v>
      </c>
      <c r="E85" s="627" t="s">
        <v>680</v>
      </c>
      <c r="F85" s="627" t="s">
        <v>680</v>
      </c>
      <c r="G85" s="627" t="s">
        <v>680</v>
      </c>
      <c r="H85" s="626" t="s">
        <v>680</v>
      </c>
      <c r="I85" s="626" t="s">
        <v>680</v>
      </c>
      <c r="J85" s="626" t="s">
        <v>718</v>
      </c>
    </row>
    <row r="86" spans="2:10" ht="30" x14ac:dyDescent="0.2">
      <c r="B86" s="631" t="s">
        <v>865</v>
      </c>
      <c r="C86" s="615" t="s">
        <v>768</v>
      </c>
      <c r="D86" s="627" t="s">
        <v>671</v>
      </c>
      <c r="E86" s="627" t="s">
        <v>680</v>
      </c>
      <c r="F86" s="627" t="s">
        <v>680</v>
      </c>
      <c r="G86" s="627" t="s">
        <v>680</v>
      </c>
      <c r="H86" s="626" t="s">
        <v>680</v>
      </c>
      <c r="I86" s="626" t="s">
        <v>680</v>
      </c>
      <c r="J86" s="626" t="s">
        <v>718</v>
      </c>
    </row>
    <row r="87" spans="2:10" ht="30" x14ac:dyDescent="0.2">
      <c r="B87" s="631" t="s">
        <v>866</v>
      </c>
      <c r="C87" s="615" t="s">
        <v>769</v>
      </c>
      <c r="D87" s="627" t="s">
        <v>671</v>
      </c>
      <c r="E87" s="627" t="s">
        <v>680</v>
      </c>
      <c r="F87" s="627" t="s">
        <v>680</v>
      </c>
      <c r="G87" s="627" t="s">
        <v>680</v>
      </c>
      <c r="H87" s="626" t="s">
        <v>680</v>
      </c>
      <c r="I87" s="626" t="s">
        <v>680</v>
      </c>
      <c r="J87" s="626" t="s">
        <v>718</v>
      </c>
    </row>
    <row r="88" spans="2:10" ht="30" x14ac:dyDescent="0.2">
      <c r="B88" s="631" t="s">
        <v>867</v>
      </c>
      <c r="C88" s="615" t="s">
        <v>770</v>
      </c>
      <c r="D88" s="627" t="s">
        <v>671</v>
      </c>
      <c r="E88" s="627" t="s">
        <v>680</v>
      </c>
      <c r="F88" s="627" t="s">
        <v>680</v>
      </c>
      <c r="G88" s="627" t="s">
        <v>680</v>
      </c>
      <c r="H88" s="626" t="s">
        <v>680</v>
      </c>
      <c r="I88" s="626" t="s">
        <v>680</v>
      </c>
      <c r="J88" s="626" t="s">
        <v>718</v>
      </c>
    </row>
    <row r="89" spans="2:10" ht="15.75" x14ac:dyDescent="0.2">
      <c r="B89" s="631" t="s">
        <v>868</v>
      </c>
      <c r="C89" s="615" t="s">
        <v>771</v>
      </c>
      <c r="D89" s="627" t="s">
        <v>671</v>
      </c>
      <c r="E89" s="627" t="s">
        <v>680</v>
      </c>
      <c r="F89" s="627" t="s">
        <v>680</v>
      </c>
      <c r="G89" s="627" t="s">
        <v>680</v>
      </c>
      <c r="H89" s="626" t="s">
        <v>680</v>
      </c>
      <c r="I89" s="626" t="s">
        <v>680</v>
      </c>
      <c r="J89" s="626" t="s">
        <v>718</v>
      </c>
    </row>
    <row r="90" spans="2:10" ht="15.75" x14ac:dyDescent="0.2">
      <c r="B90" s="631" t="s">
        <v>869</v>
      </c>
      <c r="C90" s="615" t="s">
        <v>772</v>
      </c>
      <c r="D90" s="627" t="s">
        <v>671</v>
      </c>
      <c r="E90" s="627" t="s">
        <v>680</v>
      </c>
      <c r="F90" s="627" t="s">
        <v>680</v>
      </c>
      <c r="G90" s="627" t="s">
        <v>680</v>
      </c>
      <c r="H90" s="626" t="s">
        <v>680</v>
      </c>
      <c r="I90" s="626" t="s">
        <v>680</v>
      </c>
      <c r="J90" s="626" t="s">
        <v>718</v>
      </c>
    </row>
  </sheetData>
  <autoFilter ref="B5:J90"/>
  <mergeCells count="2">
    <mergeCell ref="D4:J4"/>
    <mergeCell ref="L20:M20"/>
  </mergeCells>
  <printOptions horizontalCentered="1" verticalCentered="1"/>
  <pageMargins left="0.27559055118110237" right="0.27559055118110237" top="0.6692913385826772" bottom="0.43307086614173229" header="0.31496062992125984" footer="0.31496062992125984"/>
  <pageSetup paperSize="9" scale="4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137</v>
      </c>
      <c r="B3" s="29"/>
      <c r="C3" s="29"/>
      <c r="D3" s="29"/>
      <c r="E3" s="32"/>
    </row>
    <row r="4" spans="1:5" x14ac:dyDescent="0.2">
      <c r="A4" s="30" t="s">
        <v>2</v>
      </c>
      <c r="B4" s="30" t="s">
        <v>4</v>
      </c>
      <c r="C4" s="30" t="s">
        <v>51</v>
      </c>
      <c r="D4" s="30" t="s">
        <v>0</v>
      </c>
      <c r="E4" s="32" t="s">
        <v>134</v>
      </c>
    </row>
    <row r="5" spans="1:5" x14ac:dyDescent="0.2">
      <c r="A5" s="28" t="s">
        <v>11</v>
      </c>
      <c r="B5" s="28" t="s">
        <v>56</v>
      </c>
      <c r="C5" s="28" t="s">
        <v>53</v>
      </c>
      <c r="D5" s="28" t="s">
        <v>11</v>
      </c>
      <c r="E5" s="32">
        <v>1000</v>
      </c>
    </row>
    <row r="6" spans="1:5" x14ac:dyDescent="0.2">
      <c r="A6" s="34"/>
      <c r="B6" s="34"/>
      <c r="C6" s="28" t="s">
        <v>52</v>
      </c>
      <c r="D6" s="28" t="s">
        <v>15</v>
      </c>
      <c r="E6" s="32">
        <v>1000</v>
      </c>
    </row>
    <row r="7" spans="1:5" x14ac:dyDescent="0.2">
      <c r="A7" s="34"/>
      <c r="B7" s="34"/>
      <c r="C7" s="28" t="s">
        <v>54</v>
      </c>
      <c r="D7" s="28" t="s">
        <v>14</v>
      </c>
      <c r="E7" s="32">
        <v>2000</v>
      </c>
    </row>
    <row r="8" spans="1:5" x14ac:dyDescent="0.2">
      <c r="A8" s="28" t="s">
        <v>15</v>
      </c>
      <c r="B8" s="28" t="s">
        <v>67</v>
      </c>
      <c r="C8" s="28" t="s">
        <v>132</v>
      </c>
      <c r="D8" s="28" t="s">
        <v>16</v>
      </c>
      <c r="E8" s="32">
        <v>2000</v>
      </c>
    </row>
    <row r="9" spans="1:5" x14ac:dyDescent="0.2">
      <c r="A9" s="34"/>
      <c r="B9" s="28" t="s">
        <v>56</v>
      </c>
      <c r="C9" s="28" t="s">
        <v>129</v>
      </c>
      <c r="D9" s="28" t="s">
        <v>8</v>
      </c>
      <c r="E9" s="32">
        <v>700</v>
      </c>
    </row>
    <row r="10" spans="1:5" x14ac:dyDescent="0.2">
      <c r="A10" s="34"/>
      <c r="B10" s="28" t="s">
        <v>135</v>
      </c>
      <c r="C10" s="28" t="s">
        <v>57</v>
      </c>
      <c r="D10" s="28">
        <v>2</v>
      </c>
      <c r="E10" s="32"/>
    </row>
    <row r="11" spans="1:5" x14ac:dyDescent="0.2">
      <c r="A11" s="28" t="s">
        <v>118</v>
      </c>
      <c r="B11" s="28" t="s">
        <v>127</v>
      </c>
      <c r="C11" s="28" t="s">
        <v>116</v>
      </c>
      <c r="D11" s="28" t="s">
        <v>118</v>
      </c>
      <c r="E11" s="32">
        <v>4000</v>
      </c>
    </row>
    <row r="12" spans="1:5" x14ac:dyDescent="0.2">
      <c r="A12" s="28" t="s">
        <v>119</v>
      </c>
      <c r="B12" s="28" t="s">
        <v>126</v>
      </c>
      <c r="C12" s="28" t="s">
        <v>117</v>
      </c>
      <c r="D12" s="28" t="s">
        <v>119</v>
      </c>
      <c r="E12" s="32">
        <v>1000</v>
      </c>
    </row>
    <row r="13" spans="1:5" x14ac:dyDescent="0.2">
      <c r="A13" s="28" t="s">
        <v>120</v>
      </c>
      <c r="B13" s="28" t="s">
        <v>126</v>
      </c>
      <c r="C13" s="28" t="s">
        <v>121</v>
      </c>
      <c r="D13" s="28" t="s">
        <v>120</v>
      </c>
      <c r="E13" s="32">
        <v>1000</v>
      </c>
    </row>
    <row r="14" spans="1:5" x14ac:dyDescent="0.2">
      <c r="A14" s="28" t="s">
        <v>7</v>
      </c>
      <c r="B14" s="28" t="s">
        <v>56</v>
      </c>
      <c r="C14" s="28" t="s">
        <v>58</v>
      </c>
      <c r="D14" s="28" t="s">
        <v>7</v>
      </c>
      <c r="E14" s="32">
        <v>2000</v>
      </c>
    </row>
    <row r="15" spans="1:5" x14ac:dyDescent="0.2">
      <c r="A15" s="28" t="s">
        <v>8</v>
      </c>
      <c r="B15" s="28" t="s">
        <v>56</v>
      </c>
      <c r="C15" s="28" t="s">
        <v>63</v>
      </c>
      <c r="D15" s="28" t="s">
        <v>9</v>
      </c>
      <c r="E15" s="32">
        <v>400</v>
      </c>
    </row>
    <row r="16" spans="1:5" x14ac:dyDescent="0.2">
      <c r="A16" s="34"/>
      <c r="B16" s="34"/>
      <c r="C16" s="28" t="s">
        <v>59</v>
      </c>
      <c r="D16" s="28" t="s">
        <v>43</v>
      </c>
      <c r="E16" s="32">
        <v>500</v>
      </c>
    </row>
    <row r="17" spans="1:5" x14ac:dyDescent="0.2">
      <c r="A17" s="34"/>
      <c r="B17" s="34"/>
      <c r="C17" s="28" t="s">
        <v>62</v>
      </c>
      <c r="D17" s="28" t="s">
        <v>66</v>
      </c>
      <c r="E17" s="32">
        <v>200</v>
      </c>
    </row>
    <row r="18" spans="1:5" x14ac:dyDescent="0.2">
      <c r="A18" s="34"/>
      <c r="B18" s="34"/>
      <c r="C18" s="28" t="s">
        <v>61</v>
      </c>
      <c r="D18" s="28" t="s">
        <v>65</v>
      </c>
      <c r="E18" s="32">
        <v>800</v>
      </c>
    </row>
    <row r="19" spans="1:5" x14ac:dyDescent="0.2">
      <c r="A19" s="34"/>
      <c r="B19" s="34"/>
      <c r="C19" s="28" t="s">
        <v>60</v>
      </c>
      <c r="D19" s="28" t="s">
        <v>44</v>
      </c>
      <c r="E19" s="32">
        <v>1000</v>
      </c>
    </row>
    <row r="20" spans="1:5" x14ac:dyDescent="0.2">
      <c r="A20" s="28" t="s">
        <v>9</v>
      </c>
      <c r="B20" s="28" t="s">
        <v>135</v>
      </c>
      <c r="C20" s="28" t="s">
        <v>64</v>
      </c>
      <c r="D20" s="28">
        <v>3</v>
      </c>
      <c r="E20" s="32"/>
    </row>
    <row r="21" spans="1:5" x14ac:dyDescent="0.2">
      <c r="A21" s="28" t="s">
        <v>16</v>
      </c>
      <c r="B21" s="28" t="s">
        <v>67</v>
      </c>
      <c r="C21" s="28" t="s">
        <v>69</v>
      </c>
      <c r="D21" s="28" t="s">
        <v>130</v>
      </c>
      <c r="E21" s="32">
        <v>500</v>
      </c>
    </row>
    <row r="22" spans="1:5" x14ac:dyDescent="0.2">
      <c r="A22" s="28" t="s">
        <v>130</v>
      </c>
      <c r="B22" s="28" t="s">
        <v>67</v>
      </c>
      <c r="C22" s="28" t="s">
        <v>70</v>
      </c>
      <c r="D22" s="28" t="s">
        <v>71</v>
      </c>
      <c r="E22" s="32">
        <v>500</v>
      </c>
    </row>
    <row r="23" spans="1:5" x14ac:dyDescent="0.2">
      <c r="A23" s="28" t="s">
        <v>71</v>
      </c>
      <c r="B23" s="28" t="s">
        <v>67</v>
      </c>
      <c r="C23" s="28" t="s">
        <v>133</v>
      </c>
      <c r="D23" s="28" t="s">
        <v>17</v>
      </c>
      <c r="E23" s="32">
        <v>1000</v>
      </c>
    </row>
    <row r="24" spans="1:5" x14ac:dyDescent="0.2">
      <c r="A24" s="28" t="s">
        <v>17</v>
      </c>
      <c r="B24" s="28" t="s">
        <v>67</v>
      </c>
      <c r="C24" s="28" t="s">
        <v>68</v>
      </c>
      <c r="D24" s="28" t="s">
        <v>131</v>
      </c>
      <c r="E24" s="32">
        <v>500</v>
      </c>
    </row>
    <row r="25" spans="1:5" x14ac:dyDescent="0.2">
      <c r="A25" s="28" t="s">
        <v>131</v>
      </c>
      <c r="B25" s="28" t="s">
        <v>135</v>
      </c>
      <c r="C25" s="28" t="s">
        <v>72</v>
      </c>
      <c r="D25" s="28">
        <v>4</v>
      </c>
      <c r="E25" s="32"/>
    </row>
    <row r="26" spans="1:5" x14ac:dyDescent="0.2">
      <c r="A26" s="28" t="s">
        <v>139</v>
      </c>
      <c r="B26" s="28" t="s">
        <v>67</v>
      </c>
      <c r="C26" s="28" t="s">
        <v>138</v>
      </c>
      <c r="D26" s="28" t="s">
        <v>139</v>
      </c>
      <c r="E26" s="32">
        <v>700</v>
      </c>
    </row>
    <row r="27" spans="1:5" x14ac:dyDescent="0.2">
      <c r="A27" s="28" t="s">
        <v>10</v>
      </c>
      <c r="B27" s="28" t="s">
        <v>74</v>
      </c>
      <c r="C27" s="28" t="s">
        <v>73</v>
      </c>
      <c r="D27" s="28" t="s">
        <v>10</v>
      </c>
      <c r="E27" s="32">
        <v>500</v>
      </c>
    </row>
    <row r="28" spans="1:5" x14ac:dyDescent="0.2">
      <c r="A28" s="28" t="s">
        <v>76</v>
      </c>
      <c r="B28" s="28" t="s">
        <v>74</v>
      </c>
      <c r="C28" s="28" t="s">
        <v>75</v>
      </c>
      <c r="D28" s="28" t="s">
        <v>76</v>
      </c>
      <c r="E28" s="32">
        <v>5000</v>
      </c>
    </row>
    <row r="29" spans="1:5" x14ac:dyDescent="0.2">
      <c r="A29" s="28" t="s">
        <v>34</v>
      </c>
      <c r="B29" s="28" t="s">
        <v>74</v>
      </c>
      <c r="C29" s="28" t="s">
        <v>77</v>
      </c>
      <c r="D29" s="28" t="s">
        <v>34</v>
      </c>
      <c r="E29" s="32">
        <v>700</v>
      </c>
    </row>
    <row r="30" spans="1:5" x14ac:dyDescent="0.2">
      <c r="A30" s="28" t="s">
        <v>46</v>
      </c>
      <c r="B30" s="28" t="s">
        <v>74</v>
      </c>
      <c r="C30" s="28" t="s">
        <v>80</v>
      </c>
      <c r="D30" s="28" t="s">
        <v>46</v>
      </c>
      <c r="E30" s="32">
        <v>500</v>
      </c>
    </row>
    <row r="31" spans="1:5" x14ac:dyDescent="0.2">
      <c r="A31" s="28" t="s">
        <v>78</v>
      </c>
      <c r="B31" s="28" t="s">
        <v>74</v>
      </c>
      <c r="C31" s="28" t="s">
        <v>81</v>
      </c>
      <c r="D31" s="28" t="s">
        <v>78</v>
      </c>
      <c r="E31" s="32">
        <v>300</v>
      </c>
    </row>
    <row r="32" spans="1:5" x14ac:dyDescent="0.2">
      <c r="A32" s="28" t="s">
        <v>79</v>
      </c>
      <c r="B32" s="28" t="s">
        <v>74</v>
      </c>
      <c r="C32" s="28" t="s">
        <v>82</v>
      </c>
      <c r="D32" s="28" t="s">
        <v>79</v>
      </c>
      <c r="E32" s="32">
        <v>1000</v>
      </c>
    </row>
    <row r="33" spans="1:5" x14ac:dyDescent="0.2">
      <c r="A33" s="28" t="s">
        <v>18</v>
      </c>
      <c r="B33" s="28" t="s">
        <v>122</v>
      </c>
      <c r="C33" s="28" t="s">
        <v>83</v>
      </c>
      <c r="D33" s="28" t="s">
        <v>18</v>
      </c>
      <c r="E33" s="32">
        <v>3000</v>
      </c>
    </row>
    <row r="34" spans="1:5" x14ac:dyDescent="0.2">
      <c r="A34" s="28" t="s">
        <v>19</v>
      </c>
      <c r="B34" s="28" t="s">
        <v>122</v>
      </c>
      <c r="C34" s="28" t="s">
        <v>84</v>
      </c>
      <c r="D34" s="28" t="s">
        <v>19</v>
      </c>
      <c r="E34" s="32">
        <v>1000</v>
      </c>
    </row>
    <row r="35" spans="1:5" x14ac:dyDescent="0.2">
      <c r="A35" s="28" t="s">
        <v>20</v>
      </c>
      <c r="B35" s="28" t="s">
        <v>122</v>
      </c>
      <c r="C35" s="28" t="s">
        <v>85</v>
      </c>
      <c r="D35" s="28" t="s">
        <v>20</v>
      </c>
      <c r="E35" s="32">
        <v>1000</v>
      </c>
    </row>
    <row r="36" spans="1:5" x14ac:dyDescent="0.2">
      <c r="A36" s="28" t="s">
        <v>90</v>
      </c>
      <c r="B36" s="28" t="s">
        <v>123</v>
      </c>
      <c r="C36" s="28" t="s">
        <v>87</v>
      </c>
      <c r="D36" s="28" t="s">
        <v>90</v>
      </c>
      <c r="E36" s="32">
        <v>30000</v>
      </c>
    </row>
    <row r="37" spans="1:5" x14ac:dyDescent="0.2">
      <c r="A37" s="28" t="s">
        <v>91</v>
      </c>
      <c r="B37" s="28" t="s">
        <v>124</v>
      </c>
      <c r="C37" s="28" t="s">
        <v>88</v>
      </c>
      <c r="D37" s="28" t="s">
        <v>91</v>
      </c>
      <c r="E37" s="32">
        <v>700</v>
      </c>
    </row>
    <row r="38" spans="1:5" x14ac:dyDescent="0.2">
      <c r="A38" s="28" t="s">
        <v>92</v>
      </c>
      <c r="B38" s="28" t="s">
        <v>122</v>
      </c>
      <c r="C38" s="28" t="s">
        <v>89</v>
      </c>
      <c r="D38" s="28" t="s">
        <v>92</v>
      </c>
      <c r="E38" s="32">
        <v>500</v>
      </c>
    </row>
    <row r="39" spans="1:5" x14ac:dyDescent="0.2">
      <c r="A39" s="28" t="s">
        <v>97</v>
      </c>
      <c r="B39" s="28" t="s">
        <v>125</v>
      </c>
      <c r="C39" s="28" t="s">
        <v>94</v>
      </c>
      <c r="D39" s="28" t="s">
        <v>97</v>
      </c>
      <c r="E39" s="32">
        <v>15000</v>
      </c>
    </row>
    <row r="40" spans="1:5" x14ac:dyDescent="0.2">
      <c r="A40" s="28" t="s">
        <v>98</v>
      </c>
      <c r="B40" s="28" t="s">
        <v>126</v>
      </c>
      <c r="C40" s="28" t="s">
        <v>95</v>
      </c>
      <c r="D40" s="28" t="s">
        <v>98</v>
      </c>
      <c r="E40" s="32">
        <v>10000</v>
      </c>
    </row>
    <row r="41" spans="1:5" x14ac:dyDescent="0.2">
      <c r="A41" s="28" t="s">
        <v>100</v>
      </c>
      <c r="B41" s="28" t="s">
        <v>126</v>
      </c>
      <c r="C41" s="28" t="s">
        <v>96</v>
      </c>
      <c r="D41" s="28" t="s">
        <v>100</v>
      </c>
      <c r="E41" s="32">
        <v>10000</v>
      </c>
    </row>
    <row r="42" spans="1:5" x14ac:dyDescent="0.2">
      <c r="A42" s="28" t="s">
        <v>105</v>
      </c>
      <c r="B42" s="28" t="s">
        <v>128</v>
      </c>
      <c r="C42" s="28" t="s">
        <v>102</v>
      </c>
      <c r="D42" s="28" t="s">
        <v>105</v>
      </c>
      <c r="E42" s="32">
        <v>5000</v>
      </c>
    </row>
    <row r="43" spans="1:5" x14ac:dyDescent="0.2">
      <c r="A43" s="28" t="s">
        <v>106</v>
      </c>
      <c r="B43" s="28" t="s">
        <v>128</v>
      </c>
      <c r="C43" s="28" t="s">
        <v>103</v>
      </c>
      <c r="D43" s="28" t="s">
        <v>106</v>
      </c>
      <c r="E43" s="32">
        <v>4000</v>
      </c>
    </row>
    <row r="44" spans="1:5" x14ac:dyDescent="0.2">
      <c r="A44" s="28" t="s">
        <v>107</v>
      </c>
      <c r="B44" s="28" t="s">
        <v>128</v>
      </c>
      <c r="C44" s="28" t="s">
        <v>104</v>
      </c>
      <c r="D44" s="28" t="s">
        <v>107</v>
      </c>
      <c r="E44" s="32">
        <v>1000</v>
      </c>
    </row>
    <row r="45" spans="1:5" x14ac:dyDescent="0.2">
      <c r="A45" s="28" t="s">
        <v>112</v>
      </c>
      <c r="B45" s="28" t="s">
        <v>128</v>
      </c>
      <c r="C45" s="28" t="s">
        <v>109</v>
      </c>
      <c r="D45" s="28" t="s">
        <v>112</v>
      </c>
      <c r="E45" s="32">
        <v>10000</v>
      </c>
    </row>
    <row r="46" spans="1:5" x14ac:dyDescent="0.2">
      <c r="A46" s="28" t="s">
        <v>113</v>
      </c>
      <c r="B46" s="28" t="s">
        <v>128</v>
      </c>
      <c r="C46" s="28" t="s">
        <v>110</v>
      </c>
      <c r="D46" s="28" t="s">
        <v>113</v>
      </c>
      <c r="E46" s="32">
        <v>20000</v>
      </c>
    </row>
    <row r="47" spans="1:5" x14ac:dyDescent="0.2">
      <c r="A47" s="28" t="s">
        <v>114</v>
      </c>
      <c r="B47" s="28" t="s">
        <v>128</v>
      </c>
      <c r="C47" s="28" t="s">
        <v>111</v>
      </c>
      <c r="D47" s="28" t="s">
        <v>114</v>
      </c>
      <c r="E47" s="32">
        <v>10000</v>
      </c>
    </row>
    <row r="48" spans="1:5" x14ac:dyDescent="0.2">
      <c r="A48" s="28" t="s">
        <v>135</v>
      </c>
      <c r="B48" s="28" t="s">
        <v>135</v>
      </c>
      <c r="C48" s="28" t="s">
        <v>115</v>
      </c>
      <c r="D48" s="28">
        <v>10</v>
      </c>
      <c r="E48" s="32"/>
    </row>
    <row r="49" spans="1:5" x14ac:dyDescent="0.2">
      <c r="A49" s="34"/>
      <c r="B49" s="34"/>
      <c r="C49" s="28" t="s">
        <v>55</v>
      </c>
      <c r="D49" s="28">
        <v>1</v>
      </c>
      <c r="E49" s="32"/>
    </row>
    <row r="50" spans="1:5" x14ac:dyDescent="0.2">
      <c r="A50" s="34"/>
      <c r="B50" s="34"/>
      <c r="C50" s="28" t="s">
        <v>62</v>
      </c>
      <c r="D50" s="28">
        <v>5</v>
      </c>
      <c r="E50" s="32"/>
    </row>
    <row r="51" spans="1:5" x14ac:dyDescent="0.2">
      <c r="A51" s="34"/>
      <c r="B51" s="34"/>
      <c r="C51" s="28" t="s">
        <v>93</v>
      </c>
      <c r="D51" s="28">
        <v>7</v>
      </c>
      <c r="E51" s="32"/>
    </row>
    <row r="52" spans="1:5" x14ac:dyDescent="0.2">
      <c r="A52" s="34"/>
      <c r="B52" s="34"/>
      <c r="C52" s="28" t="s">
        <v>108</v>
      </c>
      <c r="D52" s="28">
        <v>9</v>
      </c>
      <c r="E52" s="32"/>
    </row>
    <row r="53" spans="1:5" x14ac:dyDescent="0.2">
      <c r="A53" s="34"/>
      <c r="B53" s="34"/>
      <c r="C53" s="28" t="s">
        <v>101</v>
      </c>
      <c r="D53" s="28">
        <v>8</v>
      </c>
      <c r="E53" s="32"/>
    </row>
    <row r="54" spans="1:5" x14ac:dyDescent="0.2">
      <c r="A54" s="34"/>
      <c r="B54" s="34"/>
      <c r="C54" s="28" t="s">
        <v>86</v>
      </c>
      <c r="D54" s="28">
        <v>6</v>
      </c>
      <c r="E54" s="32"/>
    </row>
    <row r="55" spans="1:5" x14ac:dyDescent="0.2">
      <c r="A55" s="31" t="s">
        <v>136</v>
      </c>
      <c r="B55" s="35"/>
      <c r="C55" s="35"/>
      <c r="D55" s="35"/>
      <c r="E55" s="33">
        <v>150000</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793"/>
      <c r="E5" s="793"/>
      <c r="F5" s="793"/>
      <c r="G5" s="793"/>
      <c r="H5" s="793"/>
      <c r="I5" s="793"/>
      <c r="J5" s="793"/>
      <c r="K5" s="793"/>
      <c r="L5" s="793"/>
      <c r="M5" s="793"/>
      <c r="N5" s="793"/>
      <c r="O5" s="793"/>
      <c r="P5" s="793"/>
      <c r="Q5" s="793"/>
      <c r="R5" s="793"/>
      <c r="S5" s="793"/>
      <c r="T5" s="793"/>
      <c r="U5" s="793"/>
      <c r="V5" s="793"/>
      <c r="W5" s="793"/>
      <c r="X5" s="794"/>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795" t="s">
        <v>37</v>
      </c>
      <c r="E7" s="796"/>
      <c r="F7" s="796"/>
      <c r="G7" s="797"/>
      <c r="H7" s="798" t="s">
        <v>38</v>
      </c>
      <c r="I7" s="796"/>
      <c r="J7" s="796"/>
      <c r="K7" s="797"/>
      <c r="L7" s="798" t="s">
        <v>39</v>
      </c>
      <c r="M7" s="796"/>
      <c r="N7" s="796"/>
      <c r="O7" s="797"/>
      <c r="P7" s="798" t="s">
        <v>40</v>
      </c>
      <c r="Q7" s="796"/>
      <c r="R7" s="796"/>
      <c r="S7" s="797"/>
      <c r="T7" s="798" t="s">
        <v>41</v>
      </c>
      <c r="U7" s="796"/>
      <c r="V7" s="796"/>
      <c r="W7" s="797"/>
      <c r="X7" s="798" t="s">
        <v>42</v>
      </c>
      <c r="Y7" s="796"/>
      <c r="Z7" s="796"/>
      <c r="AA7" s="797"/>
    </row>
    <row r="8" spans="2:27" s="10" customFormat="1" ht="15.75" x14ac:dyDescent="0.2">
      <c r="B8" s="11" t="s">
        <v>11</v>
      </c>
      <c r="C8" s="9" t="s">
        <v>12</v>
      </c>
      <c r="D8" s="790">
        <v>30000</v>
      </c>
      <c r="E8" s="791"/>
      <c r="F8" s="791"/>
      <c r="G8" s="792"/>
      <c r="H8" s="790"/>
      <c r="I8" s="791"/>
      <c r="J8" s="791"/>
      <c r="K8" s="792"/>
      <c r="L8" s="790"/>
      <c r="M8" s="791"/>
      <c r="N8" s="791"/>
      <c r="O8" s="792"/>
      <c r="P8" s="790"/>
      <c r="Q8" s="791"/>
      <c r="R8" s="791"/>
      <c r="S8" s="792"/>
      <c r="T8" s="790"/>
      <c r="U8" s="791"/>
      <c r="V8" s="791"/>
      <c r="W8" s="792"/>
      <c r="X8" s="790"/>
      <c r="Y8" s="791"/>
      <c r="Z8" s="791"/>
      <c r="AA8" s="792"/>
    </row>
    <row r="9" spans="2:27" s="10" customFormat="1" ht="15.75" x14ac:dyDescent="0.2">
      <c r="B9" s="11" t="s">
        <v>14</v>
      </c>
      <c r="C9" s="9" t="s">
        <v>21</v>
      </c>
      <c r="D9" s="790"/>
      <c r="E9" s="791"/>
      <c r="F9" s="791"/>
      <c r="G9" s="792"/>
      <c r="H9" s="790">
        <v>5000</v>
      </c>
      <c r="I9" s="791"/>
      <c r="J9" s="791"/>
      <c r="K9" s="792"/>
      <c r="L9" s="790">
        <v>5000</v>
      </c>
      <c r="M9" s="791"/>
      <c r="N9" s="791"/>
      <c r="O9" s="792"/>
      <c r="P9" s="790">
        <v>5000</v>
      </c>
      <c r="Q9" s="791"/>
      <c r="R9" s="791"/>
      <c r="S9" s="792"/>
      <c r="T9" s="790">
        <v>5000</v>
      </c>
      <c r="U9" s="791"/>
      <c r="V9" s="791"/>
      <c r="W9" s="792"/>
      <c r="X9" s="790"/>
      <c r="Y9" s="791"/>
      <c r="Z9" s="791"/>
      <c r="AA9" s="792"/>
    </row>
    <row r="10" spans="2:27" s="10" customFormat="1" ht="16.5" thickBot="1" x14ac:dyDescent="0.25">
      <c r="B10" s="11" t="s">
        <v>15</v>
      </c>
      <c r="C10" s="9" t="s">
        <v>22</v>
      </c>
      <c r="D10" s="790"/>
      <c r="E10" s="791"/>
      <c r="F10" s="791"/>
      <c r="G10" s="792"/>
      <c r="H10" s="790"/>
      <c r="I10" s="791"/>
      <c r="J10" s="791"/>
      <c r="K10" s="792"/>
      <c r="L10" s="790"/>
      <c r="M10" s="791"/>
      <c r="N10" s="791"/>
      <c r="O10" s="792"/>
      <c r="P10" s="790"/>
      <c r="Q10" s="791"/>
      <c r="R10" s="791"/>
      <c r="S10" s="792"/>
      <c r="T10" s="790"/>
      <c r="U10" s="791"/>
      <c r="V10" s="791"/>
      <c r="W10" s="792"/>
      <c r="X10" s="790">
        <v>10000</v>
      </c>
      <c r="Y10" s="791"/>
      <c r="Z10" s="791"/>
      <c r="AA10" s="792"/>
    </row>
    <row r="11" spans="2:27" ht="15.75" x14ac:dyDescent="0.2">
      <c r="B11" s="12">
        <v>2</v>
      </c>
      <c r="C11" s="13" t="s">
        <v>26</v>
      </c>
      <c r="D11" s="790"/>
      <c r="E11" s="791"/>
      <c r="F11" s="791"/>
      <c r="G11" s="792"/>
      <c r="H11" s="790"/>
      <c r="I11" s="791"/>
      <c r="J11" s="791"/>
      <c r="K11" s="792"/>
      <c r="L11" s="790">
        <v>20000</v>
      </c>
      <c r="M11" s="791"/>
      <c r="N11" s="791"/>
      <c r="O11" s="792"/>
      <c r="P11" s="790">
        <v>40000</v>
      </c>
      <c r="Q11" s="791"/>
      <c r="R11" s="791"/>
      <c r="S11" s="792"/>
      <c r="T11" s="790">
        <v>10000</v>
      </c>
      <c r="U11" s="791"/>
      <c r="V11" s="791"/>
      <c r="W11" s="792"/>
      <c r="X11" s="790">
        <v>10000</v>
      </c>
      <c r="Y11" s="791"/>
      <c r="Z11" s="791"/>
      <c r="AA11" s="792"/>
    </row>
    <row r="12" spans="2:27" ht="15.75" x14ac:dyDescent="0.2">
      <c r="B12" s="6" t="s">
        <v>16</v>
      </c>
      <c r="C12" s="5" t="s">
        <v>32</v>
      </c>
      <c r="D12" s="790"/>
      <c r="E12" s="791"/>
      <c r="F12" s="791"/>
      <c r="G12" s="792"/>
      <c r="H12" s="799">
        <v>10000</v>
      </c>
      <c r="I12" s="791"/>
      <c r="J12" s="791"/>
      <c r="K12" s="792"/>
      <c r="L12" s="790">
        <v>25000</v>
      </c>
      <c r="M12" s="791"/>
      <c r="N12" s="791"/>
      <c r="O12" s="792"/>
      <c r="P12" s="790">
        <v>25000</v>
      </c>
      <c r="Q12" s="791"/>
      <c r="R12" s="791"/>
      <c r="S12" s="792"/>
      <c r="T12" s="790">
        <v>25000</v>
      </c>
      <c r="U12" s="791"/>
      <c r="V12" s="791"/>
      <c r="W12" s="792"/>
      <c r="X12" s="790">
        <v>5000</v>
      </c>
      <c r="Y12" s="791"/>
      <c r="Z12" s="791"/>
      <c r="AA12" s="792"/>
    </row>
    <row r="13" spans="2:27" s="8" customFormat="1" ht="16.5" thickBot="1" x14ac:dyDescent="0.25">
      <c r="B13" s="6" t="s">
        <v>17</v>
      </c>
      <c r="C13" s="5" t="s">
        <v>33</v>
      </c>
      <c r="D13" s="790"/>
      <c r="E13" s="791"/>
      <c r="F13" s="791"/>
      <c r="G13" s="792"/>
      <c r="H13" s="790"/>
      <c r="I13" s="791"/>
      <c r="J13" s="791"/>
      <c r="K13" s="792"/>
      <c r="L13" s="790">
        <v>15000</v>
      </c>
      <c r="M13" s="791"/>
      <c r="N13" s="791"/>
      <c r="O13" s="792"/>
      <c r="P13" s="790">
        <v>15000</v>
      </c>
      <c r="Q13" s="791"/>
      <c r="R13" s="791"/>
      <c r="S13" s="792"/>
      <c r="T13" s="790">
        <v>20000</v>
      </c>
      <c r="U13" s="791"/>
      <c r="V13" s="791"/>
      <c r="W13" s="792"/>
      <c r="X13" s="790">
        <v>10000</v>
      </c>
      <c r="Y13" s="791"/>
      <c r="Z13" s="791"/>
      <c r="AA13" s="792"/>
    </row>
    <row r="14" spans="2:27" s="7" customFormat="1" ht="15.75" x14ac:dyDescent="0.2">
      <c r="B14" s="12">
        <v>4</v>
      </c>
      <c r="C14" s="13" t="s">
        <v>27</v>
      </c>
      <c r="D14" s="790"/>
      <c r="E14" s="791"/>
      <c r="F14" s="791"/>
      <c r="G14" s="792"/>
      <c r="H14" s="790"/>
      <c r="I14" s="791"/>
      <c r="J14" s="791"/>
      <c r="K14" s="792"/>
      <c r="L14" s="790"/>
      <c r="M14" s="791"/>
      <c r="N14" s="791"/>
      <c r="O14" s="792"/>
      <c r="P14" s="790"/>
      <c r="Q14" s="791"/>
      <c r="R14" s="791"/>
      <c r="S14" s="792"/>
      <c r="T14" s="790"/>
      <c r="U14" s="791"/>
      <c r="V14" s="791"/>
      <c r="W14" s="792"/>
      <c r="X14" s="790">
        <v>7000</v>
      </c>
      <c r="Y14" s="791"/>
      <c r="Z14" s="791"/>
      <c r="AA14" s="792"/>
    </row>
    <row r="15" spans="2:27" s="7" customFormat="1" ht="15.75" x14ac:dyDescent="0.2">
      <c r="B15" s="6" t="s">
        <v>18</v>
      </c>
      <c r="C15" s="5" t="s">
        <v>23</v>
      </c>
      <c r="D15" s="790"/>
      <c r="E15" s="791"/>
      <c r="F15" s="791"/>
      <c r="G15" s="792"/>
      <c r="H15" s="790"/>
      <c r="I15" s="791"/>
      <c r="J15" s="791"/>
      <c r="K15" s="792"/>
      <c r="L15" s="790"/>
      <c r="M15" s="791"/>
      <c r="N15" s="791"/>
      <c r="O15" s="792"/>
      <c r="P15" s="790"/>
      <c r="Q15" s="791"/>
      <c r="R15" s="791"/>
      <c r="S15" s="792"/>
      <c r="T15" s="790">
        <v>4000</v>
      </c>
      <c r="U15" s="791"/>
      <c r="V15" s="791"/>
      <c r="W15" s="792"/>
      <c r="X15" s="790">
        <v>4000</v>
      </c>
      <c r="Y15" s="791"/>
      <c r="Z15" s="791"/>
      <c r="AA15" s="792"/>
    </row>
    <row r="16" spans="2:27" ht="15.75" x14ac:dyDescent="0.2">
      <c r="B16" s="6" t="s">
        <v>19</v>
      </c>
      <c r="C16" s="5" t="s">
        <v>24</v>
      </c>
      <c r="D16" s="790"/>
      <c r="E16" s="791"/>
      <c r="F16" s="791"/>
      <c r="G16" s="792"/>
      <c r="H16" s="790"/>
      <c r="I16" s="791"/>
      <c r="J16" s="791"/>
      <c r="K16" s="792"/>
      <c r="L16" s="790"/>
      <c r="M16" s="791"/>
      <c r="N16" s="791"/>
      <c r="O16" s="792"/>
      <c r="P16" s="790"/>
      <c r="Q16" s="791"/>
      <c r="R16" s="791"/>
      <c r="S16" s="792"/>
      <c r="T16" s="790">
        <v>2500</v>
      </c>
      <c r="U16" s="791"/>
      <c r="V16" s="791"/>
      <c r="W16" s="792"/>
      <c r="X16" s="790">
        <v>2500</v>
      </c>
      <c r="Y16" s="791"/>
      <c r="Z16" s="791"/>
      <c r="AA16" s="792"/>
    </row>
    <row r="17" spans="2:27" s="8" customFormat="1" ht="15.75" x14ac:dyDescent="0.2">
      <c r="B17" s="6" t="s">
        <v>20</v>
      </c>
      <c r="C17" s="5" t="s">
        <v>25</v>
      </c>
      <c r="D17" s="790"/>
      <c r="E17" s="791"/>
      <c r="F17" s="791"/>
      <c r="G17" s="792"/>
      <c r="H17" s="790"/>
      <c r="I17" s="791"/>
      <c r="J17" s="791"/>
      <c r="K17" s="792"/>
      <c r="L17" s="790"/>
      <c r="M17" s="791"/>
      <c r="N17" s="791"/>
      <c r="O17" s="792"/>
      <c r="P17" s="790"/>
      <c r="Q17" s="791"/>
      <c r="R17" s="791"/>
      <c r="S17" s="792"/>
      <c r="T17" s="790"/>
      <c r="U17" s="791"/>
      <c r="V17" s="791"/>
      <c r="W17" s="792"/>
      <c r="X17" s="790">
        <v>0</v>
      </c>
      <c r="Y17" s="791"/>
      <c r="Z17" s="791"/>
      <c r="AA17" s="792"/>
    </row>
    <row r="18" spans="2:27" s="7" customFormat="1" ht="15.75" x14ac:dyDescent="0.2">
      <c r="B18" s="6" t="s">
        <v>29</v>
      </c>
      <c r="C18" s="5" t="s">
        <v>30</v>
      </c>
      <c r="D18" s="790"/>
      <c r="E18" s="791"/>
      <c r="F18" s="791"/>
      <c r="G18" s="792"/>
      <c r="H18" s="790">
        <f>20000*35%</f>
        <v>7000</v>
      </c>
      <c r="I18" s="791"/>
      <c r="J18" s="791"/>
      <c r="K18" s="792"/>
      <c r="L18" s="790">
        <f>13000/4</f>
        <v>3250</v>
      </c>
      <c r="M18" s="791"/>
      <c r="N18" s="791"/>
      <c r="O18" s="792"/>
      <c r="P18" s="790">
        <f>13000/4</f>
        <v>3250</v>
      </c>
      <c r="Q18" s="791"/>
      <c r="R18" s="791"/>
      <c r="S18" s="792"/>
      <c r="T18" s="790">
        <f>13000/4</f>
        <v>3250</v>
      </c>
      <c r="U18" s="791"/>
      <c r="V18" s="791"/>
      <c r="W18" s="792"/>
      <c r="X18" s="790">
        <f>13000/4</f>
        <v>3250</v>
      </c>
      <c r="Y18" s="791"/>
      <c r="Z18" s="791"/>
      <c r="AA18" s="792"/>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61ED"/>
    <outlinePr summaryBelow="0"/>
    <pageSetUpPr fitToPage="1"/>
  </sheetPr>
  <dimension ref="A2:P86"/>
  <sheetViews>
    <sheetView showGridLines="0" zoomScale="71" zoomScaleNormal="71" workbookViewId="0">
      <pane ySplit="9" topLeftCell="A10" activePane="bottomLeft" state="frozenSplit"/>
      <selection pane="bottomLeft" activeCell="I66" sqref="I66"/>
    </sheetView>
  </sheetViews>
  <sheetFormatPr defaultRowHeight="12.75" x14ac:dyDescent="0.2"/>
  <cols>
    <col min="1" max="1" width="3.42578125" customWidth="1"/>
    <col min="2" max="2" width="8.7109375" style="274" customWidth="1"/>
    <col min="3" max="3" width="94.7109375" style="178" customWidth="1"/>
    <col min="4" max="4" width="17" style="274" customWidth="1"/>
    <col min="5" max="5" width="15.42578125" style="1" customWidth="1"/>
    <col min="6" max="6" width="14.42578125" style="1" customWidth="1"/>
    <col min="7" max="7" width="21.7109375" style="107" customWidth="1"/>
    <col min="8" max="8" width="13.42578125" style="1" customWidth="1"/>
    <col min="9" max="9" width="16.28515625" style="1" customWidth="1"/>
    <col min="10" max="10" width="12.5703125" customWidth="1"/>
    <col min="13" max="13" width="8.7109375" customWidth="1"/>
    <col min="14" max="14" width="46.140625" customWidth="1"/>
    <col min="15" max="15" width="56.42578125" customWidth="1"/>
    <col min="16" max="16" width="16" customWidth="1"/>
  </cols>
  <sheetData>
    <row r="2" spans="2:16" x14ac:dyDescent="0.2">
      <c r="C2" s="194"/>
    </row>
    <row r="3" spans="2:16" ht="18" x14ac:dyDescent="0.2">
      <c r="C3" s="196" t="s">
        <v>184</v>
      </c>
    </row>
    <row r="7" spans="2:16" ht="16.5" x14ac:dyDescent="0.2">
      <c r="B7" s="275" t="s">
        <v>49</v>
      </c>
    </row>
    <row r="8" spans="2:16" ht="13.5" thickBot="1" x14ac:dyDescent="0.25"/>
    <row r="9" spans="2:16" s="14" customFormat="1" ht="32.25" thickBot="1" x14ac:dyDescent="0.25">
      <c r="B9" s="143" t="s">
        <v>0</v>
      </c>
      <c r="C9" s="144" t="s">
        <v>51</v>
      </c>
      <c r="D9" s="145" t="s">
        <v>2</v>
      </c>
      <c r="E9" s="146" t="s">
        <v>28</v>
      </c>
      <c r="F9" s="147" t="s">
        <v>3</v>
      </c>
      <c r="G9" s="147" t="s">
        <v>4</v>
      </c>
      <c r="H9" s="147" t="s">
        <v>5</v>
      </c>
      <c r="I9" s="147" t="s">
        <v>31</v>
      </c>
      <c r="J9" s="148" t="s">
        <v>6</v>
      </c>
      <c r="M9" s="642" t="s">
        <v>319</v>
      </c>
      <c r="N9" s="643"/>
      <c r="O9" s="643"/>
      <c r="P9" s="644"/>
    </row>
    <row r="10" spans="2:16" s="8" customFormat="1" ht="31.9" customHeight="1" thickBot="1" x14ac:dyDescent="0.25">
      <c r="B10" s="143">
        <v>1</v>
      </c>
      <c r="C10" s="149" t="s">
        <v>55</v>
      </c>
      <c r="D10" s="145">
        <v>1</v>
      </c>
      <c r="E10" s="146"/>
      <c r="F10" s="147"/>
      <c r="G10" s="147"/>
      <c r="H10" s="147"/>
      <c r="I10" s="150"/>
      <c r="J10" s="151"/>
      <c r="M10" s="299"/>
      <c r="N10" s="297" t="s">
        <v>315</v>
      </c>
      <c r="O10" s="297" t="s">
        <v>2</v>
      </c>
      <c r="P10" s="300" t="s">
        <v>28</v>
      </c>
    </row>
    <row r="11" spans="2:16" s="8" customFormat="1" ht="22.5" customHeight="1" x14ac:dyDescent="0.2">
      <c r="B11" s="183" t="s">
        <v>11</v>
      </c>
      <c r="C11" s="179" t="s">
        <v>53</v>
      </c>
      <c r="D11" s="127" t="s">
        <v>11</v>
      </c>
      <c r="E11" s="115">
        <v>2</v>
      </c>
      <c r="F11" s="128" t="s">
        <v>183</v>
      </c>
      <c r="G11" s="124" t="s">
        <v>56</v>
      </c>
      <c r="H11" s="129" t="s">
        <v>48</v>
      </c>
      <c r="I11" s="130">
        <v>2500</v>
      </c>
      <c r="J11" s="131"/>
      <c r="M11" s="301">
        <v>1</v>
      </c>
      <c r="N11" s="294" t="s">
        <v>55</v>
      </c>
      <c r="O11" s="294" t="s">
        <v>314</v>
      </c>
      <c r="P11" s="306">
        <v>6</v>
      </c>
    </row>
    <row r="12" spans="2:16" s="8" customFormat="1" ht="27.75" customHeight="1" x14ac:dyDescent="0.2">
      <c r="B12" s="184" t="s">
        <v>14</v>
      </c>
      <c r="C12" s="136" t="s">
        <v>54</v>
      </c>
      <c r="D12" s="111" t="s">
        <v>11</v>
      </c>
      <c r="E12" s="114">
        <v>2</v>
      </c>
      <c r="F12" s="128" t="s">
        <v>183</v>
      </c>
      <c r="G12" s="108" t="s">
        <v>56</v>
      </c>
      <c r="H12" s="106" t="s">
        <v>48</v>
      </c>
      <c r="I12" s="113">
        <v>2000</v>
      </c>
      <c r="J12" s="132"/>
      <c r="M12" s="301">
        <v>2</v>
      </c>
      <c r="N12" s="294" t="s">
        <v>57</v>
      </c>
      <c r="O12" s="294" t="s">
        <v>55</v>
      </c>
      <c r="P12" s="306">
        <v>11</v>
      </c>
    </row>
    <row r="13" spans="2:16" s="8" customFormat="1" ht="28.5" customHeight="1" thickBot="1" x14ac:dyDescent="0.25">
      <c r="B13" s="185" t="s">
        <v>15</v>
      </c>
      <c r="C13" s="180" t="s">
        <v>52</v>
      </c>
      <c r="D13" s="125" t="s">
        <v>14</v>
      </c>
      <c r="E13" s="119">
        <v>2</v>
      </c>
      <c r="F13" s="128" t="s">
        <v>183</v>
      </c>
      <c r="G13" s="109" t="s">
        <v>56</v>
      </c>
      <c r="H13" s="121" t="s">
        <v>48</v>
      </c>
      <c r="I13" s="122">
        <v>3200</v>
      </c>
      <c r="J13" s="164"/>
      <c r="M13" s="301">
        <v>3</v>
      </c>
      <c r="N13" s="294" t="s">
        <v>64</v>
      </c>
      <c r="O13" s="294" t="s">
        <v>55</v>
      </c>
      <c r="P13" s="306">
        <v>8</v>
      </c>
    </row>
    <row r="14" spans="2:16" s="8" customFormat="1" ht="18.75" thickBot="1" x14ac:dyDescent="0.25">
      <c r="B14" s="156">
        <v>2</v>
      </c>
      <c r="C14" s="157" t="s">
        <v>57</v>
      </c>
      <c r="D14" s="158" t="s">
        <v>15</v>
      </c>
      <c r="E14" s="166"/>
      <c r="F14" s="167"/>
      <c r="G14" s="167"/>
      <c r="H14" s="167"/>
      <c r="I14" s="188">
        <f>SUM(I11:I13)</f>
        <v>7700</v>
      </c>
      <c r="J14" s="168"/>
      <c r="M14" s="301">
        <v>4</v>
      </c>
      <c r="N14" s="294" t="s">
        <v>72</v>
      </c>
      <c r="O14" s="294" t="s">
        <v>326</v>
      </c>
      <c r="P14" s="306">
        <v>11</v>
      </c>
    </row>
    <row r="15" spans="2:16" s="2" customFormat="1" ht="37.5" customHeight="1" x14ac:dyDescent="0.2">
      <c r="B15" s="183" t="s">
        <v>7</v>
      </c>
      <c r="C15" s="179" t="s">
        <v>58</v>
      </c>
      <c r="D15" s="127" t="s">
        <v>7</v>
      </c>
      <c r="E15" s="154">
        <v>2</v>
      </c>
      <c r="F15" s="129" t="s">
        <v>183</v>
      </c>
      <c r="G15" s="165" t="s">
        <v>56</v>
      </c>
      <c r="H15" s="129" t="s">
        <v>48</v>
      </c>
      <c r="I15" s="130">
        <v>2000</v>
      </c>
      <c r="J15" s="155"/>
      <c r="M15" s="301">
        <v>5</v>
      </c>
      <c r="N15" s="294" t="s">
        <v>62</v>
      </c>
      <c r="O15" s="294" t="s">
        <v>72</v>
      </c>
      <c r="P15" s="306">
        <v>5</v>
      </c>
    </row>
    <row r="16" spans="2:16" s="2" customFormat="1" ht="33" customHeight="1" x14ac:dyDescent="0.2">
      <c r="B16" s="184" t="s">
        <v>8</v>
      </c>
      <c r="C16" s="265" t="s">
        <v>129</v>
      </c>
      <c r="D16" s="111" t="s">
        <v>14</v>
      </c>
      <c r="E16" s="112">
        <v>2</v>
      </c>
      <c r="F16" s="129" t="s">
        <v>183</v>
      </c>
      <c r="G16" s="109" t="s">
        <v>56</v>
      </c>
      <c r="H16" s="106" t="s">
        <v>48</v>
      </c>
      <c r="I16" s="113">
        <v>2500</v>
      </c>
      <c r="J16" s="133"/>
      <c r="M16" s="301">
        <v>6</v>
      </c>
      <c r="N16" s="295" t="s">
        <v>86</v>
      </c>
      <c r="O16" s="295" t="s">
        <v>62</v>
      </c>
      <c r="P16" s="306">
        <v>3</v>
      </c>
    </row>
    <row r="17" spans="1:16" s="2" customFormat="1" ht="28.5" customHeight="1" x14ac:dyDescent="0.2">
      <c r="B17" s="184" t="s">
        <v>43</v>
      </c>
      <c r="C17" s="265" t="s">
        <v>59</v>
      </c>
      <c r="D17" s="111" t="s">
        <v>8</v>
      </c>
      <c r="E17" s="112">
        <v>2</v>
      </c>
      <c r="F17" s="129" t="s">
        <v>183</v>
      </c>
      <c r="G17" s="109" t="s">
        <v>56</v>
      </c>
      <c r="H17" s="106" t="s">
        <v>48</v>
      </c>
      <c r="I17" s="113">
        <v>2500</v>
      </c>
      <c r="J17" s="133"/>
      <c r="M17" s="302">
        <v>7</v>
      </c>
      <c r="N17" s="296" t="s">
        <v>318</v>
      </c>
      <c r="O17" s="296" t="s">
        <v>86</v>
      </c>
      <c r="P17" s="307">
        <v>6</v>
      </c>
    </row>
    <row r="18" spans="1:16" s="2" customFormat="1" ht="39" customHeight="1" x14ac:dyDescent="0.2">
      <c r="B18" s="184" t="s">
        <v>44</v>
      </c>
      <c r="C18" s="265" t="s">
        <v>60</v>
      </c>
      <c r="D18" s="111" t="s">
        <v>8</v>
      </c>
      <c r="E18" s="112">
        <v>1</v>
      </c>
      <c r="F18" s="106" t="s">
        <v>47</v>
      </c>
      <c r="G18" s="109" t="s">
        <v>56</v>
      </c>
      <c r="H18" s="106" t="s">
        <v>48</v>
      </c>
      <c r="I18" s="113">
        <v>2500</v>
      </c>
      <c r="J18" s="133"/>
      <c r="M18" s="301">
        <v>8</v>
      </c>
      <c r="N18" s="294" t="s">
        <v>316</v>
      </c>
      <c r="O18" s="296" t="s">
        <v>318</v>
      </c>
      <c r="P18" s="306">
        <v>6</v>
      </c>
    </row>
    <row r="19" spans="1:16" s="2" customFormat="1" ht="34.9" customHeight="1" x14ac:dyDescent="0.2">
      <c r="B19" s="184" t="s">
        <v>65</v>
      </c>
      <c r="C19" s="265" t="s">
        <v>61</v>
      </c>
      <c r="D19" s="111" t="s">
        <v>8</v>
      </c>
      <c r="E19" s="112">
        <v>1</v>
      </c>
      <c r="F19" s="106" t="s">
        <v>47</v>
      </c>
      <c r="G19" s="109" t="s">
        <v>56</v>
      </c>
      <c r="H19" s="106" t="s">
        <v>48</v>
      </c>
      <c r="I19" s="113">
        <v>2500</v>
      </c>
      <c r="J19" s="133"/>
      <c r="M19" s="301">
        <v>9</v>
      </c>
      <c r="N19" s="294" t="s">
        <v>328</v>
      </c>
      <c r="O19" s="294" t="s">
        <v>316</v>
      </c>
      <c r="P19" s="306">
        <v>6</v>
      </c>
    </row>
    <row r="20" spans="1:16" s="2" customFormat="1" ht="28.5" customHeight="1" x14ac:dyDescent="0.2">
      <c r="B20" s="184" t="s">
        <v>66</v>
      </c>
      <c r="C20" s="265" t="s">
        <v>62</v>
      </c>
      <c r="D20" s="111" t="s">
        <v>8</v>
      </c>
      <c r="E20" s="114">
        <v>2</v>
      </c>
      <c r="F20" s="110" t="s">
        <v>183</v>
      </c>
      <c r="G20" s="109" t="s">
        <v>56</v>
      </c>
      <c r="H20" s="106" t="s">
        <v>48</v>
      </c>
      <c r="I20" s="113">
        <v>2500</v>
      </c>
      <c r="J20" s="133"/>
      <c r="M20" s="301">
        <v>10</v>
      </c>
      <c r="N20" s="294" t="s">
        <v>115</v>
      </c>
      <c r="O20" s="294" t="s">
        <v>108</v>
      </c>
      <c r="P20" s="306">
        <v>6</v>
      </c>
    </row>
    <row r="21" spans="1:16" s="2" customFormat="1" ht="28.5" customHeight="1" thickBot="1" x14ac:dyDescent="0.25">
      <c r="B21" s="185" t="s">
        <v>171</v>
      </c>
      <c r="C21" s="266" t="s">
        <v>63</v>
      </c>
      <c r="D21" s="125" t="s">
        <v>8</v>
      </c>
      <c r="E21" s="152">
        <v>1</v>
      </c>
      <c r="F21" s="121" t="s">
        <v>47</v>
      </c>
      <c r="G21" s="109" t="s">
        <v>56</v>
      </c>
      <c r="H21" s="121" t="s">
        <v>48</v>
      </c>
      <c r="I21" s="113">
        <v>2500</v>
      </c>
      <c r="J21" s="153"/>
      <c r="M21" s="303">
        <v>11</v>
      </c>
      <c r="N21" s="295" t="s">
        <v>176</v>
      </c>
      <c r="O21" s="294" t="s">
        <v>115</v>
      </c>
      <c r="P21" s="308">
        <v>6</v>
      </c>
    </row>
    <row r="22" spans="1:16" s="8" customFormat="1" ht="24" customHeight="1" thickBot="1" x14ac:dyDescent="0.3">
      <c r="B22" s="156">
        <v>3</v>
      </c>
      <c r="C22" s="157" t="s">
        <v>64</v>
      </c>
      <c r="D22" s="158" t="s">
        <v>171</v>
      </c>
      <c r="E22" s="159"/>
      <c r="F22" s="160"/>
      <c r="G22" s="160"/>
      <c r="H22" s="160"/>
      <c r="I22" s="189">
        <f>SUM(I15:I21)</f>
        <v>17000</v>
      </c>
      <c r="J22" s="162"/>
      <c r="M22" s="304"/>
      <c r="N22" s="640"/>
      <c r="O22" s="641"/>
      <c r="P22" s="305"/>
    </row>
    <row r="23" spans="1:16" s="2" customFormat="1" ht="28.5" customHeight="1" x14ac:dyDescent="0.2">
      <c r="A23" s="2" t="s">
        <v>45</v>
      </c>
      <c r="B23" s="183" t="s">
        <v>16</v>
      </c>
      <c r="C23" s="267" t="s">
        <v>132</v>
      </c>
      <c r="D23" s="127" t="s">
        <v>15</v>
      </c>
      <c r="E23" s="154">
        <v>1</v>
      </c>
      <c r="F23" s="129" t="s">
        <v>47</v>
      </c>
      <c r="G23" s="129" t="s">
        <v>67</v>
      </c>
      <c r="H23" s="129" t="s">
        <v>48</v>
      </c>
      <c r="I23" s="130">
        <v>2000</v>
      </c>
      <c r="J23" s="155"/>
      <c r="M23" s="8"/>
      <c r="N23" s="8"/>
      <c r="O23" s="8"/>
      <c r="P23" s="8"/>
    </row>
    <row r="24" spans="1:16" s="2" customFormat="1" ht="28.5" customHeight="1" x14ac:dyDescent="0.2">
      <c r="B24" s="184" t="s">
        <v>130</v>
      </c>
      <c r="C24" s="265" t="s">
        <v>69</v>
      </c>
      <c r="D24" s="111" t="s">
        <v>16</v>
      </c>
      <c r="E24" s="112">
        <v>1</v>
      </c>
      <c r="F24" s="129" t="s">
        <v>47</v>
      </c>
      <c r="G24" s="106" t="s">
        <v>67</v>
      </c>
      <c r="H24" s="106" t="s">
        <v>48</v>
      </c>
      <c r="I24" s="113">
        <v>2250</v>
      </c>
      <c r="J24" s="133"/>
    </row>
    <row r="25" spans="1:16" s="2" customFormat="1" ht="28.5" customHeight="1" x14ac:dyDescent="0.2">
      <c r="B25" s="184" t="s">
        <v>71</v>
      </c>
      <c r="C25" s="265" t="s">
        <v>70</v>
      </c>
      <c r="D25" s="111" t="s">
        <v>130</v>
      </c>
      <c r="E25" s="112">
        <v>1</v>
      </c>
      <c r="F25" s="129" t="s">
        <v>47</v>
      </c>
      <c r="G25" s="106" t="s">
        <v>67</v>
      </c>
      <c r="H25" s="106" t="s">
        <v>48</v>
      </c>
      <c r="I25" s="113">
        <v>2200</v>
      </c>
      <c r="J25" s="133"/>
    </row>
    <row r="26" spans="1:16" s="2" customFormat="1" ht="28.5" customHeight="1" x14ac:dyDescent="0.2">
      <c r="A26" s="2" t="s">
        <v>45</v>
      </c>
      <c r="B26" s="184" t="s">
        <v>17</v>
      </c>
      <c r="C26" s="265" t="s">
        <v>133</v>
      </c>
      <c r="D26" s="281" t="s">
        <v>71</v>
      </c>
      <c r="E26" s="112">
        <v>1</v>
      </c>
      <c r="F26" s="129" t="s">
        <v>47</v>
      </c>
      <c r="G26" s="106" t="s">
        <v>67</v>
      </c>
      <c r="H26" s="106" t="s">
        <v>48</v>
      </c>
      <c r="I26" s="113">
        <v>2250</v>
      </c>
      <c r="J26" s="133"/>
    </row>
    <row r="27" spans="1:16" s="2" customFormat="1" ht="28.5" customHeight="1" x14ac:dyDescent="0.2">
      <c r="B27" s="184" t="s">
        <v>131</v>
      </c>
      <c r="C27" s="265" t="s">
        <v>68</v>
      </c>
      <c r="D27" s="111" t="s">
        <v>17</v>
      </c>
      <c r="E27" s="112">
        <v>2</v>
      </c>
      <c r="F27" s="106" t="s">
        <v>183</v>
      </c>
      <c r="G27" s="106" t="s">
        <v>67</v>
      </c>
      <c r="H27" s="106" t="s">
        <v>48</v>
      </c>
      <c r="I27" s="113">
        <v>2250</v>
      </c>
      <c r="J27" s="133"/>
    </row>
    <row r="28" spans="1:16" s="2" customFormat="1" ht="28.5" customHeight="1" thickBot="1" x14ac:dyDescent="0.25">
      <c r="B28" s="185" t="s">
        <v>139</v>
      </c>
      <c r="C28" s="266" t="s">
        <v>138</v>
      </c>
      <c r="D28" s="125" t="s">
        <v>17</v>
      </c>
      <c r="E28" s="152">
        <v>2</v>
      </c>
      <c r="F28" s="106" t="s">
        <v>183</v>
      </c>
      <c r="G28" s="121" t="s">
        <v>67</v>
      </c>
      <c r="H28" s="121" t="s">
        <v>48</v>
      </c>
      <c r="I28" s="113">
        <v>2250</v>
      </c>
      <c r="J28" s="153"/>
    </row>
    <row r="29" spans="1:16" s="8" customFormat="1" ht="15.75" customHeight="1" thickBot="1" x14ac:dyDescent="0.25">
      <c r="B29" s="156">
        <v>4</v>
      </c>
      <c r="C29" s="157" t="s">
        <v>72</v>
      </c>
      <c r="D29" s="158" t="s">
        <v>139</v>
      </c>
      <c r="E29" s="166"/>
      <c r="F29" s="167"/>
      <c r="G29" s="167"/>
      <c r="H29" s="167"/>
      <c r="I29" s="190">
        <f>SUM(I23:I28)</f>
        <v>13200</v>
      </c>
      <c r="J29" s="168"/>
    </row>
    <row r="30" spans="1:16" s="2" customFormat="1" ht="28.5" customHeight="1" x14ac:dyDescent="0.2">
      <c r="B30" s="183" t="s">
        <v>10</v>
      </c>
      <c r="C30" s="267" t="s">
        <v>73</v>
      </c>
      <c r="D30" s="127" t="s">
        <v>10</v>
      </c>
      <c r="E30" s="154">
        <v>2</v>
      </c>
      <c r="F30" s="129" t="s">
        <v>183</v>
      </c>
      <c r="G30" s="169" t="s">
        <v>74</v>
      </c>
      <c r="H30" s="129" t="s">
        <v>48</v>
      </c>
      <c r="I30" s="130">
        <v>6000</v>
      </c>
      <c r="J30" s="155"/>
    </row>
    <row r="31" spans="1:16" s="2" customFormat="1" ht="28.5" customHeight="1" x14ac:dyDescent="0.2">
      <c r="B31" s="184" t="s">
        <v>76</v>
      </c>
      <c r="C31" s="265" t="s">
        <v>75</v>
      </c>
      <c r="D31" s="111" t="s">
        <v>10</v>
      </c>
      <c r="E31" s="114">
        <v>1</v>
      </c>
      <c r="F31" s="110" t="s">
        <v>47</v>
      </c>
      <c r="G31" s="118" t="s">
        <v>74</v>
      </c>
      <c r="H31" s="110" t="s">
        <v>48</v>
      </c>
      <c r="I31" s="113">
        <v>4000</v>
      </c>
      <c r="J31" s="133"/>
    </row>
    <row r="32" spans="1:16" s="2" customFormat="1" ht="28.5" customHeight="1" x14ac:dyDescent="0.2">
      <c r="B32" s="184" t="s">
        <v>172</v>
      </c>
      <c r="C32" s="265" t="s">
        <v>173</v>
      </c>
      <c r="D32" s="111" t="s">
        <v>10</v>
      </c>
      <c r="E32" s="114">
        <v>2</v>
      </c>
      <c r="F32" s="110" t="s">
        <v>183</v>
      </c>
      <c r="G32" s="118" t="s">
        <v>74</v>
      </c>
      <c r="H32" s="110" t="s">
        <v>48</v>
      </c>
      <c r="I32" s="113">
        <v>4500</v>
      </c>
      <c r="J32" s="133"/>
    </row>
    <row r="33" spans="1:10" s="2" customFormat="1" ht="28.5" customHeight="1" x14ac:dyDescent="0.2">
      <c r="B33" s="184" t="s">
        <v>34</v>
      </c>
      <c r="C33" s="265" t="s">
        <v>77</v>
      </c>
      <c r="D33" s="111" t="s">
        <v>8</v>
      </c>
      <c r="E33" s="114">
        <v>1</v>
      </c>
      <c r="F33" s="110" t="s">
        <v>47</v>
      </c>
      <c r="G33" s="118" t="s">
        <v>74</v>
      </c>
      <c r="H33" s="110" t="s">
        <v>48</v>
      </c>
      <c r="I33" s="113">
        <v>4000</v>
      </c>
      <c r="J33" s="133"/>
    </row>
    <row r="34" spans="1:10" s="2" customFormat="1" ht="28.5" customHeight="1" x14ac:dyDescent="0.2">
      <c r="B34" s="184" t="s">
        <v>46</v>
      </c>
      <c r="C34" s="265" t="s">
        <v>80</v>
      </c>
      <c r="D34" s="111" t="s">
        <v>34</v>
      </c>
      <c r="E34" s="114">
        <v>2</v>
      </c>
      <c r="F34" s="110" t="s">
        <v>183</v>
      </c>
      <c r="G34" s="118" t="s">
        <v>74</v>
      </c>
      <c r="H34" s="110" t="s">
        <v>48</v>
      </c>
      <c r="I34" s="113">
        <v>4000</v>
      </c>
      <c r="J34" s="133"/>
    </row>
    <row r="35" spans="1:10" s="2" customFormat="1" ht="16.5" customHeight="1" x14ac:dyDescent="0.2">
      <c r="B35" s="184" t="s">
        <v>78</v>
      </c>
      <c r="C35" s="265" t="s">
        <v>81</v>
      </c>
      <c r="D35" s="111" t="s">
        <v>34</v>
      </c>
      <c r="E35" s="114">
        <v>1</v>
      </c>
      <c r="F35" s="110" t="s">
        <v>47</v>
      </c>
      <c r="G35" s="118" t="s">
        <v>74</v>
      </c>
      <c r="H35" s="110" t="s">
        <v>48</v>
      </c>
      <c r="I35" s="113">
        <v>4000</v>
      </c>
      <c r="J35" s="133"/>
    </row>
    <row r="36" spans="1:10" s="2" customFormat="1" ht="28.5" customHeight="1" thickBot="1" x14ac:dyDescent="0.25">
      <c r="B36" s="185" t="s">
        <v>79</v>
      </c>
      <c r="C36" s="266" t="s">
        <v>82</v>
      </c>
      <c r="D36" s="125" t="s">
        <v>34</v>
      </c>
      <c r="E36" s="119">
        <v>2</v>
      </c>
      <c r="F36" s="120" t="s">
        <v>183</v>
      </c>
      <c r="G36" s="163" t="s">
        <v>74</v>
      </c>
      <c r="H36" s="120" t="s">
        <v>48</v>
      </c>
      <c r="I36" s="122">
        <v>5500</v>
      </c>
      <c r="J36" s="153"/>
    </row>
    <row r="37" spans="1:10" s="8" customFormat="1" ht="28.5" customHeight="1" thickBot="1" x14ac:dyDescent="0.25">
      <c r="B37" s="156">
        <v>5</v>
      </c>
      <c r="C37" s="157" t="s">
        <v>62</v>
      </c>
      <c r="D37" s="158" t="s">
        <v>79</v>
      </c>
      <c r="E37" s="166"/>
      <c r="F37" s="242"/>
      <c r="G37" s="167"/>
      <c r="H37" s="167"/>
      <c r="I37" s="190">
        <f>SUM(I30:I36)</f>
        <v>32000</v>
      </c>
      <c r="J37" s="168"/>
    </row>
    <row r="38" spans="1:10" s="2" customFormat="1" ht="28.5" customHeight="1" x14ac:dyDescent="0.2">
      <c r="B38" s="183" t="s">
        <v>18</v>
      </c>
      <c r="C38" s="268" t="s">
        <v>83</v>
      </c>
      <c r="D38" s="127" t="s">
        <v>18</v>
      </c>
      <c r="E38" s="115">
        <v>2</v>
      </c>
      <c r="F38" s="116" t="s">
        <v>183</v>
      </c>
      <c r="G38" s="117" t="s">
        <v>122</v>
      </c>
      <c r="H38" s="116" t="s">
        <v>48</v>
      </c>
      <c r="I38" s="130">
        <v>3000</v>
      </c>
      <c r="J38" s="155"/>
    </row>
    <row r="39" spans="1:10" s="2" customFormat="1" ht="21" customHeight="1" x14ac:dyDescent="0.2">
      <c r="B39" s="184" t="s">
        <v>19</v>
      </c>
      <c r="C39" s="265" t="s">
        <v>84</v>
      </c>
      <c r="D39" s="111" t="s">
        <v>19</v>
      </c>
      <c r="E39" s="114">
        <v>2</v>
      </c>
      <c r="F39" s="110" t="s">
        <v>183</v>
      </c>
      <c r="G39" s="118" t="s">
        <v>122</v>
      </c>
      <c r="H39" s="110" t="s">
        <v>48</v>
      </c>
      <c r="I39" s="113">
        <v>1000</v>
      </c>
      <c r="J39" s="133"/>
    </row>
    <row r="40" spans="1:10" s="2" customFormat="1" ht="28.5" customHeight="1" thickBot="1" x14ac:dyDescent="0.25">
      <c r="B40" s="185" t="s">
        <v>20</v>
      </c>
      <c r="C40" s="266" t="s">
        <v>85</v>
      </c>
      <c r="D40" s="125" t="s">
        <v>20</v>
      </c>
      <c r="E40" s="119">
        <v>1</v>
      </c>
      <c r="F40" s="120" t="s">
        <v>47</v>
      </c>
      <c r="G40" s="163" t="s">
        <v>122</v>
      </c>
      <c r="H40" s="120" t="s">
        <v>48</v>
      </c>
      <c r="I40" s="122">
        <v>1000</v>
      </c>
      <c r="J40" s="153"/>
    </row>
    <row r="41" spans="1:10" s="2" customFormat="1" ht="28.5" customHeight="1" thickBot="1" x14ac:dyDescent="0.25">
      <c r="B41" s="156">
        <v>6</v>
      </c>
      <c r="C41" s="157" t="s">
        <v>86</v>
      </c>
      <c r="D41" s="158" t="s">
        <v>20</v>
      </c>
      <c r="E41" s="159"/>
      <c r="F41" s="160"/>
      <c r="G41" s="160"/>
      <c r="H41" s="160"/>
      <c r="I41" s="161"/>
      <c r="J41" s="162"/>
    </row>
    <row r="42" spans="1:10" s="2" customFormat="1" ht="21" customHeight="1" x14ac:dyDescent="0.2">
      <c r="B42" s="183" t="s">
        <v>90</v>
      </c>
      <c r="C42" s="267" t="s">
        <v>87</v>
      </c>
      <c r="D42" s="127" t="s">
        <v>90</v>
      </c>
      <c r="E42" s="115">
        <v>1</v>
      </c>
      <c r="F42" s="116" t="s">
        <v>47</v>
      </c>
      <c r="G42" s="117" t="s">
        <v>123</v>
      </c>
      <c r="H42" s="116" t="s">
        <v>48</v>
      </c>
      <c r="I42" s="130">
        <v>7500</v>
      </c>
      <c r="J42" s="131"/>
    </row>
    <row r="43" spans="1:10" s="2" customFormat="1" ht="24" customHeight="1" x14ac:dyDescent="0.2">
      <c r="B43" s="184" t="s">
        <v>91</v>
      </c>
      <c r="C43" s="265" t="s">
        <v>88</v>
      </c>
      <c r="D43" s="111" t="s">
        <v>91</v>
      </c>
      <c r="E43" s="114">
        <v>1</v>
      </c>
      <c r="F43" s="116" t="s">
        <v>47</v>
      </c>
      <c r="G43" s="117" t="s">
        <v>123</v>
      </c>
      <c r="H43" s="110" t="s">
        <v>48</v>
      </c>
      <c r="I43" s="113">
        <v>2600</v>
      </c>
      <c r="J43" s="132"/>
    </row>
    <row r="44" spans="1:10" s="2" customFormat="1" ht="28.5" customHeight="1" thickBot="1" x14ac:dyDescent="0.25">
      <c r="B44" s="185" t="s">
        <v>92</v>
      </c>
      <c r="C44" s="266" t="s">
        <v>89</v>
      </c>
      <c r="D44" s="125" t="s">
        <v>92</v>
      </c>
      <c r="E44" s="119">
        <v>1</v>
      </c>
      <c r="F44" s="243" t="s">
        <v>47</v>
      </c>
      <c r="G44" s="170" t="s">
        <v>123</v>
      </c>
      <c r="H44" s="120" t="s">
        <v>48</v>
      </c>
      <c r="I44" s="122">
        <v>1500</v>
      </c>
      <c r="J44" s="164"/>
    </row>
    <row r="45" spans="1:10" s="2" customFormat="1" ht="28.5" customHeight="1" thickBot="1" x14ac:dyDescent="0.25">
      <c r="B45" s="156">
        <v>7</v>
      </c>
      <c r="C45" s="157" t="s">
        <v>318</v>
      </c>
      <c r="D45" s="158" t="s">
        <v>92</v>
      </c>
      <c r="E45" s="159"/>
      <c r="F45" s="244"/>
      <c r="G45" s="160"/>
      <c r="H45" s="160"/>
      <c r="I45" s="189">
        <f>SUM(I42:I44)</f>
        <v>11600</v>
      </c>
      <c r="J45" s="162"/>
    </row>
    <row r="46" spans="1:10" s="2" customFormat="1" ht="28.5" customHeight="1" x14ac:dyDescent="0.2">
      <c r="B46" s="183" t="s">
        <v>97</v>
      </c>
      <c r="C46" s="269" t="s">
        <v>94</v>
      </c>
      <c r="D46" s="127" t="s">
        <v>97</v>
      </c>
      <c r="E46" s="115">
        <v>2</v>
      </c>
      <c r="F46" s="116" t="s">
        <v>183</v>
      </c>
      <c r="G46" s="117" t="s">
        <v>125</v>
      </c>
      <c r="H46" s="245" t="s">
        <v>48</v>
      </c>
      <c r="I46" s="130">
        <v>7500</v>
      </c>
      <c r="J46" s="131"/>
    </row>
    <row r="47" spans="1:10" s="2" customFormat="1" ht="20.25" customHeight="1" x14ac:dyDescent="0.2">
      <c r="B47" s="184" t="s">
        <v>98</v>
      </c>
      <c r="C47" s="265" t="s">
        <v>95</v>
      </c>
      <c r="D47" s="111" t="s">
        <v>98</v>
      </c>
      <c r="E47" s="114">
        <v>2</v>
      </c>
      <c r="F47" s="110" t="s">
        <v>183</v>
      </c>
      <c r="G47" s="118" t="s">
        <v>126</v>
      </c>
      <c r="H47" s="110" t="s">
        <v>48</v>
      </c>
      <c r="I47" s="113">
        <v>6600</v>
      </c>
      <c r="J47" s="132"/>
    </row>
    <row r="48" spans="1:10" s="2" customFormat="1" ht="22.5" customHeight="1" thickBot="1" x14ac:dyDescent="0.25">
      <c r="A48" s="2" t="s">
        <v>99</v>
      </c>
      <c r="B48" s="185" t="s">
        <v>100</v>
      </c>
      <c r="C48" s="266" t="s">
        <v>96</v>
      </c>
      <c r="D48" s="125" t="s">
        <v>100</v>
      </c>
      <c r="E48" s="119">
        <v>2</v>
      </c>
      <c r="F48" s="120" t="s">
        <v>183</v>
      </c>
      <c r="G48" s="163" t="s">
        <v>126</v>
      </c>
      <c r="H48" s="120" t="s">
        <v>48</v>
      </c>
      <c r="I48" s="122">
        <v>4500</v>
      </c>
      <c r="J48" s="164"/>
    </row>
    <row r="49" spans="2:10" s="2" customFormat="1" ht="28.5" customHeight="1" thickBot="1" x14ac:dyDescent="0.25">
      <c r="B49" s="156">
        <v>8</v>
      </c>
      <c r="C49" s="270" t="s">
        <v>316</v>
      </c>
      <c r="D49" s="158" t="s">
        <v>100</v>
      </c>
      <c r="E49" s="159"/>
      <c r="F49" s="244"/>
      <c r="G49" s="160"/>
      <c r="H49" s="160"/>
      <c r="I49" s="189">
        <f>SUM(I46:I48)</f>
        <v>18600</v>
      </c>
      <c r="J49" s="162"/>
    </row>
    <row r="50" spans="2:10" s="2" customFormat="1" ht="28.5" customHeight="1" x14ac:dyDescent="0.2">
      <c r="B50" s="183" t="s">
        <v>105</v>
      </c>
      <c r="C50" s="267" t="s">
        <v>317</v>
      </c>
      <c r="D50" s="127" t="s">
        <v>105</v>
      </c>
      <c r="E50" s="115">
        <v>2</v>
      </c>
      <c r="F50" s="116" t="s">
        <v>183</v>
      </c>
      <c r="G50" s="116" t="s">
        <v>128</v>
      </c>
      <c r="H50" s="116" t="s">
        <v>48</v>
      </c>
      <c r="I50" s="130">
        <v>5000</v>
      </c>
      <c r="J50" s="131"/>
    </row>
    <row r="51" spans="2:10" s="2" customFormat="1" ht="28.5" customHeight="1" x14ac:dyDescent="0.2">
      <c r="B51" s="184" t="s">
        <v>106</v>
      </c>
      <c r="C51" s="265" t="s">
        <v>103</v>
      </c>
      <c r="D51" s="111" t="s">
        <v>106</v>
      </c>
      <c r="E51" s="114">
        <v>2</v>
      </c>
      <c r="F51" s="110" t="s">
        <v>183</v>
      </c>
      <c r="G51" s="110" t="s">
        <v>128</v>
      </c>
      <c r="H51" s="110" t="s">
        <v>48</v>
      </c>
      <c r="I51" s="113">
        <v>4000</v>
      </c>
      <c r="J51" s="132"/>
    </row>
    <row r="52" spans="2:10" s="2" customFormat="1" ht="28.5" customHeight="1" thickBot="1" x14ac:dyDescent="0.25">
      <c r="B52" s="185" t="s">
        <v>107</v>
      </c>
      <c r="C52" s="266" t="s">
        <v>104</v>
      </c>
      <c r="D52" s="125" t="s">
        <v>107</v>
      </c>
      <c r="E52" s="119">
        <v>2</v>
      </c>
      <c r="F52" s="120" t="s">
        <v>183</v>
      </c>
      <c r="G52" s="120" t="s">
        <v>128</v>
      </c>
      <c r="H52" s="120" t="s">
        <v>48</v>
      </c>
      <c r="I52" s="122">
        <v>2000</v>
      </c>
      <c r="J52" s="164"/>
    </row>
    <row r="53" spans="2:10" s="2" customFormat="1" ht="28.5" customHeight="1" thickBot="1" x14ac:dyDescent="0.25">
      <c r="B53" s="156">
        <v>9</v>
      </c>
      <c r="C53" s="270" t="s">
        <v>327</v>
      </c>
      <c r="D53" s="158" t="s">
        <v>107</v>
      </c>
      <c r="E53" s="171"/>
      <c r="F53" s="244"/>
      <c r="G53" s="160"/>
      <c r="H53" s="160"/>
      <c r="I53" s="189">
        <f>SUM(I50:I52)</f>
        <v>11000</v>
      </c>
      <c r="J53" s="162"/>
    </row>
    <row r="54" spans="2:10" s="2" customFormat="1" ht="28.5" customHeight="1" x14ac:dyDescent="0.2">
      <c r="B54" s="183" t="s">
        <v>112</v>
      </c>
      <c r="C54" s="267" t="s">
        <v>109</v>
      </c>
      <c r="D54" s="127" t="s">
        <v>112</v>
      </c>
      <c r="E54" s="115">
        <v>2</v>
      </c>
      <c r="F54" s="116" t="s">
        <v>183</v>
      </c>
      <c r="G54" s="116" t="s">
        <v>128</v>
      </c>
      <c r="H54" s="116" t="s">
        <v>48</v>
      </c>
      <c r="I54" s="130">
        <v>3500</v>
      </c>
      <c r="J54" s="131"/>
    </row>
    <row r="55" spans="2:10" s="2" customFormat="1" ht="28.5" customHeight="1" x14ac:dyDescent="0.2">
      <c r="B55" s="184" t="s">
        <v>113</v>
      </c>
      <c r="C55" s="265" t="s">
        <v>110</v>
      </c>
      <c r="D55" s="111" t="s">
        <v>113</v>
      </c>
      <c r="E55" s="114">
        <v>2</v>
      </c>
      <c r="F55" s="110" t="s">
        <v>183</v>
      </c>
      <c r="G55" s="110" t="s">
        <v>128</v>
      </c>
      <c r="H55" s="110" t="s">
        <v>48</v>
      </c>
      <c r="I55" s="113">
        <v>2500</v>
      </c>
      <c r="J55" s="132"/>
    </row>
    <row r="56" spans="2:10" s="2" customFormat="1" ht="28.5" customHeight="1" thickBot="1" x14ac:dyDescent="0.25">
      <c r="B56" s="185" t="s">
        <v>114</v>
      </c>
      <c r="C56" s="266" t="s">
        <v>111</v>
      </c>
      <c r="D56" s="125" t="s">
        <v>114</v>
      </c>
      <c r="E56" s="119">
        <v>2</v>
      </c>
      <c r="F56" s="120" t="s">
        <v>183</v>
      </c>
      <c r="G56" s="120" t="s">
        <v>128</v>
      </c>
      <c r="H56" s="120" t="s">
        <v>48</v>
      </c>
      <c r="I56" s="122">
        <v>9000</v>
      </c>
      <c r="J56" s="164"/>
    </row>
    <row r="57" spans="2:10" s="2" customFormat="1" ht="28.5" customHeight="1" thickBot="1" x14ac:dyDescent="0.25">
      <c r="B57" s="156">
        <v>10</v>
      </c>
      <c r="C57" s="270" t="s">
        <v>115</v>
      </c>
      <c r="D57" s="158" t="s">
        <v>114</v>
      </c>
      <c r="E57" s="159"/>
      <c r="F57" s="244"/>
      <c r="G57" s="160"/>
      <c r="H57" s="160"/>
      <c r="I57" s="189">
        <f>SUM(I54:I56)</f>
        <v>15000</v>
      </c>
      <c r="J57" s="162"/>
    </row>
    <row r="58" spans="2:10" s="2" customFormat="1" ht="28.5" customHeight="1" x14ac:dyDescent="0.2">
      <c r="B58" s="186" t="s">
        <v>118</v>
      </c>
      <c r="C58" s="267" t="s">
        <v>116</v>
      </c>
      <c r="D58" s="181" t="s">
        <v>118</v>
      </c>
      <c r="E58" s="115">
        <v>2</v>
      </c>
      <c r="F58" s="116" t="s">
        <v>183</v>
      </c>
      <c r="G58" s="116" t="s">
        <v>127</v>
      </c>
      <c r="H58" s="116" t="s">
        <v>48</v>
      </c>
      <c r="I58" s="130">
        <v>4000</v>
      </c>
      <c r="J58" s="131"/>
    </row>
    <row r="59" spans="2:10" s="2" customFormat="1" ht="28.5" customHeight="1" x14ac:dyDescent="0.2">
      <c r="B59" s="187" t="s">
        <v>119</v>
      </c>
      <c r="C59" s="265" t="s">
        <v>174</v>
      </c>
      <c r="D59" s="182" t="s">
        <v>119</v>
      </c>
      <c r="E59" s="114">
        <v>2</v>
      </c>
      <c r="F59" s="110" t="s">
        <v>183</v>
      </c>
      <c r="G59" s="110" t="s">
        <v>126</v>
      </c>
      <c r="H59" s="110" t="s">
        <v>48</v>
      </c>
      <c r="I59" s="113">
        <v>2600</v>
      </c>
      <c r="J59" s="132"/>
    </row>
    <row r="60" spans="2:10" ht="28.5" customHeight="1" thickBot="1" x14ac:dyDescent="0.25">
      <c r="B60" s="276" t="s">
        <v>120</v>
      </c>
      <c r="C60" s="266" t="s">
        <v>175</v>
      </c>
      <c r="D60" s="246" t="s">
        <v>120</v>
      </c>
      <c r="E60" s="119">
        <v>2</v>
      </c>
      <c r="F60" s="120" t="s">
        <v>183</v>
      </c>
      <c r="G60" s="247" t="s">
        <v>126</v>
      </c>
      <c r="H60" s="120" t="s">
        <v>48</v>
      </c>
      <c r="I60" s="122">
        <v>2300</v>
      </c>
      <c r="J60" s="134"/>
    </row>
    <row r="61" spans="2:10" ht="28.5" customHeight="1" thickBot="1" x14ac:dyDescent="0.25">
      <c r="B61" s="277">
        <v>11</v>
      </c>
      <c r="C61" s="270" t="s">
        <v>176</v>
      </c>
      <c r="D61" s="248" t="s">
        <v>120</v>
      </c>
      <c r="E61" s="175"/>
      <c r="F61" s="176"/>
      <c r="G61" s="249"/>
      <c r="H61" s="176"/>
      <c r="I61" s="191">
        <f>SUM(I58:I60)</f>
        <v>8900</v>
      </c>
      <c r="J61" s="177"/>
    </row>
    <row r="62" spans="2:10" ht="18" customHeight="1" x14ac:dyDescent="0.2">
      <c r="B62" s="278" t="s">
        <v>177</v>
      </c>
      <c r="C62" s="271" t="s">
        <v>180</v>
      </c>
      <c r="D62" s="250" t="s">
        <v>177</v>
      </c>
      <c r="E62" s="172">
        <v>2</v>
      </c>
      <c r="F62" s="127" t="s">
        <v>183</v>
      </c>
      <c r="G62" s="251" t="s">
        <v>128</v>
      </c>
      <c r="H62" s="120" t="s">
        <v>48</v>
      </c>
      <c r="I62" s="173">
        <v>3700</v>
      </c>
      <c r="J62" s="174"/>
    </row>
    <row r="63" spans="2:10" ht="21" customHeight="1" x14ac:dyDescent="0.2">
      <c r="B63" s="279" t="s">
        <v>178</v>
      </c>
      <c r="C63" s="272" t="s">
        <v>181</v>
      </c>
      <c r="D63" s="252" t="s">
        <v>178</v>
      </c>
      <c r="E63" s="138">
        <v>2</v>
      </c>
      <c r="F63" s="111" t="s">
        <v>183</v>
      </c>
      <c r="G63" s="251" t="s">
        <v>128</v>
      </c>
      <c r="H63" s="120" t="s">
        <v>48</v>
      </c>
      <c r="I63" s="126">
        <v>8500</v>
      </c>
      <c r="J63" s="137"/>
    </row>
    <row r="64" spans="2:10" ht="17.25" customHeight="1" thickBot="1" x14ac:dyDescent="0.25">
      <c r="B64" s="280" t="s">
        <v>179</v>
      </c>
      <c r="C64" s="273" t="s">
        <v>182</v>
      </c>
      <c r="D64" s="246" t="s">
        <v>179</v>
      </c>
      <c r="E64" s="139">
        <v>2</v>
      </c>
      <c r="F64" s="125" t="s">
        <v>183</v>
      </c>
      <c r="G64" s="253" t="s">
        <v>128</v>
      </c>
      <c r="H64" s="120" t="s">
        <v>48</v>
      </c>
      <c r="I64" s="140">
        <v>2800</v>
      </c>
      <c r="J64" s="141"/>
    </row>
    <row r="65" spans="2:10" ht="24" customHeight="1" thickBot="1" x14ac:dyDescent="0.25">
      <c r="B65" s="638"/>
      <c r="C65" s="639"/>
      <c r="D65" s="264" t="s">
        <v>179</v>
      </c>
      <c r="E65" s="254"/>
      <c r="F65" s="254"/>
      <c r="G65" s="254"/>
      <c r="H65" s="254"/>
      <c r="I65" s="193">
        <f>SUM(I62:I64)</f>
        <v>15000</v>
      </c>
      <c r="J65" s="135"/>
    </row>
    <row r="66" spans="2:10" s="8" customFormat="1" ht="16.5" thickBot="1" x14ac:dyDescent="0.25">
      <c r="B66" s="123"/>
      <c r="C66" s="142"/>
      <c r="D66" s="636" t="s">
        <v>35</v>
      </c>
      <c r="E66" s="637"/>
      <c r="F66" s="637"/>
      <c r="G66" s="637"/>
      <c r="H66" s="637"/>
      <c r="I66" s="238">
        <f>SUM(I14+I22+I29+I37+I45+I49+I53+I57+I61+I65)</f>
        <v>150000</v>
      </c>
      <c r="J66" s="192"/>
    </row>
    <row r="78" spans="2:10" ht="15" customHeight="1" x14ac:dyDescent="0.2"/>
    <row r="79" spans="2:10" ht="15" customHeight="1" x14ac:dyDescent="0.2"/>
    <row r="80" spans="2:10" ht="15" customHeight="1" x14ac:dyDescent="0.2"/>
    <row r="84" ht="19.5" customHeight="1" x14ac:dyDescent="0.2"/>
    <row r="85" ht="34.5" customHeight="1" x14ac:dyDescent="0.2"/>
    <row r="86" ht="18.75" customHeight="1" x14ac:dyDescent="0.2"/>
  </sheetData>
  <mergeCells count="4">
    <mergeCell ref="D66:H66"/>
    <mergeCell ref="B65:C65"/>
    <mergeCell ref="N22:O22"/>
    <mergeCell ref="M9:P9"/>
  </mergeCells>
  <phoneticPr fontId="3" type="noConversion"/>
  <printOptions horizontalCentered="1"/>
  <pageMargins left="0.39370078740157483" right="0.19685039370078741" top="0.39370078740157483" bottom="0.19685039370078741" header="0.51181102362204722" footer="0.51181102362204722"/>
  <pageSetup paperSize="9" scale="52"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79E7"/>
    <outlinePr summaryBelow="0"/>
  </sheetPr>
  <dimension ref="B3:J52"/>
  <sheetViews>
    <sheetView showGridLines="0" zoomScale="90" zoomScaleNormal="90" workbookViewId="0">
      <pane ySplit="8" topLeftCell="A21" activePane="bottomLeft" state="frozenSplit"/>
      <selection pane="bottomLeft" activeCell="C9" sqref="C9"/>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19" customWidth="1"/>
    <col min="8" max="8" width="9.5703125" customWidth="1"/>
    <col min="9" max="9" width="6" customWidth="1"/>
  </cols>
  <sheetData>
    <row r="3" spans="2:10" ht="13.5" customHeight="1" x14ac:dyDescent="0.2">
      <c r="C3" s="195" t="s">
        <v>184</v>
      </c>
    </row>
    <row r="6" spans="2:10" ht="13.5" customHeight="1" x14ac:dyDescent="0.25">
      <c r="B6" s="4" t="s">
        <v>50</v>
      </c>
    </row>
    <row r="7" spans="2:10" ht="13.5" customHeight="1" thickBot="1" x14ac:dyDescent="0.25"/>
    <row r="8" spans="2:10" s="14" customFormat="1" ht="26.25" customHeight="1" thickBot="1" x14ac:dyDescent="0.25">
      <c r="B8" s="239" t="s">
        <v>0</v>
      </c>
      <c r="C8" s="240" t="s">
        <v>51</v>
      </c>
      <c r="D8" s="240" t="s">
        <v>2</v>
      </c>
      <c r="E8" s="240" t="s">
        <v>28</v>
      </c>
      <c r="F8" s="240" t="s">
        <v>3</v>
      </c>
      <c r="G8" s="240" t="s">
        <v>4</v>
      </c>
      <c r="H8" s="240" t="s">
        <v>5</v>
      </c>
      <c r="I8" s="241" t="s">
        <v>6</v>
      </c>
    </row>
    <row r="9" spans="2:10" ht="13.5" customHeight="1" x14ac:dyDescent="0.25">
      <c r="B9" s="209" t="s">
        <v>11</v>
      </c>
      <c r="C9" s="206" t="s">
        <v>53</v>
      </c>
      <c r="D9" s="218" t="s">
        <v>11</v>
      </c>
      <c r="E9" s="219">
        <v>2</v>
      </c>
      <c r="F9" s="235" t="s">
        <v>47</v>
      </c>
      <c r="G9" s="218" t="s">
        <v>56</v>
      </c>
      <c r="H9" s="207" t="s">
        <v>48</v>
      </c>
      <c r="I9" s="210" t="s">
        <v>13</v>
      </c>
      <c r="J9" s="208"/>
    </row>
    <row r="10" spans="2:10" ht="13.5" customHeight="1" x14ac:dyDescent="0.25">
      <c r="B10" s="211" t="s">
        <v>14</v>
      </c>
      <c r="C10" s="198" t="s">
        <v>54</v>
      </c>
      <c r="D10" s="201" t="s">
        <v>11</v>
      </c>
      <c r="E10" s="220">
        <v>2</v>
      </c>
      <c r="F10" s="236" t="s">
        <v>183</v>
      </c>
      <c r="G10" s="201" t="s">
        <v>56</v>
      </c>
      <c r="H10" s="199" t="s">
        <v>48</v>
      </c>
      <c r="I10" s="212" t="s">
        <v>13</v>
      </c>
      <c r="J10" s="208"/>
    </row>
    <row r="11" spans="2:10" ht="13.5" customHeight="1" x14ac:dyDescent="0.25">
      <c r="B11" s="211" t="s">
        <v>15</v>
      </c>
      <c r="C11" s="198" t="s">
        <v>52</v>
      </c>
      <c r="D11" s="282" t="s">
        <v>14</v>
      </c>
      <c r="E11" s="201">
        <v>2</v>
      </c>
      <c r="F11" s="236" t="s">
        <v>183</v>
      </c>
      <c r="G11" s="201" t="s">
        <v>56</v>
      </c>
      <c r="H11" s="199" t="s">
        <v>48</v>
      </c>
      <c r="I11" s="213"/>
      <c r="J11" s="208"/>
    </row>
    <row r="12" spans="2:10" ht="13.5" customHeight="1" x14ac:dyDescent="0.2">
      <c r="B12" s="214" t="s">
        <v>7</v>
      </c>
      <c r="C12" s="203" t="s">
        <v>58</v>
      </c>
      <c r="D12" s="201" t="s">
        <v>7</v>
      </c>
      <c r="E12" s="221">
        <v>2</v>
      </c>
      <c r="F12" s="236" t="s">
        <v>183</v>
      </c>
      <c r="G12" s="201" t="s">
        <v>56</v>
      </c>
      <c r="H12" s="199" t="s">
        <v>48</v>
      </c>
      <c r="I12" s="215"/>
      <c r="J12" s="208"/>
    </row>
    <row r="13" spans="2:10" ht="13.5" customHeight="1" x14ac:dyDescent="0.2">
      <c r="B13" s="214" t="s">
        <v>8</v>
      </c>
      <c r="C13" s="203" t="s">
        <v>129</v>
      </c>
      <c r="D13" s="201" t="s">
        <v>14</v>
      </c>
      <c r="E13" s="222">
        <v>2</v>
      </c>
      <c r="F13" s="233" t="s">
        <v>183</v>
      </c>
      <c r="G13" s="201" t="s">
        <v>56</v>
      </c>
      <c r="H13" s="199" t="s">
        <v>48</v>
      </c>
      <c r="I13" s="215"/>
      <c r="J13" s="208"/>
    </row>
    <row r="14" spans="2:10" ht="13.5" customHeight="1" x14ac:dyDescent="0.2">
      <c r="B14" s="214" t="s">
        <v>43</v>
      </c>
      <c r="C14" s="203" t="s">
        <v>59</v>
      </c>
      <c r="D14" s="201" t="s">
        <v>8</v>
      </c>
      <c r="E14" s="222">
        <v>2</v>
      </c>
      <c r="F14" s="233" t="s">
        <v>183</v>
      </c>
      <c r="G14" s="201" t="s">
        <v>56</v>
      </c>
      <c r="H14" s="199" t="s">
        <v>48</v>
      </c>
      <c r="I14" s="216" t="s">
        <v>13</v>
      </c>
      <c r="J14" s="208"/>
    </row>
    <row r="15" spans="2:10" ht="13.5" customHeight="1" x14ac:dyDescent="0.2">
      <c r="B15" s="224" t="s">
        <v>44</v>
      </c>
      <c r="C15" s="203" t="s">
        <v>60</v>
      </c>
      <c r="D15" s="201" t="s">
        <v>8</v>
      </c>
      <c r="E15" s="222">
        <v>1</v>
      </c>
      <c r="F15" s="233" t="s">
        <v>183</v>
      </c>
      <c r="G15" s="201" t="s">
        <v>56</v>
      </c>
      <c r="H15" s="199" t="s">
        <v>48</v>
      </c>
      <c r="I15" s="216" t="s">
        <v>13</v>
      </c>
      <c r="J15" s="208"/>
    </row>
    <row r="16" spans="2:10" ht="13.5" customHeight="1" x14ac:dyDescent="0.2">
      <c r="B16" s="224" t="s">
        <v>65</v>
      </c>
      <c r="C16" s="203" t="s">
        <v>61</v>
      </c>
      <c r="D16" s="201" t="s">
        <v>8</v>
      </c>
      <c r="E16" s="222">
        <v>1</v>
      </c>
      <c r="F16" s="237" t="s">
        <v>47</v>
      </c>
      <c r="G16" s="201" t="s">
        <v>56</v>
      </c>
      <c r="H16" s="199" t="s">
        <v>48</v>
      </c>
      <c r="I16" s="216" t="s">
        <v>13</v>
      </c>
      <c r="J16" s="208"/>
    </row>
    <row r="17" spans="2:10" ht="13.5" customHeight="1" x14ac:dyDescent="0.2">
      <c r="B17" s="225" t="s">
        <v>66</v>
      </c>
      <c r="C17" s="203" t="s">
        <v>62</v>
      </c>
      <c r="D17" s="201" t="s">
        <v>8</v>
      </c>
      <c r="E17" s="220">
        <v>2</v>
      </c>
      <c r="F17" s="237" t="s">
        <v>47</v>
      </c>
      <c r="G17" s="201" t="s">
        <v>56</v>
      </c>
      <c r="H17" s="199" t="s">
        <v>48</v>
      </c>
      <c r="I17" s="216" t="s">
        <v>13</v>
      </c>
      <c r="J17" s="208"/>
    </row>
    <row r="18" spans="2:10" ht="13.5" customHeight="1" x14ac:dyDescent="0.2">
      <c r="B18" s="224" t="s">
        <v>171</v>
      </c>
      <c r="C18" s="203" t="s">
        <v>63</v>
      </c>
      <c r="D18" s="282" t="s">
        <v>8</v>
      </c>
      <c r="E18" s="200">
        <v>1</v>
      </c>
      <c r="F18" s="231" t="s">
        <v>183</v>
      </c>
      <c r="G18" s="201" t="s">
        <v>56</v>
      </c>
      <c r="H18" s="199" t="s">
        <v>48</v>
      </c>
      <c r="I18" s="216" t="s">
        <v>13</v>
      </c>
      <c r="J18" s="208"/>
    </row>
    <row r="19" spans="2:10" ht="13.5" customHeight="1" x14ac:dyDescent="0.2">
      <c r="B19" s="224" t="s">
        <v>16</v>
      </c>
      <c r="C19" s="203" t="s">
        <v>132</v>
      </c>
      <c r="D19" s="201" t="s">
        <v>15</v>
      </c>
      <c r="E19" s="200">
        <v>1</v>
      </c>
      <c r="F19" s="232" t="s">
        <v>47</v>
      </c>
      <c r="G19" s="200" t="s">
        <v>67</v>
      </c>
      <c r="H19" s="199" t="s">
        <v>48</v>
      </c>
      <c r="I19" s="216" t="s">
        <v>13</v>
      </c>
      <c r="J19" s="208"/>
    </row>
    <row r="20" spans="2:10" ht="13.5" customHeight="1" x14ac:dyDescent="0.2">
      <c r="B20" s="224" t="s">
        <v>130</v>
      </c>
      <c r="C20" s="203" t="s">
        <v>69</v>
      </c>
      <c r="D20" s="201" t="s">
        <v>16</v>
      </c>
      <c r="E20" s="200">
        <v>1</v>
      </c>
      <c r="F20" s="233" t="s">
        <v>47</v>
      </c>
      <c r="G20" s="200" t="s">
        <v>67</v>
      </c>
      <c r="H20" s="199" t="s">
        <v>48</v>
      </c>
      <c r="I20" s="216" t="s">
        <v>13</v>
      </c>
      <c r="J20" s="208"/>
    </row>
    <row r="21" spans="2:10" ht="13.5" customHeight="1" x14ac:dyDescent="0.2">
      <c r="B21" s="224" t="s">
        <v>71</v>
      </c>
      <c r="C21" s="203" t="s">
        <v>70</v>
      </c>
      <c r="D21" s="201" t="s">
        <v>130</v>
      </c>
      <c r="E21" s="200">
        <v>1</v>
      </c>
      <c r="F21" s="233" t="s">
        <v>47</v>
      </c>
      <c r="G21" s="200" t="s">
        <v>67</v>
      </c>
      <c r="H21" s="199" t="s">
        <v>48</v>
      </c>
      <c r="I21" s="216" t="s">
        <v>13</v>
      </c>
      <c r="J21" s="208"/>
    </row>
    <row r="22" spans="2:10" ht="13.5" customHeight="1" x14ac:dyDescent="0.2">
      <c r="B22" s="224" t="s">
        <v>17</v>
      </c>
      <c r="C22" s="203" t="s">
        <v>133</v>
      </c>
      <c r="D22" s="283" t="s">
        <v>71</v>
      </c>
      <c r="E22" s="200">
        <v>1</v>
      </c>
      <c r="F22" s="233" t="s">
        <v>47</v>
      </c>
      <c r="G22" s="200" t="s">
        <v>67</v>
      </c>
      <c r="H22" s="199" t="s">
        <v>48</v>
      </c>
      <c r="I22" s="216" t="s">
        <v>13</v>
      </c>
      <c r="J22" s="208"/>
    </row>
    <row r="23" spans="2:10" ht="13.5" customHeight="1" x14ac:dyDescent="0.2">
      <c r="B23" s="224" t="s">
        <v>131</v>
      </c>
      <c r="C23" s="203" t="s">
        <v>68</v>
      </c>
      <c r="D23" s="201" t="s">
        <v>17</v>
      </c>
      <c r="E23" s="200">
        <v>2</v>
      </c>
      <c r="F23" s="233" t="s">
        <v>47</v>
      </c>
      <c r="G23" s="200" t="s">
        <v>67</v>
      </c>
      <c r="H23" s="199" t="s">
        <v>48</v>
      </c>
      <c r="I23" s="216" t="s">
        <v>13</v>
      </c>
      <c r="J23" s="208"/>
    </row>
    <row r="24" spans="2:10" ht="13.5" customHeight="1" x14ac:dyDescent="0.2">
      <c r="B24" s="224" t="s">
        <v>139</v>
      </c>
      <c r="C24" s="203" t="s">
        <v>138</v>
      </c>
      <c r="D24" s="201" t="s">
        <v>17</v>
      </c>
      <c r="E24" s="200">
        <v>2</v>
      </c>
      <c r="F24" s="234" t="s">
        <v>183</v>
      </c>
      <c r="G24" s="200" t="s">
        <v>67</v>
      </c>
      <c r="H24" s="199" t="s">
        <v>48</v>
      </c>
      <c r="I24" s="216" t="s">
        <v>13</v>
      </c>
      <c r="J24" s="208"/>
    </row>
    <row r="25" spans="2:10" ht="13.5" customHeight="1" x14ac:dyDescent="0.2">
      <c r="B25" s="224" t="s">
        <v>10</v>
      </c>
      <c r="C25" s="203" t="s">
        <v>73</v>
      </c>
      <c r="D25" s="218" t="s">
        <v>10</v>
      </c>
      <c r="E25" s="200">
        <v>2</v>
      </c>
      <c r="F25" s="232" t="s">
        <v>183</v>
      </c>
      <c r="G25" s="200" t="s">
        <v>74</v>
      </c>
      <c r="H25" s="197" t="s">
        <v>48</v>
      </c>
      <c r="I25" s="216" t="s">
        <v>13</v>
      </c>
      <c r="J25" s="208"/>
    </row>
    <row r="26" spans="2:10" ht="13.5" customHeight="1" x14ac:dyDescent="0.2">
      <c r="B26" s="224" t="s">
        <v>76</v>
      </c>
      <c r="C26" s="203" t="s">
        <v>75</v>
      </c>
      <c r="D26" s="201" t="s">
        <v>10</v>
      </c>
      <c r="E26" s="200">
        <v>1</v>
      </c>
      <c r="F26" s="232" t="s">
        <v>183</v>
      </c>
      <c r="G26" s="200" t="s">
        <v>74</v>
      </c>
      <c r="H26" s="197" t="s">
        <v>48</v>
      </c>
      <c r="I26" s="216" t="s">
        <v>13</v>
      </c>
      <c r="J26" s="208"/>
    </row>
    <row r="27" spans="2:10" ht="13.5" customHeight="1" x14ac:dyDescent="0.2">
      <c r="B27" s="224" t="s">
        <v>172</v>
      </c>
      <c r="C27" s="203" t="s">
        <v>173</v>
      </c>
      <c r="D27" s="201" t="s">
        <v>10</v>
      </c>
      <c r="E27" s="200">
        <v>2</v>
      </c>
      <c r="F27" s="232" t="s">
        <v>47</v>
      </c>
      <c r="G27" s="200" t="s">
        <v>74</v>
      </c>
      <c r="H27" s="197" t="s">
        <v>48</v>
      </c>
      <c r="I27" s="216" t="s">
        <v>13</v>
      </c>
      <c r="J27" s="208"/>
    </row>
    <row r="28" spans="2:10" ht="13.5" customHeight="1" x14ac:dyDescent="0.2">
      <c r="B28" s="225" t="s">
        <v>34</v>
      </c>
      <c r="C28" s="203" t="s">
        <v>77</v>
      </c>
      <c r="D28" s="201" t="s">
        <v>34</v>
      </c>
      <c r="E28" s="200">
        <v>1</v>
      </c>
      <c r="F28" s="232" t="s">
        <v>183</v>
      </c>
      <c r="G28" s="200" t="s">
        <v>74</v>
      </c>
      <c r="H28" s="197" t="s">
        <v>48</v>
      </c>
      <c r="I28" s="216" t="s">
        <v>13</v>
      </c>
      <c r="J28" s="208"/>
    </row>
    <row r="29" spans="2:10" ht="13.5" customHeight="1" x14ac:dyDescent="0.2">
      <c r="B29" s="225" t="s">
        <v>46</v>
      </c>
      <c r="C29" s="203" t="s">
        <v>80</v>
      </c>
      <c r="D29" s="201" t="s">
        <v>34</v>
      </c>
      <c r="E29" s="201">
        <v>2</v>
      </c>
      <c r="F29" s="232" t="s">
        <v>47</v>
      </c>
      <c r="G29" s="200" t="s">
        <v>74</v>
      </c>
      <c r="H29" s="197" t="s">
        <v>48</v>
      </c>
      <c r="I29" s="216" t="s">
        <v>13</v>
      </c>
      <c r="J29" s="208"/>
    </row>
    <row r="30" spans="2:10" ht="13.5" customHeight="1" x14ac:dyDescent="0.2">
      <c r="B30" s="225" t="s">
        <v>78</v>
      </c>
      <c r="C30" s="203" t="s">
        <v>81</v>
      </c>
      <c r="D30" s="201" t="s">
        <v>34</v>
      </c>
      <c r="E30" s="201">
        <v>1</v>
      </c>
      <c r="F30" s="232" t="s">
        <v>183</v>
      </c>
      <c r="G30" s="200" t="s">
        <v>74</v>
      </c>
      <c r="H30" s="199" t="s">
        <v>48</v>
      </c>
      <c r="I30" s="216" t="s">
        <v>13</v>
      </c>
      <c r="J30" s="208"/>
    </row>
    <row r="31" spans="2:10" ht="13.5" customHeight="1" x14ac:dyDescent="0.2">
      <c r="B31" s="225" t="s">
        <v>79</v>
      </c>
      <c r="C31" s="203" t="s">
        <v>82</v>
      </c>
      <c r="D31" s="282" t="s">
        <v>34</v>
      </c>
      <c r="E31" s="201">
        <v>2</v>
      </c>
      <c r="F31" s="232" t="s">
        <v>47</v>
      </c>
      <c r="G31" s="200" t="s">
        <v>74</v>
      </c>
      <c r="H31" s="199" t="s">
        <v>48</v>
      </c>
      <c r="I31" s="216" t="s">
        <v>13</v>
      </c>
      <c r="J31" s="208"/>
    </row>
    <row r="32" spans="2:10" ht="23.25" customHeight="1" x14ac:dyDescent="0.2">
      <c r="B32" s="225" t="s">
        <v>18</v>
      </c>
      <c r="C32" s="204" t="s">
        <v>83</v>
      </c>
      <c r="D32" s="201" t="s">
        <v>18</v>
      </c>
      <c r="E32" s="201">
        <v>2</v>
      </c>
      <c r="F32" s="232" t="s">
        <v>183</v>
      </c>
      <c r="G32" s="200" t="s">
        <v>122</v>
      </c>
      <c r="H32" s="199" t="s">
        <v>48</v>
      </c>
      <c r="I32" s="216" t="s">
        <v>13</v>
      </c>
      <c r="J32" s="208"/>
    </row>
    <row r="33" spans="2:10" ht="13.5" customHeight="1" x14ac:dyDescent="0.2">
      <c r="B33" s="224" t="s">
        <v>19</v>
      </c>
      <c r="C33" s="203" t="s">
        <v>84</v>
      </c>
      <c r="D33" s="200" t="s">
        <v>19</v>
      </c>
      <c r="E33" s="200">
        <v>2</v>
      </c>
      <c r="F33" s="232" t="s">
        <v>183</v>
      </c>
      <c r="G33" s="200" t="s">
        <v>122</v>
      </c>
      <c r="H33" s="199" t="s">
        <v>48</v>
      </c>
      <c r="I33" s="216" t="s">
        <v>13</v>
      </c>
      <c r="J33" s="208"/>
    </row>
    <row r="34" spans="2:10" ht="13.5" customHeight="1" x14ac:dyDescent="0.2">
      <c r="B34" s="224" t="s">
        <v>20</v>
      </c>
      <c r="C34" s="203" t="s">
        <v>85</v>
      </c>
      <c r="D34" s="200" t="s">
        <v>20</v>
      </c>
      <c r="E34" s="200">
        <v>1</v>
      </c>
      <c r="F34" s="232" t="s">
        <v>183</v>
      </c>
      <c r="G34" s="200" t="s">
        <v>122</v>
      </c>
      <c r="H34" s="199" t="s">
        <v>48</v>
      </c>
      <c r="I34" s="216" t="s">
        <v>13</v>
      </c>
      <c r="J34" s="208"/>
    </row>
    <row r="35" spans="2:10" ht="13.5" customHeight="1" x14ac:dyDescent="0.2">
      <c r="B35" s="225" t="s">
        <v>90</v>
      </c>
      <c r="C35" s="203" t="s">
        <v>87</v>
      </c>
      <c r="D35" s="201" t="s">
        <v>90</v>
      </c>
      <c r="E35" s="201">
        <v>1</v>
      </c>
      <c r="F35" s="232" t="s">
        <v>47</v>
      </c>
      <c r="G35" s="201" t="s">
        <v>123</v>
      </c>
      <c r="H35" s="199" t="s">
        <v>48</v>
      </c>
      <c r="I35" s="216" t="s">
        <v>13</v>
      </c>
      <c r="J35" s="208"/>
    </row>
    <row r="36" spans="2:10" ht="13.5" customHeight="1" x14ac:dyDescent="0.2">
      <c r="B36" s="225" t="s">
        <v>91</v>
      </c>
      <c r="C36" s="203" t="s">
        <v>88</v>
      </c>
      <c r="D36" s="201" t="s">
        <v>91</v>
      </c>
      <c r="E36" s="201">
        <v>1</v>
      </c>
      <c r="F36" s="232" t="s">
        <v>47</v>
      </c>
      <c r="G36" s="201" t="s">
        <v>123</v>
      </c>
      <c r="H36" s="199" t="s">
        <v>48</v>
      </c>
      <c r="I36" s="216" t="s">
        <v>13</v>
      </c>
      <c r="J36" s="208"/>
    </row>
    <row r="37" spans="2:10" ht="13.5" customHeight="1" x14ac:dyDescent="0.2">
      <c r="B37" s="225" t="s">
        <v>92</v>
      </c>
      <c r="C37" s="203" t="s">
        <v>89</v>
      </c>
      <c r="D37" s="201" t="s">
        <v>92</v>
      </c>
      <c r="E37" s="201">
        <v>1</v>
      </c>
      <c r="F37" s="232" t="s">
        <v>47</v>
      </c>
      <c r="G37" s="201" t="s">
        <v>123</v>
      </c>
      <c r="H37" s="199" t="s">
        <v>48</v>
      </c>
      <c r="I37" s="216" t="s">
        <v>13</v>
      </c>
      <c r="J37" s="208"/>
    </row>
    <row r="38" spans="2:10" ht="13.5" customHeight="1" x14ac:dyDescent="0.2">
      <c r="B38" s="225" t="s">
        <v>97</v>
      </c>
      <c r="C38" s="205" t="s">
        <v>94</v>
      </c>
      <c r="D38" s="201" t="s">
        <v>97</v>
      </c>
      <c r="E38" s="201">
        <v>2</v>
      </c>
      <c r="F38" s="232" t="s">
        <v>47</v>
      </c>
      <c r="G38" s="201" t="s">
        <v>125</v>
      </c>
      <c r="H38" s="199" t="s">
        <v>48</v>
      </c>
      <c r="I38" s="216" t="s">
        <v>13</v>
      </c>
      <c r="J38" s="208"/>
    </row>
    <row r="39" spans="2:10" ht="13.5" customHeight="1" x14ac:dyDescent="0.2">
      <c r="B39" s="225" t="s">
        <v>98</v>
      </c>
      <c r="C39" s="203" t="s">
        <v>95</v>
      </c>
      <c r="D39" s="201" t="s">
        <v>98</v>
      </c>
      <c r="E39" s="201">
        <v>2</v>
      </c>
      <c r="F39" s="232" t="s">
        <v>183</v>
      </c>
      <c r="G39" s="201" t="s">
        <v>126</v>
      </c>
      <c r="H39" s="199" t="s">
        <v>48</v>
      </c>
      <c r="I39" s="216" t="s">
        <v>13</v>
      </c>
      <c r="J39" s="208"/>
    </row>
    <row r="40" spans="2:10" ht="13.5" customHeight="1" x14ac:dyDescent="0.2">
      <c r="B40" s="225" t="s">
        <v>100</v>
      </c>
      <c r="C40" s="203" t="s">
        <v>96</v>
      </c>
      <c r="D40" s="201" t="s">
        <v>100</v>
      </c>
      <c r="E40" s="201">
        <v>2</v>
      </c>
      <c r="F40" s="232" t="s">
        <v>183</v>
      </c>
      <c r="G40" s="201" t="s">
        <v>126</v>
      </c>
      <c r="H40" s="199" t="s">
        <v>48</v>
      </c>
      <c r="I40" s="216" t="s">
        <v>13</v>
      </c>
      <c r="J40" s="208"/>
    </row>
    <row r="41" spans="2:10" ht="13.5" customHeight="1" x14ac:dyDescent="0.2">
      <c r="B41" s="225" t="s">
        <v>105</v>
      </c>
      <c r="C41" s="203" t="s">
        <v>317</v>
      </c>
      <c r="D41" s="201" t="s">
        <v>105</v>
      </c>
      <c r="E41" s="201">
        <v>2</v>
      </c>
      <c r="F41" s="232" t="s">
        <v>183</v>
      </c>
      <c r="G41" s="201" t="s">
        <v>128</v>
      </c>
      <c r="H41" s="199" t="s">
        <v>48</v>
      </c>
      <c r="I41" s="216" t="s">
        <v>13</v>
      </c>
      <c r="J41" s="208"/>
    </row>
    <row r="42" spans="2:10" ht="13.5" customHeight="1" x14ac:dyDescent="0.2">
      <c r="B42" s="225" t="s">
        <v>106</v>
      </c>
      <c r="C42" s="203" t="s">
        <v>103</v>
      </c>
      <c r="D42" s="201" t="s">
        <v>106</v>
      </c>
      <c r="E42" s="201">
        <v>2</v>
      </c>
      <c r="F42" s="232" t="s">
        <v>183</v>
      </c>
      <c r="G42" s="201" t="s">
        <v>128</v>
      </c>
      <c r="H42" s="199" t="s">
        <v>48</v>
      </c>
      <c r="I42" s="216" t="s">
        <v>13</v>
      </c>
      <c r="J42" s="208"/>
    </row>
    <row r="43" spans="2:10" ht="13.5" customHeight="1" x14ac:dyDescent="0.2">
      <c r="B43" s="225" t="s">
        <v>107</v>
      </c>
      <c r="C43" s="203" t="s">
        <v>104</v>
      </c>
      <c r="D43" s="201" t="s">
        <v>107</v>
      </c>
      <c r="E43" s="201">
        <v>2</v>
      </c>
      <c r="F43" s="232" t="s">
        <v>183</v>
      </c>
      <c r="G43" s="201" t="s">
        <v>128</v>
      </c>
      <c r="H43" s="199" t="s">
        <v>48</v>
      </c>
      <c r="I43" s="216" t="s">
        <v>13</v>
      </c>
      <c r="J43" s="208"/>
    </row>
    <row r="44" spans="2:10" ht="13.5" customHeight="1" x14ac:dyDescent="0.2">
      <c r="B44" s="225" t="s">
        <v>112</v>
      </c>
      <c r="C44" s="203" t="s">
        <v>109</v>
      </c>
      <c r="D44" s="201" t="s">
        <v>112</v>
      </c>
      <c r="E44" s="201">
        <v>2</v>
      </c>
      <c r="F44" s="232" t="s">
        <v>183</v>
      </c>
      <c r="G44" s="201" t="s">
        <v>128</v>
      </c>
      <c r="H44" s="199" t="s">
        <v>48</v>
      </c>
      <c r="I44" s="216" t="s">
        <v>13</v>
      </c>
      <c r="J44" s="208"/>
    </row>
    <row r="45" spans="2:10" ht="13.5" customHeight="1" x14ac:dyDescent="0.2">
      <c r="B45" s="225" t="s">
        <v>113</v>
      </c>
      <c r="C45" s="203" t="s">
        <v>110</v>
      </c>
      <c r="D45" s="201" t="s">
        <v>113</v>
      </c>
      <c r="E45" s="201">
        <v>2</v>
      </c>
      <c r="F45" s="232" t="s">
        <v>183</v>
      </c>
      <c r="G45" s="201" t="s">
        <v>128</v>
      </c>
      <c r="H45" s="199" t="s">
        <v>48</v>
      </c>
      <c r="I45" s="216" t="s">
        <v>13</v>
      </c>
      <c r="J45" s="208"/>
    </row>
    <row r="46" spans="2:10" ht="13.5" customHeight="1" x14ac:dyDescent="0.2">
      <c r="B46" s="225" t="s">
        <v>114</v>
      </c>
      <c r="C46" s="203" t="s">
        <v>111</v>
      </c>
      <c r="D46" s="201" t="s">
        <v>114</v>
      </c>
      <c r="E46" s="201">
        <v>2</v>
      </c>
      <c r="F46" s="232" t="s">
        <v>183</v>
      </c>
      <c r="G46" s="201" t="s">
        <v>128</v>
      </c>
      <c r="H46" s="199" t="s">
        <v>48</v>
      </c>
      <c r="I46" s="216" t="s">
        <v>13</v>
      </c>
      <c r="J46" s="208"/>
    </row>
    <row r="47" spans="2:10" ht="13.5" customHeight="1" x14ac:dyDescent="0.2">
      <c r="B47" s="225" t="s">
        <v>118</v>
      </c>
      <c r="C47" s="203" t="s">
        <v>116</v>
      </c>
      <c r="D47" s="201" t="s">
        <v>118</v>
      </c>
      <c r="E47" s="201">
        <v>2</v>
      </c>
      <c r="F47" s="232" t="s">
        <v>183</v>
      </c>
      <c r="G47" s="201" t="s">
        <v>127</v>
      </c>
      <c r="H47" s="199" t="s">
        <v>48</v>
      </c>
      <c r="I47" s="216" t="s">
        <v>13</v>
      </c>
      <c r="J47" s="208"/>
    </row>
    <row r="48" spans="2:10" ht="13.5" customHeight="1" x14ac:dyDescent="0.2">
      <c r="B48" s="225" t="s">
        <v>119</v>
      </c>
      <c r="C48" s="203" t="s">
        <v>174</v>
      </c>
      <c r="D48" s="201" t="s">
        <v>119</v>
      </c>
      <c r="E48" s="201">
        <v>2</v>
      </c>
      <c r="F48" s="232" t="s">
        <v>183</v>
      </c>
      <c r="G48" s="201" t="s">
        <v>126</v>
      </c>
      <c r="H48" s="199" t="s">
        <v>48</v>
      </c>
      <c r="I48" s="216" t="s">
        <v>13</v>
      </c>
      <c r="J48" s="208"/>
    </row>
    <row r="49" spans="2:10" ht="13.5" customHeight="1" x14ac:dyDescent="0.2">
      <c r="B49" s="226" t="s">
        <v>120</v>
      </c>
      <c r="C49" s="203" t="s">
        <v>175</v>
      </c>
      <c r="D49" s="202" t="s">
        <v>120</v>
      </c>
      <c r="E49" s="201">
        <v>2</v>
      </c>
      <c r="F49" s="232" t="s">
        <v>183</v>
      </c>
      <c r="G49" s="202" t="s">
        <v>126</v>
      </c>
      <c r="H49" s="199" t="s">
        <v>48</v>
      </c>
      <c r="I49" s="216" t="s">
        <v>13</v>
      </c>
      <c r="J49" s="208"/>
    </row>
    <row r="50" spans="2:10" ht="13.5" customHeight="1" x14ac:dyDescent="0.2">
      <c r="B50" s="226" t="s">
        <v>177</v>
      </c>
      <c r="C50" s="203" t="s">
        <v>180</v>
      </c>
      <c r="D50" s="202" t="s">
        <v>177</v>
      </c>
      <c r="E50" s="201">
        <v>2</v>
      </c>
      <c r="F50" s="232" t="s">
        <v>183</v>
      </c>
      <c r="G50" s="202" t="s">
        <v>128</v>
      </c>
      <c r="H50" s="199" t="s">
        <v>48</v>
      </c>
      <c r="I50" s="216" t="s">
        <v>13</v>
      </c>
      <c r="J50" s="208"/>
    </row>
    <row r="51" spans="2:10" ht="13.5" customHeight="1" x14ac:dyDescent="0.2">
      <c r="B51" s="226" t="s">
        <v>178</v>
      </c>
      <c r="C51" s="203" t="s">
        <v>181</v>
      </c>
      <c r="D51" s="202" t="s">
        <v>178</v>
      </c>
      <c r="E51" s="201">
        <v>2</v>
      </c>
      <c r="F51" s="232" t="s">
        <v>183</v>
      </c>
      <c r="G51" s="202" t="s">
        <v>128</v>
      </c>
      <c r="H51" s="199" t="s">
        <v>48</v>
      </c>
      <c r="I51" s="216" t="s">
        <v>13</v>
      </c>
      <c r="J51" s="208"/>
    </row>
    <row r="52" spans="2:10" ht="13.5" customHeight="1" thickBot="1" x14ac:dyDescent="0.25">
      <c r="B52" s="227" t="s">
        <v>179</v>
      </c>
      <c r="C52" s="217" t="s">
        <v>182</v>
      </c>
      <c r="D52" s="223" t="s">
        <v>179</v>
      </c>
      <c r="E52" s="228">
        <v>2</v>
      </c>
      <c r="F52" s="232" t="s">
        <v>183</v>
      </c>
      <c r="G52" s="202" t="s">
        <v>128</v>
      </c>
      <c r="H52" s="229" t="s">
        <v>48</v>
      </c>
      <c r="I52" s="230" t="s">
        <v>13</v>
      </c>
      <c r="J52" s="208"/>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185</v>
      </c>
      <c r="F3" s="38"/>
      <c r="G3" s="39"/>
      <c r="H3" s="40"/>
    </row>
    <row r="5" spans="1:66" ht="34.5" customHeight="1" thickBot="1" x14ac:dyDescent="0.3">
      <c r="A5" s="41" t="s">
        <v>140</v>
      </c>
      <c r="D5" s="105" t="s">
        <v>170</v>
      </c>
      <c r="E5" s="648" t="s">
        <v>141</v>
      </c>
      <c r="F5" s="649"/>
      <c r="G5" s="650">
        <v>45160</v>
      </c>
      <c r="H5" s="650"/>
    </row>
    <row r="6" spans="1:66" ht="30" customHeight="1" thickTop="1" thickBot="1" x14ac:dyDescent="0.3">
      <c r="A6" s="36" t="s">
        <v>142</v>
      </c>
      <c r="B6" s="36"/>
      <c r="C6" s="36"/>
      <c r="E6" s="648" t="s">
        <v>143</v>
      </c>
      <c r="F6" s="649"/>
      <c r="G6" s="42">
        <v>1</v>
      </c>
      <c r="K6" s="645">
        <f>K7</f>
        <v>45159</v>
      </c>
      <c r="L6" s="646"/>
      <c r="M6" s="646"/>
      <c r="N6" s="646"/>
      <c r="O6" s="646"/>
      <c r="P6" s="646"/>
      <c r="Q6" s="647"/>
      <c r="R6" s="645">
        <f>R7</f>
        <v>45166</v>
      </c>
      <c r="S6" s="646"/>
      <c r="T6" s="646"/>
      <c r="U6" s="646"/>
      <c r="V6" s="646"/>
      <c r="W6" s="646"/>
      <c r="X6" s="647"/>
      <c r="Y6" s="645">
        <f>Y7</f>
        <v>45173</v>
      </c>
      <c r="Z6" s="646"/>
      <c r="AA6" s="646"/>
      <c r="AB6" s="646"/>
      <c r="AC6" s="646"/>
      <c r="AD6" s="646"/>
      <c r="AE6" s="647"/>
      <c r="AF6" s="645">
        <f>AF7</f>
        <v>45180</v>
      </c>
      <c r="AG6" s="646"/>
      <c r="AH6" s="646"/>
      <c r="AI6" s="646"/>
      <c r="AJ6" s="646"/>
      <c r="AK6" s="646"/>
      <c r="AL6" s="647"/>
      <c r="AM6" s="645">
        <f>AM7</f>
        <v>45187</v>
      </c>
      <c r="AN6" s="646"/>
      <c r="AO6" s="646"/>
      <c r="AP6" s="646"/>
      <c r="AQ6" s="646"/>
      <c r="AR6" s="646"/>
      <c r="AS6" s="647"/>
      <c r="AT6" s="645">
        <f>AT7</f>
        <v>45194</v>
      </c>
      <c r="AU6" s="646"/>
      <c r="AV6" s="646"/>
      <c r="AW6" s="646"/>
      <c r="AX6" s="646"/>
      <c r="AY6" s="646"/>
      <c r="AZ6" s="647"/>
      <c r="BA6" s="645">
        <f>BA7</f>
        <v>45201</v>
      </c>
      <c r="BB6" s="646"/>
      <c r="BC6" s="646"/>
      <c r="BD6" s="646"/>
      <c r="BE6" s="646"/>
      <c r="BF6" s="646"/>
      <c r="BG6" s="647"/>
      <c r="BH6" s="645">
        <f>BH7</f>
        <v>45208</v>
      </c>
      <c r="BI6" s="646"/>
      <c r="BJ6" s="646"/>
      <c r="BK6" s="646"/>
      <c r="BL6" s="646"/>
      <c r="BM6" s="646"/>
      <c r="BN6" s="647"/>
    </row>
    <row r="7" spans="1:66" ht="15" customHeight="1" x14ac:dyDescent="0.25">
      <c r="A7" s="36" t="s">
        <v>144</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145</v>
      </c>
      <c r="B8" s="36"/>
      <c r="C8" s="36"/>
      <c r="D8" s="47" t="s">
        <v>146</v>
      </c>
      <c r="E8" s="48" t="s">
        <v>147</v>
      </c>
      <c r="F8" s="48" t="s">
        <v>148</v>
      </c>
      <c r="G8" s="48" t="s">
        <v>149</v>
      </c>
      <c r="H8" s="48" t="s">
        <v>150</v>
      </c>
      <c r="I8" s="48"/>
      <c r="J8" s="48" t="s">
        <v>151</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152</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153</v>
      </c>
      <c r="B10" s="36"/>
      <c r="C10" s="36"/>
      <c r="D10" s="52" t="s">
        <v>55</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154</v>
      </c>
      <c r="B11" s="36"/>
      <c r="C11" s="36"/>
      <c r="D11" s="58" t="s">
        <v>53</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156</v>
      </c>
      <c r="B12" s="36"/>
      <c r="C12" s="36"/>
      <c r="D12" s="58" t="s">
        <v>157</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158</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159</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160</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161</v>
      </c>
      <c r="B16" s="36"/>
      <c r="C16" s="36"/>
      <c r="D16" s="63" t="s">
        <v>162</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155</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157</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158</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159</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160</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163</v>
      </c>
      <c r="B22" s="41"/>
      <c r="C22" s="41"/>
      <c r="D22" s="72" t="s">
        <v>164</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155</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157</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158</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159</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160</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163</v>
      </c>
      <c r="B28" s="41"/>
      <c r="C28" s="41"/>
      <c r="D28" s="81" t="s">
        <v>165</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155</v>
      </c>
      <c r="E29" s="87"/>
      <c r="F29" s="88"/>
      <c r="G29" s="89" t="s">
        <v>166</v>
      </c>
      <c r="H29" s="89" t="s">
        <v>166</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157</v>
      </c>
      <c r="E30" s="87"/>
      <c r="F30" s="88"/>
      <c r="G30" s="89" t="s">
        <v>166</v>
      </c>
      <c r="H30" s="89" t="s">
        <v>166</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158</v>
      </c>
      <c r="E31" s="87"/>
      <c r="F31" s="88"/>
      <c r="G31" s="89" t="s">
        <v>166</v>
      </c>
      <c r="H31" s="89" t="s">
        <v>166</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159</v>
      </c>
      <c r="E32" s="87"/>
      <c r="F32" s="88"/>
      <c r="G32" s="89" t="s">
        <v>166</v>
      </c>
      <c r="H32" s="89" t="s">
        <v>166</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160</v>
      </c>
      <c r="E33" s="87"/>
      <c r="F33" s="88"/>
      <c r="G33" s="89" t="s">
        <v>166</v>
      </c>
      <c r="H33" s="89" t="s">
        <v>166</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167</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168</v>
      </c>
      <c r="B35" s="36"/>
      <c r="C35" s="36"/>
      <c r="D35" s="94" t="s">
        <v>169</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8" priority="4">
      <formula>AND(TODAY()&gt;=K$7,TODAY()&lt;L$7)</formula>
    </cfRule>
  </conditionalFormatting>
  <conditionalFormatting sqref="K9:BN35">
    <cfRule type="expression" dxfId="7" priority="2">
      <formula>AND(início_da_tarefa&lt;=K$7,ROUNDDOWN((término_da_tarefa-início_da_tarefa+1)*progresso_da_tarefa,0)+início_da_tarefa-1&gt;=K$7)</formula>
    </cfRule>
    <cfRule type="expression" dxfId="6"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CCAF6"/>
  </sheetPr>
  <dimension ref="A1:M33"/>
  <sheetViews>
    <sheetView showGridLines="0" topLeftCell="A4" zoomScaleNormal="100" workbookViewId="0">
      <pane xSplit="1" ySplit="8" topLeftCell="F12" activePane="bottomRight" state="frozen"/>
      <selection activeCell="A4" sqref="A4"/>
      <selection pane="topRight" activeCell="B4" sqref="B4"/>
      <selection pane="bottomLeft" activeCell="A8" sqref="A8"/>
      <selection pane="bottomRight" activeCell="A11" sqref="A11"/>
    </sheetView>
  </sheetViews>
  <sheetFormatPr defaultColWidth="9.140625" defaultRowHeight="12.75" x14ac:dyDescent="0.2"/>
  <cols>
    <col min="1" max="1" width="22.28515625" style="39" bestFit="1" customWidth="1"/>
    <col min="2" max="2" width="31" style="39" customWidth="1"/>
    <col min="3" max="3" width="32.5703125" style="39" bestFit="1" customWidth="1"/>
    <col min="4" max="4" width="26.42578125" style="39" customWidth="1"/>
    <col min="5" max="6" width="31" style="39" customWidth="1"/>
    <col min="7" max="7" width="26.28515625" style="39" bestFit="1" customWidth="1"/>
    <col min="8" max="8" width="29.28515625" style="39" bestFit="1" customWidth="1"/>
    <col min="9" max="9" width="34.85546875" style="39" customWidth="1"/>
    <col min="10" max="10" width="31.7109375" style="39" customWidth="1"/>
    <col min="11" max="11" width="27" style="39" customWidth="1"/>
    <col min="12" max="12" width="34.7109375" style="39" customWidth="1"/>
    <col min="13" max="13" width="29" style="39" customWidth="1"/>
    <col min="14" max="16384" width="9.140625" style="39"/>
  </cols>
  <sheetData>
    <row r="1" spans="1:13" x14ac:dyDescent="0.2">
      <c r="A1" s="653" t="s">
        <v>289</v>
      </c>
      <c r="B1" s="653"/>
      <c r="C1" s="653"/>
      <c r="D1" s="653"/>
      <c r="E1" s="255"/>
      <c r="F1" s="255"/>
      <c r="G1" s="255"/>
      <c r="H1" s="255"/>
    </row>
    <row r="2" spans="1:13" x14ac:dyDescent="0.2">
      <c r="A2" s="258" t="s">
        <v>290</v>
      </c>
      <c r="B2" s="255" t="s">
        <v>296</v>
      </c>
      <c r="C2" s="258" t="s">
        <v>293</v>
      </c>
      <c r="D2" s="255" t="s">
        <v>300</v>
      </c>
      <c r="E2" s="255"/>
      <c r="F2" s="255"/>
      <c r="G2" s="255"/>
      <c r="H2" s="255"/>
    </row>
    <row r="3" spans="1:13" x14ac:dyDescent="0.2">
      <c r="A3" s="258" t="s">
        <v>291</v>
      </c>
      <c r="B3" s="255" t="s">
        <v>297</v>
      </c>
      <c r="C3" s="258" t="s">
        <v>294</v>
      </c>
      <c r="D3" s="255" t="s">
        <v>299</v>
      </c>
      <c r="E3" s="255"/>
      <c r="F3" s="255"/>
      <c r="G3" s="255"/>
      <c r="H3" s="255"/>
    </row>
    <row r="4" spans="1:13" x14ac:dyDescent="0.2">
      <c r="A4" s="258"/>
      <c r="B4" s="255"/>
      <c r="C4" s="258"/>
      <c r="D4" s="255"/>
      <c r="E4" s="255"/>
      <c r="F4" s="255"/>
      <c r="G4" s="255"/>
      <c r="H4" s="255"/>
    </row>
    <row r="5" spans="1:13" x14ac:dyDescent="0.2">
      <c r="A5" s="258"/>
      <c r="B5" s="255"/>
      <c r="C5" s="258"/>
      <c r="D5" s="258" t="s">
        <v>330</v>
      </c>
      <c r="E5" s="255"/>
      <c r="F5" s="255"/>
      <c r="G5" s="255"/>
      <c r="H5" s="255"/>
    </row>
    <row r="6" spans="1:13" x14ac:dyDescent="0.2">
      <c r="A6" s="258"/>
      <c r="B6" s="255"/>
      <c r="C6" s="258"/>
      <c r="D6" s="255"/>
      <c r="E6" s="255"/>
      <c r="F6" s="255"/>
      <c r="G6" s="255"/>
      <c r="H6" s="255"/>
    </row>
    <row r="7" spans="1:13" x14ac:dyDescent="0.2">
      <c r="A7" s="258"/>
      <c r="B7" s="255"/>
      <c r="C7" s="258"/>
      <c r="D7" s="255"/>
      <c r="E7" s="255"/>
      <c r="F7" s="255"/>
      <c r="G7" s="255"/>
      <c r="H7" s="255"/>
    </row>
    <row r="8" spans="1:13" x14ac:dyDescent="0.2">
      <c r="A8" s="258" t="s">
        <v>292</v>
      </c>
      <c r="B8" s="255" t="s">
        <v>298</v>
      </c>
      <c r="C8" s="258" t="s">
        <v>295</v>
      </c>
      <c r="D8" s="259">
        <v>45181</v>
      </c>
      <c r="E8" s="255"/>
      <c r="F8" s="255"/>
      <c r="G8" s="255"/>
      <c r="H8" s="255"/>
    </row>
    <row r="9" spans="1:13" x14ac:dyDescent="0.2">
      <c r="A9" s="255"/>
      <c r="B9" s="255"/>
      <c r="C9" s="255"/>
      <c r="D9" s="255"/>
      <c r="E9" s="255"/>
      <c r="F9" s="255"/>
      <c r="G9" s="255"/>
      <c r="H9" s="255"/>
    </row>
    <row r="10" spans="1:13" x14ac:dyDescent="0.2">
      <c r="A10" s="651" t="s">
        <v>186</v>
      </c>
      <c r="B10" s="651"/>
      <c r="C10" s="651"/>
      <c r="D10" s="651"/>
      <c r="E10" s="651"/>
      <c r="F10" s="651"/>
      <c r="G10" s="651"/>
      <c r="H10" s="651"/>
      <c r="I10" s="652" t="s">
        <v>279</v>
      </c>
      <c r="J10" s="652"/>
      <c r="K10" s="652"/>
      <c r="L10" s="652"/>
      <c r="M10" s="652"/>
    </row>
    <row r="11" spans="1:13" ht="25.5" x14ac:dyDescent="0.2">
      <c r="A11" s="260" t="s">
        <v>187</v>
      </c>
      <c r="B11" s="260" t="s">
        <v>255</v>
      </c>
      <c r="C11" s="260" t="s">
        <v>256</v>
      </c>
      <c r="D11" s="261" t="s">
        <v>188</v>
      </c>
      <c r="E11" s="261" t="s">
        <v>189</v>
      </c>
      <c r="F11" s="261" t="s">
        <v>190</v>
      </c>
      <c r="G11" s="261" t="s">
        <v>195</v>
      </c>
      <c r="H11" s="261" t="s">
        <v>257</v>
      </c>
      <c r="I11" s="261" t="s">
        <v>258</v>
      </c>
      <c r="J11" s="261" t="s">
        <v>259</v>
      </c>
      <c r="K11" s="261" t="s">
        <v>260</v>
      </c>
      <c r="L11" s="261" t="s">
        <v>261</v>
      </c>
      <c r="M11" s="261" t="s">
        <v>262</v>
      </c>
    </row>
    <row r="12" spans="1:13" ht="51" x14ac:dyDescent="0.2">
      <c r="A12" s="257" t="s">
        <v>199</v>
      </c>
      <c r="B12" s="256" t="s">
        <v>191</v>
      </c>
      <c r="C12" s="256" t="s">
        <v>310</v>
      </c>
      <c r="D12" s="256" t="s">
        <v>192</v>
      </c>
      <c r="E12" s="256" t="s">
        <v>193</v>
      </c>
      <c r="F12" s="256" t="s">
        <v>194</v>
      </c>
      <c r="G12" s="256" t="s">
        <v>196</v>
      </c>
      <c r="H12" s="256" t="s">
        <v>197</v>
      </c>
      <c r="I12" s="256" t="s">
        <v>263</v>
      </c>
      <c r="J12" s="256" t="s">
        <v>264</v>
      </c>
      <c r="K12" s="256" t="s">
        <v>311</v>
      </c>
      <c r="L12" s="256" t="s">
        <v>312</v>
      </c>
      <c r="M12" s="256" t="s">
        <v>313</v>
      </c>
    </row>
    <row r="13" spans="1:13" ht="38.25" x14ac:dyDescent="0.2">
      <c r="A13" s="257" t="s">
        <v>198</v>
      </c>
      <c r="B13" s="256" t="s">
        <v>200</v>
      </c>
      <c r="C13" s="256" t="s">
        <v>201</v>
      </c>
      <c r="D13" s="256" t="s">
        <v>202</v>
      </c>
      <c r="E13" s="256" t="s">
        <v>203</v>
      </c>
      <c r="F13" s="256" t="s">
        <v>204</v>
      </c>
      <c r="G13" s="256" t="s">
        <v>205</v>
      </c>
      <c r="H13" s="256" t="s">
        <v>206</v>
      </c>
      <c r="I13" s="256" t="s">
        <v>265</v>
      </c>
      <c r="J13" s="256" t="s">
        <v>266</v>
      </c>
      <c r="K13" s="256" t="s">
        <v>301</v>
      </c>
      <c r="L13" s="256" t="s">
        <v>287</v>
      </c>
      <c r="M13" s="256" t="s">
        <v>304</v>
      </c>
    </row>
    <row r="14" spans="1:13" ht="51" x14ac:dyDescent="0.2">
      <c r="A14" s="257" t="s">
        <v>214</v>
      </c>
      <c r="B14" s="256" t="s">
        <v>207</v>
      </c>
      <c r="C14" s="256" t="s">
        <v>208</v>
      </c>
      <c r="D14" s="256" t="s">
        <v>209</v>
      </c>
      <c r="E14" s="256" t="s">
        <v>210</v>
      </c>
      <c r="F14" s="256" t="s">
        <v>211</v>
      </c>
      <c r="G14" s="256" t="s">
        <v>212</v>
      </c>
      <c r="H14" s="256" t="s">
        <v>213</v>
      </c>
      <c r="I14" s="256" t="s">
        <v>267</v>
      </c>
      <c r="J14" s="256" t="s">
        <v>268</v>
      </c>
      <c r="K14" s="256" t="s">
        <v>286</v>
      </c>
      <c r="L14" s="256" t="s">
        <v>287</v>
      </c>
      <c r="M14" s="256" t="s">
        <v>305</v>
      </c>
    </row>
    <row r="15" spans="1:13" ht="38.25" x14ac:dyDescent="0.2">
      <c r="A15" s="257" t="s">
        <v>215</v>
      </c>
      <c r="B15" s="256" t="s">
        <v>216</v>
      </c>
      <c r="C15" s="256" t="s">
        <v>217</v>
      </c>
      <c r="D15" s="256" t="s">
        <v>218</v>
      </c>
      <c r="E15" s="256" t="s">
        <v>219</v>
      </c>
      <c r="F15" s="256" t="s">
        <v>220</v>
      </c>
      <c r="G15" s="256" t="s">
        <v>221</v>
      </c>
      <c r="H15" s="256" t="s">
        <v>222</v>
      </c>
      <c r="I15" s="256" t="s">
        <v>269</v>
      </c>
      <c r="J15" s="256" t="s">
        <v>270</v>
      </c>
      <c r="K15" s="256" t="s">
        <v>271</v>
      </c>
      <c r="L15" s="256" t="s">
        <v>272</v>
      </c>
      <c r="M15" s="256" t="s">
        <v>306</v>
      </c>
    </row>
    <row r="16" spans="1:13" ht="38.25" x14ac:dyDescent="0.2">
      <c r="A16" s="257" t="s">
        <v>223</v>
      </c>
      <c r="B16" s="256" t="s">
        <v>224</v>
      </c>
      <c r="C16" s="256" t="s">
        <v>225</v>
      </c>
      <c r="D16" s="256" t="s">
        <v>226</v>
      </c>
      <c r="E16" s="256" t="s">
        <v>227</v>
      </c>
      <c r="F16" s="256" t="s">
        <v>228</v>
      </c>
      <c r="G16" s="256" t="s">
        <v>229</v>
      </c>
      <c r="H16" s="256" t="s">
        <v>230</v>
      </c>
      <c r="I16" s="256" t="s">
        <v>273</v>
      </c>
      <c r="J16" s="256" t="s">
        <v>274</v>
      </c>
      <c r="K16" s="256" t="s">
        <v>275</v>
      </c>
      <c r="L16" s="256" t="s">
        <v>276</v>
      </c>
      <c r="M16" s="256" t="s">
        <v>307</v>
      </c>
    </row>
    <row r="17" spans="1:13" ht="51" x14ac:dyDescent="0.2">
      <c r="A17" s="257" t="s">
        <v>231</v>
      </c>
      <c r="B17" s="256" t="s">
        <v>232</v>
      </c>
      <c r="C17" s="256" t="s">
        <v>233</v>
      </c>
      <c r="D17" s="256" t="s">
        <v>234</v>
      </c>
      <c r="E17" s="256" t="s">
        <v>235</v>
      </c>
      <c r="F17" s="256" t="s">
        <v>236</v>
      </c>
      <c r="G17" s="256" t="s">
        <v>237</v>
      </c>
      <c r="H17" s="256" t="s">
        <v>238</v>
      </c>
      <c r="I17" s="256" t="s">
        <v>277</v>
      </c>
      <c r="J17" s="256" t="s">
        <v>278</v>
      </c>
      <c r="K17" s="256" t="s">
        <v>286</v>
      </c>
      <c r="L17" s="256" t="s">
        <v>287</v>
      </c>
      <c r="M17" s="256" t="s">
        <v>308</v>
      </c>
    </row>
    <row r="18" spans="1:13" ht="38.25" x14ac:dyDescent="0.2">
      <c r="A18" s="257" t="s">
        <v>239</v>
      </c>
      <c r="B18" s="256" t="s">
        <v>240</v>
      </c>
      <c r="C18" s="256" t="s">
        <v>241</v>
      </c>
      <c r="D18" s="256" t="s">
        <v>242</v>
      </c>
      <c r="E18" s="256" t="s">
        <v>243</v>
      </c>
      <c r="F18" s="256" t="s">
        <v>244</v>
      </c>
      <c r="G18" s="256" t="s">
        <v>245</v>
      </c>
      <c r="H18" s="256" t="s">
        <v>246</v>
      </c>
      <c r="I18" s="256" t="s">
        <v>280</v>
      </c>
      <c r="J18" s="256" t="s">
        <v>281</v>
      </c>
      <c r="K18" s="256" t="s">
        <v>303</v>
      </c>
      <c r="L18" s="256" t="s">
        <v>282</v>
      </c>
      <c r="M18" s="256" t="s">
        <v>309</v>
      </c>
    </row>
    <row r="19" spans="1:13" ht="51" x14ac:dyDescent="0.2">
      <c r="A19" s="257" t="s">
        <v>247</v>
      </c>
      <c r="B19" s="256" t="s">
        <v>248</v>
      </c>
      <c r="C19" s="256" t="s">
        <v>249</v>
      </c>
      <c r="D19" s="256" t="s">
        <v>250</v>
      </c>
      <c r="E19" s="256" t="s">
        <v>251</v>
      </c>
      <c r="F19" s="256" t="s">
        <v>252</v>
      </c>
      <c r="G19" s="256" t="s">
        <v>253</v>
      </c>
      <c r="H19" s="256" t="s">
        <v>254</v>
      </c>
      <c r="I19" s="256" t="s">
        <v>283</v>
      </c>
      <c r="J19" s="256" t="s">
        <v>284</v>
      </c>
      <c r="K19" s="256" t="s">
        <v>302</v>
      </c>
      <c r="L19" s="256" t="s">
        <v>288</v>
      </c>
      <c r="M19" s="256" t="s">
        <v>285</v>
      </c>
    </row>
    <row r="20" spans="1:13" x14ac:dyDescent="0.2">
      <c r="A20" s="255"/>
      <c r="B20" s="255"/>
      <c r="C20" s="255"/>
      <c r="D20" s="255"/>
      <c r="E20" s="255"/>
      <c r="F20" s="255"/>
      <c r="G20" s="255"/>
      <c r="H20" s="255"/>
    </row>
    <row r="21" spans="1:13" x14ac:dyDescent="0.2">
      <c r="A21" s="255"/>
      <c r="B21" s="255"/>
      <c r="C21" s="255"/>
      <c r="D21" s="255"/>
      <c r="E21" s="255"/>
      <c r="F21" s="255"/>
      <c r="G21" s="255"/>
      <c r="H21" s="255"/>
    </row>
    <row r="22" spans="1:13" x14ac:dyDescent="0.2">
      <c r="A22" s="255"/>
      <c r="B22" s="255"/>
      <c r="C22" s="255"/>
      <c r="D22" s="255"/>
      <c r="E22" s="255"/>
      <c r="F22" s="255"/>
      <c r="G22" s="255"/>
      <c r="H22" s="255"/>
    </row>
    <row r="23" spans="1:13" x14ac:dyDescent="0.2">
      <c r="A23" s="255"/>
      <c r="B23" s="255"/>
      <c r="C23" s="255"/>
      <c r="D23" s="255"/>
      <c r="E23" s="255"/>
      <c r="F23" s="255"/>
      <c r="G23" s="255"/>
      <c r="H23" s="255"/>
    </row>
    <row r="24" spans="1:13" x14ac:dyDescent="0.2">
      <c r="A24" s="255"/>
      <c r="B24" s="255"/>
      <c r="C24" s="255"/>
      <c r="D24" s="255"/>
      <c r="E24" s="255"/>
      <c r="F24" s="255"/>
      <c r="G24" s="255"/>
      <c r="H24" s="255"/>
    </row>
    <row r="25" spans="1:13" x14ac:dyDescent="0.2">
      <c r="A25" s="255"/>
      <c r="B25" s="255"/>
      <c r="C25" s="255"/>
      <c r="D25" s="255"/>
      <c r="E25" s="255"/>
      <c r="F25" s="255"/>
      <c r="G25" s="255"/>
      <c r="H25" s="255"/>
    </row>
    <row r="26" spans="1:13" x14ac:dyDescent="0.2">
      <c r="A26" s="255"/>
      <c r="B26" s="255"/>
      <c r="C26" s="255"/>
      <c r="D26" s="255"/>
      <c r="E26" s="255"/>
      <c r="F26" s="255"/>
      <c r="G26" s="255"/>
      <c r="H26" s="255"/>
    </row>
    <row r="27" spans="1:13" x14ac:dyDescent="0.2">
      <c r="A27" s="255"/>
      <c r="B27" s="255"/>
      <c r="C27" s="255"/>
      <c r="D27" s="255"/>
      <c r="E27" s="255"/>
      <c r="F27" s="255"/>
      <c r="G27" s="255"/>
      <c r="H27" s="255"/>
    </row>
    <row r="28" spans="1:13" x14ac:dyDescent="0.2">
      <c r="A28" s="255"/>
      <c r="B28" s="255"/>
      <c r="C28" s="255"/>
      <c r="D28" s="255"/>
      <c r="E28" s="255"/>
      <c r="F28" s="255"/>
      <c r="G28" s="255"/>
      <c r="H28" s="255"/>
    </row>
    <row r="29" spans="1:13" x14ac:dyDescent="0.2">
      <c r="A29" s="255"/>
      <c r="B29" s="255"/>
      <c r="C29" s="255"/>
      <c r="D29" s="255"/>
      <c r="E29" s="255"/>
      <c r="F29" s="255"/>
      <c r="G29" s="255"/>
      <c r="H29" s="255"/>
    </row>
    <row r="30" spans="1:13" x14ac:dyDescent="0.2">
      <c r="A30" s="255"/>
      <c r="B30" s="255"/>
      <c r="C30" s="255"/>
      <c r="D30" s="255"/>
      <c r="E30" s="255"/>
      <c r="F30" s="255"/>
      <c r="G30" s="255"/>
      <c r="H30" s="255"/>
    </row>
    <row r="31" spans="1:13" x14ac:dyDescent="0.2">
      <c r="A31" s="255"/>
      <c r="B31" s="255"/>
      <c r="C31" s="255"/>
      <c r="D31" s="255"/>
      <c r="E31" s="255"/>
      <c r="F31" s="255"/>
      <c r="G31" s="255"/>
      <c r="H31" s="255"/>
    </row>
    <row r="32" spans="1:13" x14ac:dyDescent="0.2">
      <c r="A32" s="255"/>
      <c r="B32" s="255"/>
      <c r="C32" s="255"/>
      <c r="D32" s="255"/>
      <c r="E32" s="255"/>
      <c r="F32" s="255"/>
      <c r="G32" s="255"/>
      <c r="H32" s="255"/>
    </row>
    <row r="33" spans="1:8" x14ac:dyDescent="0.2">
      <c r="A33" s="255"/>
      <c r="B33" s="255"/>
      <c r="C33" s="255"/>
      <c r="D33" s="255"/>
      <c r="E33" s="255"/>
      <c r="F33" s="255"/>
      <c r="G33" s="255"/>
      <c r="H33" s="255"/>
    </row>
  </sheetData>
  <mergeCells count="3">
    <mergeCell ref="A10:H10"/>
    <mergeCell ref="I10:M10"/>
    <mergeCell ref="A1:D1"/>
  </mergeCells>
  <pageMargins left="0.511811024" right="0.511811024" top="0.78740157499999996" bottom="0.78740157499999996" header="0.31496062000000002" footer="0.31496062000000002"/>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7:AS75"/>
  <sheetViews>
    <sheetView showGridLines="0" topLeftCell="A4" zoomScale="60" zoomScaleNormal="60" workbookViewId="0">
      <selection activeCell="AJ66" sqref="AJ66"/>
    </sheetView>
  </sheetViews>
  <sheetFormatPr defaultRowHeight="12.75" x14ac:dyDescent="0.2"/>
  <cols>
    <col min="15" max="15" width="4.7109375" customWidth="1"/>
    <col min="16" max="17" width="9.140625" customWidth="1"/>
    <col min="35" max="35" width="27.140625" customWidth="1"/>
  </cols>
  <sheetData>
    <row r="17" spans="6:12" ht="20.25" x14ac:dyDescent="0.2">
      <c r="F17" s="654" t="s">
        <v>184</v>
      </c>
      <c r="G17" s="654"/>
      <c r="H17" s="654"/>
      <c r="I17" s="654"/>
      <c r="J17" s="654"/>
      <c r="K17" s="654"/>
      <c r="L17" s="654"/>
    </row>
    <row r="38" spans="2:45" ht="12.75" customHeight="1" x14ac:dyDescent="0.2">
      <c r="P38" s="298"/>
      <c r="Q38" s="298"/>
      <c r="R38" s="298"/>
      <c r="S38" s="298"/>
      <c r="T38" s="298"/>
      <c r="U38" s="298"/>
      <c r="V38" s="298"/>
      <c r="W38" s="298"/>
      <c r="X38" s="298"/>
      <c r="Y38" s="298"/>
      <c r="Z38" s="298"/>
      <c r="AA38" s="298"/>
      <c r="AB38" s="298"/>
      <c r="AC38" s="298"/>
      <c r="AD38" s="298"/>
      <c r="AE38" s="298"/>
      <c r="AF38" s="298"/>
      <c r="AG38" s="298"/>
      <c r="AH38" s="298"/>
      <c r="AI38" s="298"/>
      <c r="AP38" s="208"/>
    </row>
    <row r="39" spans="2:45" ht="12.75" customHeight="1" x14ac:dyDescent="0.2">
      <c r="P39" s="298"/>
      <c r="Q39" s="298"/>
      <c r="R39" s="298"/>
      <c r="S39" s="298"/>
      <c r="T39" s="298"/>
      <c r="U39" s="298"/>
      <c r="V39" s="298"/>
      <c r="W39" s="298"/>
      <c r="X39" s="298"/>
      <c r="Y39" s="298"/>
      <c r="Z39" s="298"/>
      <c r="AA39" s="298"/>
      <c r="AB39" s="298"/>
      <c r="AC39" s="298"/>
      <c r="AD39" s="298"/>
      <c r="AE39" s="298"/>
      <c r="AF39" s="298"/>
      <c r="AG39" s="298"/>
      <c r="AH39" s="298"/>
      <c r="AI39" s="298"/>
      <c r="AP39" s="208"/>
    </row>
    <row r="40" spans="2:45" ht="12.75" customHeight="1" x14ac:dyDescent="0.2">
      <c r="P40" s="298"/>
      <c r="Q40" s="298"/>
      <c r="R40" s="298"/>
      <c r="S40" s="298"/>
      <c r="T40" s="298"/>
      <c r="U40" s="298"/>
      <c r="V40" s="298"/>
      <c r="W40" s="298"/>
      <c r="X40" s="298"/>
      <c r="Y40" s="298"/>
      <c r="Z40" s="298"/>
      <c r="AA40" s="298"/>
      <c r="AB40" s="298"/>
      <c r="AC40" s="298"/>
      <c r="AD40" s="298"/>
      <c r="AE40" s="298"/>
      <c r="AF40" s="298"/>
      <c r="AG40" s="298"/>
      <c r="AH40" s="298"/>
      <c r="AI40" s="298"/>
    </row>
    <row r="41" spans="2:45" ht="12.75" customHeight="1" x14ac:dyDescent="0.2">
      <c r="B41" s="656" t="s">
        <v>323</v>
      </c>
      <c r="C41" s="656"/>
      <c r="D41" s="656"/>
      <c r="E41" s="656"/>
      <c r="F41" s="656"/>
      <c r="G41" s="656"/>
      <c r="H41" s="656"/>
      <c r="I41" s="656"/>
      <c r="J41" s="656"/>
      <c r="K41" s="656"/>
      <c r="L41" s="656"/>
      <c r="M41" s="656"/>
      <c r="N41" s="312"/>
      <c r="O41" s="312"/>
      <c r="P41" s="312"/>
      <c r="Q41" s="312"/>
      <c r="R41" s="312"/>
      <c r="S41" s="312"/>
      <c r="T41" s="312"/>
      <c r="U41" s="312"/>
      <c r="V41" s="312"/>
      <c r="W41" s="312"/>
      <c r="X41" s="312"/>
      <c r="Y41" s="312"/>
      <c r="Z41" s="312"/>
      <c r="AA41" s="312"/>
      <c r="AB41" s="312"/>
      <c r="AC41" s="312"/>
      <c r="AD41" s="312"/>
      <c r="AE41" s="312"/>
      <c r="AF41" s="312"/>
      <c r="AG41" s="312"/>
      <c r="AH41" s="298"/>
      <c r="AI41" s="298"/>
    </row>
    <row r="42" spans="2:45" ht="12.75" customHeight="1" x14ac:dyDescent="0.2">
      <c r="B42" s="656"/>
      <c r="C42" s="656"/>
      <c r="D42" s="656"/>
      <c r="E42" s="656"/>
      <c r="F42" s="656"/>
      <c r="G42" s="656"/>
      <c r="H42" s="656"/>
      <c r="I42" s="656"/>
      <c r="J42" s="656"/>
      <c r="K42" s="656"/>
      <c r="L42" s="656"/>
      <c r="M42" s="656"/>
      <c r="W42" s="312"/>
      <c r="X42" s="312"/>
      <c r="Y42" s="312"/>
      <c r="Z42" s="312"/>
      <c r="AA42" s="312"/>
      <c r="AB42" s="312"/>
      <c r="AC42" s="312"/>
      <c r="AD42" s="312"/>
      <c r="AE42" s="312"/>
      <c r="AF42" s="312"/>
      <c r="AG42" s="312"/>
      <c r="AH42" s="298"/>
      <c r="AI42" s="298"/>
    </row>
    <row r="43" spans="2:45" ht="13.15" customHeight="1" x14ac:dyDescent="0.2">
      <c r="B43" s="656"/>
      <c r="C43" s="656"/>
      <c r="D43" s="656"/>
      <c r="E43" s="656"/>
      <c r="F43" s="656"/>
      <c r="G43" s="656"/>
      <c r="H43" s="656"/>
      <c r="I43" s="656"/>
      <c r="J43" s="656"/>
      <c r="K43" s="656"/>
      <c r="L43" s="656"/>
      <c r="M43" s="656"/>
      <c r="W43" s="312"/>
      <c r="X43" s="312"/>
      <c r="Y43" s="312"/>
      <c r="Z43" s="312"/>
      <c r="AA43" s="312"/>
      <c r="AB43" s="312"/>
      <c r="AC43" s="312"/>
      <c r="AD43" s="312"/>
      <c r="AE43" s="312"/>
      <c r="AF43" s="312"/>
      <c r="AG43" s="312"/>
      <c r="AH43" s="298"/>
      <c r="AI43" s="298"/>
    </row>
    <row r="44" spans="2:45" ht="13.15" customHeight="1" x14ac:dyDescent="0.2">
      <c r="B44" s="657" t="s">
        <v>324</v>
      </c>
      <c r="C44" s="657"/>
      <c r="D44" s="657"/>
      <c r="E44" s="657"/>
      <c r="F44" s="657"/>
      <c r="G44" s="657"/>
      <c r="H44" s="657"/>
      <c r="I44" s="657"/>
      <c r="J44" s="657"/>
      <c r="K44" s="314"/>
      <c r="L44" s="314"/>
      <c r="M44" s="314"/>
      <c r="N44" s="315"/>
      <c r="O44" s="315"/>
      <c r="P44" s="315"/>
      <c r="Q44" s="315"/>
      <c r="R44" s="315"/>
      <c r="S44" s="315"/>
      <c r="T44" s="315"/>
      <c r="U44" s="315"/>
      <c r="V44" s="315"/>
      <c r="W44" s="312"/>
      <c r="X44" s="312"/>
      <c r="Y44" s="312"/>
      <c r="Z44" s="312"/>
      <c r="AA44" s="312"/>
      <c r="AB44" s="312"/>
      <c r="AC44" s="312"/>
      <c r="AD44" s="312"/>
      <c r="AE44" s="312"/>
      <c r="AF44" s="312"/>
      <c r="AG44" s="312"/>
      <c r="AH44" s="298"/>
      <c r="AI44" s="298"/>
    </row>
    <row r="45" spans="2:45" ht="13.15" customHeight="1" x14ac:dyDescent="0.2">
      <c r="B45" s="657"/>
      <c r="C45" s="657"/>
      <c r="D45" s="657"/>
      <c r="E45" s="657"/>
      <c r="F45" s="657"/>
      <c r="G45" s="657"/>
      <c r="H45" s="657"/>
      <c r="I45" s="657"/>
      <c r="J45" s="657"/>
      <c r="P45" s="298"/>
      <c r="Q45" s="298"/>
      <c r="R45" s="298"/>
      <c r="S45" s="298"/>
      <c r="T45" s="298"/>
      <c r="U45" s="298"/>
      <c r="V45" s="298"/>
      <c r="W45" s="298"/>
      <c r="X45" s="298"/>
      <c r="Y45" s="298"/>
      <c r="Z45" s="298"/>
      <c r="AA45" s="298"/>
      <c r="AB45" s="298"/>
      <c r="AC45" s="298"/>
      <c r="AD45" s="298"/>
      <c r="AE45" s="298"/>
      <c r="AF45" s="298"/>
      <c r="AG45" s="298"/>
      <c r="AH45" s="298"/>
      <c r="AI45" s="298"/>
    </row>
    <row r="46" spans="2:45" ht="18" customHeight="1" x14ac:dyDescent="0.2">
      <c r="B46" s="284"/>
      <c r="C46" s="285"/>
      <c r="D46" s="285"/>
      <c r="E46" s="285"/>
      <c r="F46" s="285"/>
      <c r="G46" s="285"/>
      <c r="H46" s="285"/>
      <c r="I46" s="285"/>
      <c r="J46" s="285"/>
      <c r="K46" s="285"/>
      <c r="L46" s="285"/>
      <c r="M46" s="285"/>
      <c r="N46" s="285"/>
      <c r="O46" s="285"/>
      <c r="P46" s="285"/>
      <c r="Q46" s="285"/>
      <c r="R46" s="285"/>
      <c r="S46" s="285"/>
      <c r="T46" s="285"/>
      <c r="U46" s="285"/>
      <c r="V46" s="285"/>
      <c r="W46" s="285"/>
      <c r="X46" s="285"/>
      <c r="Y46" s="285"/>
      <c r="Z46" s="285"/>
      <c r="AA46" s="285"/>
      <c r="AB46" s="285"/>
      <c r="AC46" s="285"/>
      <c r="AD46" s="285"/>
      <c r="AE46" s="285"/>
      <c r="AF46" s="285"/>
      <c r="AG46" s="285"/>
      <c r="AH46" s="285"/>
      <c r="AI46" s="285"/>
      <c r="AJ46" s="285"/>
      <c r="AK46" s="285"/>
      <c r="AL46" s="285"/>
      <c r="AM46" s="285"/>
      <c r="AN46" s="285"/>
      <c r="AO46" s="285"/>
      <c r="AP46" s="285"/>
      <c r="AQ46" s="285"/>
      <c r="AR46" s="285"/>
      <c r="AS46" s="286"/>
    </row>
    <row r="47" spans="2:45" ht="18" customHeight="1" x14ac:dyDescent="0.2">
      <c r="B47" s="287"/>
      <c r="AS47" s="288"/>
    </row>
    <row r="48" spans="2:45" ht="18" customHeight="1" x14ac:dyDescent="0.2">
      <c r="B48" s="287"/>
      <c r="AS48" s="288"/>
    </row>
    <row r="49" spans="2:45" x14ac:dyDescent="0.2">
      <c r="B49" s="287"/>
      <c r="AS49" s="288"/>
    </row>
    <row r="50" spans="2:45" x14ac:dyDescent="0.2">
      <c r="B50" s="287"/>
      <c r="AS50" s="288"/>
    </row>
    <row r="51" spans="2:45" s="262" customFormat="1" ht="21.75" customHeight="1" x14ac:dyDescent="0.2">
      <c r="B51" s="289"/>
      <c r="C51" s="263"/>
      <c r="D51" s="263"/>
      <c r="F51" s="263"/>
      <c r="G51" s="263"/>
      <c r="AS51" s="290"/>
    </row>
    <row r="52" spans="2:45" x14ac:dyDescent="0.2">
      <c r="B52" s="287"/>
      <c r="AS52" s="288"/>
    </row>
    <row r="53" spans="2:45" x14ac:dyDescent="0.2">
      <c r="B53" s="287"/>
      <c r="AS53" s="288"/>
    </row>
    <row r="54" spans="2:45" x14ac:dyDescent="0.2">
      <c r="B54" s="287"/>
      <c r="AS54" s="288"/>
    </row>
    <row r="55" spans="2:45" x14ac:dyDescent="0.2">
      <c r="B55" s="287"/>
      <c r="AS55" s="288"/>
    </row>
    <row r="56" spans="2:45" x14ac:dyDescent="0.2">
      <c r="B56" s="287"/>
      <c r="AS56" s="288"/>
    </row>
    <row r="57" spans="2:45" x14ac:dyDescent="0.2">
      <c r="B57" s="287"/>
      <c r="AS57" s="288"/>
    </row>
    <row r="58" spans="2:45" x14ac:dyDescent="0.2">
      <c r="B58" s="287"/>
      <c r="AS58" s="288"/>
    </row>
    <row r="59" spans="2:45" x14ac:dyDescent="0.2">
      <c r="B59" s="287"/>
      <c r="AS59" s="288"/>
    </row>
    <row r="60" spans="2:45" x14ac:dyDescent="0.2">
      <c r="B60" s="287"/>
      <c r="AS60" s="288"/>
    </row>
    <row r="61" spans="2:45" x14ac:dyDescent="0.2">
      <c r="B61" s="287"/>
      <c r="AS61" s="288"/>
    </row>
    <row r="62" spans="2:45" x14ac:dyDescent="0.2">
      <c r="B62" s="287"/>
      <c r="AS62" s="288"/>
    </row>
    <row r="63" spans="2:45" x14ac:dyDescent="0.2">
      <c r="B63" s="291"/>
      <c r="C63" s="292"/>
      <c r="D63" s="292"/>
      <c r="E63" s="292"/>
      <c r="F63" s="292"/>
      <c r="G63" s="292"/>
      <c r="H63" s="292"/>
      <c r="I63" s="292"/>
      <c r="J63" s="292"/>
      <c r="K63" s="292"/>
      <c r="L63" s="292"/>
      <c r="M63" s="292"/>
      <c r="N63" s="292"/>
      <c r="O63" s="292"/>
      <c r="P63" s="292"/>
      <c r="Q63" s="292"/>
      <c r="R63" s="292"/>
      <c r="S63" s="292"/>
      <c r="T63" s="292"/>
      <c r="U63" s="292"/>
      <c r="V63" s="292"/>
      <c r="W63" s="292"/>
      <c r="X63" s="292"/>
      <c r="Y63" s="292"/>
      <c r="Z63" s="292"/>
      <c r="AA63" s="292"/>
      <c r="AB63" s="292"/>
      <c r="AC63" s="292"/>
      <c r="AD63" s="292"/>
      <c r="AE63" s="292"/>
      <c r="AF63" s="292"/>
      <c r="AG63" s="292"/>
      <c r="AH63" s="292"/>
      <c r="AI63" s="292"/>
      <c r="AJ63" s="292"/>
      <c r="AK63" s="292"/>
      <c r="AL63" s="292"/>
      <c r="AM63" s="292"/>
      <c r="AN63" s="292"/>
      <c r="AO63" s="292"/>
      <c r="AP63" s="292"/>
      <c r="AQ63" s="292"/>
      <c r="AR63" s="292"/>
      <c r="AS63" s="293"/>
    </row>
    <row r="66" spans="1:39" ht="23.25" x14ac:dyDescent="0.35">
      <c r="A66" s="313"/>
    </row>
    <row r="68" spans="1:39" x14ac:dyDescent="0.2">
      <c r="P68" s="208"/>
    </row>
    <row r="70" spans="1:39" ht="13.15" customHeight="1" x14ac:dyDescent="0.2">
      <c r="A70" s="309" t="s">
        <v>320</v>
      </c>
      <c r="B70" s="309"/>
      <c r="C70" s="309"/>
      <c r="D70" s="309"/>
      <c r="E70" s="309"/>
    </row>
    <row r="73" spans="1:39" ht="18" x14ac:dyDescent="0.25">
      <c r="A73" s="310" t="s">
        <v>321</v>
      </c>
      <c r="B73" s="310"/>
      <c r="C73" s="310"/>
      <c r="D73" s="311"/>
      <c r="E73" s="311"/>
      <c r="F73" s="309" t="s">
        <v>325</v>
      </c>
      <c r="G73" s="309"/>
      <c r="H73" s="309"/>
      <c r="I73" s="309"/>
      <c r="J73" s="309"/>
      <c r="K73" s="309"/>
      <c r="L73" s="309"/>
      <c r="M73" s="309"/>
      <c r="N73" s="309"/>
      <c r="O73" s="309"/>
      <c r="P73" s="309"/>
      <c r="Q73" s="309"/>
      <c r="R73" s="309"/>
      <c r="S73" s="309"/>
      <c r="T73" s="309"/>
      <c r="U73" s="309"/>
      <c r="V73" s="309"/>
      <c r="W73" s="309"/>
      <c r="X73" s="309"/>
      <c r="Y73" s="309"/>
      <c r="Z73" s="309"/>
      <c r="AA73" s="309"/>
      <c r="AB73" s="309"/>
      <c r="AC73" s="309"/>
      <c r="AD73" s="309"/>
      <c r="AE73" s="309"/>
      <c r="AF73" s="309"/>
      <c r="AG73" s="309"/>
      <c r="AH73" s="309"/>
      <c r="AI73" s="309"/>
      <c r="AJ73" s="309"/>
      <c r="AK73" s="309"/>
      <c r="AL73" s="309"/>
      <c r="AM73" s="309"/>
    </row>
    <row r="75" spans="1:39" ht="19.149999999999999" customHeight="1" x14ac:dyDescent="0.25">
      <c r="A75" s="655" t="s">
        <v>322</v>
      </c>
      <c r="B75" s="655"/>
      <c r="C75" s="655"/>
    </row>
  </sheetData>
  <mergeCells count="4">
    <mergeCell ref="F17:L17"/>
    <mergeCell ref="A75:C75"/>
    <mergeCell ref="B41:M43"/>
    <mergeCell ref="B44:J45"/>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0"/>
  <sheetViews>
    <sheetView showGridLines="0" topLeftCell="A16" zoomScaleNormal="100" workbookViewId="0">
      <selection activeCell="B20" sqref="B20:K20"/>
    </sheetView>
  </sheetViews>
  <sheetFormatPr defaultColWidth="0" defaultRowHeight="15.75" x14ac:dyDescent="0.25"/>
  <cols>
    <col min="1" max="1" width="2.5703125" style="318" customWidth="1"/>
    <col min="2" max="2" width="9.28515625" style="317" customWidth="1"/>
    <col min="3" max="3" width="13.28515625" style="317" customWidth="1"/>
    <col min="4" max="4" width="24.7109375" style="318" customWidth="1"/>
    <col min="5" max="11" width="14.7109375" style="318" customWidth="1"/>
    <col min="12" max="12" width="2.5703125" style="318" customWidth="1"/>
    <col min="13" max="13" width="9" style="318" hidden="1" customWidth="1"/>
    <col min="14" max="17" width="0" style="318" hidden="1" customWidth="1"/>
    <col min="18" max="18" width="2.5703125" style="318" hidden="1" customWidth="1"/>
    <col min="19" max="20" width="9" style="318" hidden="1" customWidth="1"/>
    <col min="21" max="16384" width="0" style="318" hidden="1"/>
  </cols>
  <sheetData>
    <row r="1" spans="1:11" x14ac:dyDescent="0.25">
      <c r="A1" s="316"/>
      <c r="B1" s="316"/>
    </row>
    <row r="2" spans="1:11" s="319" customFormat="1" ht="22.5" x14ac:dyDescent="0.2">
      <c r="B2" s="320" t="s">
        <v>329</v>
      </c>
      <c r="C2" s="321"/>
      <c r="D2" s="322"/>
      <c r="E2" s="322"/>
      <c r="F2" s="322"/>
      <c r="G2" s="322"/>
      <c r="H2" s="322"/>
      <c r="I2" s="323"/>
      <c r="J2" s="323" t="s">
        <v>330</v>
      </c>
      <c r="K2" s="324"/>
    </row>
    <row r="3" spans="1:11" x14ac:dyDescent="0.25">
      <c r="B3" s="325"/>
      <c r="C3" s="326"/>
      <c r="D3" s="327"/>
      <c r="E3" s="327"/>
      <c r="F3" s="327"/>
      <c r="G3" s="327"/>
      <c r="H3" s="327"/>
      <c r="I3" s="327"/>
      <c r="J3" s="327"/>
      <c r="K3" s="327"/>
    </row>
    <row r="4" spans="1:11" s="328" customFormat="1" ht="22.5" x14ac:dyDescent="0.3">
      <c r="B4" s="329"/>
      <c r="C4" s="330">
        <v>1</v>
      </c>
      <c r="D4" s="331" t="s">
        <v>331</v>
      </c>
      <c r="E4" s="332"/>
      <c r="F4" s="333" t="s">
        <v>332</v>
      </c>
      <c r="G4" s="334"/>
      <c r="H4" s="334"/>
      <c r="I4" s="334"/>
      <c r="J4" s="334"/>
      <c r="K4" s="334"/>
    </row>
    <row r="5" spans="1:11" s="328" customFormat="1" ht="22.5" x14ac:dyDescent="0.3">
      <c r="B5" s="329"/>
      <c r="C5" s="330">
        <f>C4+1</f>
        <v>2</v>
      </c>
      <c r="D5" s="331" t="s">
        <v>333</v>
      </c>
      <c r="E5" s="332"/>
      <c r="F5" s="664" t="s">
        <v>334</v>
      </c>
      <c r="G5" s="664"/>
      <c r="H5" s="664"/>
      <c r="I5" s="664"/>
      <c r="J5" s="664"/>
      <c r="K5" s="664"/>
    </row>
    <row r="6" spans="1:11" s="328" customFormat="1" ht="22.5" x14ac:dyDescent="0.3">
      <c r="B6" s="329"/>
      <c r="C6" s="330">
        <f t="shared" ref="C6:C8" si="0">C5+1</f>
        <v>3</v>
      </c>
      <c r="D6" s="331" t="s">
        <v>335</v>
      </c>
      <c r="E6" s="332"/>
      <c r="F6" s="664" t="s">
        <v>336</v>
      </c>
      <c r="G6" s="664"/>
      <c r="H6" s="664"/>
      <c r="I6" s="664"/>
      <c r="J6" s="664"/>
      <c r="K6" s="664"/>
    </row>
    <row r="7" spans="1:11" s="328" customFormat="1" ht="22.5" x14ac:dyDescent="0.3">
      <c r="B7" s="329"/>
      <c r="C7" s="330">
        <f t="shared" si="0"/>
        <v>4</v>
      </c>
      <c r="D7" s="331" t="s">
        <v>337</v>
      </c>
      <c r="E7" s="332"/>
      <c r="F7" s="664" t="s">
        <v>338</v>
      </c>
      <c r="G7" s="664"/>
      <c r="H7" s="664"/>
      <c r="I7" s="664"/>
      <c r="J7" s="664"/>
      <c r="K7" s="664"/>
    </row>
    <row r="8" spans="1:11" s="328" customFormat="1" ht="22.5" x14ac:dyDescent="0.3">
      <c r="B8" s="329"/>
      <c r="C8" s="330">
        <f t="shared" si="0"/>
        <v>5</v>
      </c>
      <c r="D8" s="331" t="s">
        <v>339</v>
      </c>
      <c r="E8" s="332"/>
      <c r="F8" s="333" t="s">
        <v>340</v>
      </c>
      <c r="G8" s="332"/>
      <c r="H8" s="334"/>
      <c r="I8" s="334"/>
      <c r="J8" s="334"/>
      <c r="K8" s="334"/>
    </row>
    <row r="9" spans="1:11" s="328" customFormat="1" ht="22.5" x14ac:dyDescent="0.3">
      <c r="B9" s="329"/>
      <c r="C9" s="330"/>
      <c r="D9" s="331"/>
      <c r="E9" s="332"/>
      <c r="F9" s="333"/>
      <c r="G9" s="332"/>
      <c r="H9" s="334"/>
      <c r="I9" s="334"/>
      <c r="J9" s="334"/>
      <c r="K9" s="334"/>
    </row>
    <row r="10" spans="1:11" x14ac:dyDescent="0.25">
      <c r="B10" s="335"/>
      <c r="C10" s="336"/>
      <c r="D10" s="337" t="s">
        <v>341</v>
      </c>
      <c r="E10" s="338" t="s">
        <v>342</v>
      </c>
      <c r="F10" s="337"/>
      <c r="G10" s="337"/>
      <c r="H10" s="337"/>
      <c r="I10" s="337"/>
      <c r="J10" s="337"/>
      <c r="K10" s="337"/>
    </row>
    <row r="11" spans="1:11" x14ac:dyDescent="0.25">
      <c r="B11" s="339"/>
      <c r="C11" s="340"/>
      <c r="D11" s="341"/>
      <c r="E11" s="341"/>
      <c r="F11" s="341"/>
      <c r="G11" s="341"/>
      <c r="H11" s="341"/>
      <c r="I11" s="341"/>
      <c r="J11" s="341"/>
      <c r="K11" s="341"/>
    </row>
    <row r="14" spans="1:11" ht="22.5" x14ac:dyDescent="0.25">
      <c r="B14" s="661" t="s">
        <v>343</v>
      </c>
      <c r="C14" s="661"/>
      <c r="D14" s="661"/>
      <c r="E14" s="661"/>
      <c r="F14" s="661"/>
      <c r="G14" s="661"/>
      <c r="H14" s="661"/>
      <c r="I14" s="661"/>
      <c r="J14" s="661"/>
      <c r="K14" s="661"/>
    </row>
    <row r="15" spans="1:11" ht="16.5" thickBot="1" x14ac:dyDescent="0.3">
      <c r="B15" s="342" t="s">
        <v>344</v>
      </c>
      <c r="C15" s="342" t="s">
        <v>345</v>
      </c>
      <c r="D15" s="342" t="s">
        <v>346</v>
      </c>
      <c r="E15" s="658" t="s">
        <v>347</v>
      </c>
      <c r="F15" s="658"/>
      <c r="G15" s="658"/>
      <c r="H15" s="658"/>
      <c r="I15" s="658"/>
      <c r="J15" s="658"/>
      <c r="K15" s="658"/>
    </row>
    <row r="16" spans="1:11" ht="16.5" thickBot="1" x14ac:dyDescent="0.3">
      <c r="B16" s="344">
        <v>1</v>
      </c>
      <c r="C16" s="345">
        <v>45216</v>
      </c>
      <c r="D16" s="346" t="s">
        <v>348</v>
      </c>
      <c r="E16" s="659"/>
      <c r="F16" s="659"/>
      <c r="G16" s="659"/>
      <c r="H16" s="659"/>
      <c r="I16" s="659"/>
      <c r="J16" s="659"/>
      <c r="K16" s="659"/>
    </row>
    <row r="17" spans="2:11" x14ac:dyDescent="0.25">
      <c r="B17" s="344">
        <v>2</v>
      </c>
      <c r="C17" s="348">
        <v>45217</v>
      </c>
      <c r="D17" s="349" t="s">
        <v>349</v>
      </c>
      <c r="E17" s="659"/>
      <c r="F17" s="659"/>
      <c r="G17" s="659"/>
      <c r="H17" s="659"/>
      <c r="I17" s="659"/>
      <c r="J17" s="659"/>
      <c r="K17" s="659"/>
    </row>
    <row r="18" spans="2:11" x14ac:dyDescent="0.25">
      <c r="B18" s="350"/>
      <c r="C18" s="350"/>
      <c r="D18" s="350"/>
      <c r="E18" s="659"/>
      <c r="F18" s="659"/>
      <c r="G18" s="659"/>
      <c r="H18" s="659"/>
      <c r="I18" s="659"/>
      <c r="J18" s="659"/>
      <c r="K18" s="659"/>
    </row>
    <row r="20" spans="2:11" s="351" customFormat="1" ht="22.5" x14ac:dyDescent="0.25">
      <c r="B20" s="661" t="s">
        <v>350</v>
      </c>
      <c r="C20" s="661"/>
      <c r="D20" s="661">
        <f ca="1">TODAY()</f>
        <v>45253</v>
      </c>
      <c r="E20" s="661"/>
      <c r="F20" s="661"/>
      <c r="G20" s="661"/>
      <c r="H20" s="661"/>
      <c r="I20" s="661"/>
      <c r="J20" s="661"/>
      <c r="K20" s="661"/>
    </row>
    <row r="21" spans="2:11" s="353" customFormat="1" ht="15" x14ac:dyDescent="0.25">
      <c r="B21" s="352" t="s">
        <v>351</v>
      </c>
      <c r="C21" s="352" t="s">
        <v>352</v>
      </c>
      <c r="D21" s="352" t="s">
        <v>353</v>
      </c>
      <c r="E21" s="663" t="s">
        <v>354</v>
      </c>
      <c r="F21" s="663"/>
      <c r="G21" s="663"/>
      <c r="H21" s="663"/>
      <c r="I21" s="663"/>
      <c r="J21" s="663"/>
      <c r="K21" s="663"/>
    </row>
    <row r="22" spans="2:11" s="351" customFormat="1" ht="15" x14ac:dyDescent="0.25">
      <c r="B22" s="354">
        <v>0</v>
      </c>
      <c r="C22" s="355" t="s">
        <v>355</v>
      </c>
      <c r="D22" s="356" t="s">
        <v>356</v>
      </c>
      <c r="E22" s="660" t="s">
        <v>357</v>
      </c>
      <c r="F22" s="660"/>
      <c r="G22" s="660"/>
      <c r="H22" s="660"/>
      <c r="I22" s="660"/>
      <c r="J22" s="660"/>
      <c r="K22" s="660"/>
    </row>
    <row r="23" spans="2:11" s="351" customFormat="1" ht="15" x14ac:dyDescent="0.25">
      <c r="B23" s="354">
        <v>1</v>
      </c>
      <c r="C23" s="355" t="s">
        <v>333</v>
      </c>
      <c r="D23" s="356" t="s">
        <v>358</v>
      </c>
      <c r="E23" s="660" t="s">
        <v>359</v>
      </c>
      <c r="F23" s="660"/>
      <c r="G23" s="660"/>
      <c r="H23" s="660"/>
      <c r="I23" s="660"/>
      <c r="J23" s="660"/>
      <c r="K23" s="660"/>
    </row>
    <row r="24" spans="2:11" s="351" customFormat="1" ht="34.5" customHeight="1" x14ac:dyDescent="0.25">
      <c r="B24" s="354">
        <f>B23+1</f>
        <v>2</v>
      </c>
      <c r="C24" s="355" t="s">
        <v>333</v>
      </c>
      <c r="D24" s="356" t="s">
        <v>358</v>
      </c>
      <c r="E24" s="662" t="s">
        <v>360</v>
      </c>
      <c r="F24" s="660"/>
      <c r="G24" s="660"/>
      <c r="H24" s="660"/>
      <c r="I24" s="660"/>
      <c r="J24" s="660"/>
      <c r="K24" s="660"/>
    </row>
    <row r="25" spans="2:11" s="351" customFormat="1" x14ac:dyDescent="0.25">
      <c r="B25" s="354">
        <f t="shared" ref="B25:B34" si="1">B24+1</f>
        <v>3</v>
      </c>
      <c r="C25" s="355" t="s">
        <v>333</v>
      </c>
      <c r="D25" s="356" t="s">
        <v>358</v>
      </c>
      <c r="E25" s="662" t="s">
        <v>361</v>
      </c>
      <c r="F25" s="660"/>
      <c r="G25" s="660"/>
      <c r="H25" s="660"/>
      <c r="I25" s="660"/>
      <c r="J25" s="660"/>
      <c r="K25" s="660"/>
    </row>
    <row r="26" spans="2:11" s="351" customFormat="1" x14ac:dyDescent="0.25">
      <c r="B26" s="354">
        <f t="shared" si="1"/>
        <v>4</v>
      </c>
      <c r="C26" s="355" t="s">
        <v>333</v>
      </c>
      <c r="D26" s="356" t="s">
        <v>358</v>
      </c>
      <c r="E26" s="662" t="s">
        <v>362</v>
      </c>
      <c r="F26" s="660"/>
      <c r="G26" s="660"/>
      <c r="H26" s="660"/>
      <c r="I26" s="660"/>
      <c r="J26" s="660"/>
      <c r="K26" s="660"/>
    </row>
    <row r="27" spans="2:11" s="351" customFormat="1" x14ac:dyDescent="0.25">
      <c r="B27" s="354">
        <f t="shared" si="1"/>
        <v>5</v>
      </c>
      <c r="C27" s="355" t="s">
        <v>333</v>
      </c>
      <c r="D27" s="356" t="s">
        <v>358</v>
      </c>
      <c r="E27" s="662" t="s">
        <v>363</v>
      </c>
      <c r="F27" s="660"/>
      <c r="G27" s="660"/>
      <c r="H27" s="660"/>
      <c r="I27" s="660"/>
      <c r="J27" s="660"/>
      <c r="K27" s="660"/>
    </row>
    <row r="28" spans="2:11" s="351" customFormat="1" x14ac:dyDescent="0.25">
      <c r="B28" s="354">
        <f t="shared" si="1"/>
        <v>6</v>
      </c>
      <c r="C28" s="355" t="s">
        <v>333</v>
      </c>
      <c r="D28" s="356" t="s">
        <v>358</v>
      </c>
      <c r="E28" s="662" t="s">
        <v>364</v>
      </c>
      <c r="F28" s="660"/>
      <c r="G28" s="660"/>
      <c r="H28" s="660"/>
      <c r="I28" s="660"/>
      <c r="J28" s="660"/>
      <c r="K28" s="660"/>
    </row>
    <row r="29" spans="2:11" s="351" customFormat="1" x14ac:dyDescent="0.25">
      <c r="B29" s="354">
        <f t="shared" si="1"/>
        <v>7</v>
      </c>
      <c r="C29" s="355" t="s">
        <v>333</v>
      </c>
      <c r="D29" s="356" t="s">
        <v>358</v>
      </c>
      <c r="E29" s="662" t="s">
        <v>365</v>
      </c>
      <c r="F29" s="660"/>
      <c r="G29" s="660"/>
      <c r="H29" s="660"/>
      <c r="I29" s="660"/>
      <c r="J29" s="660"/>
      <c r="K29" s="660"/>
    </row>
    <row r="30" spans="2:11" s="351" customFormat="1" ht="15" x14ac:dyDescent="0.25">
      <c r="B30" s="354">
        <f t="shared" si="1"/>
        <v>8</v>
      </c>
      <c r="C30" s="355" t="s">
        <v>335</v>
      </c>
      <c r="D30" s="356" t="s">
        <v>358</v>
      </c>
      <c r="E30" s="660" t="s">
        <v>366</v>
      </c>
      <c r="F30" s="660"/>
      <c r="G30" s="660"/>
      <c r="H30" s="660"/>
      <c r="I30" s="660"/>
      <c r="J30" s="660"/>
      <c r="K30" s="660"/>
    </row>
    <row r="31" spans="2:11" s="351" customFormat="1" ht="15" x14ac:dyDescent="0.25">
      <c r="B31" s="354">
        <f t="shared" si="1"/>
        <v>9</v>
      </c>
      <c r="C31" s="355"/>
      <c r="D31" s="356"/>
      <c r="E31" s="660"/>
      <c r="F31" s="660"/>
      <c r="G31" s="660"/>
      <c r="H31" s="660"/>
      <c r="I31" s="660"/>
      <c r="J31" s="660"/>
      <c r="K31" s="660"/>
    </row>
    <row r="32" spans="2:11" s="351" customFormat="1" ht="15" x14ac:dyDescent="0.25">
      <c r="B32" s="354">
        <f t="shared" si="1"/>
        <v>10</v>
      </c>
      <c r="C32" s="355"/>
      <c r="D32" s="356"/>
      <c r="E32" s="660"/>
      <c r="F32" s="660"/>
      <c r="G32" s="660"/>
      <c r="H32" s="660"/>
      <c r="I32" s="660"/>
      <c r="J32" s="660"/>
      <c r="K32" s="660"/>
    </row>
    <row r="33" spans="2:11" s="351" customFormat="1" ht="15" x14ac:dyDescent="0.25">
      <c r="B33" s="354">
        <f t="shared" si="1"/>
        <v>11</v>
      </c>
      <c r="C33" s="355"/>
      <c r="D33" s="356"/>
      <c r="E33" s="660"/>
      <c r="F33" s="660"/>
      <c r="G33" s="660"/>
      <c r="H33" s="660"/>
      <c r="I33" s="660"/>
      <c r="J33" s="660"/>
      <c r="K33" s="660"/>
    </row>
    <row r="34" spans="2:11" s="351" customFormat="1" ht="15" x14ac:dyDescent="0.25">
      <c r="B34" s="354">
        <f t="shared" si="1"/>
        <v>12</v>
      </c>
      <c r="C34" s="355"/>
      <c r="D34" s="356"/>
      <c r="E34" s="660"/>
      <c r="F34" s="660"/>
      <c r="G34" s="660"/>
      <c r="H34" s="660"/>
      <c r="I34" s="660"/>
      <c r="J34" s="660"/>
      <c r="K34" s="660"/>
    </row>
    <row r="36" spans="2:11" ht="22.5" x14ac:dyDescent="0.25">
      <c r="B36" s="661" t="s">
        <v>367</v>
      </c>
      <c r="C36" s="661"/>
      <c r="D36" s="661"/>
      <c r="E36" s="661"/>
      <c r="F36" s="661"/>
      <c r="G36" s="661"/>
      <c r="H36" s="661"/>
      <c r="I36" s="661"/>
      <c r="J36" s="661"/>
      <c r="K36" s="661"/>
    </row>
    <row r="37" spans="2:11" x14ac:dyDescent="0.25">
      <c r="B37" s="342" t="s">
        <v>351</v>
      </c>
      <c r="C37" s="342" t="s">
        <v>345</v>
      </c>
      <c r="D37" s="342" t="s">
        <v>368</v>
      </c>
      <c r="E37" s="658" t="s">
        <v>369</v>
      </c>
      <c r="F37" s="658"/>
      <c r="G37" s="658"/>
      <c r="H37" s="658"/>
      <c r="I37" s="658"/>
      <c r="J37" s="658"/>
      <c r="K37" s="658"/>
    </row>
    <row r="38" spans="2:11" x14ac:dyDescent="0.25">
      <c r="B38" s="350">
        <v>1</v>
      </c>
      <c r="C38" s="350"/>
      <c r="D38" s="347"/>
      <c r="E38" s="659"/>
      <c r="F38" s="659"/>
      <c r="G38" s="659"/>
      <c r="H38" s="659"/>
      <c r="I38" s="659"/>
      <c r="J38" s="659"/>
      <c r="K38" s="659"/>
    </row>
    <row r="39" spans="2:11" x14ac:dyDescent="0.25">
      <c r="B39" s="350">
        <v>2</v>
      </c>
      <c r="C39" s="350"/>
      <c r="D39" s="347"/>
      <c r="E39" s="659"/>
      <c r="F39" s="659"/>
      <c r="G39" s="659"/>
      <c r="H39" s="659"/>
      <c r="I39" s="659"/>
      <c r="J39" s="659"/>
      <c r="K39" s="659"/>
    </row>
    <row r="40" spans="2:11" x14ac:dyDescent="0.25">
      <c r="B40" s="350">
        <v>3</v>
      </c>
      <c r="C40" s="350"/>
      <c r="D40" s="347"/>
      <c r="E40" s="659"/>
      <c r="F40" s="659"/>
      <c r="G40" s="659"/>
      <c r="H40" s="659"/>
      <c r="I40" s="659"/>
      <c r="J40" s="659"/>
      <c r="K40" s="659"/>
    </row>
  </sheetData>
  <mergeCells count="28">
    <mergeCell ref="E16:K16"/>
    <mergeCell ref="F5:K5"/>
    <mergeCell ref="F6:K6"/>
    <mergeCell ref="F7:K7"/>
    <mergeCell ref="B14:K14"/>
    <mergeCell ref="E15:K15"/>
    <mergeCell ref="E29:K29"/>
    <mergeCell ref="E17:K17"/>
    <mergeCell ref="E18:K18"/>
    <mergeCell ref="B20:K20"/>
    <mergeCell ref="E21:K21"/>
    <mergeCell ref="E22:K22"/>
    <mergeCell ref="E23:K23"/>
    <mergeCell ref="E24:K24"/>
    <mergeCell ref="E25:K25"/>
    <mergeCell ref="E26:K26"/>
    <mergeCell ref="E27:K27"/>
    <mergeCell ref="E28:K28"/>
    <mergeCell ref="E37:K37"/>
    <mergeCell ref="E38:K38"/>
    <mergeCell ref="E39:K39"/>
    <mergeCell ref="E40:K40"/>
    <mergeCell ref="E30:K30"/>
    <mergeCell ref="E31:K31"/>
    <mergeCell ref="E32:K32"/>
    <mergeCell ref="E33:K33"/>
    <mergeCell ref="E34:K34"/>
    <mergeCell ref="B36:K36"/>
  </mergeCells>
  <dataValidations count="1">
    <dataValidation showInputMessage="1" showErrorMessage="1" sqref="D22:D34"/>
  </dataValidations>
  <hyperlinks>
    <hyperlink ref="D5" location="Orcado!A1" display="Orçado"/>
    <hyperlink ref="D8" location="Param!A1" display="Paramêtros"/>
    <hyperlink ref="D4" location="Capa!A1" display="Instruções"/>
    <hyperlink ref="D6" location="Realizado!A1" display="Realizado"/>
    <hyperlink ref="D7" location="Status!A1" display="Status"/>
    <hyperlink ref="E10" r:id="rId1"/>
  </hyperlinks>
  <printOptions horizontalCentered="1" verticalCentered="1"/>
  <pageMargins left="0.51181102362204722" right="0.51181102362204722" top="0.7857142857142857" bottom="0.7857142857142857" header="0.31496062992125984" footer="0.31496062992125984"/>
  <pageSetup paperSize="9" scale="89" orientation="landscape" r:id="rId2"/>
  <headerFooter>
    <oddHeader xml:space="preserve">&amp;L
</oddHeader>
  </headerFooter>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55"/>
  <sheetViews>
    <sheetView showGridLines="0" workbookViewId="0">
      <pane xSplit="2" ySplit="4" topLeftCell="E26" activePane="bottomRight" state="frozen"/>
      <selection activeCell="D16" sqref="D16:D17"/>
      <selection pane="topRight" activeCell="D16" sqref="D16:D17"/>
      <selection pane="bottomLeft" activeCell="D16" sqref="D16:D17"/>
      <selection pane="bottomRight" activeCell="D16" sqref="D16:D17"/>
    </sheetView>
  </sheetViews>
  <sheetFormatPr defaultColWidth="9.28515625" defaultRowHeight="15" x14ac:dyDescent="0.25"/>
  <cols>
    <col min="1" max="1" width="2.7109375" style="358" customWidth="1"/>
    <col min="2" max="2" width="35.7109375" style="358" customWidth="1"/>
    <col min="3" max="3" width="29.85546875" style="358" customWidth="1"/>
    <col min="4" max="4" width="23.42578125" style="358" customWidth="1"/>
    <col min="5" max="5" width="13.7109375" style="358" customWidth="1"/>
    <col min="6" max="6" width="14.28515625" style="358" customWidth="1"/>
    <col min="7" max="16" width="12.7109375" style="358" bestFit="1" customWidth="1"/>
    <col min="17" max="17" width="12.5703125" style="358" bestFit="1" customWidth="1"/>
    <col min="18" max="16384" width="9.28515625" style="358"/>
  </cols>
  <sheetData>
    <row r="2" spans="2:17" x14ac:dyDescent="0.25">
      <c r="B2" s="665" t="s">
        <v>370</v>
      </c>
      <c r="C2" s="665"/>
      <c r="D2" s="666" t="s">
        <v>371</v>
      </c>
      <c r="E2" s="666"/>
      <c r="F2" s="666"/>
      <c r="G2" s="666"/>
      <c r="H2" s="666"/>
      <c r="I2" s="666"/>
      <c r="J2" s="666"/>
      <c r="K2" s="666"/>
      <c r="L2" s="666"/>
      <c r="M2" s="666"/>
      <c r="N2" s="666"/>
      <c r="O2" s="666"/>
      <c r="P2" s="666"/>
      <c r="Q2" s="357"/>
    </row>
    <row r="3" spans="2:17" ht="17.45" customHeight="1" x14ac:dyDescent="0.25">
      <c r="B3" s="359" t="s">
        <v>372</v>
      </c>
      <c r="C3" s="360" t="str">
        <f>Param!C17</f>
        <v xml:space="preserve">Saúde e Bem-estar </v>
      </c>
      <c r="D3" s="361"/>
      <c r="E3" s="362">
        <f>Param!C18</f>
        <v>45160</v>
      </c>
      <c r="F3" s="363">
        <f>DATE(YEAR(E3),MONTH(E3)+1,DAY(E3))</f>
        <v>45191</v>
      </c>
      <c r="G3" s="363">
        <f>DATE(YEAR(F3),MONTH(F3)+1,DAY(F3))</f>
        <v>45221</v>
      </c>
      <c r="H3" s="363">
        <f t="shared" ref="H3:P3" si="0">DATE(YEAR(G3),MONTH(G3)+1,DAY(G3))</f>
        <v>45252</v>
      </c>
      <c r="I3" s="363">
        <f t="shared" si="0"/>
        <v>45282</v>
      </c>
      <c r="J3" s="363">
        <f t="shared" si="0"/>
        <v>45313</v>
      </c>
      <c r="K3" s="363">
        <f t="shared" si="0"/>
        <v>45344</v>
      </c>
      <c r="L3" s="363">
        <f t="shared" si="0"/>
        <v>45373</v>
      </c>
      <c r="M3" s="363">
        <f t="shared" si="0"/>
        <v>45404</v>
      </c>
      <c r="N3" s="363">
        <f t="shared" si="0"/>
        <v>45434</v>
      </c>
      <c r="O3" s="363">
        <f t="shared" si="0"/>
        <v>45465</v>
      </c>
      <c r="P3" s="363">
        <f t="shared" si="0"/>
        <v>45495</v>
      </c>
      <c r="Q3" s="357" t="s">
        <v>35</v>
      </c>
    </row>
    <row r="4" spans="2:17" ht="25.15" customHeight="1" x14ac:dyDescent="0.25">
      <c r="B4" s="364" t="s">
        <v>373</v>
      </c>
      <c r="C4" s="365" t="str">
        <f>Param!C19</f>
        <v xml:space="preserve"> Prefeitura de São Paulo</v>
      </c>
      <c r="D4" s="366">
        <v>0</v>
      </c>
      <c r="E4" s="366">
        <v>1</v>
      </c>
      <c r="F4" s="366">
        <f>E4+1</f>
        <v>2</v>
      </c>
      <c r="G4" s="366">
        <f t="shared" ref="G4:P4" si="1">F4+1</f>
        <v>3</v>
      </c>
      <c r="H4" s="366">
        <f t="shared" si="1"/>
        <v>4</v>
      </c>
      <c r="I4" s="366">
        <f t="shared" si="1"/>
        <v>5</v>
      </c>
      <c r="J4" s="366">
        <f t="shared" si="1"/>
        <v>6</v>
      </c>
      <c r="K4" s="366">
        <f t="shared" si="1"/>
        <v>7</v>
      </c>
      <c r="L4" s="366">
        <f t="shared" si="1"/>
        <v>8</v>
      </c>
      <c r="M4" s="366">
        <f t="shared" si="1"/>
        <v>9</v>
      </c>
      <c r="N4" s="366">
        <f t="shared" si="1"/>
        <v>10</v>
      </c>
      <c r="O4" s="366">
        <f t="shared" si="1"/>
        <v>11</v>
      </c>
      <c r="P4" s="366">
        <f t="shared" si="1"/>
        <v>12</v>
      </c>
      <c r="Q4" s="357"/>
    </row>
    <row r="5" spans="2:17" ht="25.15" customHeight="1" x14ac:dyDescent="0.25">
      <c r="B5" s="367" t="s">
        <v>374</v>
      </c>
      <c r="C5" s="368">
        <v>150000</v>
      </c>
      <c r="D5" s="369">
        <f>SUM(D9+D11+D13+D15+D17+D19+D21+D23+D25+D27+D29)</f>
        <v>155000</v>
      </c>
      <c r="E5" s="369">
        <f>SUM(E33:E46)+E9+E11+E13+E15+E17+E19+E21+E23+E25+E27+E29</f>
        <v>10388.230000000003</v>
      </c>
      <c r="F5" s="369">
        <f t="shared" ref="F5:P5" si="2">SUM(F33:F46)+F9+F11+F13+F15+F17+F19+F21+F23+F25+F27</f>
        <v>10305.458000000001</v>
      </c>
      <c r="G5" s="369">
        <f t="shared" si="2"/>
        <v>7986.0038000000013</v>
      </c>
      <c r="H5" s="369">
        <f t="shared" si="2"/>
        <v>8234.6041800000021</v>
      </c>
      <c r="I5" s="369">
        <f t="shared" si="2"/>
        <v>9058.0645980000045</v>
      </c>
      <c r="J5" s="369">
        <f t="shared" si="2"/>
        <v>9963.8710578000027</v>
      </c>
      <c r="K5" s="369">
        <f t="shared" si="2"/>
        <v>10960.258163580005</v>
      </c>
      <c r="L5" s="369">
        <f t="shared" si="2"/>
        <v>12056.283979938009</v>
      </c>
      <c r="M5" s="369">
        <f t="shared" si="2"/>
        <v>13261.912377931811</v>
      </c>
      <c r="N5" s="369">
        <f t="shared" si="2"/>
        <v>14588.103615724989</v>
      </c>
      <c r="O5" s="369">
        <f t="shared" si="2"/>
        <v>16046.91397729749</v>
      </c>
      <c r="P5" s="369">
        <f t="shared" si="2"/>
        <v>17651.605375027244</v>
      </c>
      <c r="Q5" s="370">
        <f>SUM(D5:P5)</f>
        <v>295501.30912529957</v>
      </c>
    </row>
    <row r="6" spans="2:17" x14ac:dyDescent="0.25">
      <c r="B6" s="367" t="s">
        <v>375</v>
      </c>
      <c r="C6" s="358">
        <v>0</v>
      </c>
      <c r="D6" s="369">
        <f>D5</f>
        <v>155000</v>
      </c>
      <c r="E6" s="369">
        <f>D6+E5</f>
        <v>165388.23000000001</v>
      </c>
      <c r="F6" s="369">
        <f>E6+F5</f>
        <v>175693.68800000002</v>
      </c>
      <c r="G6" s="369">
        <f>F6+G5</f>
        <v>183679.69180000003</v>
      </c>
      <c r="H6" s="369">
        <f>G6+H5</f>
        <v>191914.29598000002</v>
      </c>
      <c r="I6" s="369">
        <f t="shared" ref="I6:O6" si="3">H6+I5</f>
        <v>200972.36057800002</v>
      </c>
      <c r="J6" s="369">
        <f t="shared" si="3"/>
        <v>210936.23163580004</v>
      </c>
      <c r="K6" s="369">
        <f t="shared" si="3"/>
        <v>221896.48979938004</v>
      </c>
      <c r="L6" s="369">
        <f t="shared" si="3"/>
        <v>233952.77377931806</v>
      </c>
      <c r="M6" s="369">
        <f t="shared" si="3"/>
        <v>247214.68615724987</v>
      </c>
      <c r="N6" s="369">
        <f t="shared" si="3"/>
        <v>261802.78977297485</v>
      </c>
      <c r="O6" s="369">
        <f t="shared" si="3"/>
        <v>277849.70375027234</v>
      </c>
      <c r="P6" s="369">
        <f>O6+P5</f>
        <v>295501.30912529957</v>
      </c>
    </row>
    <row r="7" spans="2:17" x14ac:dyDescent="0.25">
      <c r="B7" s="361" t="s">
        <v>333</v>
      </c>
      <c r="C7" s="371" t="s">
        <v>376</v>
      </c>
      <c r="D7" s="371"/>
    </row>
    <row r="8" spans="2:17" x14ac:dyDescent="0.25">
      <c r="B8" s="361" t="s">
        <v>377</v>
      </c>
      <c r="C8" s="372" t="s">
        <v>378</v>
      </c>
      <c r="D8" s="373"/>
      <c r="E8" s="373"/>
      <c r="F8" s="374"/>
      <c r="G8" s="375"/>
      <c r="H8" s="375"/>
      <c r="I8" s="375"/>
      <c r="J8" s="375"/>
      <c r="K8" s="375"/>
      <c r="L8" s="375"/>
      <c r="M8" s="375"/>
      <c r="N8" s="375"/>
      <c r="O8" s="375"/>
      <c r="P8" s="375"/>
      <c r="Q8" s="376"/>
    </row>
    <row r="9" spans="2:17" ht="75" x14ac:dyDescent="0.25">
      <c r="B9" s="377" t="s">
        <v>55</v>
      </c>
      <c r="C9" s="378" t="s">
        <v>379</v>
      </c>
      <c r="D9" s="379">
        <v>7700</v>
      </c>
      <c r="E9" s="379">
        <v>3500</v>
      </c>
      <c r="F9" s="380">
        <f t="shared" ref="F9:P9" si="4">E9*(1+F8)</f>
        <v>3500</v>
      </c>
      <c r="G9" s="380">
        <v>500</v>
      </c>
      <c r="H9" s="380">
        <v>0</v>
      </c>
      <c r="I9" s="380">
        <f>H9*(1+I8)</f>
        <v>0</v>
      </c>
      <c r="J9" s="380">
        <f t="shared" si="4"/>
        <v>0</v>
      </c>
      <c r="K9" s="380">
        <f t="shared" si="4"/>
        <v>0</v>
      </c>
      <c r="L9" s="380">
        <f t="shared" si="4"/>
        <v>0</v>
      </c>
      <c r="M9" s="380">
        <f t="shared" si="4"/>
        <v>0</v>
      </c>
      <c r="N9" s="380">
        <f t="shared" si="4"/>
        <v>0</v>
      </c>
      <c r="O9" s="380">
        <f t="shared" si="4"/>
        <v>0</v>
      </c>
      <c r="P9" s="380">
        <f t="shared" si="4"/>
        <v>0</v>
      </c>
      <c r="Q9" s="381">
        <f>SUM(E9:P9)</f>
        <v>7500</v>
      </c>
    </row>
    <row r="10" spans="2:17" x14ac:dyDescent="0.25">
      <c r="B10" s="382" t="s">
        <v>380</v>
      </c>
      <c r="C10" s="372" t="s">
        <v>381</v>
      </c>
      <c r="D10" s="373"/>
      <c r="E10" s="373"/>
      <c r="F10" s="374">
        <v>0.1</v>
      </c>
      <c r="G10" s="375">
        <f>F10</f>
        <v>0.1</v>
      </c>
      <c r="H10" s="375">
        <f t="shared" ref="H10:P10" si="5">G10</f>
        <v>0.1</v>
      </c>
      <c r="I10" s="375">
        <f t="shared" si="5"/>
        <v>0.1</v>
      </c>
      <c r="J10" s="375">
        <f t="shared" si="5"/>
        <v>0.1</v>
      </c>
      <c r="K10" s="375">
        <f t="shared" si="5"/>
        <v>0.1</v>
      </c>
      <c r="L10" s="375">
        <f t="shared" si="5"/>
        <v>0.1</v>
      </c>
      <c r="M10" s="375">
        <f t="shared" si="5"/>
        <v>0.1</v>
      </c>
      <c r="N10" s="375">
        <f t="shared" si="5"/>
        <v>0.1</v>
      </c>
      <c r="O10" s="375">
        <f t="shared" si="5"/>
        <v>0.1</v>
      </c>
      <c r="P10" s="375">
        <f t="shared" si="5"/>
        <v>0.1</v>
      </c>
      <c r="Q10" s="376"/>
    </row>
    <row r="11" spans="2:17" ht="75" x14ac:dyDescent="0.25">
      <c r="B11" s="383" t="s">
        <v>57</v>
      </c>
      <c r="C11" s="384" t="s">
        <v>382</v>
      </c>
      <c r="D11" s="379">
        <v>17000</v>
      </c>
      <c r="E11" s="379">
        <v>794.96</v>
      </c>
      <c r="F11" s="380">
        <f t="shared" ref="F11:P11" si="6">E11*(1+F10)</f>
        <v>874.45600000000013</v>
      </c>
      <c r="G11" s="380">
        <f t="shared" si="6"/>
        <v>961.90160000000026</v>
      </c>
      <c r="H11" s="380">
        <f t="shared" si="6"/>
        <v>1058.0917600000005</v>
      </c>
      <c r="I11" s="380">
        <f>H11*(1+I10)</f>
        <v>1163.9009360000007</v>
      </c>
      <c r="J11" s="380">
        <f>I11*(1+J10)</f>
        <v>1280.2910296000009</v>
      </c>
      <c r="K11" s="380">
        <f t="shared" si="6"/>
        <v>1408.3201325600012</v>
      </c>
      <c r="L11" s="380">
        <f t="shared" si="6"/>
        <v>1549.1521458160014</v>
      </c>
      <c r="M11" s="380">
        <f t="shared" si="6"/>
        <v>1704.0673603976018</v>
      </c>
      <c r="N11" s="380">
        <f t="shared" si="6"/>
        <v>1874.474096437362</v>
      </c>
      <c r="O11" s="380">
        <f t="shared" si="6"/>
        <v>2061.9215060810984</v>
      </c>
      <c r="P11" s="380">
        <f t="shared" si="6"/>
        <v>2268.1136566892083</v>
      </c>
      <c r="Q11" s="381">
        <f>SUM(E11:P11)</f>
        <v>16999.650223581273</v>
      </c>
    </row>
    <row r="12" spans="2:17" x14ac:dyDescent="0.25">
      <c r="B12" s="382" t="s">
        <v>380</v>
      </c>
      <c r="C12" s="372" t="s">
        <v>381</v>
      </c>
      <c r="D12" s="373"/>
      <c r="E12" s="373"/>
      <c r="F12" s="374">
        <v>0.1</v>
      </c>
      <c r="G12" s="375">
        <f>F12</f>
        <v>0.1</v>
      </c>
      <c r="H12" s="375">
        <f t="shared" ref="H12:P12" si="7">G12</f>
        <v>0.1</v>
      </c>
      <c r="I12" s="375">
        <f t="shared" si="7"/>
        <v>0.1</v>
      </c>
      <c r="J12" s="375">
        <f t="shared" si="7"/>
        <v>0.1</v>
      </c>
      <c r="K12" s="375">
        <f t="shared" si="7"/>
        <v>0.1</v>
      </c>
      <c r="L12" s="375">
        <f t="shared" si="7"/>
        <v>0.1</v>
      </c>
      <c r="M12" s="375">
        <f t="shared" si="7"/>
        <v>0.1</v>
      </c>
      <c r="N12" s="375">
        <f t="shared" si="7"/>
        <v>0.1</v>
      </c>
      <c r="O12" s="375">
        <f t="shared" si="7"/>
        <v>0.1</v>
      </c>
      <c r="P12" s="375">
        <f t="shared" si="7"/>
        <v>0.1</v>
      </c>
      <c r="Q12" s="376"/>
    </row>
    <row r="13" spans="2:17" ht="75" x14ac:dyDescent="0.25">
      <c r="B13" s="383" t="s">
        <v>64</v>
      </c>
      <c r="C13" s="384" t="s">
        <v>383</v>
      </c>
      <c r="D13" s="379">
        <v>13200</v>
      </c>
      <c r="E13" s="379">
        <v>617.29</v>
      </c>
      <c r="F13" s="380">
        <f t="shared" ref="F13:P13" si="8">E13*(1+F12)</f>
        <v>679.01900000000001</v>
      </c>
      <c r="G13" s="380">
        <f t="shared" si="8"/>
        <v>746.92090000000007</v>
      </c>
      <c r="H13" s="380">
        <f t="shared" si="8"/>
        <v>821.6129900000002</v>
      </c>
      <c r="I13" s="380">
        <f t="shared" si="8"/>
        <v>903.77428900000029</v>
      </c>
      <c r="J13" s="380">
        <f t="shared" si="8"/>
        <v>994.15171790000045</v>
      </c>
      <c r="K13" s="380">
        <f t="shared" si="8"/>
        <v>1093.5668896900006</v>
      </c>
      <c r="L13" s="380">
        <f t="shared" si="8"/>
        <v>1202.9235786590007</v>
      </c>
      <c r="M13" s="380">
        <f t="shared" si="8"/>
        <v>1323.2159365249008</v>
      </c>
      <c r="N13" s="380">
        <f t="shared" si="8"/>
        <v>1455.5375301773911</v>
      </c>
      <c r="O13" s="380">
        <f t="shared" si="8"/>
        <v>1601.0912831951302</v>
      </c>
      <c r="P13" s="380">
        <f t="shared" si="8"/>
        <v>1761.2004115146435</v>
      </c>
      <c r="Q13" s="381">
        <f>SUM(E13:P13)</f>
        <v>13200.304526661066</v>
      </c>
    </row>
    <row r="14" spans="2:17" x14ac:dyDescent="0.25">
      <c r="B14" s="382" t="s">
        <v>380</v>
      </c>
      <c r="C14" s="372" t="s">
        <v>381</v>
      </c>
      <c r="D14" s="373"/>
      <c r="E14" s="373"/>
      <c r="F14" s="374">
        <v>0.1</v>
      </c>
      <c r="G14" s="375">
        <f>F14</f>
        <v>0.1</v>
      </c>
      <c r="H14" s="375">
        <f t="shared" ref="H14:P14" si="9">G14</f>
        <v>0.1</v>
      </c>
      <c r="I14" s="375">
        <f t="shared" si="9"/>
        <v>0.1</v>
      </c>
      <c r="J14" s="375">
        <f t="shared" si="9"/>
        <v>0.1</v>
      </c>
      <c r="K14" s="375">
        <f t="shared" si="9"/>
        <v>0.1</v>
      </c>
      <c r="L14" s="375">
        <f t="shared" si="9"/>
        <v>0.1</v>
      </c>
      <c r="M14" s="375">
        <f t="shared" si="9"/>
        <v>0.1</v>
      </c>
      <c r="N14" s="375">
        <f t="shared" si="9"/>
        <v>0.1</v>
      </c>
      <c r="O14" s="375">
        <f t="shared" si="9"/>
        <v>0.1</v>
      </c>
      <c r="P14" s="375">
        <f t="shared" si="9"/>
        <v>0.1</v>
      </c>
      <c r="Q14" s="376"/>
    </row>
    <row r="15" spans="2:17" ht="45" x14ac:dyDescent="0.25">
      <c r="B15" s="385" t="s">
        <v>72</v>
      </c>
      <c r="C15" s="384" t="s">
        <v>384</v>
      </c>
      <c r="D15" s="379">
        <v>32000</v>
      </c>
      <c r="E15" s="379">
        <v>1496.43</v>
      </c>
      <c r="F15" s="380">
        <f>E15*(1+F14)</f>
        <v>1646.0730000000001</v>
      </c>
      <c r="G15" s="380">
        <f>F15*(1+G14)</f>
        <v>1810.6803000000002</v>
      </c>
      <c r="H15" s="380">
        <f>G15*(1+H14)</f>
        <v>1991.7483300000004</v>
      </c>
      <c r="I15" s="380">
        <f t="shared" ref="I15:P15" si="10">H15*(1+I14)</f>
        <v>2190.9231630000004</v>
      </c>
      <c r="J15" s="380">
        <f>I15*(1+J14)</f>
        <v>2410.0154793000006</v>
      </c>
      <c r="K15" s="380">
        <f t="shared" si="10"/>
        <v>2651.0170272300011</v>
      </c>
      <c r="L15" s="380">
        <f t="shared" si="10"/>
        <v>2916.1187299530015</v>
      </c>
      <c r="M15" s="380">
        <f t="shared" si="10"/>
        <v>3207.730602948302</v>
      </c>
      <c r="N15" s="380">
        <f t="shared" si="10"/>
        <v>3528.5036632431325</v>
      </c>
      <c r="O15" s="380">
        <f t="shared" si="10"/>
        <v>3881.3540295674461</v>
      </c>
      <c r="P15" s="380">
        <f t="shared" si="10"/>
        <v>4269.4894325241912</v>
      </c>
      <c r="Q15" s="381">
        <f>SUM(E15:P15)</f>
        <v>32000.083757766079</v>
      </c>
    </row>
    <row r="16" spans="2:17" x14ac:dyDescent="0.25">
      <c r="B16" s="382" t="s">
        <v>380</v>
      </c>
      <c r="C16" s="372" t="s">
        <v>381</v>
      </c>
      <c r="D16" s="373"/>
      <c r="E16" s="373"/>
      <c r="F16" s="374">
        <v>0.1</v>
      </c>
      <c r="G16" s="375">
        <f>F16</f>
        <v>0.1</v>
      </c>
      <c r="H16" s="375">
        <f t="shared" ref="H16:P16" si="11">G16</f>
        <v>0.1</v>
      </c>
      <c r="I16" s="375">
        <f t="shared" si="11"/>
        <v>0.1</v>
      </c>
      <c r="J16" s="375">
        <f t="shared" si="11"/>
        <v>0.1</v>
      </c>
      <c r="K16" s="375">
        <f t="shared" si="11"/>
        <v>0.1</v>
      </c>
      <c r="L16" s="375">
        <f t="shared" si="11"/>
        <v>0.1</v>
      </c>
      <c r="M16" s="375">
        <f t="shared" si="11"/>
        <v>0.1</v>
      </c>
      <c r="N16" s="375">
        <f t="shared" si="11"/>
        <v>0.1</v>
      </c>
      <c r="O16" s="375">
        <f t="shared" si="11"/>
        <v>0.1</v>
      </c>
      <c r="P16" s="375">
        <f t="shared" si="11"/>
        <v>0.1</v>
      </c>
      <c r="Q16" s="376"/>
    </row>
    <row r="17" spans="2:17" ht="30" x14ac:dyDescent="0.25">
      <c r="B17" s="385" t="s">
        <v>62</v>
      </c>
      <c r="C17" s="386" t="s">
        <v>385</v>
      </c>
      <c r="D17" s="387">
        <v>5000</v>
      </c>
      <c r="E17" s="379">
        <v>233.8</v>
      </c>
      <c r="F17" s="380">
        <f t="shared" ref="F17:P17" si="12">E17*(1+F16)</f>
        <v>257.18</v>
      </c>
      <c r="G17" s="380">
        <f t="shared" si="12"/>
        <v>282.89800000000002</v>
      </c>
      <c r="H17" s="380">
        <f t="shared" si="12"/>
        <v>311.18780000000004</v>
      </c>
      <c r="I17" s="380">
        <f t="shared" si="12"/>
        <v>342.30658000000005</v>
      </c>
      <c r="J17" s="380">
        <f t="shared" si="12"/>
        <v>376.53723800000012</v>
      </c>
      <c r="K17" s="380">
        <f t="shared" si="12"/>
        <v>414.19096180000014</v>
      </c>
      <c r="L17" s="380">
        <f t="shared" si="12"/>
        <v>455.61005798000019</v>
      </c>
      <c r="M17" s="380">
        <f t="shared" si="12"/>
        <v>501.17106377800025</v>
      </c>
      <c r="N17" s="380">
        <f t="shared" si="12"/>
        <v>551.28817015580034</v>
      </c>
      <c r="O17" s="380">
        <f t="shared" si="12"/>
        <v>606.41698717138047</v>
      </c>
      <c r="P17" s="380">
        <f t="shared" si="12"/>
        <v>667.05868588851854</v>
      </c>
      <c r="Q17" s="381">
        <f>SUM(E17:P17)</f>
        <v>4999.6455447737007</v>
      </c>
    </row>
    <row r="18" spans="2:17" x14ac:dyDescent="0.25">
      <c r="B18" s="382" t="s">
        <v>380</v>
      </c>
      <c r="C18" s="372" t="s">
        <v>381</v>
      </c>
      <c r="D18" s="373"/>
      <c r="E18" s="373"/>
      <c r="F18" s="374">
        <v>0.1</v>
      </c>
      <c r="G18" s="375">
        <f>F18</f>
        <v>0.1</v>
      </c>
      <c r="H18" s="375">
        <f t="shared" ref="H18:P18" si="13">G18</f>
        <v>0.1</v>
      </c>
      <c r="I18" s="375">
        <f t="shared" si="13"/>
        <v>0.1</v>
      </c>
      <c r="J18" s="375">
        <f t="shared" si="13"/>
        <v>0.1</v>
      </c>
      <c r="K18" s="375">
        <f t="shared" si="13"/>
        <v>0.1</v>
      </c>
      <c r="L18" s="375">
        <f t="shared" si="13"/>
        <v>0.1</v>
      </c>
      <c r="M18" s="375">
        <f t="shared" si="13"/>
        <v>0.1</v>
      </c>
      <c r="N18" s="375">
        <f t="shared" si="13"/>
        <v>0.1</v>
      </c>
      <c r="O18" s="375">
        <f t="shared" si="13"/>
        <v>0.1</v>
      </c>
      <c r="P18" s="375">
        <f t="shared" si="13"/>
        <v>0.1</v>
      </c>
      <c r="Q18" s="376"/>
    </row>
    <row r="19" spans="2:17" x14ac:dyDescent="0.25">
      <c r="B19" s="385" t="s">
        <v>386</v>
      </c>
      <c r="C19" s="386" t="s">
        <v>387</v>
      </c>
      <c r="D19" s="379">
        <v>11600</v>
      </c>
      <c r="E19" s="379">
        <v>542.45000000000005</v>
      </c>
      <c r="F19" s="380">
        <f t="shared" ref="F19:P19" si="14">E19*(1+F18)</f>
        <v>596.69500000000005</v>
      </c>
      <c r="G19" s="380">
        <f t="shared" si="14"/>
        <v>656.36450000000013</v>
      </c>
      <c r="H19" s="380">
        <f t="shared" si="14"/>
        <v>722.00095000000022</v>
      </c>
      <c r="I19" s="380">
        <f t="shared" si="14"/>
        <v>794.20104500000025</v>
      </c>
      <c r="J19" s="380">
        <f t="shared" si="14"/>
        <v>873.62114950000034</v>
      </c>
      <c r="K19" s="380">
        <f t="shared" si="14"/>
        <v>960.98326445000043</v>
      </c>
      <c r="L19" s="380">
        <f t="shared" si="14"/>
        <v>1057.0815908950005</v>
      </c>
      <c r="M19" s="380">
        <f t="shared" si="14"/>
        <v>1162.7897499845008</v>
      </c>
      <c r="N19" s="380">
        <f t="shared" si="14"/>
        <v>1279.0687249829509</v>
      </c>
      <c r="O19" s="380">
        <f t="shared" si="14"/>
        <v>1406.975597481246</v>
      </c>
      <c r="P19" s="380">
        <f t="shared" si="14"/>
        <v>1547.6731572293709</v>
      </c>
      <c r="Q19" s="381">
        <f>SUM(E19:P19)</f>
        <v>11599.904729523072</v>
      </c>
    </row>
    <row r="20" spans="2:17" x14ac:dyDescent="0.25">
      <c r="B20" s="382" t="s">
        <v>380</v>
      </c>
      <c r="C20" s="372" t="s">
        <v>381</v>
      </c>
      <c r="D20" s="373"/>
      <c r="E20" s="373"/>
      <c r="F20" s="374">
        <v>0.1</v>
      </c>
      <c r="G20" s="375">
        <f>F20</f>
        <v>0.1</v>
      </c>
      <c r="H20" s="375">
        <f t="shared" ref="H20:P20" si="15">G20</f>
        <v>0.1</v>
      </c>
      <c r="I20" s="375">
        <f t="shared" si="15"/>
        <v>0.1</v>
      </c>
      <c r="J20" s="375">
        <f t="shared" si="15"/>
        <v>0.1</v>
      </c>
      <c r="K20" s="375">
        <f t="shared" si="15"/>
        <v>0.1</v>
      </c>
      <c r="L20" s="375">
        <f t="shared" si="15"/>
        <v>0.1</v>
      </c>
      <c r="M20" s="375">
        <f t="shared" si="15"/>
        <v>0.1</v>
      </c>
      <c r="N20" s="375">
        <f t="shared" si="15"/>
        <v>0.1</v>
      </c>
      <c r="O20" s="375">
        <f t="shared" si="15"/>
        <v>0.1</v>
      </c>
      <c r="P20" s="375">
        <f t="shared" si="15"/>
        <v>0.1</v>
      </c>
      <c r="Q20" s="376"/>
    </row>
    <row r="21" spans="2:17" x14ac:dyDescent="0.25">
      <c r="B21" s="385" t="s">
        <v>318</v>
      </c>
      <c r="C21" s="386" t="s">
        <v>388</v>
      </c>
      <c r="D21" s="379">
        <v>18600</v>
      </c>
      <c r="E21" s="379">
        <v>869.8</v>
      </c>
      <c r="F21" s="380">
        <f t="shared" ref="F21:P21" si="16">E21*(1+F20)</f>
        <v>956.78</v>
      </c>
      <c r="G21" s="380">
        <f t="shared" si="16"/>
        <v>1052.4580000000001</v>
      </c>
      <c r="H21" s="380">
        <f t="shared" si="16"/>
        <v>1157.7038000000002</v>
      </c>
      <c r="I21" s="380">
        <f t="shared" si="16"/>
        <v>1273.4741800000004</v>
      </c>
      <c r="J21" s="380">
        <f t="shared" si="16"/>
        <v>1400.8215980000004</v>
      </c>
      <c r="K21" s="380">
        <f t="shared" si="16"/>
        <v>1540.9037578000007</v>
      </c>
      <c r="L21" s="380">
        <f t="shared" si="16"/>
        <v>1694.9941335800008</v>
      </c>
      <c r="M21" s="380">
        <f t="shared" si="16"/>
        <v>1864.4935469380011</v>
      </c>
      <c r="N21" s="380">
        <f t="shared" si="16"/>
        <v>2050.9429016318013</v>
      </c>
      <c r="O21" s="380">
        <f t="shared" si="16"/>
        <v>2256.0371917949815</v>
      </c>
      <c r="P21" s="380">
        <f t="shared" si="16"/>
        <v>2481.64091097448</v>
      </c>
      <c r="Q21" s="381">
        <f>SUM(E21:P21)</f>
        <v>18600.050020719267</v>
      </c>
    </row>
    <row r="22" spans="2:17" x14ac:dyDescent="0.25">
      <c r="B22" s="382" t="s">
        <v>380</v>
      </c>
      <c r="C22" s="372" t="s">
        <v>381</v>
      </c>
      <c r="D22" s="373"/>
      <c r="E22" s="373"/>
      <c r="F22" s="374">
        <v>0.1</v>
      </c>
      <c r="G22" s="375">
        <f>F22</f>
        <v>0.1</v>
      </c>
      <c r="H22" s="375">
        <f t="shared" ref="H22:P22" si="17">G22</f>
        <v>0.1</v>
      </c>
      <c r="I22" s="375">
        <f t="shared" si="17"/>
        <v>0.1</v>
      </c>
      <c r="J22" s="375">
        <f t="shared" si="17"/>
        <v>0.1</v>
      </c>
      <c r="K22" s="375">
        <f t="shared" si="17"/>
        <v>0.1</v>
      </c>
      <c r="L22" s="375">
        <f t="shared" si="17"/>
        <v>0.1</v>
      </c>
      <c r="M22" s="375">
        <f t="shared" si="17"/>
        <v>0.1</v>
      </c>
      <c r="N22" s="375">
        <f t="shared" si="17"/>
        <v>0.1</v>
      </c>
      <c r="O22" s="375">
        <f t="shared" si="17"/>
        <v>0.1</v>
      </c>
      <c r="P22" s="375">
        <f t="shared" si="17"/>
        <v>0.1</v>
      </c>
      <c r="Q22" s="376"/>
    </row>
    <row r="23" spans="2:17" ht="30" x14ac:dyDescent="0.25">
      <c r="B23" s="385" t="s">
        <v>316</v>
      </c>
      <c r="C23" s="386" t="s">
        <v>389</v>
      </c>
      <c r="D23" s="379">
        <v>11000</v>
      </c>
      <c r="E23" s="379">
        <v>514.4</v>
      </c>
      <c r="F23" s="380">
        <f t="shared" ref="F23:P23" si="18">E23*(1+F22)</f>
        <v>565.84</v>
      </c>
      <c r="G23" s="380">
        <f t="shared" si="18"/>
        <v>622.42400000000009</v>
      </c>
      <c r="H23" s="380">
        <f t="shared" si="18"/>
        <v>684.66640000000018</v>
      </c>
      <c r="I23" s="380">
        <f t="shared" si="18"/>
        <v>753.13304000000028</v>
      </c>
      <c r="J23" s="380">
        <f t="shared" si="18"/>
        <v>828.44634400000041</v>
      </c>
      <c r="K23" s="380">
        <f t="shared" si="18"/>
        <v>911.29097840000054</v>
      </c>
      <c r="L23" s="380">
        <f t="shared" si="18"/>
        <v>1002.4200762400006</v>
      </c>
      <c r="M23" s="380">
        <f t="shared" si="18"/>
        <v>1102.6620838640008</v>
      </c>
      <c r="N23" s="380">
        <f t="shared" si="18"/>
        <v>1212.928292250401</v>
      </c>
      <c r="O23" s="380">
        <f t="shared" si="18"/>
        <v>1334.2211214754411</v>
      </c>
      <c r="P23" s="380">
        <f t="shared" si="18"/>
        <v>1467.6432336229855</v>
      </c>
      <c r="Q23" s="381">
        <f>SUM(E23:P23)</f>
        <v>11000.07556985283</v>
      </c>
    </row>
    <row r="24" spans="2:17" x14ac:dyDescent="0.25">
      <c r="B24" s="382" t="s">
        <v>380</v>
      </c>
      <c r="C24" s="372" t="s">
        <v>381</v>
      </c>
      <c r="D24" s="373"/>
      <c r="E24" s="373"/>
      <c r="F24" s="374">
        <v>0.1</v>
      </c>
      <c r="G24" s="375">
        <f>F24</f>
        <v>0.1</v>
      </c>
      <c r="H24" s="375">
        <f t="shared" ref="H24:P24" si="19">G24</f>
        <v>0.1</v>
      </c>
      <c r="I24" s="375">
        <f t="shared" si="19"/>
        <v>0.1</v>
      </c>
      <c r="J24" s="375">
        <f t="shared" si="19"/>
        <v>0.1</v>
      </c>
      <c r="K24" s="375">
        <f t="shared" si="19"/>
        <v>0.1</v>
      </c>
      <c r="L24" s="375">
        <f t="shared" si="19"/>
        <v>0.1</v>
      </c>
      <c r="M24" s="375">
        <f t="shared" si="19"/>
        <v>0.1</v>
      </c>
      <c r="N24" s="375">
        <f t="shared" si="19"/>
        <v>0.1</v>
      </c>
      <c r="O24" s="375">
        <f t="shared" si="19"/>
        <v>0.1</v>
      </c>
      <c r="P24" s="375">
        <f t="shared" si="19"/>
        <v>0.1</v>
      </c>
      <c r="Q24" s="376"/>
    </row>
    <row r="25" spans="2:17" ht="30" x14ac:dyDescent="0.25">
      <c r="B25" s="385" t="s">
        <v>327</v>
      </c>
      <c r="C25" s="386" t="s">
        <v>390</v>
      </c>
      <c r="D25" s="379">
        <v>15000</v>
      </c>
      <c r="E25" s="379">
        <v>701.45</v>
      </c>
      <c r="F25" s="380">
        <f t="shared" ref="F25:P25" si="20">E25*(1+F24)</f>
        <v>771.59500000000014</v>
      </c>
      <c r="G25" s="380">
        <f t="shared" si="20"/>
        <v>848.75450000000023</v>
      </c>
      <c r="H25" s="380">
        <f t="shared" si="20"/>
        <v>933.62995000000035</v>
      </c>
      <c r="I25" s="380">
        <f t="shared" si="20"/>
        <v>1026.9929450000004</v>
      </c>
      <c r="J25" s="380">
        <f t="shared" si="20"/>
        <v>1129.6922395000006</v>
      </c>
      <c r="K25" s="380">
        <f t="shared" si="20"/>
        <v>1242.6614634500008</v>
      </c>
      <c r="L25" s="380">
        <f t="shared" si="20"/>
        <v>1366.927609795001</v>
      </c>
      <c r="M25" s="380">
        <f t="shared" si="20"/>
        <v>1503.6203707745012</v>
      </c>
      <c r="N25" s="380">
        <f t="shared" si="20"/>
        <v>1653.9824078519514</v>
      </c>
      <c r="O25" s="380">
        <f t="shared" si="20"/>
        <v>1819.3806486371466</v>
      </c>
      <c r="P25" s="380">
        <f t="shared" si="20"/>
        <v>2001.3187135008613</v>
      </c>
      <c r="Q25" s="381">
        <f>SUM(E25:P25)</f>
        <v>15000.005848509465</v>
      </c>
    </row>
    <row r="26" spans="2:17" x14ac:dyDescent="0.25">
      <c r="B26" s="382" t="s">
        <v>380</v>
      </c>
      <c r="C26" s="372" t="s">
        <v>381</v>
      </c>
      <c r="D26" s="373"/>
      <c r="E26" s="373"/>
      <c r="F26" s="374">
        <v>0.1</v>
      </c>
      <c r="G26" s="375">
        <f>F26</f>
        <v>0.1</v>
      </c>
      <c r="H26" s="375">
        <f t="shared" ref="H26:P26" si="21">G26</f>
        <v>0.1</v>
      </c>
      <c r="I26" s="375">
        <f t="shared" si="21"/>
        <v>0.1</v>
      </c>
      <c r="J26" s="375">
        <f t="shared" si="21"/>
        <v>0.1</v>
      </c>
      <c r="K26" s="375">
        <f t="shared" si="21"/>
        <v>0.1</v>
      </c>
      <c r="L26" s="375">
        <f t="shared" si="21"/>
        <v>0.1</v>
      </c>
      <c r="M26" s="375">
        <f t="shared" si="21"/>
        <v>0.1</v>
      </c>
      <c r="N26" s="375">
        <f t="shared" si="21"/>
        <v>0.1</v>
      </c>
      <c r="O26" s="375">
        <f t="shared" si="21"/>
        <v>0.1</v>
      </c>
      <c r="P26" s="375">
        <f t="shared" si="21"/>
        <v>0.1</v>
      </c>
      <c r="Q26" s="376"/>
    </row>
    <row r="27" spans="2:17" x14ac:dyDescent="0.25">
      <c r="B27" s="385" t="s">
        <v>115</v>
      </c>
      <c r="C27" s="386" t="s">
        <v>391</v>
      </c>
      <c r="D27" s="379">
        <v>8900</v>
      </c>
      <c r="E27" s="379">
        <v>416.2</v>
      </c>
      <c r="F27" s="380">
        <f t="shared" ref="F27:P27" si="22">E27*(1+F26)</f>
        <v>457.82000000000005</v>
      </c>
      <c r="G27" s="380">
        <f t="shared" si="22"/>
        <v>503.60200000000009</v>
      </c>
      <c r="H27" s="380">
        <f t="shared" si="22"/>
        <v>553.96220000000017</v>
      </c>
      <c r="I27" s="380">
        <f t="shared" si="22"/>
        <v>609.35842000000025</v>
      </c>
      <c r="J27" s="380">
        <f t="shared" si="22"/>
        <v>670.29426200000034</v>
      </c>
      <c r="K27" s="380">
        <f t="shared" si="22"/>
        <v>737.32368820000045</v>
      </c>
      <c r="L27" s="380">
        <f t="shared" si="22"/>
        <v>811.05605702000059</v>
      </c>
      <c r="M27" s="380">
        <f t="shared" si="22"/>
        <v>892.16166272200076</v>
      </c>
      <c r="N27" s="380">
        <f t="shared" si="22"/>
        <v>981.37782899420085</v>
      </c>
      <c r="O27" s="380">
        <f t="shared" si="22"/>
        <v>1079.5156118936211</v>
      </c>
      <c r="P27" s="380">
        <f t="shared" si="22"/>
        <v>1187.4671730829832</v>
      </c>
      <c r="Q27" s="381">
        <f>SUM(E27:P27)</f>
        <v>8900.138903912808</v>
      </c>
    </row>
    <row r="28" spans="2:17" x14ac:dyDescent="0.25">
      <c r="B28" s="382" t="s">
        <v>380</v>
      </c>
      <c r="C28" s="372" t="s">
        <v>381</v>
      </c>
      <c r="D28" s="373"/>
      <c r="E28" s="373"/>
      <c r="F28" s="374">
        <v>0.1</v>
      </c>
      <c r="G28" s="375">
        <f>F28</f>
        <v>0.1</v>
      </c>
      <c r="H28" s="375">
        <f t="shared" ref="H28:P28" si="23">G28</f>
        <v>0.1</v>
      </c>
      <c r="I28" s="375">
        <f t="shared" si="23"/>
        <v>0.1</v>
      </c>
      <c r="J28" s="375">
        <f t="shared" si="23"/>
        <v>0.1</v>
      </c>
      <c r="K28" s="375">
        <f t="shared" si="23"/>
        <v>0.1</v>
      </c>
      <c r="L28" s="375">
        <f t="shared" si="23"/>
        <v>0.1</v>
      </c>
      <c r="M28" s="375">
        <f t="shared" si="23"/>
        <v>0.1</v>
      </c>
      <c r="N28" s="375">
        <f t="shared" si="23"/>
        <v>0.1</v>
      </c>
      <c r="O28" s="375">
        <f t="shared" si="23"/>
        <v>0.1</v>
      </c>
      <c r="P28" s="375">
        <f t="shared" si="23"/>
        <v>0.1</v>
      </c>
      <c r="Q28" s="376"/>
    </row>
    <row r="29" spans="2:17" x14ac:dyDescent="0.25">
      <c r="B29" s="385" t="s">
        <v>176</v>
      </c>
      <c r="C29" s="386" t="s">
        <v>391</v>
      </c>
      <c r="D29" s="379">
        <v>15000</v>
      </c>
      <c r="E29" s="379">
        <v>701.45</v>
      </c>
      <c r="F29" s="380">
        <f t="shared" ref="F29:P29" si="24">E29*(1+F28)</f>
        <v>771.59500000000014</v>
      </c>
      <c r="G29" s="380">
        <f t="shared" si="24"/>
        <v>848.75450000000023</v>
      </c>
      <c r="H29" s="380">
        <f t="shared" si="24"/>
        <v>933.62995000000035</v>
      </c>
      <c r="I29" s="380">
        <f t="shared" si="24"/>
        <v>1026.9929450000004</v>
      </c>
      <c r="J29" s="380">
        <f t="shared" si="24"/>
        <v>1129.6922395000006</v>
      </c>
      <c r="K29" s="380">
        <f t="shared" si="24"/>
        <v>1242.6614634500008</v>
      </c>
      <c r="L29" s="380">
        <f t="shared" si="24"/>
        <v>1366.927609795001</v>
      </c>
      <c r="M29" s="380">
        <f t="shared" si="24"/>
        <v>1503.6203707745012</v>
      </c>
      <c r="N29" s="380">
        <f t="shared" si="24"/>
        <v>1653.9824078519514</v>
      </c>
      <c r="O29" s="380">
        <f t="shared" si="24"/>
        <v>1819.3806486371466</v>
      </c>
      <c r="P29" s="380">
        <f t="shared" si="24"/>
        <v>2001.3187135008613</v>
      </c>
      <c r="Q29" s="381">
        <f>SUM(E29:P29)</f>
        <v>15000.005848509465</v>
      </c>
    </row>
    <row r="30" spans="2:17" x14ac:dyDescent="0.25">
      <c r="B30" s="388"/>
      <c r="D30" s="389"/>
      <c r="E30" s="389"/>
      <c r="F30" s="390"/>
      <c r="G30" s="390"/>
      <c r="H30" s="390"/>
      <c r="I30" s="390"/>
      <c r="J30" s="390"/>
      <c r="K30" s="390"/>
      <c r="L30" s="390"/>
      <c r="M30" s="390"/>
      <c r="N30" s="390"/>
      <c r="O30" s="390"/>
      <c r="P30" s="390"/>
      <c r="Q30" s="391"/>
    </row>
    <row r="31" spans="2:17" x14ac:dyDescent="0.25">
      <c r="B31" s="388"/>
      <c r="D31" s="389"/>
      <c r="E31" s="389"/>
      <c r="F31" s="390"/>
      <c r="G31" s="390"/>
      <c r="H31" s="390"/>
      <c r="I31" s="390"/>
      <c r="J31" s="390"/>
      <c r="K31" s="390"/>
      <c r="L31" s="390"/>
      <c r="M31" s="390"/>
      <c r="N31" s="390"/>
      <c r="O31" s="390"/>
      <c r="P31" s="390"/>
      <c r="Q31" s="391"/>
    </row>
    <row r="32" spans="2:17" x14ac:dyDescent="0.25">
      <c r="B32" s="361" t="s">
        <v>392</v>
      </c>
    </row>
    <row r="33" spans="2:17" x14ac:dyDescent="0.25">
      <c r="B33" s="358" t="s">
        <v>393</v>
      </c>
      <c r="D33" s="389">
        <v>0</v>
      </c>
      <c r="E33" s="389">
        <v>0</v>
      </c>
      <c r="F33" s="392">
        <f>E33</f>
        <v>0</v>
      </c>
      <c r="G33" s="392">
        <f t="shared" ref="G33:P33" si="25">F33</f>
        <v>0</v>
      </c>
      <c r="H33" s="392">
        <f t="shared" si="25"/>
        <v>0</v>
      </c>
      <c r="I33" s="392">
        <f t="shared" si="25"/>
        <v>0</v>
      </c>
      <c r="J33" s="392">
        <f t="shared" si="25"/>
        <v>0</v>
      </c>
      <c r="K33" s="392">
        <f t="shared" si="25"/>
        <v>0</v>
      </c>
      <c r="L33" s="392">
        <f t="shared" si="25"/>
        <v>0</v>
      </c>
      <c r="M33" s="392">
        <f t="shared" si="25"/>
        <v>0</v>
      </c>
      <c r="N33" s="392">
        <f t="shared" si="25"/>
        <v>0</v>
      </c>
      <c r="O33" s="392">
        <f t="shared" si="25"/>
        <v>0</v>
      </c>
      <c r="P33" s="392">
        <f t="shared" si="25"/>
        <v>0</v>
      </c>
      <c r="Q33" s="393">
        <f t="shared" ref="Q33:Q46" si="26">SUM(D33:P33)</f>
        <v>0</v>
      </c>
    </row>
    <row r="34" spans="2:17" x14ac:dyDescent="0.25">
      <c r="B34" s="358" t="s">
        <v>394</v>
      </c>
      <c r="D34" s="389"/>
      <c r="E34" s="389"/>
      <c r="F34" s="392">
        <f t="shared" ref="F34:P46" si="27">E34</f>
        <v>0</v>
      </c>
      <c r="G34" s="392">
        <f t="shared" si="27"/>
        <v>0</v>
      </c>
      <c r="H34" s="392">
        <f t="shared" si="27"/>
        <v>0</v>
      </c>
      <c r="I34" s="392">
        <f t="shared" si="27"/>
        <v>0</v>
      </c>
      <c r="J34" s="392">
        <f t="shared" si="27"/>
        <v>0</v>
      </c>
      <c r="K34" s="392">
        <f t="shared" si="27"/>
        <v>0</v>
      </c>
      <c r="L34" s="392">
        <f t="shared" si="27"/>
        <v>0</v>
      </c>
      <c r="M34" s="392">
        <f t="shared" si="27"/>
        <v>0</v>
      </c>
      <c r="N34" s="392">
        <f t="shared" si="27"/>
        <v>0</v>
      </c>
      <c r="O34" s="392">
        <f t="shared" si="27"/>
        <v>0</v>
      </c>
      <c r="P34" s="392">
        <f t="shared" si="27"/>
        <v>0</v>
      </c>
      <c r="Q34" s="393">
        <f t="shared" si="26"/>
        <v>0</v>
      </c>
    </row>
    <row r="35" spans="2:17" x14ac:dyDescent="0.25">
      <c r="B35" s="358" t="s">
        <v>395</v>
      </c>
      <c r="D35" s="389"/>
      <c r="E35" s="389"/>
      <c r="F35" s="392">
        <f t="shared" si="27"/>
        <v>0</v>
      </c>
      <c r="G35" s="392">
        <f t="shared" si="27"/>
        <v>0</v>
      </c>
      <c r="H35" s="392">
        <f t="shared" si="27"/>
        <v>0</v>
      </c>
      <c r="I35" s="392">
        <f t="shared" si="27"/>
        <v>0</v>
      </c>
      <c r="J35" s="392">
        <f t="shared" si="27"/>
        <v>0</v>
      </c>
      <c r="K35" s="392">
        <f t="shared" si="27"/>
        <v>0</v>
      </c>
      <c r="L35" s="392">
        <f t="shared" si="27"/>
        <v>0</v>
      </c>
      <c r="M35" s="392">
        <f t="shared" si="27"/>
        <v>0</v>
      </c>
      <c r="N35" s="392">
        <f t="shared" si="27"/>
        <v>0</v>
      </c>
      <c r="O35" s="392">
        <f t="shared" si="27"/>
        <v>0</v>
      </c>
      <c r="P35" s="392">
        <f t="shared" si="27"/>
        <v>0</v>
      </c>
      <c r="Q35" s="393">
        <f t="shared" si="26"/>
        <v>0</v>
      </c>
    </row>
    <row r="36" spans="2:17" x14ac:dyDescent="0.25">
      <c r="B36" s="371" t="s">
        <v>396</v>
      </c>
      <c r="D36" s="389"/>
      <c r="E36" s="389"/>
      <c r="F36" s="392">
        <f t="shared" si="27"/>
        <v>0</v>
      </c>
      <c r="G36" s="392">
        <f t="shared" si="27"/>
        <v>0</v>
      </c>
      <c r="H36" s="392">
        <f t="shared" si="27"/>
        <v>0</v>
      </c>
      <c r="I36" s="392">
        <f t="shared" si="27"/>
        <v>0</v>
      </c>
      <c r="J36" s="392">
        <f t="shared" si="27"/>
        <v>0</v>
      </c>
      <c r="K36" s="392">
        <f t="shared" si="27"/>
        <v>0</v>
      </c>
      <c r="L36" s="392">
        <f t="shared" si="27"/>
        <v>0</v>
      </c>
      <c r="M36" s="392">
        <f t="shared" si="27"/>
        <v>0</v>
      </c>
      <c r="N36" s="392">
        <f t="shared" si="27"/>
        <v>0</v>
      </c>
      <c r="O36" s="392">
        <f t="shared" si="27"/>
        <v>0</v>
      </c>
      <c r="P36" s="392">
        <f t="shared" si="27"/>
        <v>0</v>
      </c>
      <c r="Q36" s="393">
        <f t="shared" si="26"/>
        <v>0</v>
      </c>
    </row>
    <row r="37" spans="2:17" x14ac:dyDescent="0.25">
      <c r="B37" s="371" t="s">
        <v>396</v>
      </c>
      <c r="D37" s="389"/>
      <c r="E37" s="389"/>
      <c r="F37" s="392">
        <f t="shared" si="27"/>
        <v>0</v>
      </c>
      <c r="G37" s="392">
        <f t="shared" si="27"/>
        <v>0</v>
      </c>
      <c r="H37" s="392">
        <f t="shared" si="27"/>
        <v>0</v>
      </c>
      <c r="I37" s="392">
        <f t="shared" si="27"/>
        <v>0</v>
      </c>
      <c r="J37" s="392">
        <f t="shared" si="27"/>
        <v>0</v>
      </c>
      <c r="K37" s="392">
        <f t="shared" si="27"/>
        <v>0</v>
      </c>
      <c r="L37" s="392">
        <f t="shared" si="27"/>
        <v>0</v>
      </c>
      <c r="M37" s="392">
        <f t="shared" si="27"/>
        <v>0</v>
      </c>
      <c r="N37" s="392">
        <f t="shared" si="27"/>
        <v>0</v>
      </c>
      <c r="O37" s="392">
        <f t="shared" si="27"/>
        <v>0</v>
      </c>
      <c r="P37" s="392">
        <f t="shared" si="27"/>
        <v>0</v>
      </c>
      <c r="Q37" s="393">
        <f t="shared" si="26"/>
        <v>0</v>
      </c>
    </row>
    <row r="38" spans="2:17" x14ac:dyDescent="0.25">
      <c r="B38" s="371" t="s">
        <v>396</v>
      </c>
      <c r="D38" s="389"/>
      <c r="E38" s="389"/>
      <c r="F38" s="392">
        <f t="shared" si="27"/>
        <v>0</v>
      </c>
      <c r="G38" s="392">
        <f t="shared" si="27"/>
        <v>0</v>
      </c>
      <c r="H38" s="392">
        <f t="shared" si="27"/>
        <v>0</v>
      </c>
      <c r="I38" s="392">
        <f t="shared" si="27"/>
        <v>0</v>
      </c>
      <c r="J38" s="392">
        <f t="shared" si="27"/>
        <v>0</v>
      </c>
      <c r="K38" s="392">
        <f t="shared" si="27"/>
        <v>0</v>
      </c>
      <c r="L38" s="392">
        <f t="shared" si="27"/>
        <v>0</v>
      </c>
      <c r="M38" s="392">
        <f t="shared" si="27"/>
        <v>0</v>
      </c>
      <c r="N38" s="392">
        <f t="shared" si="27"/>
        <v>0</v>
      </c>
      <c r="O38" s="392">
        <f t="shared" si="27"/>
        <v>0</v>
      </c>
      <c r="P38" s="392">
        <f t="shared" si="27"/>
        <v>0</v>
      </c>
      <c r="Q38" s="393">
        <f t="shared" si="26"/>
        <v>0</v>
      </c>
    </row>
    <row r="39" spans="2:17" x14ac:dyDescent="0.25">
      <c r="B39" s="371" t="s">
        <v>396</v>
      </c>
      <c r="D39" s="389"/>
      <c r="E39" s="389"/>
      <c r="F39" s="392">
        <f t="shared" si="27"/>
        <v>0</v>
      </c>
      <c r="G39" s="392">
        <f t="shared" si="27"/>
        <v>0</v>
      </c>
      <c r="H39" s="392">
        <f t="shared" si="27"/>
        <v>0</v>
      </c>
      <c r="I39" s="392">
        <f t="shared" si="27"/>
        <v>0</v>
      </c>
      <c r="J39" s="392">
        <f t="shared" si="27"/>
        <v>0</v>
      </c>
      <c r="K39" s="392">
        <f t="shared" si="27"/>
        <v>0</v>
      </c>
      <c r="L39" s="392">
        <f t="shared" si="27"/>
        <v>0</v>
      </c>
      <c r="M39" s="392">
        <f t="shared" si="27"/>
        <v>0</v>
      </c>
      <c r="N39" s="392">
        <f t="shared" si="27"/>
        <v>0</v>
      </c>
      <c r="O39" s="392">
        <f t="shared" si="27"/>
        <v>0</v>
      </c>
      <c r="P39" s="392">
        <f t="shared" si="27"/>
        <v>0</v>
      </c>
      <c r="Q39" s="393">
        <f t="shared" si="26"/>
        <v>0</v>
      </c>
    </row>
    <row r="40" spans="2:17" x14ac:dyDescent="0.25">
      <c r="B40" s="371" t="s">
        <v>396</v>
      </c>
      <c r="D40" s="389"/>
      <c r="E40" s="389"/>
      <c r="F40" s="392">
        <f t="shared" si="27"/>
        <v>0</v>
      </c>
      <c r="G40" s="392">
        <f t="shared" si="27"/>
        <v>0</v>
      </c>
      <c r="H40" s="392">
        <f t="shared" si="27"/>
        <v>0</v>
      </c>
      <c r="I40" s="392">
        <f t="shared" si="27"/>
        <v>0</v>
      </c>
      <c r="J40" s="392">
        <f t="shared" si="27"/>
        <v>0</v>
      </c>
      <c r="K40" s="392">
        <f t="shared" si="27"/>
        <v>0</v>
      </c>
      <c r="L40" s="392">
        <f t="shared" si="27"/>
        <v>0</v>
      </c>
      <c r="M40" s="392">
        <f t="shared" si="27"/>
        <v>0</v>
      </c>
      <c r="N40" s="392">
        <f t="shared" si="27"/>
        <v>0</v>
      </c>
      <c r="O40" s="392">
        <f t="shared" si="27"/>
        <v>0</v>
      </c>
      <c r="P40" s="392">
        <f t="shared" si="27"/>
        <v>0</v>
      </c>
      <c r="Q40" s="393">
        <f t="shared" si="26"/>
        <v>0</v>
      </c>
    </row>
    <row r="41" spans="2:17" x14ac:dyDescent="0.25">
      <c r="B41" s="371" t="s">
        <v>396</v>
      </c>
      <c r="D41" s="389"/>
      <c r="E41" s="389"/>
      <c r="F41" s="392">
        <f t="shared" si="27"/>
        <v>0</v>
      </c>
      <c r="G41" s="392">
        <f t="shared" si="27"/>
        <v>0</v>
      </c>
      <c r="H41" s="392">
        <f t="shared" si="27"/>
        <v>0</v>
      </c>
      <c r="I41" s="392">
        <f t="shared" si="27"/>
        <v>0</v>
      </c>
      <c r="J41" s="392">
        <f t="shared" si="27"/>
        <v>0</v>
      </c>
      <c r="K41" s="392">
        <f t="shared" si="27"/>
        <v>0</v>
      </c>
      <c r="L41" s="392">
        <f t="shared" si="27"/>
        <v>0</v>
      </c>
      <c r="M41" s="392">
        <f t="shared" si="27"/>
        <v>0</v>
      </c>
      <c r="N41" s="392">
        <f t="shared" si="27"/>
        <v>0</v>
      </c>
      <c r="O41" s="392">
        <f t="shared" si="27"/>
        <v>0</v>
      </c>
      <c r="P41" s="392">
        <f t="shared" si="27"/>
        <v>0</v>
      </c>
      <c r="Q41" s="393">
        <f t="shared" si="26"/>
        <v>0</v>
      </c>
    </row>
    <row r="42" spans="2:17" x14ac:dyDescent="0.25">
      <c r="B42" s="371" t="s">
        <v>396</v>
      </c>
      <c r="D42" s="389"/>
      <c r="E42" s="389"/>
      <c r="F42" s="392">
        <f t="shared" si="27"/>
        <v>0</v>
      </c>
      <c r="G42" s="392">
        <f t="shared" si="27"/>
        <v>0</v>
      </c>
      <c r="H42" s="392">
        <f t="shared" si="27"/>
        <v>0</v>
      </c>
      <c r="I42" s="392">
        <f t="shared" si="27"/>
        <v>0</v>
      </c>
      <c r="J42" s="392">
        <f t="shared" si="27"/>
        <v>0</v>
      </c>
      <c r="K42" s="392">
        <f t="shared" si="27"/>
        <v>0</v>
      </c>
      <c r="L42" s="392">
        <f t="shared" si="27"/>
        <v>0</v>
      </c>
      <c r="M42" s="392">
        <f t="shared" si="27"/>
        <v>0</v>
      </c>
      <c r="N42" s="392">
        <f t="shared" si="27"/>
        <v>0</v>
      </c>
      <c r="O42" s="392">
        <f t="shared" si="27"/>
        <v>0</v>
      </c>
      <c r="P42" s="392">
        <f t="shared" si="27"/>
        <v>0</v>
      </c>
      <c r="Q42" s="393">
        <f t="shared" si="26"/>
        <v>0</v>
      </c>
    </row>
    <row r="43" spans="2:17" x14ac:dyDescent="0.25">
      <c r="B43" s="371" t="s">
        <v>396</v>
      </c>
      <c r="D43" s="389"/>
      <c r="E43" s="389"/>
      <c r="F43" s="392">
        <f t="shared" si="27"/>
        <v>0</v>
      </c>
      <c r="G43" s="392">
        <f t="shared" si="27"/>
        <v>0</v>
      </c>
      <c r="H43" s="392">
        <f t="shared" si="27"/>
        <v>0</v>
      </c>
      <c r="I43" s="392">
        <f t="shared" si="27"/>
        <v>0</v>
      </c>
      <c r="J43" s="392">
        <f t="shared" si="27"/>
        <v>0</v>
      </c>
      <c r="K43" s="392">
        <f t="shared" si="27"/>
        <v>0</v>
      </c>
      <c r="L43" s="392">
        <f t="shared" si="27"/>
        <v>0</v>
      </c>
      <c r="M43" s="392">
        <f t="shared" si="27"/>
        <v>0</v>
      </c>
      <c r="N43" s="392">
        <f t="shared" si="27"/>
        <v>0</v>
      </c>
      <c r="O43" s="392">
        <f t="shared" si="27"/>
        <v>0</v>
      </c>
      <c r="P43" s="392">
        <f t="shared" si="27"/>
        <v>0</v>
      </c>
      <c r="Q43" s="393">
        <f t="shared" si="26"/>
        <v>0</v>
      </c>
    </row>
    <row r="44" spans="2:17" x14ac:dyDescent="0.25">
      <c r="B44" s="371" t="s">
        <v>396</v>
      </c>
      <c r="D44" s="389"/>
      <c r="E44" s="389"/>
      <c r="F44" s="392">
        <f t="shared" si="27"/>
        <v>0</v>
      </c>
      <c r="G44" s="392">
        <f t="shared" si="27"/>
        <v>0</v>
      </c>
      <c r="H44" s="392">
        <f t="shared" si="27"/>
        <v>0</v>
      </c>
      <c r="I44" s="392">
        <f t="shared" si="27"/>
        <v>0</v>
      </c>
      <c r="J44" s="392">
        <f t="shared" si="27"/>
        <v>0</v>
      </c>
      <c r="K44" s="392">
        <f t="shared" si="27"/>
        <v>0</v>
      </c>
      <c r="L44" s="392">
        <f t="shared" si="27"/>
        <v>0</v>
      </c>
      <c r="M44" s="392">
        <f t="shared" si="27"/>
        <v>0</v>
      </c>
      <c r="N44" s="392">
        <f t="shared" si="27"/>
        <v>0</v>
      </c>
      <c r="O44" s="392">
        <f t="shared" si="27"/>
        <v>0</v>
      </c>
      <c r="P44" s="392">
        <f t="shared" si="27"/>
        <v>0</v>
      </c>
      <c r="Q44" s="393">
        <f t="shared" si="26"/>
        <v>0</v>
      </c>
    </row>
    <row r="45" spans="2:17" x14ac:dyDescent="0.25">
      <c r="B45" s="371" t="s">
        <v>396</v>
      </c>
      <c r="D45" s="389"/>
      <c r="E45" s="389"/>
      <c r="F45" s="392">
        <f t="shared" si="27"/>
        <v>0</v>
      </c>
      <c r="G45" s="392">
        <f t="shared" si="27"/>
        <v>0</v>
      </c>
      <c r="H45" s="392">
        <f t="shared" si="27"/>
        <v>0</v>
      </c>
      <c r="I45" s="392">
        <f t="shared" si="27"/>
        <v>0</v>
      </c>
      <c r="J45" s="392">
        <f t="shared" si="27"/>
        <v>0</v>
      </c>
      <c r="K45" s="392">
        <f t="shared" si="27"/>
        <v>0</v>
      </c>
      <c r="L45" s="392">
        <f t="shared" si="27"/>
        <v>0</v>
      </c>
      <c r="M45" s="392">
        <f t="shared" si="27"/>
        <v>0</v>
      </c>
      <c r="N45" s="392">
        <f t="shared" si="27"/>
        <v>0</v>
      </c>
      <c r="O45" s="392">
        <f t="shared" si="27"/>
        <v>0</v>
      </c>
      <c r="P45" s="392">
        <f t="shared" si="27"/>
        <v>0</v>
      </c>
      <c r="Q45" s="393">
        <f t="shared" si="26"/>
        <v>0</v>
      </c>
    </row>
    <row r="46" spans="2:17" x14ac:dyDescent="0.25">
      <c r="B46" s="358" t="s">
        <v>397</v>
      </c>
      <c r="D46" s="389"/>
      <c r="E46" s="389"/>
      <c r="F46" s="392">
        <f t="shared" si="27"/>
        <v>0</v>
      </c>
      <c r="G46" s="392">
        <f t="shared" si="27"/>
        <v>0</v>
      </c>
      <c r="H46" s="392">
        <f t="shared" si="27"/>
        <v>0</v>
      </c>
      <c r="I46" s="392">
        <f t="shared" si="27"/>
        <v>0</v>
      </c>
      <c r="J46" s="392">
        <f t="shared" si="27"/>
        <v>0</v>
      </c>
      <c r="K46" s="392">
        <f t="shared" si="27"/>
        <v>0</v>
      </c>
      <c r="L46" s="392">
        <f t="shared" si="27"/>
        <v>0</v>
      </c>
      <c r="M46" s="392">
        <f t="shared" si="27"/>
        <v>0</v>
      </c>
      <c r="N46" s="392">
        <f t="shared" si="27"/>
        <v>0</v>
      </c>
      <c r="O46" s="392">
        <f t="shared" si="27"/>
        <v>0</v>
      </c>
      <c r="P46" s="392">
        <f t="shared" si="27"/>
        <v>0</v>
      </c>
      <c r="Q46" s="393">
        <f t="shared" si="26"/>
        <v>0</v>
      </c>
    </row>
    <row r="50" spans="2:9" x14ac:dyDescent="0.25">
      <c r="E50" s="394"/>
      <c r="F50" s="394"/>
      <c r="G50" s="394"/>
      <c r="H50" s="394"/>
      <c r="I50" s="394"/>
    </row>
    <row r="51" spans="2:9" x14ac:dyDescent="0.25">
      <c r="B51" s="395" t="s">
        <v>398</v>
      </c>
    </row>
    <row r="52" spans="2:9" x14ac:dyDescent="0.25">
      <c r="B52" s="396"/>
      <c r="C52" s="397"/>
      <c r="D52" s="397"/>
    </row>
    <row r="53" spans="2:9" x14ac:dyDescent="0.25">
      <c r="B53" s="396" t="s">
        <v>399</v>
      </c>
      <c r="C53" s="398"/>
      <c r="D53" s="398">
        <f>NPV(Param!D4,E5:P5)+D5</f>
        <v>249067.37421387804</v>
      </c>
    </row>
    <row r="54" spans="2:9" x14ac:dyDescent="0.25">
      <c r="B54" s="396" t="s">
        <v>400</v>
      </c>
      <c r="D54" s="389">
        <f>COUNTIF(D6:P6,"&lt;=0")</f>
        <v>0</v>
      </c>
    </row>
    <row r="55" spans="2:9" x14ac:dyDescent="0.25">
      <c r="B55" s="396" t="s">
        <v>401</v>
      </c>
      <c r="C55" s="397"/>
      <c r="D55" s="399">
        <f>SUM(E5:P5)/-D5</f>
        <v>-0.90646005887290038</v>
      </c>
    </row>
  </sheetData>
  <mergeCells count="2">
    <mergeCell ref="B2:C2"/>
    <mergeCell ref="D2:P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24</vt:i4>
      </vt:variant>
      <vt:variant>
        <vt:lpstr>Intervalos nomeados</vt:lpstr>
      </vt:variant>
      <vt:variant>
        <vt:i4>8</vt:i4>
      </vt:variant>
    </vt:vector>
  </HeadingPairs>
  <TitlesOfParts>
    <vt:vector size="32" baseType="lpstr">
      <vt:lpstr>Project Charter</vt:lpstr>
      <vt:lpstr>WBS-MACRO-ATIVIDADE</vt:lpstr>
      <vt:lpstr>WBS_Detalhado (ordem etapas)</vt:lpstr>
      <vt:lpstr>WBS_Detalhado (ordem depend)</vt:lpstr>
      <vt:lpstr>Gráfico de Gantt</vt:lpstr>
      <vt:lpstr>SAM SRM</vt:lpstr>
      <vt:lpstr>REDE_PERT_CPM</vt:lpstr>
      <vt:lpstr>Gestão de Custo</vt:lpstr>
      <vt:lpstr>Orcado</vt:lpstr>
      <vt:lpstr>Realizado</vt:lpstr>
      <vt:lpstr>Gráfico -Status</vt:lpstr>
      <vt:lpstr>Param</vt:lpstr>
      <vt:lpstr>Análise de Risco</vt:lpstr>
      <vt:lpstr>Identificar</vt:lpstr>
      <vt:lpstr>Qualificar</vt:lpstr>
      <vt:lpstr>Quantificar</vt:lpstr>
      <vt:lpstr>Sensibilidade ao Risco</vt:lpstr>
      <vt:lpstr>Plano de Comunicação</vt:lpstr>
      <vt:lpstr>Planejamento de RH</vt:lpstr>
      <vt:lpstr>Organograma da Equipe</vt:lpstr>
      <vt:lpstr>Mapa Competência - Equipe</vt:lpstr>
      <vt:lpstr>Mapa de Responsabilidade</vt:lpstr>
      <vt:lpstr>PV_dependência</vt:lpstr>
      <vt:lpstr>Cronograma_de_Custos (2)</vt:lpstr>
      <vt:lpstr>'Cronograma_de_Custos (2)'!Area_de_impressao</vt:lpstr>
      <vt:lpstr>Identificar!Area_de_impressao</vt:lpstr>
      <vt:lpstr>'Mapa Competência - Equipe'!Area_de_impressao</vt:lpstr>
      <vt:lpstr>'Mapa de Responsabilidade'!Area_de_impressao</vt:lpstr>
      <vt:lpstr>Qualificar!Area_de_impressao</vt:lpstr>
      <vt:lpstr>Quantificar!Area_de_impressao</vt:lpstr>
      <vt:lpstr>Início_do_projeto</vt:lpstr>
      <vt:lpstr>Semana_de_exibição</vt:lpstr>
    </vt:vector>
  </TitlesOfParts>
  <Company>FECAP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Mary Alice Aparecida Guilherme</cp:lastModifiedBy>
  <cp:lastPrinted>2023-11-01T00:41:33Z</cp:lastPrinted>
  <dcterms:created xsi:type="dcterms:W3CDTF">2009-09-10T00:53:44Z</dcterms:created>
  <dcterms:modified xsi:type="dcterms:W3CDTF">2023-11-23T14:39:34Z</dcterms:modified>
</cp:coreProperties>
</file>