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esktop\UNHSEDS\Business\Finance\Budgets, Packets and Templates\Budgets\2019-2020\"/>
    </mc:Choice>
  </mc:AlternateContent>
  <xr:revisionPtr revIDLastSave="0" documentId="13_ncr:1_{C7B0ACF5-2DD5-4F6F-AD03-C5DEB121EDF2}" xr6:coauthVersionLast="41" xr6:coauthVersionMax="41" xr10:uidLastSave="{00000000-0000-0000-0000-000000000000}"/>
  <bookViews>
    <workbookView xWindow="-120" yWindow="-120" windowWidth="29040" windowHeight="15840" xr2:uid="{00000000-000D-0000-FFFF-FFFF00000000}"/>
  </bookViews>
  <sheets>
    <sheet name="2019-2020" sheetId="2" r:id="rId1"/>
    <sheet name="CEPS Grant Request" sheetId="1" r:id="rId2"/>
  </sheets>
  <definedNames>
    <definedName name="_xlnm.Print_Titles" localSheetId="1">'CEPS Grant Request'!#REF!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8" i="2" l="1"/>
  <c r="B65" i="2"/>
  <c r="B64" i="2"/>
  <c r="C92" i="2" l="1"/>
  <c r="C84" i="2"/>
  <c r="C75" i="2"/>
  <c r="C105" i="2" s="1"/>
  <c r="C57" i="2" l="1"/>
  <c r="C103" i="2" s="1"/>
  <c r="B46" i="2"/>
  <c r="B45" i="2"/>
  <c r="B44" i="2"/>
  <c r="B36" i="2"/>
  <c r="C37" i="2" s="1"/>
  <c r="B27" i="2"/>
  <c r="B26" i="2"/>
  <c r="B25" i="2"/>
  <c r="B17" i="2"/>
  <c r="B18" i="2"/>
  <c r="B9" i="2"/>
  <c r="B8" i="2"/>
  <c r="B7" i="2"/>
  <c r="B4" i="1"/>
  <c r="C47" i="2" l="1"/>
  <c r="C101" i="2" s="1"/>
  <c r="C10" i="2"/>
  <c r="C28" i="2"/>
  <c r="C29" i="2" s="1"/>
  <c r="C19" i="2"/>
  <c r="C20" i="2" s="1"/>
  <c r="B6" i="1"/>
  <c r="B5" i="1"/>
  <c r="C7" i="1"/>
  <c r="C8" i="1" s="1"/>
  <c r="C11" i="2" l="1"/>
  <c r="C99" i="2"/>
  <c r="C107" i="2" s="1"/>
</calcChain>
</file>

<file path=xl/sharedStrings.xml><?xml version="1.0" encoding="utf-8"?>
<sst xmlns="http://schemas.openxmlformats.org/spreadsheetml/2006/main" count="87" uniqueCount="68">
  <si>
    <t>Total Membership Expenses</t>
  </si>
  <si>
    <t>Airplane Ticket and General Travel</t>
  </si>
  <si>
    <t>Hotel Housing (3 Nights)</t>
  </si>
  <si>
    <t>Admission to the SEDS Conference</t>
  </si>
  <si>
    <t>SpaceVision Networking Event (Tempe, AZ) (20 Members in Attendence)</t>
  </si>
  <si>
    <t>Price per Student</t>
  </si>
  <si>
    <t>UNH SEDS 2019-2020 CEPS Request</t>
  </si>
  <si>
    <t>SEDS-Sponsored and Planned Conference</t>
  </si>
  <si>
    <t>Cost</t>
  </si>
  <si>
    <t>Total</t>
  </si>
  <si>
    <t>Engineering</t>
  </si>
  <si>
    <t>Outreach</t>
  </si>
  <si>
    <t>UNH SEDS 2019-2020 Budget - Full</t>
  </si>
  <si>
    <t>Conferences and Competitions</t>
  </si>
  <si>
    <t>Admission to the Conference</t>
  </si>
  <si>
    <t>Hotel Housing (6 Nights)</t>
  </si>
  <si>
    <t>General Travel (Car)</t>
  </si>
  <si>
    <t>Hotel Housing (4 Nights)</t>
  </si>
  <si>
    <t>Admission into the Competition</t>
  </si>
  <si>
    <t>Business</t>
  </si>
  <si>
    <t>Consumables</t>
  </si>
  <si>
    <t>Food and Drink (Introductory Meetings and Events)</t>
  </si>
  <si>
    <t>UNH SEDS Swag</t>
  </si>
  <si>
    <t>Pens (500)</t>
  </si>
  <si>
    <t>Stickers (500 Assorted)</t>
  </si>
  <si>
    <t>Member T-Shirts (15)</t>
  </si>
  <si>
    <t>Member Sweatshirts (10)</t>
  </si>
  <si>
    <t>Graduating Seniors SEDS Stoles (13)</t>
  </si>
  <si>
    <t>Total Club Expenses</t>
  </si>
  <si>
    <t>Model Rocket Program (5 Schools)</t>
  </si>
  <si>
    <t>Kid-Friendly Ground Equipment</t>
  </si>
  <si>
    <t>Engine Consumable</t>
  </si>
  <si>
    <t>Rocket Consumables</t>
  </si>
  <si>
    <t>UNH Hybrid Rocket</t>
  </si>
  <si>
    <t>Thrust Vectoring</t>
  </si>
  <si>
    <t>Hot-Fire Safety Structures</t>
  </si>
  <si>
    <t>Trailer Frame</t>
  </si>
  <si>
    <t>Structure Material</t>
  </si>
  <si>
    <t>Supporting Equipment (Media/Control)</t>
  </si>
  <si>
    <t>Suporting Quadcopter Equipment</t>
  </si>
  <si>
    <t>Test Rocket Materials</t>
  </si>
  <si>
    <t>Consumable Engines</t>
  </si>
  <si>
    <t>TVC Electronics and Hardware</t>
  </si>
  <si>
    <t>Electronic Navigation Components</t>
  </si>
  <si>
    <t>Parachutes</t>
  </si>
  <si>
    <t xml:space="preserve">Frame Support Material </t>
  </si>
  <si>
    <t xml:space="preserve">Frame Body Shell </t>
  </si>
  <si>
    <t xml:space="preserve">Flow Regulator </t>
  </si>
  <si>
    <t>Nitrous Oxide Refills</t>
  </si>
  <si>
    <t xml:space="preserve">HTPB Rubber Fuel </t>
  </si>
  <si>
    <t xml:space="preserve">Stainless Steel Nozzle </t>
  </si>
  <si>
    <t xml:space="preserve">Inconel Nozzle </t>
  </si>
  <si>
    <t>Combustion Chamber and Injector</t>
  </si>
  <si>
    <t xml:space="preserve">Misc. Rocket Hardware </t>
  </si>
  <si>
    <t>UNH SEDS Total Budget</t>
  </si>
  <si>
    <t>Budget Totals</t>
  </si>
  <si>
    <t>The 2019 SpaceVision conference is hosted by the SEDS-ASU chapter. This conference brings together all of the nationwide SEDS chapters and all people who have a shared passion for space. In 2018, 16 of UNH SEDS's members travelled to San Deigo out of their own pocket to experience this amazing conference.</t>
  </si>
  <si>
    <t>Spaceport America Cup Competition                 (Washington,DC) (12 Members)</t>
  </si>
  <si>
    <t>IAC Networking Event                 (Washington,DC) (5 Members)</t>
  </si>
  <si>
    <t>SpaceVision Networking Event                 (Tempe, AZ) (20 Members)</t>
  </si>
  <si>
    <t>The Inernational Astronautical Congress (IAC) is the biggest space conference in the world, this year hosted in Washington, DC. Students who go can not speak more highly of it as the connections they make are very career-changing.</t>
  </si>
  <si>
    <t>This is the competition that we will be participating in this year within the hybrid engine category. The possiblity of winning will lead to huge publicity onto UNH and the accelerating rocket team that is growing here.</t>
  </si>
  <si>
    <t>It is important to entice new students to come to introductory meetings, and pizza helps a lot! We have been paying out of pocket for 2 years as we usually couldn't spare the funds coming fron our engineering goals</t>
  </si>
  <si>
    <t>Team swag is important, and helps a great deal to unify the team, and provide a lasting affect on our graduates. Pens and stickers help a great deal to get our club heard and seen throughout the college and university.</t>
  </si>
  <si>
    <t>We have been in contact with 3 schools thus far to teach students the fundamentals of model rocketry, and the growing space industry they can join later in their studies. These funds will enable us to prepare an activity to affect our community in exploring paths that might be their passion.</t>
  </si>
  <si>
    <t>This is our primary engineering goal which will incoroporate every member of the organization. Most of our funds are for raw material, as we have many connections within industry (close and far away!) that want to support us with machining time that we simply don't have access to within the school.</t>
  </si>
  <si>
    <t>This is a side-project that will have the participation by several seniors in ME, EE and CS that will allow us to narrow in on a thrust vectoring system to one day integrate into our hybrid engine rocket.</t>
  </si>
  <si>
    <t>Safety comes first, and we are in need of a professional, presentable and secure location to control and maintain our hot-fire tests. This will have the pure dedication of 2 civil engineers with the support of the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</si>
</sst>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mmm\-yy;@"/>
  </numFmts>
  <fonts count="25" x14ac:knownFonts="1">
    <font>
      <sz val="10"/>
      <name val="Arial"/>
    </font>
    <font>
      <sz val="10"/>
      <name val="Arial"/>
      <family val="2"/>
    </font>
    <font>
      <sz val="7"/>
      <name val="Arial"/>
      <family val="2"/>
    </font>
    <font>
      <sz val="9"/>
      <name val="Arial"/>
      <family val="2"/>
    </font>
    <font>
      <b/>
      <sz val="14"/>
      <name val="Tahoma"/>
      <family val="2"/>
    </font>
    <font>
      <b/>
      <sz val="10"/>
      <name val="Tahoma"/>
      <family val="2"/>
    </font>
    <font>
      <b/>
      <sz val="8"/>
      <name val="Tahoma"/>
      <family val="2"/>
    </font>
    <font>
      <sz val="8"/>
      <name val="Tahoma"/>
      <family val="2"/>
    </font>
    <font>
      <sz val="10"/>
      <name val="Arial"/>
    </font>
    <font>
      <b/>
      <sz val="16"/>
      <name val="Arial"/>
      <family val="2"/>
    </font>
    <font>
      <b/>
      <sz val="16"/>
      <name val="Tahoma"/>
      <family val="2"/>
    </font>
    <font>
      <b/>
      <sz val="9"/>
      <name val="Tahoma"/>
      <family val="2"/>
    </font>
    <font>
      <b/>
      <sz val="12"/>
      <name val="Tahoma"/>
      <family val="2"/>
    </font>
    <font>
      <b/>
      <sz val="11"/>
      <name val="Tahoma"/>
      <family val="2"/>
    </font>
    <font>
      <b/>
      <sz val="14"/>
      <color rgb="FF0070C0"/>
      <name val="Tahoma"/>
      <family val="2"/>
    </font>
    <font>
      <b/>
      <sz val="11"/>
      <color rgb="FFFF0000"/>
      <name val="Tahoma"/>
      <family val="2"/>
    </font>
    <font>
      <sz val="8"/>
      <color theme="1" tint="0.34998626667073579"/>
      <name val="Tahoma"/>
      <family val="2"/>
    </font>
    <font>
      <b/>
      <sz val="11"/>
      <color rgb="FFFF0000"/>
      <name val="Arial"/>
      <family val="2"/>
    </font>
    <font>
      <b/>
      <sz val="12"/>
      <color rgb="FFFF0000"/>
      <name val="Tahoma"/>
      <family val="2"/>
    </font>
    <font>
      <b/>
      <sz val="12"/>
      <color rgb="FF0070C0"/>
      <name val="Tahoma"/>
      <family val="2"/>
    </font>
    <font>
      <b/>
      <sz val="14"/>
      <color rgb="FF00B050"/>
      <name val="Tahoma"/>
      <family val="2"/>
    </font>
    <font>
      <b/>
      <sz val="18"/>
      <color rgb="FF00B050"/>
      <name val="Tahoma"/>
      <family val="2"/>
    </font>
    <font>
      <sz val="18"/>
      <color rgb="FF00B050"/>
      <name val="Tahoma"/>
      <family val="2"/>
    </font>
    <font>
      <sz val="8"/>
      <name val="Arial"/>
      <family val="2"/>
    </font>
    <font>
      <sz val="8"/>
      <color theme="1" tint="0.34998626667073579"/>
      <name val="Arial"/>
      <family val="2"/>
    </font>
  </fonts>
  <fills count="8">
    <fill>
      <patternFill patternType="none"/>
    </fill>
    <fill>
      <patternFill patternType="gray125"/>
    </fill>
    <fill>
      <patternFill patternType="solid">
        <fgColor indexed="17"/>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s>
  <borders count="13">
    <border>
      <left/>
      <right/>
      <top/>
      <bottom/>
      <diagonal/>
    </border>
    <border>
      <left style="thin">
        <color indexed="21"/>
      </left>
      <right style="thin">
        <color indexed="21"/>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style="thin">
        <color indexed="21"/>
      </right>
      <top style="thin">
        <color indexed="21"/>
      </top>
      <bottom/>
      <diagonal/>
    </border>
    <border>
      <left/>
      <right/>
      <top/>
      <bottom style="thin">
        <color indexed="21"/>
      </bottom>
      <diagonal/>
    </border>
    <border>
      <left style="thin">
        <color indexed="21"/>
      </left>
      <right/>
      <top style="thin">
        <color indexed="21"/>
      </top>
      <bottom style="thin">
        <color indexed="21"/>
      </bottom>
      <diagonal/>
    </border>
    <border>
      <left style="thin">
        <color indexed="21"/>
      </left>
      <right/>
      <top/>
      <bottom style="thin">
        <color indexed="21"/>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indexed="21"/>
      </bottom>
      <diagonal/>
    </border>
    <border>
      <left style="thin">
        <color theme="4" tint="0.79998168889431442"/>
      </left>
      <right style="thin">
        <color theme="4" tint="0.79998168889431442"/>
      </right>
      <top style="thin">
        <color indexed="21"/>
      </top>
      <bottom style="thin">
        <color theme="4" tint="0.79998168889431442"/>
      </bottom>
      <diagonal/>
    </border>
    <border>
      <left style="thin">
        <color theme="4" tint="0.79998168889431442"/>
      </left>
      <right/>
      <top/>
      <bottom/>
      <diagonal/>
    </border>
    <border>
      <left style="thin">
        <color indexed="21"/>
      </left>
      <right style="thin">
        <color theme="2"/>
      </right>
      <top style="thin">
        <color theme="4" tint="0.79998168889431442"/>
      </top>
      <bottom style="thin">
        <color theme="4" tint="0.79998168889431442"/>
      </bottom>
      <diagonal/>
    </border>
    <border>
      <left/>
      <right style="thin">
        <color theme="4" tint="0.79998168889431442"/>
      </right>
      <top style="thin">
        <color indexed="21"/>
      </top>
      <bottom/>
      <diagonal/>
    </border>
  </borders>
  <cellStyleXfs count="2">
    <xf numFmtId="0" fontId="0" fillId="0" borderId="0"/>
    <xf numFmtId="44" fontId="8" fillId="0" borderId="0" applyFont="0" applyFill="0" applyBorder="0" applyAlignment="0" applyProtection="0"/>
  </cellStyleXfs>
  <cellXfs count="85">
    <xf numFmtId="0" fontId="0" fillId="0" borderId="0" xfId="0"/>
    <xf numFmtId="0" fontId="1" fillId="0" borderId="0" xfId="0" applyFont="1"/>
    <xf numFmtId="3" fontId="2" fillId="0" borderId="0" xfId="0" applyNumberFormat="1" applyFont="1" applyAlignment="1">
      <alignment wrapText="1"/>
    </xf>
    <xf numFmtId="0" fontId="1" fillId="0" borderId="0" xfId="0" applyFont="1" applyAlignment="1"/>
    <xf numFmtId="3" fontId="1" fillId="0" borderId="0" xfId="0" applyNumberFormat="1" applyFont="1" applyAlignment="1"/>
    <xf numFmtId="3" fontId="3" fillId="0" borderId="0" xfId="0" applyNumberFormat="1" applyFont="1" applyAlignment="1">
      <alignment wrapText="1"/>
    </xf>
    <xf numFmtId="0" fontId="7" fillId="0" borderId="1" xfId="0" applyFont="1" applyBorder="1" applyAlignment="1">
      <alignment horizontal="center" vertical="center" wrapText="1"/>
    </xf>
    <xf numFmtId="0" fontId="6" fillId="0" borderId="2" xfId="0" applyFont="1" applyBorder="1" applyAlignment="1">
      <alignment horizontal="left" vertical="center"/>
    </xf>
    <xf numFmtId="10" fontId="7" fillId="2" borderId="1" xfId="0" applyNumberFormat="1" applyFont="1" applyFill="1" applyBorder="1" applyAlignment="1">
      <alignment horizontal="center" vertical="center" wrapText="1"/>
    </xf>
    <xf numFmtId="10" fontId="7" fillId="0" borderId="0" xfId="0" applyNumberFormat="1" applyFont="1" applyBorder="1" applyAlignment="1">
      <alignment horizontal="center" vertical="center" wrapText="1"/>
    </xf>
    <xf numFmtId="44" fontId="7" fillId="0" borderId="0" xfId="1" applyFont="1" applyBorder="1" applyAlignment="1">
      <alignment vertical="center" wrapText="1"/>
    </xf>
    <xf numFmtId="44" fontId="6"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9" fillId="0" borderId="0" xfId="0" applyFont="1" applyAlignment="1"/>
    <xf numFmtId="164" fontId="10" fillId="2" borderId="1" xfId="0" applyNumberFormat="1" applyFont="1" applyFill="1" applyBorder="1" applyAlignment="1">
      <alignment horizontal="right" vertical="center" wrapText="1"/>
    </xf>
    <xf numFmtId="0" fontId="5" fillId="3" borderId="0" xfId="0" applyFont="1" applyFill="1" applyBorder="1" applyAlignment="1">
      <alignment vertical="center" wrapText="1"/>
    </xf>
    <xf numFmtId="164" fontId="7" fillId="0" borderId="1" xfId="1" applyNumberFormat="1" applyFont="1" applyFill="1" applyBorder="1" applyAlignment="1">
      <alignment vertical="center" wrapText="1"/>
    </xf>
    <xf numFmtId="0" fontId="11" fillId="0" borderId="0" xfId="0" applyFont="1" applyFill="1" applyBorder="1" applyAlignment="1">
      <alignment horizontal="center" wrapText="1"/>
    </xf>
    <xf numFmtId="165" fontId="5" fillId="0" borderId="1" xfId="0" applyNumberFormat="1" applyFont="1" applyBorder="1" applyAlignment="1" applyProtection="1">
      <alignment horizontal="center" wrapText="1"/>
    </xf>
    <xf numFmtId="44" fontId="7" fillId="0" borderId="1" xfId="1" applyFont="1" applyFill="1" applyBorder="1" applyAlignment="1">
      <alignment vertical="center" wrapText="1"/>
    </xf>
    <xf numFmtId="0" fontId="7" fillId="0" borderId="0" xfId="0" applyFont="1" applyBorder="1" applyAlignment="1">
      <alignment vertical="center" wrapText="1"/>
    </xf>
    <xf numFmtId="44" fontId="7" fillId="0" borderId="3" xfId="1" applyFont="1" applyFill="1" applyBorder="1" applyAlignment="1">
      <alignment vertical="center" wrapText="1"/>
    </xf>
    <xf numFmtId="44" fontId="6" fillId="3" borderId="1" xfId="1" applyFont="1" applyFill="1" applyBorder="1" applyAlignment="1">
      <alignment vertical="center" wrapText="1"/>
    </xf>
    <xf numFmtId="44" fontId="10" fillId="3" borderId="1" xfId="1" applyFont="1" applyFill="1" applyBorder="1" applyAlignment="1">
      <alignment vertical="center" wrapText="1"/>
    </xf>
    <xf numFmtId="44" fontId="13" fillId="3" borderId="1" xfId="1" applyFont="1" applyFill="1" applyBorder="1" applyAlignment="1">
      <alignment vertical="center" wrapText="1"/>
    </xf>
    <xf numFmtId="164" fontId="7" fillId="0" borderId="0" xfId="1" applyNumberFormat="1" applyFont="1" applyBorder="1" applyAlignment="1">
      <alignment horizontal="right" vertical="center" wrapText="1"/>
    </xf>
    <xf numFmtId="164" fontId="5" fillId="3" borderId="0" xfId="1" applyNumberFormat="1" applyFont="1" applyFill="1" applyBorder="1" applyAlignment="1">
      <alignment horizontal="right" vertical="center" wrapText="1"/>
    </xf>
    <xf numFmtId="0" fontId="16" fillId="4" borderId="0" xfId="0" applyFont="1" applyFill="1" applyBorder="1" applyAlignment="1">
      <alignment vertical="center" wrapText="1"/>
    </xf>
    <xf numFmtId="44" fontId="16" fillId="4" borderId="0" xfId="1" applyFont="1" applyFill="1" applyBorder="1" applyAlignment="1">
      <alignment vertical="center" wrapText="1"/>
    </xf>
    <xf numFmtId="164" fontId="16" fillId="4" borderId="0" xfId="1" applyNumberFormat="1" applyFont="1" applyFill="1" applyBorder="1" applyAlignment="1">
      <alignment horizontal="right" vertical="center" wrapText="1"/>
    </xf>
    <xf numFmtId="44" fontId="7" fillId="3" borderId="1" xfId="1" applyFont="1" applyFill="1" applyBorder="1" applyAlignment="1">
      <alignment vertical="center" wrapText="1"/>
    </xf>
    <xf numFmtId="44" fontId="18" fillId="3" borderId="1" xfId="1" applyFont="1" applyFill="1" applyBorder="1" applyAlignment="1">
      <alignment vertical="center" wrapText="1"/>
    </xf>
    <xf numFmtId="164" fontId="19" fillId="0" borderId="0" xfId="1" applyNumberFormat="1" applyFont="1" applyBorder="1" applyAlignment="1">
      <alignment horizontal="right" vertical="center" wrapText="1"/>
    </xf>
    <xf numFmtId="44" fontId="22" fillId="0" borderId="0" xfId="1" applyFont="1" applyBorder="1" applyAlignment="1">
      <alignment vertical="center" wrapText="1"/>
    </xf>
    <xf numFmtId="164" fontId="7" fillId="0" borderId="5" xfId="1" applyNumberFormat="1" applyFont="1" applyFill="1" applyBorder="1" applyAlignment="1">
      <alignment vertical="center" wrapText="1"/>
    </xf>
    <xf numFmtId="164" fontId="7" fillId="3" borderId="5" xfId="1" applyNumberFormat="1" applyFont="1" applyFill="1" applyBorder="1" applyAlignment="1">
      <alignment horizontal="right" vertical="center" wrapText="1"/>
    </xf>
    <xf numFmtId="164" fontId="7" fillId="3" borderId="6" xfId="1" applyNumberFormat="1" applyFont="1" applyFill="1" applyBorder="1" applyAlignment="1">
      <alignment horizontal="right" vertical="center" wrapText="1"/>
    </xf>
    <xf numFmtId="164" fontId="18" fillId="2" borderId="5" xfId="1" applyNumberFormat="1" applyFont="1" applyFill="1" applyBorder="1" applyAlignment="1">
      <alignment horizontal="right" vertical="center" wrapText="1"/>
    </xf>
    <xf numFmtId="164" fontId="15" fillId="2" borderId="5" xfId="1" applyNumberFormat="1" applyFont="1" applyFill="1" applyBorder="1" applyAlignment="1">
      <alignment horizontal="right" vertical="center" wrapText="1"/>
    </xf>
    <xf numFmtId="164" fontId="7" fillId="3" borderId="9" xfId="1" applyNumberFormat="1" applyFont="1" applyFill="1" applyBorder="1" applyAlignment="1">
      <alignment horizontal="right" vertical="center" wrapText="1"/>
    </xf>
    <xf numFmtId="164" fontId="5" fillId="0" borderId="5" xfId="1" applyNumberFormat="1" applyFont="1" applyBorder="1" applyAlignment="1" applyProtection="1">
      <alignment horizontal="right" wrapText="1"/>
    </xf>
    <xf numFmtId="164" fontId="7" fillId="3" borderId="5" xfId="1" applyNumberFormat="1" applyFont="1" applyFill="1" applyBorder="1" applyAlignment="1">
      <alignment horizontal="center" vertical="center" wrapText="1"/>
    </xf>
    <xf numFmtId="164" fontId="6" fillId="3" borderId="5" xfId="1" applyNumberFormat="1" applyFont="1" applyFill="1" applyBorder="1" applyAlignment="1">
      <alignment horizontal="right" vertical="center" wrapText="1"/>
    </xf>
    <xf numFmtId="164" fontId="7" fillId="3" borderId="11" xfId="1" applyNumberFormat="1" applyFont="1" applyFill="1" applyBorder="1" applyAlignment="1">
      <alignment horizontal="right" vertical="center" wrapText="1"/>
    </xf>
    <xf numFmtId="0" fontId="0" fillId="3" borderId="0" xfId="0" applyFill="1" applyAlignment="1">
      <alignment wrapText="1"/>
    </xf>
    <xf numFmtId="0" fontId="0" fillId="5" borderId="0" xfId="0" applyFill="1" applyAlignment="1">
      <alignment wrapText="1"/>
    </xf>
    <xf numFmtId="0" fontId="0" fillId="0" borderId="0" xfId="0" applyAlignment="1">
      <alignment wrapText="1"/>
    </xf>
    <xf numFmtId="0" fontId="4" fillId="7" borderId="0" xfId="0" applyFont="1" applyFill="1" applyAlignment="1">
      <alignment horizontal="center" wrapText="1"/>
    </xf>
    <xf numFmtId="164" fontId="4" fillId="7" borderId="0" xfId="1" applyNumberFormat="1" applyFont="1" applyFill="1" applyAlignment="1">
      <alignment horizontal="center" wrapText="1"/>
    </xf>
    <xf numFmtId="0" fontId="0" fillId="7" borderId="0" xfId="0" applyFill="1" applyAlignment="1">
      <alignment wrapText="1"/>
    </xf>
    <xf numFmtId="0" fontId="6" fillId="0" borderId="0" xfId="0" applyFont="1" applyBorder="1" applyAlignment="1">
      <alignment vertical="center" wrapText="1"/>
    </xf>
    <xf numFmtId="0" fontId="12" fillId="0" borderId="0" xfId="0" applyFont="1" applyBorder="1" applyAlignment="1">
      <alignment horizontal="center" vertical="center" wrapText="1"/>
    </xf>
    <xf numFmtId="164" fontId="12" fillId="0" borderId="7" xfId="1" applyNumberFormat="1" applyFont="1" applyBorder="1" applyAlignment="1">
      <alignment horizontal="center" vertical="center" wrapText="1"/>
    </xf>
    <xf numFmtId="0" fontId="14" fillId="0" borderId="0" xfId="0" applyFont="1" applyBorder="1" applyAlignment="1">
      <alignment horizontal="left" vertical="center" wrapText="1"/>
    </xf>
    <xf numFmtId="0" fontId="6" fillId="0" borderId="0" xfId="0" applyFont="1" applyBorder="1" applyAlignment="1">
      <alignment horizontal="center" vertical="center" wrapText="1"/>
    </xf>
    <xf numFmtId="0" fontId="0" fillId="0" borderId="7" xfId="0" applyBorder="1" applyAlignment="1">
      <alignment wrapText="1"/>
    </xf>
    <xf numFmtId="0" fontId="14" fillId="0" borderId="0" xfId="0" applyFont="1" applyBorder="1" applyAlignment="1">
      <alignment horizontal="center" vertical="center" wrapText="1"/>
    </xf>
    <xf numFmtId="164" fontId="6" fillId="0" borderId="0" xfId="1" applyNumberFormat="1" applyFont="1" applyBorder="1" applyAlignment="1">
      <alignment vertical="center" wrapText="1"/>
    </xf>
    <xf numFmtId="164" fontId="6" fillId="0" borderId="8" xfId="1" applyNumberFormat="1" applyFont="1" applyBorder="1" applyAlignment="1">
      <alignment vertical="center" wrapText="1"/>
    </xf>
    <xf numFmtId="0" fontId="18" fillId="0" borderId="2" xfId="0" applyFont="1" applyBorder="1" applyAlignment="1">
      <alignment horizontal="left" vertical="center" wrapText="1"/>
    </xf>
    <xf numFmtId="0" fontId="17" fillId="0" borderId="0" xfId="0" applyFont="1" applyAlignment="1">
      <alignment wrapText="1"/>
    </xf>
    <xf numFmtId="0" fontId="1" fillId="0" borderId="0" xfId="0" applyFont="1" applyAlignment="1">
      <alignment wrapText="1"/>
    </xf>
    <xf numFmtId="3" fontId="1" fillId="0" borderId="0" xfId="0" applyNumberFormat="1" applyFont="1" applyAlignment="1">
      <alignment wrapText="1"/>
    </xf>
    <xf numFmtId="164" fontId="1" fillId="0" borderId="12" xfId="1" applyNumberFormat="1" applyFont="1" applyBorder="1" applyAlignment="1">
      <alignment horizontal="right" wrapText="1"/>
    </xf>
    <xf numFmtId="0" fontId="1" fillId="6" borderId="0" xfId="0" applyFont="1" applyFill="1" applyAlignment="1">
      <alignment wrapText="1"/>
    </xf>
    <xf numFmtId="3" fontId="1" fillId="6" borderId="0" xfId="0" applyNumberFormat="1" applyFont="1" applyFill="1" applyAlignment="1">
      <alignment wrapText="1"/>
    </xf>
    <xf numFmtId="164" fontId="1" fillId="6" borderId="0" xfId="1" applyNumberFormat="1" applyFont="1" applyFill="1" applyAlignment="1">
      <alignment horizontal="right" wrapText="1"/>
    </xf>
    <xf numFmtId="164" fontId="1" fillId="0" borderId="0" xfId="1" applyNumberFormat="1" applyFont="1" applyAlignment="1">
      <alignment horizontal="right" wrapText="1"/>
    </xf>
    <xf numFmtId="164" fontId="1" fillId="0" borderId="4" xfId="1" applyNumberFormat="1" applyFont="1" applyBorder="1" applyAlignment="1">
      <alignment horizontal="right" wrapText="1"/>
    </xf>
    <xf numFmtId="0" fontId="20" fillId="0" borderId="0" xfId="0" applyFont="1" applyBorder="1" applyAlignment="1">
      <alignment horizontal="left" vertical="center" wrapText="1"/>
    </xf>
    <xf numFmtId="0" fontId="1" fillId="5" borderId="0" xfId="0" applyFont="1" applyFill="1" applyAlignment="1">
      <alignment wrapText="1"/>
    </xf>
    <xf numFmtId="3" fontId="1" fillId="5" borderId="0" xfId="0" applyNumberFormat="1" applyFont="1" applyFill="1" applyAlignment="1">
      <alignment wrapText="1"/>
    </xf>
    <xf numFmtId="164" fontId="1" fillId="5" borderId="0" xfId="1" applyNumberFormat="1" applyFont="1" applyFill="1" applyAlignment="1">
      <alignment horizontal="right" wrapText="1"/>
    </xf>
    <xf numFmtId="0" fontId="21" fillId="0" borderId="0" xfId="0" applyFont="1" applyBorder="1" applyAlignment="1">
      <alignment horizontal="left" vertical="center" wrapText="1"/>
    </xf>
    <xf numFmtId="164" fontId="1" fillId="5" borderId="0" xfId="1" applyNumberFormat="1" applyFont="1" applyFill="1" applyAlignment="1">
      <alignment wrapText="1"/>
    </xf>
    <xf numFmtId="164" fontId="20" fillId="0" borderId="0" xfId="1" applyNumberFormat="1" applyFont="1" applyBorder="1" applyAlignment="1">
      <alignment horizontal="right" vertical="center" wrapText="1"/>
    </xf>
    <xf numFmtId="0" fontId="5" fillId="0" borderId="0" xfId="0" applyFont="1" applyBorder="1" applyAlignment="1">
      <alignment vertical="center" wrapText="1"/>
    </xf>
    <xf numFmtId="3" fontId="23" fillId="6" borderId="0" xfId="0" applyNumberFormat="1" applyFont="1" applyFill="1" applyAlignment="1">
      <alignment vertical="center" wrapText="1"/>
    </xf>
    <xf numFmtId="0" fontId="24" fillId="4" borderId="0" xfId="0" applyFont="1" applyFill="1" applyAlignment="1">
      <alignment vertical="center" wrapText="1"/>
    </xf>
    <xf numFmtId="3" fontId="23" fillId="5" borderId="0" xfId="0" applyNumberFormat="1" applyFont="1" applyFill="1" applyAlignment="1">
      <alignment vertical="center" wrapText="1"/>
    </xf>
    <xf numFmtId="0" fontId="4" fillId="0" borderId="0" xfId="0" applyFont="1" applyAlignment="1">
      <alignment horizontal="center" wrapText="1"/>
    </xf>
    <xf numFmtId="0" fontId="23" fillId="3" borderId="10" xfId="0" applyFont="1" applyFill="1" applyBorder="1" applyAlignment="1">
      <alignment horizontal="center" vertical="center" wrapText="1"/>
    </xf>
    <xf numFmtId="0" fontId="23" fillId="3" borderId="0" xfId="0" applyFont="1" applyFill="1" applyAlignment="1">
      <alignment horizontal="center" vertical="center" wrapText="1"/>
    </xf>
    <xf numFmtId="0" fontId="4" fillId="0" borderId="0" xfId="0" applyFont="1" applyAlignment="1">
      <alignment horizontal="center"/>
    </xf>
    <xf numFmtId="0" fontId="6" fillId="0" borderId="0"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9"/>
  <sheetViews>
    <sheetView tabSelected="1" zoomScaleNormal="100" workbookViewId="0">
      <pane ySplit="1" topLeftCell="A23" activePane="bottomLeft" state="frozen"/>
      <selection pane="bottomLeft" activeCell="B75" sqref="B75"/>
    </sheetView>
  </sheetViews>
  <sheetFormatPr defaultRowHeight="12.75" x14ac:dyDescent="0.2"/>
  <cols>
    <col min="1" max="1" width="36.85546875" style="70" customWidth="1"/>
    <col min="2" max="2" width="9.140625" style="71" customWidth="1"/>
    <col min="3" max="3" width="18.140625" style="74" customWidth="1"/>
    <col min="4" max="4" width="26" style="45" customWidth="1"/>
    <col min="5" max="5" width="178.85546875" style="45" customWidth="1"/>
    <col min="6" max="23" width="43.7109375" style="45" customWidth="1"/>
    <col min="24" max="16384" width="9.140625" style="46"/>
  </cols>
  <sheetData>
    <row r="1" spans="1:4" ht="18" x14ac:dyDescent="0.25">
      <c r="A1" s="80" t="s">
        <v>12</v>
      </c>
      <c r="B1" s="80"/>
      <c r="C1" s="80"/>
      <c r="D1" s="44"/>
    </row>
    <row r="2" spans="1:4" ht="10.5" customHeight="1" x14ac:dyDescent="0.25">
      <c r="A2" s="47"/>
      <c r="B2" s="47"/>
      <c r="C2" s="48"/>
      <c r="D2" s="49"/>
    </row>
    <row r="3" spans="1:4" ht="15" x14ac:dyDescent="0.2">
      <c r="A3" s="50"/>
      <c r="B3" s="51" t="s">
        <v>8</v>
      </c>
      <c r="C3" s="52" t="s">
        <v>9</v>
      </c>
      <c r="D3" s="82" t="s">
        <v>56</v>
      </c>
    </row>
    <row r="4" spans="1:4" ht="36" x14ac:dyDescent="0.2">
      <c r="A4" s="53" t="s">
        <v>13</v>
      </c>
      <c r="B4" s="54"/>
      <c r="C4" s="55"/>
      <c r="D4" s="82"/>
    </row>
    <row r="5" spans="1:4" ht="10.5" customHeight="1" x14ac:dyDescent="0.2">
      <c r="A5" s="56"/>
      <c r="B5" s="54"/>
      <c r="C5" s="57"/>
      <c r="D5" s="82"/>
    </row>
    <row r="6" spans="1:4" ht="25.5" x14ac:dyDescent="0.2">
      <c r="A6" s="12" t="s">
        <v>59</v>
      </c>
      <c r="B6" s="10"/>
      <c r="C6" s="58"/>
      <c r="D6" s="82"/>
    </row>
    <row r="7" spans="1:4" x14ac:dyDescent="0.2">
      <c r="A7" s="6" t="s">
        <v>1</v>
      </c>
      <c r="B7" s="34">
        <f>397.82*20</f>
        <v>7956.4</v>
      </c>
      <c r="C7" s="39"/>
      <c r="D7" s="82"/>
    </row>
    <row r="8" spans="1:4" x14ac:dyDescent="0.2">
      <c r="A8" s="6" t="s">
        <v>2</v>
      </c>
      <c r="B8" s="16">
        <f>107*5*3</f>
        <v>1605</v>
      </c>
      <c r="C8" s="43"/>
      <c r="D8" s="82"/>
    </row>
    <row r="9" spans="1:4" x14ac:dyDescent="0.2">
      <c r="A9" s="6" t="s">
        <v>3</v>
      </c>
      <c r="B9" s="16">
        <f>77*20</f>
        <v>1540</v>
      </c>
      <c r="C9" s="36"/>
      <c r="D9" s="82"/>
    </row>
    <row r="10" spans="1:4" ht="15" x14ac:dyDescent="0.2">
      <c r="A10" s="59" t="s">
        <v>0</v>
      </c>
      <c r="B10" s="31"/>
      <c r="C10" s="37">
        <f>SUM(B7:B9)</f>
        <v>11101.4</v>
      </c>
      <c r="D10" s="82"/>
    </row>
    <row r="11" spans="1:4" ht="15" x14ac:dyDescent="0.25">
      <c r="A11" s="60" t="s">
        <v>5</v>
      </c>
      <c r="B11" s="24"/>
      <c r="C11" s="38">
        <f>C10/20</f>
        <v>555.06999999999994</v>
      </c>
      <c r="D11" s="82"/>
    </row>
    <row r="12" spans="1:4" x14ac:dyDescent="0.2">
      <c r="A12" s="61"/>
      <c r="B12" s="62"/>
      <c r="C12" s="63"/>
      <c r="D12" s="82"/>
    </row>
    <row r="13" spans="1:4" ht="6" customHeight="1" x14ac:dyDescent="0.2">
      <c r="A13" s="64"/>
      <c r="B13" s="65"/>
      <c r="C13" s="66"/>
      <c r="D13" s="77"/>
    </row>
    <row r="14" spans="1:4" x14ac:dyDescent="0.2">
      <c r="A14" s="61"/>
      <c r="B14" s="62"/>
      <c r="C14" s="67"/>
      <c r="D14" s="81" t="s">
        <v>60</v>
      </c>
    </row>
    <row r="15" spans="1:4" ht="25.5" x14ac:dyDescent="0.2">
      <c r="A15" s="12" t="s">
        <v>58</v>
      </c>
      <c r="B15" s="10"/>
      <c r="C15" s="25"/>
      <c r="D15" s="81"/>
    </row>
    <row r="16" spans="1:4" x14ac:dyDescent="0.2">
      <c r="A16" s="6" t="s">
        <v>16</v>
      </c>
      <c r="B16" s="16">
        <v>200</v>
      </c>
      <c r="C16" s="35"/>
      <c r="D16" s="81"/>
    </row>
    <row r="17" spans="1:4" x14ac:dyDescent="0.2">
      <c r="A17" s="6" t="s">
        <v>15</v>
      </c>
      <c r="B17" s="16">
        <f>200*6</f>
        <v>1200</v>
      </c>
      <c r="C17" s="35"/>
      <c r="D17" s="81"/>
    </row>
    <row r="18" spans="1:4" x14ac:dyDescent="0.2">
      <c r="A18" s="6" t="s">
        <v>14</v>
      </c>
      <c r="B18" s="16">
        <f>150*5</f>
        <v>750</v>
      </c>
      <c r="C18" s="35"/>
      <c r="D18" s="81"/>
    </row>
    <row r="19" spans="1:4" ht="15" x14ac:dyDescent="0.2">
      <c r="A19" s="59" t="s">
        <v>0</v>
      </c>
      <c r="B19" s="31"/>
      <c r="C19" s="37">
        <f>SUM(B16:B18)</f>
        <v>2150</v>
      </c>
      <c r="D19" s="81"/>
    </row>
    <row r="20" spans="1:4" ht="15" x14ac:dyDescent="0.25">
      <c r="A20" s="60" t="s">
        <v>5</v>
      </c>
      <c r="B20" s="24"/>
      <c r="C20" s="38">
        <f>C19/5</f>
        <v>430</v>
      </c>
      <c r="D20" s="81"/>
    </row>
    <row r="21" spans="1:4" x14ac:dyDescent="0.2">
      <c r="A21" s="15"/>
      <c r="B21" s="15"/>
      <c r="C21" s="26"/>
      <c r="D21" s="81"/>
    </row>
    <row r="22" spans="1:4" ht="6.75" customHeight="1" x14ac:dyDescent="0.2">
      <c r="A22" s="64"/>
      <c r="B22" s="65"/>
      <c r="C22" s="66"/>
      <c r="D22" s="77"/>
    </row>
    <row r="23" spans="1:4" x14ac:dyDescent="0.2">
      <c r="A23" s="17"/>
      <c r="B23" s="18"/>
      <c r="C23" s="40"/>
      <c r="D23" s="81" t="s">
        <v>61</v>
      </c>
    </row>
    <row r="24" spans="1:4" ht="25.5" x14ac:dyDescent="0.2">
      <c r="A24" s="12" t="s">
        <v>57</v>
      </c>
      <c r="B24" s="10"/>
      <c r="C24" s="25"/>
      <c r="D24" s="81"/>
    </row>
    <row r="25" spans="1:4" x14ac:dyDescent="0.2">
      <c r="A25" s="6" t="s">
        <v>1</v>
      </c>
      <c r="B25" s="16">
        <f>365.54*12</f>
        <v>4386.4800000000005</v>
      </c>
      <c r="C25" s="35"/>
      <c r="D25" s="81"/>
    </row>
    <row r="26" spans="1:4" x14ac:dyDescent="0.2">
      <c r="A26" s="6" t="s">
        <v>17</v>
      </c>
      <c r="B26" s="16">
        <f>186.4*3*4</f>
        <v>2236.8000000000002</v>
      </c>
      <c r="C26" s="35"/>
      <c r="D26" s="81"/>
    </row>
    <row r="27" spans="1:4" x14ac:dyDescent="0.2">
      <c r="A27" s="6" t="s">
        <v>18</v>
      </c>
      <c r="B27" s="16">
        <f>50*12</f>
        <v>600</v>
      </c>
      <c r="C27" s="35"/>
      <c r="D27" s="81"/>
    </row>
    <row r="28" spans="1:4" ht="15" x14ac:dyDescent="0.2">
      <c r="A28" s="59" t="s">
        <v>0</v>
      </c>
      <c r="B28" s="31"/>
      <c r="C28" s="37">
        <f>SUM(B25:B27)</f>
        <v>7223.2800000000007</v>
      </c>
      <c r="D28" s="81"/>
    </row>
    <row r="29" spans="1:4" ht="15" x14ac:dyDescent="0.25">
      <c r="A29" s="60" t="s">
        <v>5</v>
      </c>
      <c r="B29" s="24"/>
      <c r="C29" s="38">
        <f>C28/12</f>
        <v>601.94000000000005</v>
      </c>
      <c r="D29" s="81"/>
    </row>
    <row r="30" spans="1:4" x14ac:dyDescent="0.2">
      <c r="A30" s="20"/>
      <c r="B30" s="10"/>
      <c r="C30" s="25"/>
      <c r="D30" s="81"/>
    </row>
    <row r="31" spans="1:4" x14ac:dyDescent="0.2">
      <c r="A31" s="27"/>
      <c r="B31" s="28"/>
      <c r="C31" s="29"/>
      <c r="D31" s="78"/>
    </row>
    <row r="32" spans="1:4" x14ac:dyDescent="0.2">
      <c r="A32" s="20"/>
      <c r="B32" s="10"/>
      <c r="C32" s="25"/>
      <c r="D32" s="81" t="s">
        <v>62</v>
      </c>
    </row>
    <row r="33" spans="1:4" ht="18" x14ac:dyDescent="0.2">
      <c r="A33" s="53" t="s">
        <v>19</v>
      </c>
      <c r="B33" s="10"/>
      <c r="C33" s="25"/>
      <c r="D33" s="81"/>
    </row>
    <row r="34" spans="1:4" ht="10.5" customHeight="1" x14ac:dyDescent="0.2">
      <c r="A34" s="53"/>
      <c r="B34" s="10"/>
      <c r="C34" s="25"/>
      <c r="D34" s="81"/>
    </row>
    <row r="35" spans="1:4" x14ac:dyDescent="0.2">
      <c r="A35" s="76" t="s">
        <v>20</v>
      </c>
      <c r="B35" s="10"/>
      <c r="C35" s="25"/>
      <c r="D35" s="81"/>
    </row>
    <row r="36" spans="1:4" ht="21" x14ac:dyDescent="0.2">
      <c r="A36" s="6" t="s">
        <v>21</v>
      </c>
      <c r="B36" s="19">
        <f>15*4*8</f>
        <v>480</v>
      </c>
      <c r="C36" s="35"/>
      <c r="D36" s="81"/>
    </row>
    <row r="37" spans="1:4" ht="15" x14ac:dyDescent="0.2">
      <c r="A37" s="59" t="s">
        <v>28</v>
      </c>
      <c r="B37" s="31"/>
      <c r="C37" s="37">
        <f>SUM(B36:B37)</f>
        <v>480</v>
      </c>
      <c r="D37" s="81"/>
    </row>
    <row r="38" spans="1:4" x14ac:dyDescent="0.2">
      <c r="A38" s="61"/>
      <c r="B38" s="62"/>
      <c r="C38" s="67"/>
      <c r="D38" s="81"/>
    </row>
    <row r="39" spans="1:4" ht="6" customHeight="1" x14ac:dyDescent="0.2">
      <c r="A39" s="64"/>
      <c r="B39" s="65"/>
      <c r="C39" s="66"/>
      <c r="D39" s="77"/>
    </row>
    <row r="40" spans="1:4" x14ac:dyDescent="0.2">
      <c r="A40" s="61"/>
      <c r="B40" s="62"/>
      <c r="C40" s="68"/>
      <c r="D40" s="81" t="s">
        <v>63</v>
      </c>
    </row>
    <row r="41" spans="1:4" x14ac:dyDescent="0.2">
      <c r="A41" s="76" t="s">
        <v>22</v>
      </c>
      <c r="B41" s="21"/>
      <c r="C41" s="35"/>
      <c r="D41" s="81"/>
    </row>
    <row r="42" spans="1:4" x14ac:dyDescent="0.2">
      <c r="A42" s="6" t="s">
        <v>23</v>
      </c>
      <c r="B42" s="21">
        <v>67.95</v>
      </c>
      <c r="C42" s="35"/>
      <c r="D42" s="81"/>
    </row>
    <row r="43" spans="1:4" x14ac:dyDescent="0.2">
      <c r="A43" s="6" t="s">
        <v>24</v>
      </c>
      <c r="B43" s="21">
        <v>95</v>
      </c>
      <c r="C43" s="35"/>
      <c r="D43" s="81"/>
    </row>
    <row r="44" spans="1:4" x14ac:dyDescent="0.2">
      <c r="A44" s="6" t="s">
        <v>25</v>
      </c>
      <c r="B44" s="21">
        <f>15*16.5</f>
        <v>247.5</v>
      </c>
      <c r="C44" s="35"/>
      <c r="D44" s="81"/>
    </row>
    <row r="45" spans="1:4" x14ac:dyDescent="0.2">
      <c r="A45" s="6" t="s">
        <v>26</v>
      </c>
      <c r="B45" s="21">
        <f>10*31.76</f>
        <v>317.60000000000002</v>
      </c>
      <c r="C45" s="35"/>
      <c r="D45" s="81"/>
    </row>
    <row r="46" spans="1:4" x14ac:dyDescent="0.2">
      <c r="A46" s="6" t="s">
        <v>27</v>
      </c>
      <c r="B46" s="30">
        <f>24.99*13</f>
        <v>324.87</v>
      </c>
      <c r="C46" s="42"/>
      <c r="D46" s="81"/>
    </row>
    <row r="47" spans="1:4" ht="15" x14ac:dyDescent="0.2">
      <c r="A47" s="59" t="s">
        <v>28</v>
      </c>
      <c r="B47" s="31"/>
      <c r="C47" s="37">
        <f>SUM(B42:B46)</f>
        <v>1052.92</v>
      </c>
      <c r="D47" s="81"/>
    </row>
    <row r="48" spans="1:4" x14ac:dyDescent="0.2">
      <c r="A48" s="20"/>
      <c r="B48" s="10"/>
      <c r="C48" s="25"/>
      <c r="D48" s="81"/>
    </row>
    <row r="49" spans="1:4" x14ac:dyDescent="0.2">
      <c r="A49" s="27"/>
      <c r="B49" s="28"/>
      <c r="C49" s="29"/>
      <c r="D49" s="78"/>
    </row>
    <row r="50" spans="1:4" x14ac:dyDescent="0.2">
      <c r="A50" s="20"/>
      <c r="B50" s="10"/>
      <c r="C50" s="25"/>
      <c r="D50" s="81" t="s">
        <v>64</v>
      </c>
    </row>
    <row r="51" spans="1:4" ht="18" x14ac:dyDescent="0.2">
      <c r="A51" s="53" t="s">
        <v>11</v>
      </c>
      <c r="B51" s="10"/>
      <c r="C51" s="25"/>
      <c r="D51" s="81"/>
    </row>
    <row r="52" spans="1:4" ht="18" x14ac:dyDescent="0.2">
      <c r="A52" s="53"/>
      <c r="B52" s="10"/>
      <c r="C52" s="25"/>
      <c r="D52" s="81"/>
    </row>
    <row r="53" spans="1:4" x14ac:dyDescent="0.2">
      <c r="A53" s="76" t="s">
        <v>29</v>
      </c>
      <c r="B53" s="19"/>
      <c r="C53" s="35"/>
      <c r="D53" s="81"/>
    </row>
    <row r="54" spans="1:4" x14ac:dyDescent="0.2">
      <c r="A54" s="6" t="s">
        <v>30</v>
      </c>
      <c r="B54" s="19">
        <v>273.39999999999998</v>
      </c>
      <c r="C54" s="41"/>
      <c r="D54" s="81"/>
    </row>
    <row r="55" spans="1:4" x14ac:dyDescent="0.2">
      <c r="A55" s="6" t="s">
        <v>31</v>
      </c>
      <c r="B55" s="19">
        <v>177</v>
      </c>
      <c r="C55" s="41"/>
      <c r="D55" s="81"/>
    </row>
    <row r="56" spans="1:4" x14ac:dyDescent="0.2">
      <c r="A56" s="6" t="s">
        <v>32</v>
      </c>
      <c r="B56" s="19">
        <v>347</v>
      </c>
      <c r="C56" s="41"/>
      <c r="D56" s="81"/>
    </row>
    <row r="57" spans="1:4" ht="15" x14ac:dyDescent="0.2">
      <c r="A57" s="59" t="s">
        <v>28</v>
      </c>
      <c r="B57" s="31"/>
      <c r="C57" s="37">
        <f>SUM(B53:B57)</f>
        <v>797.4</v>
      </c>
      <c r="D57" s="81"/>
    </row>
    <row r="58" spans="1:4" x14ac:dyDescent="0.2">
      <c r="A58" s="20"/>
      <c r="B58" s="10"/>
      <c r="C58" s="25"/>
      <c r="D58" s="81"/>
    </row>
    <row r="59" spans="1:4" x14ac:dyDescent="0.2">
      <c r="A59" s="27"/>
      <c r="B59" s="28"/>
      <c r="C59" s="29"/>
      <c r="D59" s="78"/>
    </row>
    <row r="60" spans="1:4" x14ac:dyDescent="0.2">
      <c r="A60" s="20"/>
      <c r="B60" s="10"/>
      <c r="C60" s="25"/>
      <c r="D60" s="81" t="s">
        <v>65</v>
      </c>
    </row>
    <row r="61" spans="1:4" ht="18" x14ac:dyDescent="0.2">
      <c r="A61" s="53" t="s">
        <v>10</v>
      </c>
      <c r="B61" s="46"/>
      <c r="C61" s="46"/>
      <c r="D61" s="81"/>
    </row>
    <row r="62" spans="1:4" x14ac:dyDescent="0.2">
      <c r="A62" s="46"/>
      <c r="B62" s="46"/>
      <c r="C62" s="46"/>
      <c r="D62" s="81"/>
    </row>
    <row r="63" spans="1:4" x14ac:dyDescent="0.2">
      <c r="A63" s="76" t="s">
        <v>33</v>
      </c>
      <c r="B63" s="21"/>
      <c r="C63" s="35"/>
      <c r="D63" s="81"/>
    </row>
    <row r="64" spans="1:4" x14ac:dyDescent="0.2">
      <c r="A64" s="6" t="s">
        <v>43</v>
      </c>
      <c r="B64" s="21">
        <f>500</f>
        <v>500</v>
      </c>
      <c r="C64" s="35"/>
      <c r="D64" s="81"/>
    </row>
    <row r="65" spans="1:4" x14ac:dyDescent="0.2">
      <c r="A65" s="6" t="s">
        <v>44</v>
      </c>
      <c r="B65" s="21">
        <f>625</f>
        <v>625</v>
      </c>
      <c r="C65" s="35"/>
      <c r="D65" s="81"/>
    </row>
    <row r="66" spans="1:4" x14ac:dyDescent="0.2">
      <c r="A66" s="6" t="s">
        <v>45</v>
      </c>
      <c r="B66" s="21">
        <v>300</v>
      </c>
      <c r="C66" s="35"/>
      <c r="D66" s="81"/>
    </row>
    <row r="67" spans="1:4" x14ac:dyDescent="0.2">
      <c r="A67" s="6" t="s">
        <v>46</v>
      </c>
      <c r="B67" s="21">
        <v>1250</v>
      </c>
      <c r="C67" s="35"/>
      <c r="D67" s="81"/>
    </row>
    <row r="68" spans="1:4" x14ac:dyDescent="0.2">
      <c r="A68" s="6" t="s">
        <v>47</v>
      </c>
      <c r="B68" s="21">
        <f>375</f>
        <v>375</v>
      </c>
      <c r="C68" s="35"/>
      <c r="D68" s="81"/>
    </row>
    <row r="69" spans="1:4" x14ac:dyDescent="0.2">
      <c r="A69" s="6" t="s">
        <v>48</v>
      </c>
      <c r="B69" s="21">
        <v>650</v>
      </c>
      <c r="C69" s="35"/>
      <c r="D69" s="81"/>
    </row>
    <row r="70" spans="1:4" x14ac:dyDescent="0.2">
      <c r="A70" s="6" t="s">
        <v>49</v>
      </c>
      <c r="B70" s="21">
        <v>250</v>
      </c>
      <c r="C70" s="35"/>
      <c r="D70" s="81"/>
    </row>
    <row r="71" spans="1:4" x14ac:dyDescent="0.2">
      <c r="A71" s="6" t="s">
        <v>50</v>
      </c>
      <c r="B71" s="21">
        <v>600</v>
      </c>
      <c r="C71" s="35"/>
      <c r="D71" s="81"/>
    </row>
    <row r="72" spans="1:4" x14ac:dyDescent="0.2">
      <c r="A72" s="6" t="s">
        <v>51</v>
      </c>
      <c r="B72" s="21">
        <v>1200</v>
      </c>
      <c r="C72" s="35"/>
      <c r="D72" s="81"/>
    </row>
    <row r="73" spans="1:4" x14ac:dyDescent="0.2">
      <c r="A73" s="6" t="s">
        <v>52</v>
      </c>
      <c r="B73" s="21">
        <v>650</v>
      </c>
      <c r="C73" s="35"/>
      <c r="D73" s="81"/>
    </row>
    <row r="74" spans="1:4" x14ac:dyDescent="0.2">
      <c r="A74" s="6" t="s">
        <v>53</v>
      </c>
      <c r="B74" s="30">
        <v>1500</v>
      </c>
      <c r="C74" s="42"/>
      <c r="D74" s="81"/>
    </row>
    <row r="75" spans="1:4" ht="15" x14ac:dyDescent="0.2">
      <c r="A75" s="59" t="s">
        <v>28</v>
      </c>
      <c r="B75" s="31"/>
      <c r="C75" s="37">
        <f>SUM(B64:B74)</f>
        <v>7900</v>
      </c>
      <c r="D75" s="81"/>
    </row>
    <row r="76" spans="1:4" x14ac:dyDescent="0.2">
      <c r="A76" s="61"/>
      <c r="B76" s="62"/>
      <c r="C76" s="67"/>
      <c r="D76" s="81"/>
    </row>
    <row r="77" spans="1:4" ht="6" customHeight="1" x14ac:dyDescent="0.2">
      <c r="A77" s="64"/>
      <c r="B77" s="65"/>
      <c r="C77" s="66"/>
      <c r="D77" s="77"/>
    </row>
    <row r="78" spans="1:4" x14ac:dyDescent="0.2">
      <c r="A78" s="61"/>
      <c r="B78" s="62"/>
      <c r="C78" s="67"/>
      <c r="D78" s="81" t="s">
        <v>66</v>
      </c>
    </row>
    <row r="79" spans="1:4" x14ac:dyDescent="0.2">
      <c r="A79" s="76" t="s">
        <v>34</v>
      </c>
      <c r="B79" s="21"/>
      <c r="C79" s="35"/>
      <c r="D79" s="81"/>
    </row>
    <row r="80" spans="1:4" ht="15.75" customHeight="1" x14ac:dyDescent="0.2">
      <c r="A80" s="6" t="s">
        <v>39</v>
      </c>
      <c r="B80" s="21">
        <v>350</v>
      </c>
      <c r="C80" s="35"/>
      <c r="D80" s="81"/>
    </row>
    <row r="81" spans="1:4" x14ac:dyDescent="0.2">
      <c r="A81" s="6" t="s">
        <v>40</v>
      </c>
      <c r="B81" s="21">
        <v>250</v>
      </c>
      <c r="C81" s="35"/>
      <c r="D81" s="81"/>
    </row>
    <row r="82" spans="1:4" x14ac:dyDescent="0.2">
      <c r="A82" s="6" t="s">
        <v>41</v>
      </c>
      <c r="B82" s="21">
        <v>200</v>
      </c>
      <c r="C82" s="35"/>
      <c r="D82" s="81"/>
    </row>
    <row r="83" spans="1:4" x14ac:dyDescent="0.2">
      <c r="A83" s="6" t="s">
        <v>42</v>
      </c>
      <c r="B83" s="21">
        <v>550</v>
      </c>
      <c r="C83" s="35"/>
      <c r="D83" s="81"/>
    </row>
    <row r="84" spans="1:4" ht="15" x14ac:dyDescent="0.2">
      <c r="A84" s="59" t="s">
        <v>28</v>
      </c>
      <c r="B84" s="31"/>
      <c r="C84" s="37">
        <f>SUM(B80:B83)</f>
        <v>1350</v>
      </c>
      <c r="D84" s="81"/>
    </row>
    <row r="85" spans="1:4" x14ac:dyDescent="0.2">
      <c r="A85" s="61"/>
      <c r="B85" s="62"/>
      <c r="C85" s="67"/>
      <c r="D85" s="81"/>
    </row>
    <row r="86" spans="1:4" ht="6" customHeight="1" x14ac:dyDescent="0.2">
      <c r="A86" s="64"/>
      <c r="B86" s="65"/>
      <c r="C86" s="66"/>
      <c r="D86" s="77"/>
    </row>
    <row r="87" spans="1:4" x14ac:dyDescent="0.2">
      <c r="A87" s="61"/>
      <c r="B87" s="62"/>
      <c r="C87" s="67"/>
      <c r="D87" s="81" t="s">
        <v>67</v>
      </c>
    </row>
    <row r="88" spans="1:4" x14ac:dyDescent="0.2">
      <c r="A88" s="76" t="s">
        <v>35</v>
      </c>
      <c r="B88" s="21"/>
      <c r="C88" s="35"/>
      <c r="D88" s="81"/>
    </row>
    <row r="89" spans="1:4" ht="15.75" customHeight="1" x14ac:dyDescent="0.2">
      <c r="A89" s="6" t="s">
        <v>36</v>
      </c>
      <c r="B89" s="21">
        <v>544.99</v>
      </c>
      <c r="C89" s="35"/>
      <c r="D89" s="81"/>
    </row>
    <row r="90" spans="1:4" x14ac:dyDescent="0.2">
      <c r="A90" s="6" t="s">
        <v>37</v>
      </c>
      <c r="B90" s="21">
        <v>1100</v>
      </c>
      <c r="C90" s="35"/>
      <c r="D90" s="81"/>
    </row>
    <row r="91" spans="1:4" x14ac:dyDescent="0.2">
      <c r="A91" s="6" t="s">
        <v>38</v>
      </c>
      <c r="B91" s="21">
        <v>800</v>
      </c>
      <c r="C91" s="35"/>
      <c r="D91" s="81"/>
    </row>
    <row r="92" spans="1:4" ht="15" x14ac:dyDescent="0.2">
      <c r="A92" s="59" t="s">
        <v>28</v>
      </c>
      <c r="B92" s="31"/>
      <c r="C92" s="37">
        <f>SUM(B89:B91)</f>
        <v>2444.9899999999998</v>
      </c>
      <c r="D92" s="81"/>
    </row>
    <row r="93" spans="1:4" x14ac:dyDescent="0.2">
      <c r="A93" s="20"/>
      <c r="B93" s="10"/>
      <c r="C93" s="25"/>
      <c r="D93" s="81"/>
    </row>
    <row r="94" spans="1:4" x14ac:dyDescent="0.2">
      <c r="A94" s="27"/>
      <c r="B94" s="28"/>
      <c r="C94" s="29"/>
      <c r="D94" s="78"/>
    </row>
    <row r="95" spans="1:4" ht="15" x14ac:dyDescent="0.2">
      <c r="A95" s="20"/>
      <c r="B95" s="10"/>
      <c r="C95" s="32"/>
      <c r="D95" s="81"/>
    </row>
    <row r="96" spans="1:4" ht="18" x14ac:dyDescent="0.2">
      <c r="A96" s="69" t="s">
        <v>55</v>
      </c>
      <c r="B96" s="10"/>
      <c r="C96" s="25"/>
      <c r="D96" s="81"/>
    </row>
    <row r="97" spans="1:4" s="45" customFormat="1" ht="3" customHeight="1" x14ac:dyDescent="0.2">
      <c r="A97" s="70"/>
      <c r="B97" s="71"/>
      <c r="C97" s="72"/>
      <c r="D97" s="79"/>
    </row>
    <row r="98" spans="1:4" x14ac:dyDescent="0.2">
      <c r="A98" s="20"/>
      <c r="B98" s="10"/>
      <c r="C98" s="25"/>
      <c r="D98" s="81"/>
    </row>
    <row r="99" spans="1:4" ht="36" x14ac:dyDescent="0.2">
      <c r="A99" s="53" t="s">
        <v>13</v>
      </c>
      <c r="B99" s="10"/>
      <c r="C99" s="32">
        <f>C10+C19+C28</f>
        <v>20474.68</v>
      </c>
      <c r="D99" s="81"/>
    </row>
    <row r="100" spans="1:4" ht="15" x14ac:dyDescent="0.2">
      <c r="A100" s="20"/>
      <c r="B100" s="10"/>
      <c r="C100" s="32"/>
      <c r="D100" s="81"/>
    </row>
    <row r="101" spans="1:4" ht="18" x14ac:dyDescent="0.2">
      <c r="A101" s="53" t="s">
        <v>19</v>
      </c>
      <c r="B101" s="10"/>
      <c r="C101" s="32">
        <f>C37+C47</f>
        <v>1532.92</v>
      </c>
      <c r="D101" s="81"/>
    </row>
    <row r="102" spans="1:4" ht="15" x14ac:dyDescent="0.2">
      <c r="A102" s="20"/>
      <c r="B102" s="10"/>
      <c r="C102" s="32"/>
      <c r="D102" s="81"/>
    </row>
    <row r="103" spans="1:4" ht="18" x14ac:dyDescent="0.2">
      <c r="A103" s="53" t="s">
        <v>11</v>
      </c>
      <c r="B103" s="10"/>
      <c r="C103" s="32">
        <f>C57</f>
        <v>797.4</v>
      </c>
      <c r="D103" s="81"/>
    </row>
    <row r="104" spans="1:4" ht="15" x14ac:dyDescent="0.2">
      <c r="A104" s="20"/>
      <c r="B104" s="10"/>
      <c r="C104" s="32"/>
      <c r="D104" s="81"/>
    </row>
    <row r="105" spans="1:4" ht="18" x14ac:dyDescent="0.2">
      <c r="A105" s="53" t="s">
        <v>10</v>
      </c>
      <c r="B105" s="10"/>
      <c r="C105" s="32">
        <f>C75+C84+C92</f>
        <v>11694.99</v>
      </c>
      <c r="D105" s="81"/>
    </row>
    <row r="106" spans="1:4" x14ac:dyDescent="0.2">
      <c r="A106" s="20"/>
      <c r="B106" s="10"/>
      <c r="C106" s="25"/>
      <c r="D106" s="81"/>
    </row>
    <row r="107" spans="1:4" ht="45" x14ac:dyDescent="0.2">
      <c r="A107" s="73" t="s">
        <v>54</v>
      </c>
      <c r="B107" s="33"/>
      <c r="C107" s="75">
        <f>C99+C101+C103+C105</f>
        <v>34499.99</v>
      </c>
      <c r="D107" s="81"/>
    </row>
    <row r="108" spans="1:4" x14ac:dyDescent="0.2">
      <c r="A108" s="45"/>
      <c r="B108" s="45"/>
      <c r="C108" s="45"/>
    </row>
    <row r="109" spans="1:4" x14ac:dyDescent="0.2">
      <c r="A109" s="45"/>
      <c r="B109" s="45"/>
      <c r="C109" s="45"/>
    </row>
    <row r="110" spans="1:4" x14ac:dyDescent="0.2">
      <c r="A110" s="45"/>
      <c r="B110" s="45"/>
      <c r="C110" s="45"/>
    </row>
    <row r="111" spans="1:4" x14ac:dyDescent="0.2">
      <c r="A111" s="45"/>
      <c r="B111" s="45"/>
      <c r="C111" s="45"/>
    </row>
    <row r="112" spans="1:4" x14ac:dyDescent="0.2">
      <c r="A112" s="45"/>
      <c r="B112" s="45"/>
      <c r="C112" s="45"/>
    </row>
    <row r="113" spans="1:3" x14ac:dyDescent="0.2">
      <c r="A113" s="45"/>
      <c r="B113" s="45"/>
      <c r="C113" s="45"/>
    </row>
    <row r="114" spans="1:3" x14ac:dyDescent="0.2">
      <c r="A114" s="45"/>
      <c r="B114" s="45"/>
      <c r="C114" s="45"/>
    </row>
    <row r="115" spans="1:3" x14ac:dyDescent="0.2">
      <c r="A115" s="45"/>
      <c r="B115" s="45"/>
      <c r="C115" s="45"/>
    </row>
    <row r="116" spans="1:3" x14ac:dyDescent="0.2">
      <c r="A116" s="45"/>
      <c r="B116" s="45"/>
      <c r="C116" s="45"/>
    </row>
    <row r="117" spans="1:3" x14ac:dyDescent="0.2">
      <c r="A117" s="45"/>
      <c r="B117" s="45"/>
      <c r="C117" s="45"/>
    </row>
    <row r="118" spans="1:3" x14ac:dyDescent="0.2">
      <c r="A118" s="45"/>
      <c r="B118" s="45"/>
      <c r="C118" s="45"/>
    </row>
    <row r="119" spans="1:3" x14ac:dyDescent="0.2">
      <c r="A119" s="45"/>
      <c r="B119" s="45"/>
      <c r="C119" s="45"/>
    </row>
    <row r="120" spans="1:3" x14ac:dyDescent="0.2">
      <c r="A120" s="45"/>
      <c r="B120" s="45"/>
      <c r="C120" s="45"/>
    </row>
    <row r="121" spans="1:3" x14ac:dyDescent="0.2">
      <c r="A121" s="45"/>
      <c r="B121" s="45"/>
      <c r="C121" s="45"/>
    </row>
    <row r="122" spans="1:3" x14ac:dyDescent="0.2">
      <c r="A122" s="45"/>
      <c r="B122" s="45"/>
      <c r="C122" s="45"/>
    </row>
    <row r="123" spans="1:3" x14ac:dyDescent="0.2">
      <c r="A123" s="45"/>
      <c r="B123" s="45"/>
      <c r="C123" s="45"/>
    </row>
    <row r="124" spans="1:3" x14ac:dyDescent="0.2">
      <c r="A124" s="45"/>
      <c r="B124" s="45"/>
      <c r="C124" s="45"/>
    </row>
    <row r="125" spans="1:3" x14ac:dyDescent="0.2">
      <c r="A125" s="45"/>
      <c r="B125" s="45"/>
      <c r="C125" s="45"/>
    </row>
    <row r="126" spans="1:3" x14ac:dyDescent="0.2">
      <c r="A126" s="45"/>
      <c r="B126" s="45"/>
      <c r="C126" s="45"/>
    </row>
    <row r="127" spans="1:3" x14ac:dyDescent="0.2">
      <c r="A127" s="45"/>
      <c r="B127" s="45"/>
      <c r="C127" s="45"/>
    </row>
    <row r="128" spans="1:3" x14ac:dyDescent="0.2">
      <c r="A128" s="45"/>
      <c r="B128" s="45"/>
      <c r="C128" s="45"/>
    </row>
    <row r="129" spans="1:3" x14ac:dyDescent="0.2">
      <c r="A129" s="45"/>
      <c r="B129" s="45"/>
      <c r="C129" s="45"/>
    </row>
  </sheetData>
  <mergeCells count="12">
    <mergeCell ref="D98:D107"/>
    <mergeCell ref="D3:D12"/>
    <mergeCell ref="D40:D48"/>
    <mergeCell ref="D50:D58"/>
    <mergeCell ref="D60:D76"/>
    <mergeCell ref="D78:D85"/>
    <mergeCell ref="D87:D93"/>
    <mergeCell ref="A1:C1"/>
    <mergeCell ref="D14:D21"/>
    <mergeCell ref="D23:D30"/>
    <mergeCell ref="D32:D38"/>
    <mergeCell ref="D95:D9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5"/>
  <sheetViews>
    <sheetView showGridLines="0" zoomScaleNormal="100" workbookViewId="0">
      <pane ySplit="1" topLeftCell="A2" activePane="bottomLeft" state="frozen"/>
      <selection pane="bottomLeft" activeCell="E11" sqref="E11"/>
    </sheetView>
  </sheetViews>
  <sheetFormatPr defaultRowHeight="12.75" x14ac:dyDescent="0.2"/>
  <cols>
    <col min="1" max="1" width="42.85546875" style="3" customWidth="1"/>
    <col min="2" max="2" width="11.85546875" style="4" customWidth="1"/>
    <col min="3" max="3" width="18.7109375" style="4" bestFit="1" customWidth="1"/>
    <col min="4" max="16384" width="9.140625" style="4"/>
  </cols>
  <sheetData>
    <row r="1" spans="1:24" s="1" customFormat="1" ht="18" x14ac:dyDescent="0.25">
      <c r="A1" s="83" t="s">
        <v>6</v>
      </c>
      <c r="B1" s="83"/>
      <c r="C1" s="83"/>
      <c r="D1" s="3"/>
      <c r="E1" s="3"/>
      <c r="F1" s="3"/>
      <c r="G1" s="3"/>
      <c r="H1" s="3"/>
      <c r="I1" s="3"/>
      <c r="J1" s="3"/>
      <c r="K1" s="3"/>
      <c r="L1" s="3"/>
      <c r="M1" s="3"/>
      <c r="N1" s="3"/>
      <c r="O1" s="3"/>
      <c r="P1" s="3"/>
      <c r="Q1" s="3"/>
      <c r="R1" s="3"/>
      <c r="S1" s="3"/>
      <c r="T1" s="3"/>
      <c r="U1" s="3"/>
      <c r="V1" s="3"/>
      <c r="W1" s="3"/>
      <c r="X1" s="3"/>
    </row>
    <row r="2" spans="1:24" s="5" customFormat="1" ht="24" customHeight="1" x14ac:dyDescent="0.2">
      <c r="A2" s="84" t="s">
        <v>7</v>
      </c>
      <c r="B2" s="84"/>
      <c r="C2" s="84"/>
      <c r="D2" s="3"/>
      <c r="E2" s="3"/>
      <c r="F2" s="3"/>
      <c r="G2" s="3"/>
      <c r="H2" s="3"/>
      <c r="I2" s="3"/>
      <c r="J2" s="3"/>
      <c r="K2" s="3"/>
      <c r="L2" s="3"/>
      <c r="M2" s="3"/>
      <c r="N2" s="3"/>
      <c r="O2" s="3"/>
      <c r="P2" s="3"/>
      <c r="Q2" s="3"/>
      <c r="R2" s="3"/>
      <c r="S2" s="3"/>
      <c r="T2" s="3"/>
      <c r="U2" s="3"/>
      <c r="V2" s="3"/>
      <c r="W2" s="3"/>
      <c r="X2" s="3"/>
    </row>
    <row r="3" spans="1:24" s="5" customFormat="1" ht="24" customHeight="1" x14ac:dyDescent="0.2">
      <c r="A3" s="12" t="s">
        <v>4</v>
      </c>
      <c r="B3" s="10"/>
      <c r="C3" s="9"/>
      <c r="D3" s="3"/>
      <c r="E3" s="3"/>
      <c r="F3" s="3"/>
      <c r="G3" s="3"/>
      <c r="H3" s="3"/>
      <c r="I3" s="3"/>
      <c r="J3" s="3"/>
      <c r="K3" s="3"/>
      <c r="L3" s="3"/>
      <c r="M3" s="3"/>
      <c r="N3" s="3"/>
      <c r="O3" s="3"/>
      <c r="P3" s="3"/>
      <c r="Q3" s="3"/>
      <c r="R3" s="3"/>
      <c r="S3" s="3"/>
      <c r="T3" s="3"/>
      <c r="U3" s="3"/>
      <c r="V3" s="3"/>
      <c r="W3" s="3"/>
      <c r="X3" s="3"/>
    </row>
    <row r="4" spans="1:24" s="5" customFormat="1" ht="24" customHeight="1" x14ac:dyDescent="0.2">
      <c r="A4" s="6" t="s">
        <v>1</v>
      </c>
      <c r="B4" s="16">
        <f>397.82*20</f>
        <v>7956.4</v>
      </c>
      <c r="C4" s="8"/>
      <c r="D4" s="3"/>
      <c r="E4" s="3"/>
      <c r="F4" s="3"/>
      <c r="G4" s="3"/>
      <c r="H4" s="3"/>
      <c r="I4" s="3"/>
      <c r="J4" s="3"/>
      <c r="K4" s="3"/>
      <c r="L4" s="3"/>
      <c r="M4" s="3"/>
      <c r="N4" s="3"/>
      <c r="O4" s="3"/>
      <c r="P4" s="3"/>
      <c r="Q4" s="3"/>
      <c r="R4" s="3"/>
      <c r="S4" s="3"/>
      <c r="T4" s="3"/>
      <c r="U4" s="3"/>
      <c r="V4" s="3"/>
      <c r="W4" s="3"/>
      <c r="X4" s="3"/>
    </row>
    <row r="5" spans="1:24" s="2" customFormat="1" ht="24" customHeight="1" x14ac:dyDescent="0.2">
      <c r="A5" s="6" t="s">
        <v>2</v>
      </c>
      <c r="B5" s="16">
        <f>107*5*3</f>
        <v>1605</v>
      </c>
      <c r="C5" s="8"/>
      <c r="D5" s="3"/>
      <c r="E5" s="3"/>
      <c r="F5" s="3"/>
      <c r="G5" s="3"/>
      <c r="H5" s="3"/>
      <c r="I5" s="3"/>
      <c r="J5" s="3"/>
      <c r="K5" s="3"/>
      <c r="L5" s="3"/>
      <c r="M5" s="3"/>
      <c r="N5" s="3"/>
      <c r="O5" s="3"/>
      <c r="P5" s="3"/>
      <c r="Q5" s="3"/>
      <c r="R5" s="3"/>
      <c r="S5" s="3"/>
      <c r="T5" s="3"/>
      <c r="U5" s="3"/>
      <c r="V5" s="3"/>
      <c r="W5" s="3"/>
      <c r="X5" s="3"/>
    </row>
    <row r="6" spans="1:24" ht="24" customHeight="1" x14ac:dyDescent="0.2">
      <c r="A6" s="6" t="s">
        <v>3</v>
      </c>
      <c r="B6" s="16">
        <f>77*20</f>
        <v>1540</v>
      </c>
      <c r="C6" s="8"/>
      <c r="D6" s="3"/>
      <c r="E6" s="3"/>
      <c r="F6" s="3"/>
      <c r="G6" s="3"/>
      <c r="H6" s="3"/>
      <c r="I6" s="3"/>
      <c r="J6" s="3"/>
      <c r="K6" s="3"/>
      <c r="L6" s="3"/>
      <c r="M6" s="3"/>
      <c r="N6" s="3"/>
      <c r="O6" s="3"/>
      <c r="P6" s="3"/>
      <c r="Q6" s="3"/>
      <c r="R6" s="3"/>
      <c r="S6" s="3"/>
      <c r="T6" s="3"/>
      <c r="U6" s="3"/>
      <c r="V6" s="3"/>
      <c r="W6" s="3"/>
      <c r="X6" s="3"/>
    </row>
    <row r="7" spans="1:24" ht="24" customHeight="1" x14ac:dyDescent="0.2">
      <c r="A7" s="7" t="s">
        <v>0</v>
      </c>
      <c r="B7" s="22"/>
      <c r="C7" s="11">
        <f>SUM(B4:B6)</f>
        <v>11101.4</v>
      </c>
      <c r="D7" s="3"/>
      <c r="E7" s="3"/>
      <c r="F7" s="3"/>
      <c r="G7" s="3"/>
      <c r="H7" s="3"/>
      <c r="I7" s="3"/>
      <c r="J7" s="3"/>
      <c r="K7" s="3"/>
      <c r="L7" s="3"/>
      <c r="M7" s="3"/>
      <c r="N7" s="3"/>
      <c r="O7" s="3"/>
      <c r="P7" s="3"/>
      <c r="Q7" s="3"/>
      <c r="R7" s="3"/>
      <c r="S7" s="3"/>
      <c r="T7" s="3"/>
      <c r="U7" s="3"/>
      <c r="V7" s="3"/>
      <c r="W7" s="3"/>
      <c r="X7" s="3"/>
    </row>
    <row r="8" spans="1:24" ht="24" customHeight="1" x14ac:dyDescent="0.3">
      <c r="A8" s="13" t="s">
        <v>5</v>
      </c>
      <c r="B8" s="23"/>
      <c r="C8" s="14">
        <f>C7/20</f>
        <v>555.06999999999994</v>
      </c>
      <c r="D8" s="3"/>
      <c r="E8" s="3"/>
      <c r="F8" s="3"/>
      <c r="G8" s="3"/>
      <c r="H8" s="3"/>
      <c r="I8" s="3"/>
      <c r="J8" s="3"/>
      <c r="K8" s="3"/>
      <c r="L8" s="3"/>
      <c r="M8" s="3"/>
      <c r="N8" s="3"/>
      <c r="O8" s="3"/>
      <c r="P8" s="3"/>
      <c r="Q8" s="3"/>
      <c r="R8" s="3"/>
      <c r="S8" s="3"/>
      <c r="T8" s="3"/>
      <c r="U8" s="3"/>
      <c r="V8" s="3"/>
      <c r="W8" s="3"/>
      <c r="X8" s="3"/>
    </row>
    <row r="9" spans="1:24" ht="24" customHeight="1" x14ac:dyDescent="0.2">
      <c r="D9" s="3"/>
      <c r="E9" s="3"/>
      <c r="F9" s="3"/>
      <c r="G9" s="3"/>
      <c r="H9" s="3"/>
      <c r="I9" s="3"/>
      <c r="J9" s="3"/>
      <c r="K9" s="3"/>
      <c r="L9" s="3"/>
      <c r="M9" s="3"/>
      <c r="N9" s="3"/>
      <c r="O9" s="3"/>
      <c r="P9" s="3"/>
      <c r="Q9" s="3"/>
      <c r="R9" s="3"/>
      <c r="S9" s="3"/>
      <c r="T9" s="3"/>
      <c r="U9" s="3"/>
      <c r="V9" s="3"/>
      <c r="W9" s="3"/>
      <c r="X9" s="3"/>
    </row>
    <row r="10" spans="1:24" ht="24" customHeight="1" x14ac:dyDescent="0.2">
      <c r="A10" s="15"/>
      <c r="B10" s="15"/>
      <c r="C10" s="15"/>
      <c r="D10" s="3"/>
      <c r="E10" s="3"/>
      <c r="F10" s="3"/>
      <c r="G10" s="3"/>
      <c r="H10" s="3"/>
      <c r="I10" s="3"/>
      <c r="J10" s="3"/>
      <c r="K10" s="3"/>
      <c r="L10" s="3"/>
      <c r="M10" s="3"/>
      <c r="N10" s="3"/>
      <c r="O10" s="3"/>
      <c r="P10" s="3"/>
      <c r="Q10" s="3"/>
      <c r="R10" s="3"/>
      <c r="S10" s="3"/>
      <c r="T10" s="3"/>
      <c r="U10" s="3"/>
      <c r="V10" s="3"/>
      <c r="W10" s="3"/>
      <c r="X10" s="3"/>
    </row>
    <row r="11" spans="1:24" ht="24" customHeight="1" x14ac:dyDescent="0.2">
      <c r="A11" s="15"/>
      <c r="B11" s="15"/>
      <c r="C11" s="15"/>
      <c r="D11" s="3"/>
      <c r="E11" s="3"/>
      <c r="F11" s="3"/>
      <c r="G11" s="3"/>
      <c r="H11" s="3"/>
      <c r="I11" s="3"/>
      <c r="J11" s="3"/>
      <c r="K11" s="3"/>
      <c r="L11" s="3"/>
      <c r="M11" s="3"/>
      <c r="N11" s="3"/>
      <c r="O11" s="3"/>
      <c r="P11" s="3"/>
      <c r="Q11" s="3"/>
      <c r="R11" s="3"/>
      <c r="S11" s="3"/>
      <c r="T11" s="3"/>
      <c r="U11" s="3"/>
      <c r="V11" s="3"/>
      <c r="W11" s="3"/>
      <c r="X11" s="3"/>
    </row>
    <row r="12" spans="1:24" ht="24" customHeight="1" x14ac:dyDescent="0.2">
      <c r="A12" s="15"/>
      <c r="B12" s="15"/>
      <c r="C12" s="15"/>
      <c r="D12" s="3"/>
      <c r="E12" s="3"/>
      <c r="F12" s="3"/>
      <c r="G12" s="3"/>
      <c r="H12" s="3"/>
      <c r="I12" s="3"/>
      <c r="J12" s="3"/>
      <c r="K12" s="3"/>
      <c r="L12" s="3"/>
      <c r="M12" s="3"/>
      <c r="N12" s="3"/>
      <c r="O12" s="3"/>
      <c r="P12" s="3"/>
      <c r="Q12" s="3"/>
      <c r="R12" s="3"/>
      <c r="S12" s="3"/>
      <c r="T12" s="3"/>
      <c r="U12" s="3"/>
      <c r="V12" s="3"/>
      <c r="W12" s="3"/>
      <c r="X12" s="3"/>
    </row>
    <row r="13" spans="1:24" ht="24" customHeight="1" x14ac:dyDescent="0.2">
      <c r="A13" s="15"/>
      <c r="B13" s="15"/>
      <c r="C13" s="15"/>
      <c r="D13" s="3"/>
      <c r="E13" s="3"/>
      <c r="F13" s="3"/>
      <c r="G13" s="3"/>
      <c r="H13" s="3"/>
      <c r="I13" s="3"/>
      <c r="J13" s="3"/>
      <c r="K13" s="3"/>
      <c r="L13" s="3"/>
      <c r="M13" s="3"/>
      <c r="N13" s="3"/>
      <c r="O13" s="3"/>
      <c r="P13" s="3"/>
      <c r="Q13" s="3"/>
      <c r="R13" s="3"/>
      <c r="S13" s="3"/>
      <c r="T13" s="3"/>
      <c r="U13" s="3"/>
      <c r="V13" s="3"/>
      <c r="W13" s="3"/>
      <c r="X13" s="3"/>
    </row>
    <row r="14" spans="1:24" ht="24" customHeight="1" x14ac:dyDescent="0.2">
      <c r="A14" s="15"/>
      <c r="B14" s="15"/>
      <c r="C14" s="15"/>
      <c r="D14" s="3"/>
      <c r="E14" s="3"/>
      <c r="F14" s="3"/>
      <c r="G14" s="3"/>
      <c r="H14" s="3"/>
      <c r="I14" s="3"/>
      <c r="J14" s="3"/>
      <c r="K14" s="3"/>
      <c r="L14" s="3"/>
      <c r="M14" s="3"/>
      <c r="N14" s="3"/>
      <c r="O14" s="3"/>
      <c r="P14" s="3"/>
      <c r="Q14" s="3"/>
      <c r="R14" s="3"/>
      <c r="S14" s="3"/>
      <c r="T14" s="3"/>
      <c r="U14" s="3"/>
      <c r="V14" s="3"/>
      <c r="W14" s="3"/>
      <c r="X14" s="3"/>
    </row>
    <row r="15" spans="1:24" ht="24" customHeight="1" x14ac:dyDescent="0.2">
      <c r="A15" s="15"/>
      <c r="B15" s="15"/>
      <c r="C15" s="15"/>
      <c r="D15" s="3"/>
      <c r="E15" s="3"/>
      <c r="F15" s="3"/>
      <c r="G15" s="3"/>
      <c r="H15" s="3"/>
      <c r="I15" s="3"/>
      <c r="J15" s="3"/>
      <c r="K15" s="3"/>
      <c r="L15" s="3"/>
      <c r="M15" s="3"/>
      <c r="N15" s="3"/>
      <c r="O15" s="3"/>
      <c r="P15" s="3"/>
      <c r="Q15" s="3"/>
      <c r="R15" s="3"/>
      <c r="S15" s="3"/>
      <c r="T15" s="3"/>
      <c r="U15" s="3"/>
      <c r="V15" s="3"/>
      <c r="W15" s="3"/>
      <c r="X15" s="3"/>
    </row>
    <row r="16" spans="1:24" ht="24" customHeight="1" x14ac:dyDescent="0.2">
      <c r="A16" s="15"/>
      <c r="B16" s="15"/>
      <c r="C16" s="15"/>
      <c r="D16" s="3"/>
      <c r="E16" s="3"/>
      <c r="F16" s="3"/>
      <c r="G16" s="3"/>
      <c r="H16" s="3"/>
      <c r="I16" s="3"/>
      <c r="J16" s="3"/>
      <c r="K16" s="3"/>
      <c r="L16" s="3"/>
      <c r="M16" s="3"/>
      <c r="N16" s="3"/>
      <c r="O16" s="3"/>
      <c r="P16" s="3"/>
      <c r="Q16" s="3"/>
      <c r="R16" s="3"/>
      <c r="S16" s="3"/>
      <c r="T16" s="3"/>
      <c r="U16" s="3"/>
      <c r="V16" s="3"/>
      <c r="W16" s="3"/>
      <c r="X16" s="3"/>
    </row>
    <row r="17" spans="1:24" ht="24" customHeight="1" x14ac:dyDescent="0.2">
      <c r="A17" s="15"/>
      <c r="B17" s="15"/>
      <c r="C17" s="15"/>
      <c r="D17" s="3"/>
      <c r="E17" s="3"/>
      <c r="F17" s="3"/>
      <c r="G17" s="3"/>
      <c r="H17" s="3"/>
      <c r="I17" s="3"/>
      <c r="J17" s="3"/>
      <c r="K17" s="3"/>
      <c r="L17" s="3"/>
      <c r="M17" s="3"/>
      <c r="N17" s="3"/>
      <c r="O17" s="3"/>
      <c r="P17" s="3"/>
      <c r="Q17" s="3"/>
      <c r="R17" s="3"/>
      <c r="S17" s="3"/>
      <c r="T17" s="3"/>
      <c r="U17" s="3"/>
      <c r="V17" s="3"/>
      <c r="W17" s="3"/>
      <c r="X17" s="3"/>
    </row>
    <row r="18" spans="1:24" ht="24" customHeight="1" x14ac:dyDescent="0.2">
      <c r="A18" s="15"/>
      <c r="B18" s="15"/>
      <c r="C18" s="15"/>
      <c r="D18" s="3"/>
      <c r="E18" s="3"/>
      <c r="F18" s="3"/>
      <c r="G18" s="3"/>
      <c r="H18" s="3"/>
      <c r="I18" s="3"/>
      <c r="J18" s="3"/>
      <c r="K18" s="3"/>
      <c r="L18" s="3"/>
      <c r="M18" s="3"/>
      <c r="N18" s="3"/>
      <c r="O18" s="3"/>
      <c r="P18" s="3"/>
      <c r="Q18" s="3"/>
      <c r="R18" s="3"/>
      <c r="S18" s="3"/>
      <c r="T18" s="3"/>
      <c r="U18" s="3"/>
      <c r="V18" s="3"/>
      <c r="W18" s="3"/>
      <c r="X18" s="3"/>
    </row>
    <row r="19" spans="1:24" ht="24" customHeight="1" x14ac:dyDescent="0.2">
      <c r="A19" s="15"/>
      <c r="B19" s="15"/>
      <c r="C19" s="15"/>
      <c r="D19" s="3"/>
      <c r="E19" s="3"/>
      <c r="F19" s="3"/>
      <c r="G19" s="3"/>
      <c r="H19" s="3"/>
      <c r="I19" s="3"/>
      <c r="J19" s="3"/>
      <c r="K19" s="3"/>
      <c r="L19" s="3"/>
      <c r="M19" s="3"/>
      <c r="N19" s="3"/>
      <c r="O19" s="3"/>
      <c r="P19" s="3"/>
      <c r="Q19" s="3"/>
      <c r="R19" s="3"/>
      <c r="S19" s="3"/>
      <c r="T19" s="3"/>
      <c r="U19" s="3"/>
      <c r="V19" s="3"/>
      <c r="W19" s="3"/>
      <c r="X19" s="3"/>
    </row>
    <row r="20" spans="1:24" ht="24" customHeight="1" x14ac:dyDescent="0.2">
      <c r="A20" s="15"/>
      <c r="B20" s="15"/>
      <c r="C20" s="15"/>
      <c r="D20" s="3"/>
      <c r="E20" s="3"/>
      <c r="F20" s="3"/>
      <c r="G20" s="3"/>
      <c r="H20" s="3"/>
      <c r="I20" s="3"/>
      <c r="J20" s="3"/>
      <c r="K20" s="3"/>
      <c r="L20" s="3"/>
      <c r="M20" s="3"/>
      <c r="N20" s="3"/>
      <c r="O20" s="3"/>
      <c r="P20" s="3"/>
      <c r="Q20" s="3"/>
      <c r="R20" s="3"/>
      <c r="S20" s="3"/>
      <c r="T20" s="3"/>
      <c r="U20" s="3"/>
      <c r="V20" s="3"/>
      <c r="W20" s="3"/>
      <c r="X20" s="3"/>
    </row>
    <row r="21" spans="1:24" ht="24" customHeight="1" x14ac:dyDescent="0.2">
      <c r="A21" s="15"/>
      <c r="B21" s="15"/>
      <c r="C21" s="15"/>
      <c r="D21" s="3"/>
      <c r="E21" s="3"/>
      <c r="F21" s="3"/>
      <c r="G21" s="3"/>
      <c r="H21" s="3"/>
      <c r="I21" s="3"/>
      <c r="J21" s="3"/>
      <c r="K21" s="3"/>
      <c r="L21" s="3"/>
      <c r="M21" s="3"/>
      <c r="N21" s="3"/>
      <c r="O21" s="3"/>
      <c r="P21" s="3"/>
      <c r="Q21" s="3"/>
      <c r="R21" s="3"/>
      <c r="S21" s="3"/>
      <c r="T21" s="3"/>
      <c r="U21" s="3"/>
      <c r="V21" s="3"/>
      <c r="W21" s="3"/>
      <c r="X21" s="3"/>
    </row>
    <row r="22" spans="1:24" ht="24" customHeight="1" x14ac:dyDescent="0.2">
      <c r="A22" s="15"/>
      <c r="B22" s="15"/>
      <c r="C22" s="15"/>
      <c r="D22" s="3"/>
      <c r="E22" s="3"/>
      <c r="F22" s="3"/>
      <c r="G22" s="3"/>
      <c r="H22" s="3"/>
      <c r="I22" s="3"/>
      <c r="J22" s="3"/>
      <c r="K22" s="3"/>
      <c r="L22" s="3"/>
      <c r="M22" s="3"/>
      <c r="N22" s="3"/>
      <c r="O22" s="3"/>
      <c r="P22" s="3"/>
      <c r="Q22" s="3"/>
      <c r="R22" s="3"/>
      <c r="S22" s="3"/>
      <c r="T22" s="3"/>
      <c r="U22" s="3"/>
      <c r="V22" s="3"/>
      <c r="W22" s="3"/>
      <c r="X22" s="3"/>
    </row>
    <row r="23" spans="1:24" ht="24" customHeight="1" x14ac:dyDescent="0.2">
      <c r="A23" s="15"/>
      <c r="B23" s="15"/>
      <c r="C23" s="15"/>
      <c r="D23" s="3"/>
      <c r="E23" s="3"/>
      <c r="F23" s="3"/>
      <c r="G23" s="3"/>
      <c r="H23" s="3"/>
      <c r="I23" s="3"/>
      <c r="J23" s="3"/>
      <c r="K23" s="3"/>
      <c r="L23" s="3"/>
      <c r="M23" s="3"/>
      <c r="N23" s="3"/>
      <c r="O23" s="3"/>
      <c r="P23" s="3"/>
      <c r="Q23" s="3"/>
      <c r="R23" s="3"/>
      <c r="S23" s="3"/>
      <c r="T23" s="3"/>
      <c r="U23" s="3"/>
      <c r="V23" s="3"/>
      <c r="W23" s="3"/>
      <c r="X23" s="3"/>
    </row>
    <row r="24" spans="1:24" ht="24" customHeight="1" x14ac:dyDescent="0.2">
      <c r="A24" s="15"/>
      <c r="B24" s="15"/>
      <c r="C24" s="15"/>
      <c r="D24" s="3"/>
      <c r="E24" s="3"/>
      <c r="F24" s="3"/>
      <c r="G24" s="3"/>
      <c r="H24" s="3"/>
      <c r="I24" s="3"/>
      <c r="J24" s="3"/>
      <c r="K24" s="3"/>
      <c r="L24" s="3"/>
      <c r="M24" s="3"/>
      <c r="N24" s="3"/>
      <c r="O24" s="3"/>
      <c r="P24" s="3"/>
      <c r="Q24" s="3"/>
      <c r="R24" s="3"/>
      <c r="S24" s="3"/>
      <c r="T24" s="3"/>
      <c r="U24" s="3"/>
      <c r="V24" s="3"/>
      <c r="W24" s="3"/>
      <c r="X24" s="3"/>
    </row>
    <row r="25" spans="1:24" ht="24" customHeight="1" x14ac:dyDescent="0.2">
      <c r="A25" s="15"/>
      <c r="B25" s="15"/>
      <c r="C25" s="15"/>
      <c r="D25" s="3"/>
      <c r="E25" s="3"/>
      <c r="F25" s="3"/>
      <c r="G25" s="3"/>
      <c r="H25" s="3"/>
      <c r="I25" s="3"/>
      <c r="J25" s="3"/>
      <c r="K25" s="3"/>
      <c r="L25" s="3"/>
      <c r="M25" s="3"/>
      <c r="N25" s="3"/>
      <c r="O25" s="3"/>
      <c r="P25" s="3"/>
      <c r="Q25" s="3"/>
      <c r="R25" s="3"/>
      <c r="S25" s="3"/>
      <c r="T25" s="3"/>
      <c r="U25" s="3"/>
      <c r="V25" s="3"/>
      <c r="W25" s="3"/>
      <c r="X25" s="3"/>
    </row>
    <row r="26" spans="1:24" ht="24" customHeight="1" x14ac:dyDescent="0.2">
      <c r="A26" s="15"/>
      <c r="B26" s="15"/>
      <c r="C26" s="15"/>
      <c r="D26" s="3"/>
      <c r="E26" s="3"/>
      <c r="F26" s="3"/>
      <c r="G26" s="3"/>
      <c r="H26" s="3"/>
      <c r="I26" s="3"/>
      <c r="J26" s="3"/>
      <c r="K26" s="3"/>
      <c r="L26" s="3"/>
      <c r="M26" s="3"/>
      <c r="N26" s="3"/>
      <c r="O26" s="3"/>
      <c r="P26" s="3"/>
      <c r="Q26" s="3"/>
      <c r="R26" s="3"/>
      <c r="S26" s="3"/>
      <c r="T26" s="3"/>
      <c r="U26" s="3"/>
      <c r="V26" s="3"/>
      <c r="W26" s="3"/>
      <c r="X26" s="3"/>
    </row>
    <row r="27" spans="1:24" ht="24" customHeight="1" x14ac:dyDescent="0.2">
      <c r="A27" s="15"/>
      <c r="B27" s="15"/>
      <c r="C27" s="15"/>
      <c r="D27" s="3"/>
      <c r="E27" s="3"/>
      <c r="F27" s="3"/>
      <c r="G27" s="3"/>
      <c r="H27" s="3"/>
      <c r="I27" s="3"/>
      <c r="J27" s="3"/>
      <c r="K27" s="3"/>
      <c r="L27" s="3"/>
      <c r="M27" s="3"/>
      <c r="N27" s="3"/>
      <c r="O27" s="3"/>
      <c r="P27" s="3"/>
      <c r="Q27" s="3"/>
      <c r="R27" s="3"/>
      <c r="S27" s="3"/>
      <c r="T27" s="3"/>
      <c r="U27" s="3"/>
      <c r="V27" s="3"/>
      <c r="W27" s="3"/>
      <c r="X27" s="3"/>
    </row>
    <row r="28" spans="1:24" ht="24" customHeight="1" x14ac:dyDescent="0.2">
      <c r="A28" s="15"/>
      <c r="B28" s="15"/>
      <c r="C28" s="15"/>
      <c r="D28" s="3"/>
      <c r="E28" s="3"/>
      <c r="F28" s="3"/>
      <c r="G28" s="3"/>
      <c r="H28" s="3"/>
      <c r="I28" s="3"/>
      <c r="J28" s="3"/>
      <c r="K28" s="3"/>
      <c r="L28" s="3"/>
      <c r="M28" s="3"/>
      <c r="N28" s="3"/>
      <c r="O28" s="3"/>
      <c r="P28" s="3"/>
      <c r="Q28" s="3"/>
      <c r="R28" s="3"/>
      <c r="S28" s="3"/>
      <c r="T28" s="3"/>
      <c r="U28" s="3"/>
      <c r="V28" s="3"/>
      <c r="W28" s="3"/>
      <c r="X28" s="3"/>
    </row>
    <row r="29" spans="1:24" ht="24" customHeight="1" x14ac:dyDescent="0.2">
      <c r="A29" s="15"/>
      <c r="B29" s="15"/>
      <c r="C29" s="15"/>
      <c r="D29" s="3"/>
      <c r="E29" s="3"/>
      <c r="F29" s="3"/>
      <c r="G29" s="3"/>
      <c r="H29" s="3"/>
      <c r="I29" s="3"/>
      <c r="J29" s="3"/>
      <c r="K29" s="3"/>
      <c r="L29" s="3"/>
      <c r="M29" s="3"/>
      <c r="N29" s="3"/>
      <c r="O29" s="3"/>
      <c r="P29" s="3"/>
      <c r="Q29" s="3"/>
      <c r="R29" s="3"/>
      <c r="S29" s="3"/>
      <c r="T29" s="3"/>
      <c r="U29" s="3"/>
      <c r="V29" s="3"/>
      <c r="W29" s="3"/>
      <c r="X29" s="3"/>
    </row>
    <row r="30" spans="1:24" ht="24" customHeight="1" x14ac:dyDescent="0.2">
      <c r="A30" s="15"/>
      <c r="B30" s="15"/>
      <c r="C30" s="15"/>
      <c r="D30" s="3"/>
      <c r="E30" s="3"/>
      <c r="F30" s="3"/>
      <c r="G30" s="3"/>
      <c r="H30" s="3"/>
      <c r="I30" s="3"/>
      <c r="J30" s="3"/>
      <c r="K30" s="3"/>
      <c r="L30" s="3"/>
      <c r="M30" s="3"/>
      <c r="N30" s="3"/>
      <c r="O30" s="3"/>
      <c r="P30" s="3"/>
      <c r="Q30" s="3"/>
      <c r="R30" s="3"/>
      <c r="S30" s="3"/>
      <c r="T30" s="3"/>
      <c r="U30" s="3"/>
      <c r="V30" s="3"/>
      <c r="W30" s="3"/>
      <c r="X30" s="3"/>
    </row>
    <row r="31" spans="1:24" ht="24" customHeight="1" x14ac:dyDescent="0.2">
      <c r="A31" s="15"/>
      <c r="B31" s="15"/>
      <c r="C31" s="15"/>
    </row>
    <row r="32" spans="1:24" ht="24" customHeight="1" x14ac:dyDescent="0.2">
      <c r="A32" s="15"/>
      <c r="B32" s="15"/>
      <c r="C32" s="15"/>
    </row>
    <row r="33" spans="1:3" ht="24" customHeight="1" x14ac:dyDescent="0.2">
      <c r="A33" s="15"/>
      <c r="B33" s="15"/>
      <c r="C33" s="15"/>
    </row>
    <row r="34" spans="1:3" ht="24" customHeight="1" x14ac:dyDescent="0.2">
      <c r="A34" s="15"/>
      <c r="B34" s="15"/>
      <c r="C34" s="15"/>
    </row>
    <row r="35" spans="1:3" ht="24" customHeight="1" x14ac:dyDescent="0.2"/>
  </sheetData>
  <mergeCells count="2">
    <mergeCell ref="A1:C1"/>
    <mergeCell ref="A2:C2"/>
  </mergeCells>
  <phoneticPr fontId="0" type="noConversion"/>
  <printOptions horizontalCentered="1" verticalCentered="1"/>
  <pageMargins left="0.5" right="0.5" top="0.5" bottom="0.5" header="0" footer="0"/>
  <pageSetup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2019-2020</vt:lpstr>
      <vt:lpstr>CEPS Grant Request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 Gerlock</dc:creator>
  <cp:keywords/>
  <dc:description/>
  <cp:lastModifiedBy>User</cp:lastModifiedBy>
  <cp:lastPrinted>2019-09-04T21:31:59Z</cp:lastPrinted>
  <dcterms:created xsi:type="dcterms:W3CDTF">2001-02-14T23:59:14Z</dcterms:created>
  <dcterms:modified xsi:type="dcterms:W3CDTF">2019-09-16T16:28:15Z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TC011154841033</vt:lpwstr>
  </property>
</Properties>
</file>