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yuji\OneDrive\デスクトップ\Git\13Yoshihara\2年生後期制作\資料\"/>
    </mc:Choice>
  </mc:AlternateContent>
  <xr:revisionPtr revIDLastSave="0" documentId="13_ncr:1_{42006FEB-1E10-42D5-916A-A4C83E8692EC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ゴミ拾いパラメーター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5" i="2" l="1"/>
  <c r="A26" i="2"/>
  <c r="A27" i="2"/>
  <c r="A17" i="2"/>
  <c r="D26" i="2" l="1"/>
  <c r="D27" i="2"/>
  <c r="D25" i="2"/>
  <c r="A16" i="2"/>
  <c r="D19" i="2" l="1"/>
  <c r="D14" i="2"/>
  <c r="A14" i="2"/>
  <c r="D4" i="2"/>
  <c r="A4" i="2"/>
  <c r="G20" i="2"/>
  <c r="G19" i="2"/>
  <c r="G15" i="2"/>
  <c r="G14" i="2"/>
  <c r="A28" i="2"/>
  <c r="D20" i="2"/>
  <c r="D15" i="2"/>
  <c r="A21" i="2"/>
  <c r="A20" i="2"/>
  <c r="A19" i="2"/>
  <c r="A18" i="2"/>
  <c r="A15" i="2"/>
  <c r="G8" i="2"/>
  <c r="G7" i="2"/>
  <c r="G4" i="2"/>
  <c r="G6" i="2"/>
  <c r="G5" i="2"/>
  <c r="D8" i="2"/>
  <c r="D7" i="2"/>
  <c r="D6" i="2"/>
  <c r="D5" i="2"/>
  <c r="A5" i="2"/>
  <c r="A6" i="2"/>
  <c r="A7" i="2"/>
  <c r="A8" i="2"/>
</calcChain>
</file>

<file path=xl/sharedStrings.xml><?xml version="1.0" encoding="utf-8"?>
<sst xmlns="http://schemas.openxmlformats.org/spreadsheetml/2006/main" count="63" uniqueCount="23">
  <si>
    <t>〇</t>
    <phoneticPr fontId="2"/>
  </si>
  <si>
    <t>1.5f</t>
    <phoneticPr fontId="2"/>
  </si>
  <si>
    <t>0.375f * 2.0f</t>
    <phoneticPr fontId="2"/>
  </si>
  <si>
    <t>数値</t>
    <rPh sb="0" eb="2">
      <t>スウチ</t>
    </rPh>
    <phoneticPr fontId="2"/>
  </si>
  <si>
    <t>パラメーター説明</t>
    <rPh sb="6" eb="8">
      <t>セツメイ</t>
    </rPh>
    <phoneticPr fontId="2"/>
  </si>
  <si>
    <t>更新</t>
    <rPh sb="0" eb="2">
      <t>コウシン</t>
    </rPh>
    <phoneticPr fontId="2"/>
  </si>
  <si>
    <t>プレイヤー</t>
    <phoneticPr fontId="2"/>
  </si>
  <si>
    <t>敵</t>
    <rPh sb="0" eb="1">
      <t>テキ</t>
    </rPh>
    <phoneticPr fontId="2"/>
  </si>
  <si>
    <t>車</t>
    <rPh sb="0" eb="1">
      <t>クルマ</t>
    </rPh>
    <phoneticPr fontId="2"/>
  </si>
  <si>
    <t>ゴミ収集車</t>
    <rPh sb="2" eb="5">
      <t>シュウシュウシャ</t>
    </rPh>
    <phoneticPr fontId="2"/>
  </si>
  <si>
    <t>回収員</t>
    <rPh sb="0" eb="3">
      <t>カイシュウイン</t>
    </rPh>
    <phoneticPr fontId="2"/>
  </si>
  <si>
    <t>ゴミ収集車（お仕置き）</t>
    <rPh sb="2" eb="5">
      <t>シュウシュウシャ</t>
    </rPh>
    <rPh sb="7" eb="9">
      <t>シオ</t>
    </rPh>
    <phoneticPr fontId="2"/>
  </si>
  <si>
    <t>回収員（お仕置き）</t>
    <rPh sb="0" eb="3">
      <t>カイシュウイン</t>
    </rPh>
    <rPh sb="5" eb="7">
      <t>シオ</t>
    </rPh>
    <phoneticPr fontId="2"/>
  </si>
  <si>
    <t>ゴミ袋</t>
    <rPh sb="2" eb="3">
      <t>ブクロ</t>
    </rPh>
    <phoneticPr fontId="2"/>
  </si>
  <si>
    <t>ゴールデンゴミ袋</t>
    <rPh sb="7" eb="8">
      <t>ブクロ</t>
    </rPh>
    <phoneticPr fontId="2"/>
  </si>
  <si>
    <t>住人</t>
    <rPh sb="0" eb="2">
      <t>ジュウニン</t>
    </rPh>
    <phoneticPr fontId="2"/>
  </si>
  <si>
    <t>〇</t>
    <phoneticPr fontId="2"/>
  </si>
  <si>
    <t>10.0f</t>
    <phoneticPr fontId="2"/>
  </si>
  <si>
    <t>2.0f</t>
    <phoneticPr fontId="2"/>
  </si>
  <si>
    <t>0.375f * 5.0f</t>
    <phoneticPr fontId="2"/>
  </si>
  <si>
    <t>20.0f</t>
    <phoneticPr fontId="2"/>
  </si>
  <si>
    <t>10.0f</t>
    <phoneticPr fontId="2"/>
  </si>
  <si>
    <t>5.0f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</si>
</sst>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b/>
      <sz val="15"/>
      <color theme="3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2"/>
    <xf numFmtId="0" fontId="1" fillId="2" borderId="1" xfId="1" applyFill="1" applyAlignmen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3">
    <cellStyle name="ハイパーリンク" xfId="2" builtinId="8"/>
    <cellStyle name="見出し 1" xfId="1" builtinId="16"/>
    <cellStyle name="標準" xfId="0" builtinId="0"/>
  </cellStyles>
  <dxfs count="10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036CEA-219C-4EE9-A587-758BF32CB116}" name="テーブル5" displayName="テーブル5" ref="A3:B8" totalsRowShown="0">
  <autoFilter ref="A3:B8" xr:uid="{673C6285-1E43-4B58-8E41-4DACF7EA33BA}"/>
  <tableColumns count="2">
    <tableColumn id="1" xr3:uid="{F2C20372-72D2-4F92-93B8-B2F3C0FBFB31}" name="パラメーター説明"/>
    <tableColumn id="2" xr3:uid="{6C1753BF-C7E2-463C-A3B6-EF7E7F427950}" name="数値" dataDxfId="9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52B54B0-CFCD-4C9D-BF9F-F8F61AB95E79}" name="テーブル556812" displayName="テーブル556812" ref="D24:E27" totalsRowShown="0">
  <autoFilter ref="D24:E27" xr:uid="{695DA784-7404-40A1-94A3-332585BD8376}"/>
  <tableColumns count="2">
    <tableColumn id="1" xr3:uid="{F4E9C055-CB14-45B4-BDD8-70902E41B7CA}" name="パラメーター説明"/>
    <tableColumn id="2" xr3:uid="{C5FF3A55-E212-496B-87E1-5C88522BE571}" name="数値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B68543-8A3C-4538-AEFF-F2A928D9D525}" name="テーブル53" displayName="テーブル53" ref="D3:E8" totalsRowShown="0">
  <autoFilter ref="D3:E8" xr:uid="{6D7FFF34-43BC-467C-948C-E7207956CF6C}"/>
  <tableColumns count="2">
    <tableColumn id="1" xr3:uid="{F3F536B8-2193-478A-BED1-74815C514CF6}" name="パラメーター説明"/>
    <tableColumn id="2" xr3:uid="{F59E20FA-6706-416E-BEE2-935A3D436EAA}" name="数値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74AADB-CF44-48C7-BF80-5D62B64AE7C5}" name="テーブル534" displayName="テーブル534" ref="G3:H8" totalsRowShown="0">
  <autoFilter ref="G3:H8" xr:uid="{D2A660C0-F477-4931-A041-6CC53749FAC9}"/>
  <tableColumns count="2">
    <tableColumn id="1" xr3:uid="{ABBCC08C-9013-45C9-95F4-C146C11C3285}" name="パラメーター説明"/>
    <tableColumn id="2" xr3:uid="{D2AC3CA9-5FF1-4BF1-AC93-5460673D7DAF}" name="数値" dataDxfId="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78AD3FC-D75A-40EB-B0AB-EC726F868564}" name="テーブル55" displayName="テーブル55" ref="A13:B21" totalsRowShown="0">
  <autoFilter ref="A13:B21" xr:uid="{1550F3BD-BD77-4C6A-BDB1-2820FD3933ED}"/>
  <tableColumns count="2">
    <tableColumn id="1" xr3:uid="{B5399DC8-B511-4317-AFCC-3B6D966FD767}" name="パラメーター説明"/>
    <tableColumn id="2" xr3:uid="{04337E2F-0569-4AA2-BC9A-49AA71E4AC5D}" name="数値" dataDxfId="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25571D3-D626-4DF0-B86B-A186F475D3B4}" name="テーブル556" displayName="テーブル556" ref="D13:E15" totalsRowShown="0">
  <autoFilter ref="D13:E15" xr:uid="{0DB4E873-65EE-4182-9F18-D7DC9C2FDDEB}"/>
  <tableColumns count="2">
    <tableColumn id="1" xr3:uid="{83654807-8EA3-49BF-B18E-AE46D0C240BA}" name="パラメーター説明"/>
    <tableColumn id="2" xr3:uid="{E1C3C0B5-FDDF-4E3B-96F2-58DD241FBA3E}" name="数値" dataDxfId="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1D93ACB-F878-471F-A10C-6FA6ACB29F93}" name="テーブル557" displayName="テーブル557" ref="A24:B28" totalsRowShown="0">
  <autoFilter ref="A24:B28" xr:uid="{76ED436A-C519-4CEB-81DD-6203BF1FD09F}"/>
  <tableColumns count="2">
    <tableColumn id="1" xr3:uid="{7B93FC99-F2CE-4359-A19F-596AC26CCFFC}" name="パラメーター説明"/>
    <tableColumn id="2" xr3:uid="{EDA5B8FD-32AD-4016-9CF0-00603BEFA819}" name="数値" dataDxfId="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65AD2E6-24D7-4D06-95C7-687866829DBD}" name="テーブル5568" displayName="テーブル5568" ref="D18:E20" totalsRowShown="0">
  <autoFilter ref="D18:E20" xr:uid="{253D230C-C6FB-4D35-A4BD-E481F1A5C348}"/>
  <tableColumns count="2">
    <tableColumn id="1" xr3:uid="{94D8D3F0-3356-41D0-BF95-4F3DE4250E96}" name="パラメーター説明"/>
    <tableColumn id="2" xr3:uid="{C72DA774-EA0D-4ED2-ADA5-30DEDFF01DDD}" name="数値" dataDxfId="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DDC758D-E3F0-4D91-884E-AAAC98F4BB23}" name="テーブル5569" displayName="テーブル5569" ref="G13:H15" totalsRowShown="0">
  <autoFilter ref="G13:H15" xr:uid="{B57D04E3-B09B-43D3-8188-C85D4E0C9A8D}"/>
  <tableColumns count="2">
    <tableColumn id="1" xr3:uid="{2B39C74D-D098-45EF-BF4B-1714AC24991A}" name="パラメーター説明"/>
    <tableColumn id="2" xr3:uid="{EE58E536-7F1B-4684-9C22-BE752C304692}" name="数値" dataDxfId="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B3146E6-BFD9-4F08-8CD1-5D726AB5F10E}" name="テーブル556910" displayName="テーブル556910" ref="G18:H20" totalsRowShown="0">
  <autoFilter ref="G18:H20" xr:uid="{18C0AC2F-AAE1-4382-A8D1-F8DE79CAAC40}"/>
  <tableColumns count="2">
    <tableColumn id="1" xr3:uid="{897E1C33-B883-43CC-B4AA-474938EBD8EE}" name="パラメーター説明"/>
    <tableColumn id="2" xr3:uid="{D95774B8-395D-4F8C-B833-4F95D8F3DFA5}" name="数値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8BE54-B499-4ACB-B0B3-700F92E2497D}">
  <dimension ref="A1:H28"/>
  <sheetViews>
    <sheetView tabSelected="1" workbookViewId="0">
      <pane ySplit="1" topLeftCell="A2" activePane="bottomLeft" state="frozen"/>
      <selection pane="bottomLeft" activeCell="B22" sqref="B22"/>
    </sheetView>
  </sheetViews>
  <sheetFormatPr defaultRowHeight="18"/>
  <cols>
    <col min="1" max="1" width="41.296875" customWidth="1"/>
    <col min="2" max="3" width="13.19921875" customWidth="1"/>
    <col min="4" max="4" width="28.796875" customWidth="1"/>
    <col min="5" max="5" width="13.19921875" customWidth="1"/>
    <col min="7" max="7" width="34" customWidth="1"/>
    <col min="8" max="8" width="13.19921875" customWidth="1"/>
  </cols>
  <sheetData>
    <row r="1" spans="1:8">
      <c r="A1" t="s">
        <v>5</v>
      </c>
      <c r="B1" s="3">
        <v>45616</v>
      </c>
      <c r="C1" s="3"/>
      <c r="D1" s="1"/>
      <c r="G1" s="1"/>
    </row>
    <row r="2" spans="1:8" ht="25.2" thickBot="1">
      <c r="A2" s="2" t="s">
        <v>6</v>
      </c>
      <c r="D2" s="2" t="s">
        <v>7</v>
      </c>
      <c r="G2" s="2" t="s">
        <v>8</v>
      </c>
    </row>
    <row r="3" spans="1:8" ht="18.600000000000001" thickTop="1">
      <c r="A3" t="s">
        <v>4</v>
      </c>
      <c r="B3" t="s">
        <v>3</v>
      </c>
      <c r="D3" t="s">
        <v>4</v>
      </c>
      <c r="E3" t="s">
        <v>3</v>
      </c>
      <c r="G3" t="s">
        <v>4</v>
      </c>
      <c r="H3" t="s">
        <v>3</v>
      </c>
    </row>
    <row r="4" spans="1:8">
      <c r="A4" t="str">
        <f>"【プレイヤーのMAXHPは"&amp;テーブル5[[#This Row],[数値]]&amp;"】"</f>
        <v>【プレイヤーのMAXHPは3】</v>
      </c>
      <c r="B4" s="4">
        <v>3</v>
      </c>
      <c r="D4" t="str">
        <f>"【敵のMAXHPは"&amp;テーブル53[[#This Row],[数値]]&amp;"】"</f>
        <v>【敵のMAXHPは〇】</v>
      </c>
      <c r="E4" s="4" t="s">
        <v>0</v>
      </c>
      <c r="G4" t="str">
        <f>"【車の移動速度は"&amp;テーブル534[[#This Row],[数値]]&amp;"】"</f>
        <v>【車の移動速度は0.375f * 5.0f】</v>
      </c>
      <c r="H4" s="4" t="s">
        <v>19</v>
      </c>
    </row>
    <row r="5" spans="1:8">
      <c r="A5" t="str">
        <f>"【プレイヤーの移動速度は"&amp;テーブル5[[#This Row],[数値]]&amp;"】"</f>
        <v>【プレイヤーの移動速度は0.375f * 2.0f】</v>
      </c>
      <c r="B5" s="4" t="s">
        <v>2</v>
      </c>
      <c r="D5" t="str">
        <f>"【敵の移動速度は"&amp;テーブル53[[#This Row],[数値]]&amp;"】"</f>
        <v>【敵の移動速度は〇】</v>
      </c>
      <c r="E5" s="4" t="s">
        <v>0</v>
      </c>
      <c r="G5" t="str">
        <f>"【車のノックバック速度は"&amp;テーブル534[[#This Row],[数値]]&amp;"】"</f>
        <v>【車のノックバック速度は0.375f * 5.0f】</v>
      </c>
      <c r="H5" s="4" t="s">
        <v>19</v>
      </c>
    </row>
    <row r="6" spans="1:8">
      <c r="A6" t="str">
        <f>"【プレイヤーのジャンプ速度は"&amp;テーブル5[[#This Row],[数値]]&amp;"】"</f>
        <v>【プレイヤーのジャンプ速度は1.5f】</v>
      </c>
      <c r="B6" s="4" t="s">
        <v>1</v>
      </c>
      <c r="D6" t="str">
        <f>"【敵のジャンプ速度は"&amp;テーブル53[[#This Row],[数値]]&amp;"】"</f>
        <v>【敵のジャンプ速度は〇】</v>
      </c>
      <c r="E6" s="4" t="s">
        <v>0</v>
      </c>
      <c r="G6" t="str">
        <f>"【車のゴミを落とすパワーは"&amp;テーブル534[[#This Row],[数値]]&amp;"】"</f>
        <v>【車のゴミを落とすパワーは1】</v>
      </c>
      <c r="H6" s="4">
        <v>1</v>
      </c>
    </row>
    <row r="7" spans="1:8">
      <c r="A7" t="str">
        <f>"【プレイヤーのノックバック速度は"&amp;テーブル5[[#This Row],[数値]]&amp;"】"</f>
        <v>【プレイヤーのノックバック速度は0.375f * 2.0f】</v>
      </c>
      <c r="B7" s="4" t="s">
        <v>2</v>
      </c>
      <c r="D7" t="str">
        <f>"【敵のノックバック速度は"&amp;テーブル53[[#This Row],[数値]]&amp;"】"</f>
        <v>【敵のノックバック速度は〇】</v>
      </c>
      <c r="E7" s="4" t="s">
        <v>0</v>
      </c>
      <c r="G7" t="str">
        <f>"【車の出現までの時間は"&amp;テーブル534[[#This Row],[数値]]&amp;"】"</f>
        <v>【車の出現までの時間は10.0f】</v>
      </c>
      <c r="H7" s="4" t="s">
        <v>17</v>
      </c>
    </row>
    <row r="8" spans="1:8">
      <c r="A8" t="str">
        <f>"【プレイヤーのゴミを落とすパワーは"&amp;テーブル5[[#This Row],[数値]]&amp;"】"</f>
        <v>【プレイヤーのゴミを落とすパワーは1】</v>
      </c>
      <c r="B8" s="4">
        <v>1</v>
      </c>
      <c r="D8" t="str">
        <f>"【敵のゴミを落とすパワーは"&amp;テーブル53[[#This Row],[数値]]&amp;"】"</f>
        <v>【敵のゴミを落とすパワーは〇】</v>
      </c>
      <c r="E8" s="4" t="s">
        <v>0</v>
      </c>
      <c r="G8" t="str">
        <f>"【車の消滅までの時間は"&amp;テーブル534[[#This Row],[数値]]&amp;"】"</f>
        <v>【車の消滅までの時間は2.0f】</v>
      </c>
      <c r="H8" s="4" t="s">
        <v>18</v>
      </c>
    </row>
    <row r="12" spans="1:8" ht="25.2" thickBot="1">
      <c r="A12" s="2" t="s">
        <v>9</v>
      </c>
      <c r="D12" s="2" t="s">
        <v>10</v>
      </c>
      <c r="G12" s="2" t="s">
        <v>13</v>
      </c>
    </row>
    <row r="13" spans="1:8" ht="18.600000000000001" thickTop="1">
      <c r="A13" t="s">
        <v>4</v>
      </c>
      <c r="B13" t="s">
        <v>3</v>
      </c>
      <c r="D13" t="s">
        <v>4</v>
      </c>
      <c r="E13" t="s">
        <v>3</v>
      </c>
      <c r="G13" t="s">
        <v>4</v>
      </c>
      <c r="H13" t="s">
        <v>3</v>
      </c>
    </row>
    <row r="14" spans="1:8">
      <c r="A14" t="str">
        <f>"【ゴミ収集車のMAXHPは"&amp;テーブル55[[#This Row],[数値]]&amp;"】"</f>
        <v>【ゴミ収集車のMAXHPは5】</v>
      </c>
      <c r="B14" s="4">
        <v>5</v>
      </c>
      <c r="D14" t="str">
        <f>"【回収員のMAXHPは"&amp;テーブル556[[#This Row],[数値]]&amp;"】"</f>
        <v>【回収員のMAXHPは〇】</v>
      </c>
      <c r="E14" s="4" t="s">
        <v>0</v>
      </c>
      <c r="G14" t="str">
        <f>"【ゴミ袋の得点は"&amp;テーブル5569[[#This Row],[数値]]&amp;"】"</f>
        <v>【ゴミ袋の得点は〇】</v>
      </c>
      <c r="H14" s="4" t="s">
        <v>0</v>
      </c>
    </row>
    <row r="15" spans="1:8">
      <c r="A15" t="str">
        <f>"【ゴミ収集車の移動速度は"&amp;テーブル55[[#This Row],[数値]]&amp;"】"</f>
        <v>【ゴミ収集車の移動速度は0.375f * 5.0f】</v>
      </c>
      <c r="B15" s="4" t="s">
        <v>19</v>
      </c>
      <c r="D15" t="str">
        <f>"【回収員の移動速度は"&amp;テーブル556[[#This Row],[数値]]&amp;"】"</f>
        <v>【回収員の移動速度は〇】</v>
      </c>
      <c r="E15" s="4" t="s">
        <v>0</v>
      </c>
      <c r="G15" t="str">
        <f>"【ゴミ袋の消滅時間は"&amp;テーブル5569[[#This Row],[数値]]&amp;"】"</f>
        <v>【ゴミ袋の消滅時間は〇】</v>
      </c>
      <c r="H15" s="4" t="s">
        <v>0</v>
      </c>
    </row>
    <row r="16" spans="1:8">
      <c r="A16" t="str">
        <f>"【ゴミ収集車のノックバック速度は"&amp;テーブル55[[#This Row],[数値]]&amp;"】"</f>
        <v>【ゴミ収集車のノックバック速度は0.375f * 5.0f】</v>
      </c>
      <c r="B16" s="4" t="s">
        <v>19</v>
      </c>
    </row>
    <row r="17" spans="1:8" ht="25.2" thickBot="1">
      <c r="A17" t="str">
        <f>"【ゴミ収集車のゴミを落とすパワーは"&amp;テーブル55[[#This Row],[数値]]&amp;"】"</f>
        <v>【ゴミ収集車のゴミを落とすパワーは1】</v>
      </c>
      <c r="B17" s="4">
        <v>1</v>
      </c>
      <c r="D17" s="2" t="s">
        <v>12</v>
      </c>
      <c r="G17" s="2" t="s">
        <v>14</v>
      </c>
    </row>
    <row r="18" spans="1:8" ht="18.600000000000001" thickTop="1">
      <c r="A18" t="str">
        <f>"【ゴミ収集車の出現までの時間は"&amp;テーブル55[[#This Row],[数値]]&amp;"】"</f>
        <v>【ゴミ収集車の出現までの時間は20.0f】</v>
      </c>
      <c r="B18" s="4" t="s">
        <v>20</v>
      </c>
      <c r="D18" t="s">
        <v>4</v>
      </c>
      <c r="E18" t="s">
        <v>3</v>
      </c>
      <c r="G18" t="s">
        <v>4</v>
      </c>
      <c r="H18" t="s">
        <v>3</v>
      </c>
    </row>
    <row r="19" spans="1:8">
      <c r="A19" t="str">
        <f>"【ゴミ収集車の撤収時間は"&amp;テーブル55[[#This Row],[数値]]&amp;"】"</f>
        <v>【ゴミ収集車の撤収時間は10.0f】</v>
      </c>
      <c r="B19" s="4" t="s">
        <v>21</v>
      </c>
      <c r="D19" t="str">
        <f>"【回収員のMAXHPは"&amp;テーブル5568[[#This Row],[数値]]&amp;"】"</f>
        <v>【回収員のMAXHPは〇】</v>
      </c>
      <c r="E19" s="4" t="s">
        <v>0</v>
      </c>
      <c r="G19" t="str">
        <f>"【ゴミ袋の得点は"&amp;テーブル556910[[#This Row],[数値]]&amp;"】"</f>
        <v>【ゴミ袋の得点は〇】</v>
      </c>
      <c r="H19" s="4" t="s">
        <v>0</v>
      </c>
    </row>
    <row r="20" spans="1:8">
      <c r="A20" t="str">
        <f>"【ゴミ収集車の回収範囲の半径は"&amp;テーブル55[[#This Row],[数値]]&amp;"】"</f>
        <v>【ゴミ収集車の回収範囲の半径は5.0f】</v>
      </c>
      <c r="B20" s="4" t="s">
        <v>22</v>
      </c>
      <c r="D20" t="str">
        <f>"【回収員の移動速度は"&amp;テーブル5568[[#This Row],[数値]]&amp;"】"</f>
        <v>【回収員の移動速度は〇】</v>
      </c>
      <c r="E20" s="4" t="s">
        <v>0</v>
      </c>
      <c r="G20" t="str">
        <f>"【ゴミ袋の消滅時間は"&amp;テーブル556910[[#This Row],[数値]]&amp;"】"</f>
        <v>【ゴミ袋の消滅時間は〇】</v>
      </c>
      <c r="H20" s="4" t="s">
        <v>0</v>
      </c>
    </row>
    <row r="21" spans="1:8">
      <c r="A21" t="str">
        <f>"【ゴミ収集車の回収員の召喚人数は"&amp;テーブル55[[#This Row],[数値]]&amp;"】"</f>
        <v>【ゴミ収集車の回収員の召喚人数は3】</v>
      </c>
      <c r="B21" s="4">
        <v>3</v>
      </c>
      <c r="E21" s="4"/>
      <c r="H21" s="4"/>
    </row>
    <row r="22" spans="1:8">
      <c r="B22" s="4"/>
    </row>
    <row r="23" spans="1:8" ht="25.2" thickBot="1">
      <c r="A23" s="2" t="s">
        <v>11</v>
      </c>
      <c r="D23" s="2" t="s">
        <v>15</v>
      </c>
    </row>
    <row r="24" spans="1:8" ht="18.600000000000001" thickTop="1">
      <c r="A24" t="s">
        <v>4</v>
      </c>
      <c r="B24" t="s">
        <v>3</v>
      </c>
      <c r="D24" t="s">
        <v>4</v>
      </c>
      <c r="E24" t="s">
        <v>3</v>
      </c>
    </row>
    <row r="25" spans="1:8">
      <c r="A25" t="str">
        <f>"【ゴミ収集車の移動速度は"&amp;テーブル557[[#This Row],[数値]]&amp;"】"</f>
        <v>【ゴミ収集車の移動速度は〇】</v>
      </c>
      <c r="B25" s="4" t="s">
        <v>0</v>
      </c>
      <c r="D25" t="str">
        <f>"【住人の移動速度は"&amp;テーブル556812[[#This Row],[数値]]&amp;"】"</f>
        <v>【住人の移動速度は〇】</v>
      </c>
      <c r="E25" s="4" t="s">
        <v>0</v>
      </c>
    </row>
    <row r="26" spans="1:8">
      <c r="A26" t="str">
        <f>"【ゴミ収集車のお仕置きまでの時間は"&amp;テーブル557[[#This Row],[数値]]&amp;"】"</f>
        <v>【ゴミ収集車のお仕置きまでの時間は〇】</v>
      </c>
      <c r="B26" s="4" t="s">
        <v>0</v>
      </c>
      <c r="D26" t="str">
        <f>"【住人の最大ゴミ数は"&amp;テーブル556812[[#This Row],[数値]]&amp;"】"</f>
        <v>【住人の最大ゴミ数は〇】</v>
      </c>
      <c r="E26" s="4" t="s">
        <v>16</v>
      </c>
    </row>
    <row r="27" spans="1:8">
      <c r="A27" t="str">
        <f>"【ゴミ収集車の撤収時間は"&amp;テーブル557[[#This Row],[数値]]&amp;"】"</f>
        <v>【ゴミ収集車の撤収時間は〇】</v>
      </c>
      <c r="B27" s="4" t="s">
        <v>0</v>
      </c>
      <c r="D27" t="str">
        <f>"【住人の投げる速度は"&amp;テーブル556812[[#This Row],[数値]]&amp;"】"</f>
        <v>【住人の投げる速度は〇】</v>
      </c>
      <c r="E27" s="4" t="s">
        <v>0</v>
      </c>
    </row>
    <row r="28" spans="1:8">
      <c r="A28" t="str">
        <f>"【ゴミ収集車の回収員の召喚人数は"&amp;テーブル557[[#This Row],[数値]]&amp;"】"</f>
        <v>【ゴミ収集車の回収員の召喚人数は〇】</v>
      </c>
      <c r="B28" s="4" t="s">
        <v>0</v>
      </c>
    </row>
  </sheetData>
  <phoneticPr fontId="2"/>
  <pageMargins left="0.7" right="0.7" top="0.75" bottom="0.75" header="0.3" footer="0.3"/>
  <pageSetup paperSize="9" orientation="portrait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ゴミ拾いパラメーター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yuji</dc:creator>
  <cp:lastModifiedBy>yuji</cp:lastModifiedBy>
  <dcterms:created xsi:type="dcterms:W3CDTF">2015-06-05T18:19:34Z</dcterms:created>
  <dcterms:modified xsi:type="dcterms:W3CDTF">2024-12-02T07:52:20Z</dcterms:modified>
</cp:coreProperties>
</file>