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codeName="ThisWorkbook" autoCompressPictures="0"/>
  <xr:revisionPtr revIDLastSave="0" documentId="13_ncr:1_{3A76E302-572A-44D4-AA20-0A9AE67BD815}" xr6:coauthVersionLast="47" xr6:coauthVersionMax="47" xr10:uidLastSave="{00000000-0000-0000-0000-000000000000}"/>
  <bookViews>
    <workbookView xWindow="870" yWindow="405" windowWidth="24075" windowHeight="14625" tabRatio="788" activeTab="7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0" l="1" a="1"/>
  <c r="B5" i="20" s="1"/>
  <c r="B7" i="20" a="1"/>
  <c r="E7" i="20" s="1"/>
  <c r="B9" i="20" a="1"/>
  <c r="D9" i="20" s="1"/>
  <c r="B11" i="20" a="1"/>
  <c r="E11" i="20" s="1"/>
  <c r="B13" i="20" a="1"/>
  <c r="B13" i="20" s="1"/>
  <c r="B1" i="15"/>
  <c r="B2" i="15"/>
  <c r="B3" i="15" a="1"/>
  <c r="B3" i="15" s="1"/>
  <c r="B5" i="15" a="1"/>
  <c r="B5" i="15" s="1"/>
  <c r="B7" i="15" a="1"/>
  <c r="B7" i="15" s="1"/>
  <c r="B9" i="15" a="1"/>
  <c r="D9" i="15" s="1"/>
  <c r="B11" i="15" a="1"/>
  <c r="C11" i="15" s="1"/>
  <c r="B13" i="15" a="1"/>
  <c r="B13" i="15" s="1"/>
  <c r="B1" i="14"/>
  <c r="B13" i="16" a="1"/>
  <c r="C13" i="16" s="1"/>
  <c r="H11" i="16"/>
  <c r="F11" i="16"/>
  <c r="B11" i="16"/>
  <c r="B11" i="16" a="1"/>
  <c r="G11" i="16" s="1"/>
  <c r="B9" i="16"/>
  <c r="B9" i="16" a="1"/>
  <c r="G9" i="16" s="1"/>
  <c r="B7" i="16" a="1"/>
  <c r="G7" i="16" s="1"/>
  <c r="B5" i="16" a="1"/>
  <c r="G5" i="16" s="1"/>
  <c r="B3" i="16" a="1"/>
  <c r="G3" i="16" s="1"/>
  <c r="B2" i="16"/>
  <c r="B13" i="17" a="1"/>
  <c r="C13" i="17" s="1"/>
  <c r="H11" i="17"/>
  <c r="F11" i="17"/>
  <c r="D11" i="17"/>
  <c r="B11" i="17"/>
  <c r="B11" i="17" a="1"/>
  <c r="G11" i="17" s="1"/>
  <c r="H9" i="17"/>
  <c r="D9" i="17"/>
  <c r="B9" i="17"/>
  <c r="B9" i="17" a="1"/>
  <c r="G9" i="17" s="1"/>
  <c r="B7" i="17" a="1"/>
  <c r="G7" i="17" s="1"/>
  <c r="B5" i="17" a="1"/>
  <c r="G5" i="17" s="1"/>
  <c r="B3" i="17" a="1"/>
  <c r="G3" i="17" s="1"/>
  <c r="B2" i="17"/>
  <c r="B13" i="18" a="1"/>
  <c r="C13" i="18" s="1"/>
  <c r="B11" i="18" a="1"/>
  <c r="G11" i="18" s="1"/>
  <c r="B9" i="18" a="1"/>
  <c r="G9" i="18" s="1"/>
  <c r="F7" i="18"/>
  <c r="B7" i="18" a="1"/>
  <c r="G7" i="18" s="1"/>
  <c r="B5" i="18" a="1"/>
  <c r="G5" i="18" s="1"/>
  <c r="F3" i="18"/>
  <c r="D3" i="18"/>
  <c r="B3" i="18"/>
  <c r="B3" i="18" a="1"/>
  <c r="G3" i="18" s="1"/>
  <c r="B2" i="18"/>
  <c r="B13" i="19" a="1"/>
  <c r="C13" i="19" s="1"/>
  <c r="B11" i="19" a="1"/>
  <c r="G11" i="19" s="1"/>
  <c r="D9" i="19"/>
  <c r="B9" i="19"/>
  <c r="B9" i="19" a="1"/>
  <c r="G9" i="19" s="1"/>
  <c r="H7" i="19"/>
  <c r="F7" i="19"/>
  <c r="D7" i="19"/>
  <c r="B7" i="19"/>
  <c r="B7" i="19" a="1"/>
  <c r="G7" i="19" s="1"/>
  <c r="B5" i="19" a="1"/>
  <c r="G5" i="19" s="1"/>
  <c r="B3" i="19" a="1"/>
  <c r="G3" i="19" s="1"/>
  <c r="B2" i="19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B13" i="25" a="1"/>
  <c r="B13" i="25" s="1"/>
  <c r="G11" i="25"/>
  <c r="B11" i="25" a="1"/>
  <c r="C11" i="25" s="1"/>
  <c r="G9" i="25"/>
  <c r="C9" i="25"/>
  <c r="B9" i="25" a="1"/>
  <c r="G7" i="25"/>
  <c r="C7" i="25"/>
  <c r="B7" i="25" a="1"/>
  <c r="G5" i="25"/>
  <c r="B5" i="25" a="1"/>
  <c r="C5" i="25" s="1"/>
  <c r="B3" i="25" a="1"/>
  <c r="C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F11" i="20" l="1"/>
  <c r="C11" i="20"/>
  <c r="B11" i="20"/>
  <c r="H5" i="20"/>
  <c r="H11" i="20"/>
  <c r="D11" i="20"/>
  <c r="H9" i="20"/>
  <c r="F9" i="20"/>
  <c r="B9" i="20"/>
  <c r="C7" i="20"/>
  <c r="G5" i="20"/>
  <c r="G11" i="20"/>
  <c r="C9" i="20"/>
  <c r="G7" i="20"/>
  <c r="D7" i="20"/>
  <c r="F5" i="20"/>
  <c r="G9" i="20"/>
  <c r="E9" i="20"/>
  <c r="B7" i="20"/>
  <c r="E5" i="20"/>
  <c r="F7" i="20"/>
  <c r="C13" i="20"/>
  <c r="D5" i="20"/>
  <c r="C5" i="20"/>
  <c r="H7" i="20"/>
  <c r="H5" i="15"/>
  <c r="F7" i="15"/>
  <c r="G5" i="15"/>
  <c r="F5" i="15"/>
  <c r="C9" i="15"/>
  <c r="C7" i="15"/>
  <c r="E5" i="15"/>
  <c r="D7" i="15"/>
  <c r="C13" i="15"/>
  <c r="D5" i="15"/>
  <c r="C5" i="15"/>
  <c r="H7" i="15"/>
  <c r="G7" i="15"/>
  <c r="E7" i="15"/>
  <c r="H11" i="15"/>
  <c r="H3" i="15"/>
  <c r="H2" i="15" s="1"/>
  <c r="G11" i="15"/>
  <c r="G3" i="15"/>
  <c r="G2" i="15" s="1"/>
  <c r="F3" i="15"/>
  <c r="F2" i="15" s="1"/>
  <c r="E11" i="15"/>
  <c r="E3" i="15"/>
  <c r="E2" i="15" s="1"/>
  <c r="B9" i="15"/>
  <c r="F11" i="15"/>
  <c r="D11" i="15"/>
  <c r="D3" i="15"/>
  <c r="D2" i="15" s="1"/>
  <c r="C3" i="15"/>
  <c r="C2" i="15" s="1"/>
  <c r="B11" i="15"/>
  <c r="H9" i="15"/>
  <c r="G9" i="15"/>
  <c r="F9" i="15"/>
  <c r="E9" i="15"/>
  <c r="B9" i="18"/>
  <c r="D9" i="18"/>
  <c r="F9" i="18"/>
  <c r="B13" i="16"/>
  <c r="H9" i="18"/>
  <c r="B11" i="18"/>
  <c r="F9" i="19"/>
  <c r="D11" i="18"/>
  <c r="B13" i="17"/>
  <c r="H9" i="19"/>
  <c r="F11" i="18"/>
  <c r="B3" i="16"/>
  <c r="H11" i="18"/>
  <c r="B11" i="19"/>
  <c r="C13" i="25"/>
  <c r="D11" i="19"/>
  <c r="B13" i="18"/>
  <c r="D3" i="16"/>
  <c r="F11" i="19"/>
  <c r="F3" i="16"/>
  <c r="H11" i="19"/>
  <c r="H3" i="16"/>
  <c r="B3" i="17"/>
  <c r="B13" i="19"/>
  <c r="D3" i="17"/>
  <c r="B5" i="16"/>
  <c r="F3" i="17"/>
  <c r="D5" i="16"/>
  <c r="H3" i="17"/>
  <c r="F5" i="16"/>
  <c r="H5" i="16"/>
  <c r="H3" i="18"/>
  <c r="F5" i="17"/>
  <c r="D7" i="16"/>
  <c r="H5" i="17"/>
  <c r="F7" i="16"/>
  <c r="H7" i="16"/>
  <c r="F3" i="19"/>
  <c r="D5" i="18"/>
  <c r="B7" i="17"/>
  <c r="D7" i="17"/>
  <c r="H5" i="18"/>
  <c r="F7" i="17"/>
  <c r="D9" i="16"/>
  <c r="B3" i="19"/>
  <c r="F5" i="18"/>
  <c r="B5" i="19"/>
  <c r="H7" i="17"/>
  <c r="F9" i="16"/>
  <c r="D5" i="19"/>
  <c r="B7" i="18"/>
  <c r="H9" i="16"/>
  <c r="B5" i="18"/>
  <c r="F5" i="19"/>
  <c r="D7" i="18"/>
  <c r="B5" i="17"/>
  <c r="D3" i="19"/>
  <c r="H3" i="19"/>
  <c r="G3" i="25"/>
  <c r="D5" i="17"/>
  <c r="B7" i="16"/>
  <c r="H5" i="19"/>
  <c r="H7" i="18"/>
  <c r="F9" i="17"/>
  <c r="D11" i="16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G2" i="24" s="1"/>
  <c r="C5" i="24"/>
  <c r="G5" i="24"/>
  <c r="C7" i="24"/>
  <c r="G7" i="24"/>
  <c r="C9" i="24"/>
  <c r="G9" i="24"/>
  <c r="C11" i="24"/>
  <c r="G11" i="24"/>
  <c r="C3" i="23"/>
  <c r="E3" i="23"/>
  <c r="G3" i="23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C7" i="21"/>
  <c r="E7" i="21"/>
  <c r="G7" i="21"/>
  <c r="C11" i="21"/>
  <c r="E11" i="21"/>
  <c r="G11" i="21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G2" i="25"/>
  <c r="G2" i="23"/>
  <c r="H2" i="22"/>
  <c r="G2" i="21"/>
  <c r="H2" i="19"/>
  <c r="G2" i="18"/>
  <c r="H2" i="17"/>
  <c r="H2" i="16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<sst xmlns="http://schemas.openxmlformats.org/spreadsheetml/2006/main" count="31" uniqueCount="20">
  <si>
    <t>메모</t>
  </si>
  <si>
    <t>달력 설정</t>
  </si>
  <si>
    <t>연도</t>
  </si>
  <si>
    <t>주 시작</t>
  </si>
  <si>
    <t>일요일</t>
  </si>
  <si>
    <t>1.인벤토리 구현(Slot, Inventory 등),아이템 부분 구현
2.기술적요소 구현1(충돌처리)</t>
    <phoneticPr fontId="27" type="noConversion"/>
  </si>
  <si>
    <t>1.각각의 좀비 AI 추가
2. 각각 캐릭터 세부기능 추가 3. 플레이어 애니메이션 적용</t>
    <phoneticPr fontId="27" type="noConversion"/>
  </si>
  <si>
    <t>1.기술적요소 구현2(프로시저럴 메쉬, 애니메이션)</t>
    <phoneticPr fontId="27" type="noConversion"/>
  </si>
  <si>
    <t>1.기술적요소 구현2(좀비 절단)
2.인벤토리 구현2</t>
    <phoneticPr fontId="27" type="noConversion"/>
  </si>
  <si>
    <t>1.기술적요소 구현3(상황에 따른 움직임 구현)</t>
    <phoneticPr fontId="27" type="noConversion"/>
  </si>
  <si>
    <t>상시</t>
    <phoneticPr fontId="27" type="noConversion"/>
  </si>
  <si>
    <t>계획에 없더라도 부족한 부분들은 수정,추가</t>
    <phoneticPr fontId="27" type="noConversion"/>
  </si>
  <si>
    <t>맵 모델링 진행하기(백화점 빌딩 완성)</t>
    <phoneticPr fontId="27" type="noConversion"/>
  </si>
  <si>
    <t>블랜더 모델링 공부
맵 모델링 시작(맵 구도, 스케일 잡기)</t>
    <phoneticPr fontId="27" type="noConversion"/>
  </si>
  <si>
    <t>AI(클라이언트와 협업)</t>
    <phoneticPr fontId="27" type="noConversion"/>
  </si>
  <si>
    <t>AI작업 마무리(클라이언트와 협업)</t>
    <phoneticPr fontId="27" type="noConversion"/>
  </si>
  <si>
    <t>로비서버 매칭 시스템 제작</t>
    <phoneticPr fontId="27" type="noConversion"/>
  </si>
  <si>
    <t>9~10월은 로비서버 매칭 시스템, 동기화 관련 작업들 진행할 예정</t>
    <phoneticPr fontId="27" type="noConversion"/>
  </si>
  <si>
    <t>로그인 화면 알림창 생성
블랜더 모델링 공부</t>
    <phoneticPr fontId="27" type="noConversion"/>
  </si>
  <si>
    <t>맵에 필요한 소품들 제작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</si>
</sst>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5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theme="2"/>
      <name val="Malgun Gothic"/>
      <family val="2"/>
    </font>
    <font>
      <b/>
      <sz val="16"/>
      <color theme="1" tint="0.34998626667073579"/>
      <name val="Malgun Gothic"/>
      <family val="3"/>
      <charset val="129"/>
    </font>
    <font>
      <b/>
      <sz val="16"/>
      <color theme="1" tint="0.34998626667073579"/>
      <name val="Malgun Gothic"/>
      <family val="2"/>
    </font>
    <font>
      <b/>
      <sz val="11"/>
      <color theme="7" tint="0.59999389629810485"/>
      <name val="Malgun Gothic"/>
      <family val="2"/>
    </font>
    <font>
      <sz val="12"/>
      <color theme="1" tint="0.24994659260841701"/>
      <name val="Malgun Gothic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114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14" fillId="49" borderId="0" xfId="17" applyFill="1">
      <alignment horizontal="left" indent="1"/>
    </xf>
    <xf numFmtId="178" fontId="14" fillId="50" borderId="0" xfId="17" applyFill="1">
      <alignment horizontal="left" indent="1"/>
    </xf>
    <xf numFmtId="178" fontId="14" fillId="50" borderId="0" xfId="16" applyFill="1">
      <alignment horizontal="left" wrapText="1" indent="1"/>
    </xf>
    <xf numFmtId="178" fontId="14" fillId="8" borderId="0" xfId="17" applyFill="1">
      <alignment horizontal="left" indent="1"/>
    </xf>
    <xf numFmtId="178" fontId="14" fillId="51" borderId="0" xfId="17" applyFill="1">
      <alignment horizontal="left" indent="1"/>
    </xf>
    <xf numFmtId="178" fontId="30" fillId="51" borderId="0" xfId="17" applyFont="1" applyFill="1">
      <alignment horizontal="left" indent="1"/>
    </xf>
    <xf numFmtId="178" fontId="14" fillId="51" borderId="0" xfId="16" applyFill="1">
      <alignment horizontal="left" wrapText="1" indent="1"/>
    </xf>
    <xf numFmtId="178" fontId="14" fillId="52" borderId="0" xfId="16" applyFill="1">
      <alignment horizontal="left" wrapText="1" indent="1"/>
    </xf>
    <xf numFmtId="178" fontId="14" fillId="52" borderId="0" xfId="17" applyFill="1">
      <alignment horizontal="left" indent="1"/>
    </xf>
    <xf numFmtId="178" fontId="14" fillId="53" borderId="0" xfId="17" applyFill="1">
      <alignment horizontal="left" indent="1"/>
    </xf>
    <xf numFmtId="178" fontId="14" fillId="53" borderId="0" xfId="16" applyFill="1">
      <alignment horizontal="left" wrapText="1" indent="1"/>
    </xf>
    <xf numFmtId="178" fontId="14" fillId="54" borderId="0" xfId="16" applyFill="1">
      <alignment horizontal="left" wrapText="1" indent="1"/>
    </xf>
    <xf numFmtId="178" fontId="14" fillId="54" borderId="0" xfId="17" applyFill="1">
      <alignment horizontal="left" indent="1"/>
    </xf>
    <xf numFmtId="178" fontId="14" fillId="49" borderId="0" xfId="16" applyFill="1">
      <alignment horizontal="left" wrapText="1" indent="1"/>
    </xf>
    <xf numFmtId="178" fontId="14" fillId="55" borderId="0" xfId="16" applyFill="1">
      <alignment horizontal="left" wrapText="1" indent="1"/>
    </xf>
    <xf numFmtId="178" fontId="33" fillId="49" borderId="0" xfId="17" applyFont="1" applyFill="1">
      <alignment horizontal="left" indent="1"/>
    </xf>
    <xf numFmtId="178" fontId="14" fillId="55" borderId="0" xfId="17" applyFill="1">
      <alignment horizontal="left" indent="1"/>
    </xf>
    <xf numFmtId="178" fontId="33" fillId="54" borderId="0" xfId="17" applyFont="1" applyFill="1">
      <alignment horizontal="left" indent="1"/>
    </xf>
    <xf numFmtId="178" fontId="14" fillId="0" borderId="0" xfId="16" applyFill="1">
      <alignment horizontal="left" wrapText="1" indent="1"/>
    </xf>
    <xf numFmtId="178" fontId="14" fillId="56" borderId="0" xfId="17" applyFill="1">
      <alignment horizontal="left" indent="1"/>
    </xf>
    <xf numFmtId="178" fontId="14" fillId="8" borderId="0" xfId="16" applyFill="1">
      <alignment horizontal="left" wrapText="1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178" fontId="31" fillId="51" borderId="0" xfId="17" applyFont="1" applyFill="1" applyAlignment="1">
      <alignment horizontal="center" wrapText="1"/>
    </xf>
    <xf numFmtId="178" fontId="14" fillId="51" borderId="0" xfId="17" applyFill="1" applyAlignment="1">
      <alignment horizontal="center"/>
    </xf>
    <xf numFmtId="178" fontId="32" fillId="52" borderId="0" xfId="16" applyFont="1" applyFill="1" applyAlignment="1">
      <alignment horizontal="center" wrapText="1"/>
    </xf>
    <xf numFmtId="178" fontId="32" fillId="53" borderId="0" xfId="17" applyFont="1" applyFill="1" applyAlignment="1">
      <alignment horizontal="center" wrapText="1"/>
    </xf>
    <xf numFmtId="178" fontId="32" fillId="53" borderId="0" xfId="17" applyFont="1" applyFill="1" applyAlignment="1">
      <alignment horizontal="center"/>
    </xf>
    <xf numFmtId="178" fontId="32" fillId="54" borderId="0" xfId="16" applyFont="1" applyFill="1" applyAlignment="1">
      <alignment horizontal="center" wrapText="1"/>
    </xf>
    <xf numFmtId="178" fontId="32" fillId="49" borderId="9" xfId="17" applyFont="1" applyFill="1" applyBorder="1" applyAlignment="1">
      <alignment horizontal="center"/>
    </xf>
    <xf numFmtId="178" fontId="31" fillId="55" borderId="0" xfId="17" applyFont="1" applyFill="1" applyAlignment="1">
      <alignment horizontal="center" wrapText="1"/>
    </xf>
    <xf numFmtId="178" fontId="14" fillId="55" borderId="0" xfId="17" applyFill="1" applyAlignment="1">
      <alignment horizontal="center" wrapText="1"/>
    </xf>
    <xf numFmtId="178" fontId="31" fillId="49" borderId="0" xfId="16" applyFont="1" applyFill="1" applyAlignment="1">
      <alignment horizontal="center" wrapText="1"/>
    </xf>
    <xf numFmtId="178" fontId="33" fillId="49" borderId="0" xfId="16" applyFont="1" applyFill="1" applyAlignment="1">
      <alignment horizontal="center" wrapText="1"/>
    </xf>
    <xf numFmtId="178" fontId="32" fillId="54" borderId="9" xfId="17" applyFont="1" applyFill="1" applyBorder="1" applyAlignment="1">
      <alignment horizontal="center" wrapText="1"/>
    </xf>
    <xf numFmtId="178" fontId="32" fillId="54" borderId="9" xfId="17" applyFont="1" applyFill="1" applyBorder="1" applyAlignment="1">
      <alignment horizontal="center"/>
    </xf>
    <xf numFmtId="0" fontId="34" fillId="8" borderId="6" xfId="0" applyFont="1" applyFill="1" applyBorder="1">
      <alignment vertical="top"/>
    </xf>
    <xf numFmtId="178" fontId="31" fillId="53" borderId="0" xfId="16" applyFont="1" applyFill="1" applyAlignment="1">
      <alignment horizontal="center" wrapText="1"/>
    </xf>
    <xf numFmtId="178" fontId="14" fillId="53" borderId="0" xfId="16" applyFill="1" applyAlignment="1">
      <alignment horizontal="center" wrapText="1"/>
    </xf>
    <xf numFmtId="178" fontId="31" fillId="52" borderId="0" xfId="17" applyFont="1" applyFill="1" applyAlignment="1">
      <alignment horizontal="center" wrapText="1"/>
    </xf>
    <xf numFmtId="178" fontId="14" fillId="52" borderId="0" xfId="17" applyFill="1" applyAlignment="1">
      <alignment horizontal="center"/>
    </xf>
    <xf numFmtId="178" fontId="31" fillId="50" borderId="0" xfId="16" applyFont="1" applyFill="1" applyAlignment="1">
      <alignment horizontal="center" wrapText="1"/>
    </xf>
    <xf numFmtId="178" fontId="14" fillId="50" borderId="0" xfId="16" applyFill="1" applyAlignment="1">
      <alignment horizontal="center" wrapText="1"/>
    </xf>
    <xf numFmtId="178" fontId="31" fillId="51" borderId="9" xfId="17" applyFont="1" applyFill="1" applyBorder="1" applyAlignment="1">
      <alignment horizontal="center"/>
    </xf>
    <xf numFmtId="178" fontId="14" fillId="51" borderId="9" xfId="17" applyFill="1" applyBorder="1" applyAlignment="1">
      <alignment horizontal="center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3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D12" sqref="D12:H12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customWidth="1"/>
    <col min="10" max="10" width="12.625" customWidth="1"/>
    <col min="11" max="11" width="13.6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2024년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91" t="s">
        <v>1</v>
      </c>
      <c r="K2" s="91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45291</v>
      </c>
      <c r="C3" s="61">
        <v>45292</v>
      </c>
      <c r="D3" s="61">
        <v>45293</v>
      </c>
      <c r="E3" s="61">
        <v>45294</v>
      </c>
      <c r="F3" s="61">
        <v>45295</v>
      </c>
      <c r="G3" s="61">
        <v>45296</v>
      </c>
      <c r="H3" s="61">
        <v>45297</v>
      </c>
      <c r="I3" s="2"/>
      <c r="J3" s="52" t="s">
        <v>2</v>
      </c>
      <c r="K3" s="6">
        <v>2024</v>
      </c>
    </row>
    <row r="4" spans="1:11" ht="57.95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45298</v>
      </c>
      <c r="C5" s="60">
        <v>45299</v>
      </c>
      <c r="D5" s="60">
        <v>45300</v>
      </c>
      <c r="E5" s="60">
        <v>45301</v>
      </c>
      <c r="F5" s="60">
        <v>45302</v>
      </c>
      <c r="G5" s="60">
        <v>45303</v>
      </c>
      <c r="H5" s="60">
        <v>45304</v>
      </c>
      <c r="I5" s="2"/>
      <c r="J5" s="2"/>
      <c r="K5" s="2"/>
    </row>
    <row r="6" spans="1:11" ht="57.95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45305</v>
      </c>
      <c r="C7" s="61">
        <v>45306</v>
      </c>
      <c r="D7" s="61">
        <v>45307</v>
      </c>
      <c r="E7" s="61">
        <v>45308</v>
      </c>
      <c r="F7" s="61">
        <v>45309</v>
      </c>
      <c r="G7" s="61">
        <v>45310</v>
      </c>
      <c r="H7" s="61">
        <v>45311</v>
      </c>
      <c r="I7" s="2"/>
      <c r="J7" s="3"/>
      <c r="K7" s="2"/>
    </row>
    <row r="8" spans="1:11" ht="57.95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45312</v>
      </c>
      <c r="C9" s="60">
        <v>45313</v>
      </c>
      <c r="D9" s="60">
        <v>45314</v>
      </c>
      <c r="E9" s="60">
        <v>45315</v>
      </c>
      <c r="F9" s="60">
        <v>45316</v>
      </c>
      <c r="G9" s="60">
        <v>45317</v>
      </c>
      <c r="H9" s="60">
        <v>45318</v>
      </c>
      <c r="I9" s="2"/>
      <c r="J9" s="2"/>
      <c r="K9" s="2"/>
    </row>
    <row r="10" spans="1:11" ht="57.95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45319</v>
      </c>
      <c r="C11" s="61">
        <v>45320</v>
      </c>
      <c r="D11" s="67">
        <v>45321</v>
      </c>
      <c r="E11" s="67">
        <v>45322</v>
      </c>
      <c r="F11" s="67">
        <v>45323</v>
      </c>
      <c r="G11" s="67">
        <v>45324</v>
      </c>
      <c r="H11" s="67">
        <v>45325</v>
      </c>
      <c r="I11" s="2"/>
      <c r="J11" s="2"/>
      <c r="K11" s="2"/>
    </row>
    <row r="12" spans="1:11" ht="57.95" customHeight="1">
      <c r="B12" s="61"/>
      <c r="C12" s="61"/>
      <c r="D12" s="67"/>
      <c r="E12" s="67"/>
      <c r="F12" s="67"/>
      <c r="G12" s="67"/>
      <c r="H12" s="67"/>
    </row>
    <row r="13" spans="1:11" s="64" customFormat="1" ht="19.5" customHeight="1">
      <c r="A13"/>
      <c r="B13" s="68">
        <f t="array" ref="B13:C13">요일및주+DATE(달력연도,1,1)-WEEKDAY(DATE(달력연도,1,1),(주시작="월요일")+1)+36</f>
        <v>45326</v>
      </c>
      <c r="C13" s="68">
        <v>45327</v>
      </c>
      <c r="D13" s="62" t="s">
        <v>0</v>
      </c>
      <c r="E13" s="87"/>
      <c r="F13" s="87"/>
      <c r="G13" s="87"/>
      <c r="H13" s="88"/>
      <c r="I13" s="2"/>
      <c r="J13" s="2"/>
      <c r="K13" s="2"/>
    </row>
    <row r="14" spans="1:11" ht="57.95" customHeight="1">
      <c r="B14" s="68"/>
      <c r="C14" s="68"/>
      <c r="D14" s="5"/>
      <c r="E14" s="89"/>
      <c r="F14" s="89"/>
      <c r="G14" s="89"/>
      <c r="H14" s="90"/>
    </row>
  </sheetData>
  <mergeCells count="2">
    <mergeCell ref="E13:H14"/>
    <mergeCell ref="J2:K2"/>
  </mergeCells>
  <phoneticPr fontId="1" type="noConversion"/>
  <conditionalFormatting sqref="B13:D13">
    <cfRule type="expression" dxfId="35" priority="1">
      <formula>AND(DAY(B13)&gt;=1,DAY(B13)&lt;=15)</formula>
    </cfRule>
  </conditionalFormatting>
  <conditionalFormatting sqref="B3:G3">
    <cfRule type="expression" dxfId="34" priority="24">
      <formula>DAY(B3)&gt;8</formula>
    </cfRule>
  </conditionalFormatting>
  <conditionalFormatting sqref="B11:H11">
    <cfRule type="expression" dxfId="33" priority="25">
      <formula>AND(DAY(B11)&gt;=1,DAY(B11)&lt;=15)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D8" sqref="D8:H8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2024년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9">
        <f t="array" ref="B3:H3">요일및주+DATE(달력연도,2,1)-WEEKDAY(DATE(달력연도,2,1),(주시작="월요일")+1)+1</f>
        <v>45319</v>
      </c>
      <c r="C3" s="69">
        <v>45320</v>
      </c>
      <c r="D3" s="71">
        <v>45321</v>
      </c>
      <c r="E3" s="71">
        <v>45322</v>
      </c>
      <c r="F3" s="70">
        <v>45323</v>
      </c>
      <c r="G3" s="70">
        <v>45324</v>
      </c>
      <c r="H3" s="70">
        <v>45325</v>
      </c>
    </row>
    <row r="4" spans="1:8" ht="57.95" customHeight="1">
      <c r="B4" s="69"/>
      <c r="C4" s="69"/>
      <c r="D4" s="92" t="s">
        <v>6</v>
      </c>
      <c r="E4" s="93"/>
      <c r="F4" s="93"/>
      <c r="G4" s="93"/>
      <c r="H4" s="93"/>
    </row>
    <row r="5" spans="1:8" s="64" customFormat="1" ht="19.5" customHeight="1">
      <c r="A5"/>
      <c r="B5" s="72">
        <f t="array" ref="B5:H5">요일및주+DATE(달력연도,2,1)-WEEKDAY(DATE(달력연도,2,1),(주시작="월요일")+1)+8</f>
        <v>45326</v>
      </c>
      <c r="C5" s="72">
        <v>45327</v>
      </c>
      <c r="D5" s="73">
        <v>45328</v>
      </c>
      <c r="E5" s="73">
        <v>45329</v>
      </c>
      <c r="F5" s="73">
        <v>45330</v>
      </c>
      <c r="G5" s="73">
        <v>45331</v>
      </c>
      <c r="H5" s="73">
        <v>45332</v>
      </c>
    </row>
    <row r="6" spans="1:8" ht="57.95" customHeight="1">
      <c r="B6" s="72"/>
      <c r="C6" s="72"/>
      <c r="D6" s="94" t="s">
        <v>5</v>
      </c>
      <c r="E6" s="94"/>
      <c r="F6" s="94"/>
      <c r="G6" s="94"/>
      <c r="H6" s="94"/>
    </row>
    <row r="7" spans="1:8" s="64" customFormat="1" ht="19.5" customHeight="1">
      <c r="A7"/>
      <c r="B7" s="74">
        <f t="array" ref="B7:H7">요일및주+DATE(달력연도,2,1)-WEEKDAY(DATE(달력연도,2,1),(주시작="월요일")+1)+15</f>
        <v>45333</v>
      </c>
      <c r="C7" s="74">
        <v>45334</v>
      </c>
      <c r="D7" s="75">
        <v>45335</v>
      </c>
      <c r="E7" s="75">
        <v>45336</v>
      </c>
      <c r="F7" s="75">
        <v>45337</v>
      </c>
      <c r="G7" s="75">
        <v>45338</v>
      </c>
      <c r="H7" s="75">
        <v>45339</v>
      </c>
    </row>
    <row r="8" spans="1:8" ht="57.95" customHeight="1">
      <c r="B8" s="74"/>
      <c r="C8" s="74"/>
      <c r="D8" s="95" t="s">
        <v>8</v>
      </c>
      <c r="E8" s="96"/>
      <c r="F8" s="96"/>
      <c r="G8" s="96"/>
      <c r="H8" s="96"/>
    </row>
    <row r="9" spans="1:8" s="64" customFormat="1" ht="19.5" customHeight="1">
      <c r="A9"/>
      <c r="B9" s="76">
        <f t="array" ref="B9:H9">요일및주+DATE(달력연도,2,1)-WEEKDAY(DATE(달력연도,2,1),(주시작="월요일")+1)+22</f>
        <v>45340</v>
      </c>
      <c r="C9" s="76">
        <v>45341</v>
      </c>
      <c r="D9" s="77">
        <v>45342</v>
      </c>
      <c r="E9" s="77">
        <v>45343</v>
      </c>
      <c r="F9" s="77">
        <v>45344</v>
      </c>
      <c r="G9" s="77">
        <v>45345</v>
      </c>
      <c r="H9" s="77">
        <v>45346</v>
      </c>
    </row>
    <row r="10" spans="1:8" ht="57.95" customHeight="1">
      <c r="B10" s="76"/>
      <c r="C10" s="76"/>
      <c r="D10" s="97" t="s">
        <v>7</v>
      </c>
      <c r="E10" s="97"/>
      <c r="F10" s="97"/>
      <c r="G10" s="97"/>
      <c r="H10" s="97"/>
    </row>
    <row r="11" spans="1:8" s="64" customFormat="1" ht="19.5" customHeight="1">
      <c r="A11"/>
      <c r="B11" s="78">
        <f t="array" ref="B11:H11">요일및주+DATE(달력연도,2,1)-WEEKDAY(DATE(달력연도,2,1),(주시작="월요일")+1)+29</f>
        <v>45347</v>
      </c>
      <c r="C11" s="78">
        <v>45348</v>
      </c>
      <c r="D11" s="66">
        <v>45349</v>
      </c>
      <c r="E11" s="66">
        <v>45350</v>
      </c>
      <c r="F11" s="66">
        <v>45351</v>
      </c>
      <c r="G11" s="66">
        <v>45352</v>
      </c>
      <c r="H11" s="66">
        <v>45353</v>
      </c>
    </row>
    <row r="12" spans="1:8" ht="57.95" customHeight="1">
      <c r="B12" s="78"/>
      <c r="C12" s="78"/>
      <c r="D12" s="98" t="s">
        <v>9</v>
      </c>
      <c r="E12" s="98"/>
      <c r="F12" s="98"/>
      <c r="G12" s="98"/>
      <c r="H12" s="98"/>
    </row>
    <row r="13" spans="1:8" s="64" customFormat="1" ht="19.5" customHeight="1">
      <c r="A13"/>
      <c r="B13" s="79">
        <f t="array" ref="B13:C13">요일및주+DATE(달력연도,2,1)-WEEKDAY(DATE(달력연도,2,1),(주시작="월요일")+1)+36</f>
        <v>45354</v>
      </c>
      <c r="C13" s="79">
        <v>45355</v>
      </c>
      <c r="D13" s="62" t="s">
        <v>10</v>
      </c>
      <c r="E13" s="87" t="s">
        <v>11</v>
      </c>
      <c r="F13" s="87"/>
      <c r="G13" s="87"/>
      <c r="H13" s="88"/>
    </row>
    <row r="14" spans="1:8" ht="57.95" customHeight="1">
      <c r="B14" s="79"/>
      <c r="C14" s="79"/>
      <c r="D14" s="5"/>
      <c r="E14" s="89"/>
      <c r="F14" s="89"/>
      <c r="G14" s="89"/>
      <c r="H14" s="90"/>
    </row>
  </sheetData>
  <mergeCells count="6">
    <mergeCell ref="E13:H14"/>
    <mergeCell ref="D4:H4"/>
    <mergeCell ref="D6:H6"/>
    <mergeCell ref="D8:H8"/>
    <mergeCell ref="D10:H10"/>
    <mergeCell ref="D12:H12"/>
  </mergeCells>
  <phoneticPr fontId="27" type="noConversion"/>
  <conditionalFormatting sqref="B13:D13">
    <cfRule type="expression" dxfId="32" priority="1">
      <formula>AND(DAY(B13)&gt;=1,DAY(B13)&lt;=15)</formula>
    </cfRule>
  </conditionalFormatting>
  <conditionalFormatting sqref="B3:G3">
    <cfRule type="expression" dxfId="31" priority="3">
      <formula>DAY(B3)&gt;8</formula>
    </cfRule>
  </conditionalFormatting>
  <conditionalFormatting sqref="B11:H11">
    <cfRule type="expression" dxfId="30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2024년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45347</v>
      </c>
      <c r="C3" s="61">
        <v>45348</v>
      </c>
      <c r="D3" s="61">
        <v>45349</v>
      </c>
      <c r="E3" s="61">
        <v>45350</v>
      </c>
      <c r="F3" s="61">
        <v>45351</v>
      </c>
      <c r="G3" s="61">
        <v>45352</v>
      </c>
      <c r="H3" s="61">
        <v>45353</v>
      </c>
    </row>
    <row r="4" spans="2:8" ht="57.95" customHeight="1">
      <c r="H4" s="51"/>
    </row>
    <row r="5" spans="2:8" ht="19.5" customHeight="1">
      <c r="B5" s="60">
        <f t="array" ref="B5:H5">요일및주+DATE(달력연도,3,1)-WEEKDAY(DATE(달력연도,3,1),(주시작="월요일")+1)+8</f>
        <v>45354</v>
      </c>
      <c r="C5" s="60">
        <v>45355</v>
      </c>
      <c r="D5" s="60">
        <v>45356</v>
      </c>
      <c r="E5" s="60">
        <v>45357</v>
      </c>
      <c r="F5" s="60">
        <v>45358</v>
      </c>
      <c r="G5" s="60">
        <v>45359</v>
      </c>
      <c r="H5" s="60">
        <v>45360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요일및주+DATE(달력연도,3,1)-WEEKDAY(DATE(달력연도,3,1),(주시작="월요일")+1)+15</f>
        <v>45361</v>
      </c>
      <c r="C7" s="61">
        <v>45362</v>
      </c>
      <c r="D7" s="61">
        <v>45363</v>
      </c>
      <c r="E7" s="61">
        <v>45364</v>
      </c>
      <c r="F7" s="61">
        <v>45365</v>
      </c>
      <c r="G7" s="61">
        <v>45366</v>
      </c>
      <c r="H7" s="61">
        <v>45367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요일및주+DATE(달력연도,3,1)-WEEKDAY(DATE(달력연도,3,1),(주시작="월요일")+1)+22</f>
        <v>45368</v>
      </c>
      <c r="C9" s="60">
        <v>45369</v>
      </c>
      <c r="D9" s="60">
        <v>45370</v>
      </c>
      <c r="E9" s="60">
        <v>45371</v>
      </c>
      <c r="F9" s="60">
        <v>45372</v>
      </c>
      <c r="G9" s="60">
        <v>45373</v>
      </c>
      <c r="H9" s="60">
        <v>45374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요일및주+DATE(달력연도,3,1)-WEEKDAY(DATE(달력연도,3,1),(주시작="월요일")+1)+29</f>
        <v>45375</v>
      </c>
      <c r="C11" s="61">
        <v>45376</v>
      </c>
      <c r="D11" s="61">
        <v>45377</v>
      </c>
      <c r="E11" s="61">
        <v>45378</v>
      </c>
      <c r="F11" s="61">
        <v>45379</v>
      </c>
      <c r="G11" s="61">
        <v>45380</v>
      </c>
      <c r="H11" s="61">
        <v>45381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45382</v>
      </c>
      <c r="C13" s="60">
        <v>45383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29" priority="7">
      <formula>AND(DAY(B13)&gt;=1,DAY(B13)&lt;=15)</formula>
    </cfRule>
  </conditionalFormatting>
  <conditionalFormatting sqref="B3:G3">
    <cfRule type="expression" dxfId="28" priority="1">
      <formula>DAY(B3)&gt;8</formula>
    </cfRule>
  </conditionalFormatting>
  <conditionalFormatting sqref="B11:H11">
    <cfRule type="expression" dxfId="27" priority="10">
      <formula>AND(DAY(B11)&gt;=1,DAY(B11)&lt;=15)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2024년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45382</v>
      </c>
      <c r="C3" s="61">
        <v>45383</v>
      </c>
      <c r="D3" s="61">
        <v>45384</v>
      </c>
      <c r="E3" s="61">
        <v>45385</v>
      </c>
      <c r="F3" s="61">
        <v>45386</v>
      </c>
      <c r="G3" s="61">
        <v>45387</v>
      </c>
      <c r="H3" s="61">
        <v>45388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45389</v>
      </c>
      <c r="C5" s="60">
        <v>45390</v>
      </c>
      <c r="D5" s="60">
        <v>45391</v>
      </c>
      <c r="E5" s="60">
        <v>45392</v>
      </c>
      <c r="F5" s="60">
        <v>45393</v>
      </c>
      <c r="G5" s="60">
        <v>45394</v>
      </c>
      <c r="H5" s="60">
        <v>45395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45396</v>
      </c>
      <c r="C7" s="61">
        <v>45397</v>
      </c>
      <c r="D7" s="61">
        <v>45398</v>
      </c>
      <c r="E7" s="61">
        <v>45399</v>
      </c>
      <c r="F7" s="61">
        <v>45400</v>
      </c>
      <c r="G7" s="61">
        <v>45401</v>
      </c>
      <c r="H7" s="61">
        <v>45402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45403</v>
      </c>
      <c r="C9" s="60">
        <v>45404</v>
      </c>
      <c r="D9" s="60">
        <v>45405</v>
      </c>
      <c r="E9" s="60">
        <v>45406</v>
      </c>
      <c r="F9" s="60">
        <v>45407</v>
      </c>
      <c r="G9" s="60">
        <v>45408</v>
      </c>
      <c r="H9" s="60">
        <v>45409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45410</v>
      </c>
      <c r="C11" s="61">
        <v>45411</v>
      </c>
      <c r="D11" s="61">
        <v>45412</v>
      </c>
      <c r="E11" s="61">
        <v>45413</v>
      </c>
      <c r="F11" s="61">
        <v>45414</v>
      </c>
      <c r="G11" s="61">
        <v>45415</v>
      </c>
      <c r="H11" s="61">
        <v>45416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45417</v>
      </c>
      <c r="C13" s="60">
        <v>45418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26" priority="1">
      <formula>AND(DAY(B13)&gt;=1,DAY(B13)&lt;=15)</formula>
    </cfRule>
  </conditionalFormatting>
  <conditionalFormatting sqref="B3:G3">
    <cfRule type="expression" dxfId="25" priority="3">
      <formula>DAY(B3)&gt;8</formula>
    </cfRule>
  </conditionalFormatting>
  <conditionalFormatting sqref="B11:H11">
    <cfRule type="expression" dxfId="24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2024년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45410</v>
      </c>
      <c r="C3" s="61">
        <v>45411</v>
      </c>
      <c r="D3" s="61">
        <v>45412</v>
      </c>
      <c r="E3" s="61">
        <v>45413</v>
      </c>
      <c r="F3" s="61">
        <v>45414</v>
      </c>
      <c r="G3" s="61">
        <v>45415</v>
      </c>
      <c r="H3" s="61">
        <v>45416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45417</v>
      </c>
      <c r="C5" s="60">
        <v>45418</v>
      </c>
      <c r="D5" s="60">
        <v>45419</v>
      </c>
      <c r="E5" s="60">
        <v>45420</v>
      </c>
      <c r="F5" s="60">
        <v>45421</v>
      </c>
      <c r="G5" s="60">
        <v>45422</v>
      </c>
      <c r="H5" s="60">
        <v>45423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45424</v>
      </c>
      <c r="C7" s="61">
        <v>45425</v>
      </c>
      <c r="D7" s="61">
        <v>45426</v>
      </c>
      <c r="E7" s="61">
        <v>45427</v>
      </c>
      <c r="F7" s="61">
        <v>45428</v>
      </c>
      <c r="G7" s="61">
        <v>45429</v>
      </c>
      <c r="H7" s="61">
        <v>45430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45431</v>
      </c>
      <c r="C9" s="60">
        <v>45432</v>
      </c>
      <c r="D9" s="60">
        <v>45433</v>
      </c>
      <c r="E9" s="60">
        <v>45434</v>
      </c>
      <c r="F9" s="60">
        <v>45435</v>
      </c>
      <c r="G9" s="60">
        <v>45436</v>
      </c>
      <c r="H9" s="60">
        <v>45437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45438</v>
      </c>
      <c r="C11" s="61">
        <v>45439</v>
      </c>
      <c r="D11" s="61">
        <v>45440</v>
      </c>
      <c r="E11" s="61">
        <v>45441</v>
      </c>
      <c r="F11" s="61">
        <v>45442</v>
      </c>
      <c r="G11" s="61">
        <v>45443</v>
      </c>
      <c r="H11" s="61">
        <v>45444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45445</v>
      </c>
      <c r="C13" s="60">
        <v>45446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23" priority="1">
      <formula>AND(DAY(B13)&gt;=1,DAY(B13)&lt;=15)</formula>
    </cfRule>
  </conditionalFormatting>
  <conditionalFormatting sqref="B3:G3">
    <cfRule type="expression" dxfId="22" priority="3">
      <formula>DAY(B3)&gt;8</formula>
    </cfRule>
  </conditionalFormatting>
  <conditionalFormatting sqref="B11:H11">
    <cfRule type="expression" dxfId="21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2024년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45438</v>
      </c>
      <c r="C3" s="61">
        <v>45439</v>
      </c>
      <c r="D3" s="61">
        <v>45440</v>
      </c>
      <c r="E3" s="61">
        <v>45441</v>
      </c>
      <c r="F3" s="61">
        <v>45442</v>
      </c>
      <c r="G3" s="61">
        <v>45443</v>
      </c>
      <c r="H3" s="61">
        <v>45444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45445</v>
      </c>
      <c r="C5" s="60">
        <v>45446</v>
      </c>
      <c r="D5" s="60">
        <v>45447</v>
      </c>
      <c r="E5" s="60">
        <v>45448</v>
      </c>
      <c r="F5" s="60">
        <v>45449</v>
      </c>
      <c r="G5" s="60">
        <v>45450</v>
      </c>
      <c r="H5" s="60">
        <v>45451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45452</v>
      </c>
      <c r="C7" s="61">
        <v>45453</v>
      </c>
      <c r="D7" s="61">
        <v>45454</v>
      </c>
      <c r="E7" s="61">
        <v>45455</v>
      </c>
      <c r="F7" s="61">
        <v>45456</v>
      </c>
      <c r="G7" s="61">
        <v>45457</v>
      </c>
      <c r="H7" s="61">
        <v>45458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45459</v>
      </c>
      <c r="C9" s="60">
        <v>45460</v>
      </c>
      <c r="D9" s="60">
        <v>45461</v>
      </c>
      <c r="E9" s="60">
        <v>45462</v>
      </c>
      <c r="F9" s="60">
        <v>45463</v>
      </c>
      <c r="G9" s="60">
        <v>45464</v>
      </c>
      <c r="H9" s="60">
        <v>45465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45466</v>
      </c>
      <c r="C11" s="61">
        <v>45467</v>
      </c>
      <c r="D11" s="61">
        <v>45468</v>
      </c>
      <c r="E11" s="61">
        <v>45469</v>
      </c>
      <c r="F11" s="61">
        <v>45470</v>
      </c>
      <c r="G11" s="61">
        <v>45471</v>
      </c>
      <c r="H11" s="61">
        <v>45472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45473</v>
      </c>
      <c r="C13" s="60">
        <v>45474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20" priority="1">
      <formula>AND(DAY(B13)&gt;=1,DAY(B13)&lt;=15)</formula>
    </cfRule>
  </conditionalFormatting>
  <conditionalFormatting sqref="B3:G3">
    <cfRule type="expression" dxfId="19" priority="3">
      <formula>DAY(B3)&gt;8</formula>
    </cfRule>
  </conditionalFormatting>
  <conditionalFormatting sqref="B11:H11">
    <cfRule type="expression" dxfId="18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topLeftCell="A4" zoomScale="90" zoomScaleNormal="90" workbookViewId="0">
      <selection activeCell="D12" sqref="D12:H12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2024년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45473</v>
      </c>
      <c r="C3" s="61">
        <v>45474</v>
      </c>
      <c r="D3" s="61">
        <v>45475</v>
      </c>
      <c r="E3" s="61">
        <v>45476</v>
      </c>
      <c r="F3" s="61">
        <v>45477</v>
      </c>
      <c r="G3" s="61">
        <v>45478</v>
      </c>
      <c r="H3" s="61">
        <v>45479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45480</v>
      </c>
      <c r="C5" s="60">
        <v>45481</v>
      </c>
      <c r="D5" s="60">
        <v>45482</v>
      </c>
      <c r="E5" s="60">
        <v>45483</v>
      </c>
      <c r="F5" s="60">
        <v>45484</v>
      </c>
      <c r="G5" s="60">
        <v>45485</v>
      </c>
      <c r="H5" s="60">
        <v>45486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45487</v>
      </c>
      <c r="C7" s="61">
        <v>45488</v>
      </c>
      <c r="D7" s="61">
        <v>45489</v>
      </c>
      <c r="E7" s="61">
        <v>45490</v>
      </c>
      <c r="F7" s="61">
        <v>45491</v>
      </c>
      <c r="G7" s="61">
        <v>45492</v>
      </c>
      <c r="H7" s="61">
        <v>45493</v>
      </c>
    </row>
    <row r="8" spans="2:8" ht="57.95" customHeight="1">
      <c r="B8" s="61"/>
      <c r="C8" s="82"/>
      <c r="D8" s="99" t="s">
        <v>18</v>
      </c>
      <c r="E8" s="100"/>
      <c r="F8" s="100"/>
      <c r="G8" s="100"/>
      <c r="H8" s="100"/>
    </row>
    <row r="9" spans="2:8" ht="19.5" customHeight="1">
      <c r="B9" s="60">
        <f t="array" ref="B9:H9">요일및주+DATE(달력연도,7,1)-WEEKDAY(DATE(달력연도,7,1),(주시작="월요일")+1)+22</f>
        <v>45494</v>
      </c>
      <c r="C9" s="60">
        <v>45495</v>
      </c>
      <c r="D9" s="60">
        <v>45496</v>
      </c>
      <c r="E9" s="60">
        <v>45497</v>
      </c>
      <c r="F9" s="60">
        <v>45498</v>
      </c>
      <c r="G9" s="60">
        <v>45499</v>
      </c>
      <c r="H9" s="60">
        <v>45500</v>
      </c>
    </row>
    <row r="10" spans="2:8" ht="57.95" customHeight="1">
      <c r="B10" s="80"/>
      <c r="C10" s="79"/>
      <c r="D10" s="101" t="s">
        <v>13</v>
      </c>
      <c r="E10" s="102"/>
      <c r="F10" s="102"/>
      <c r="G10" s="102"/>
      <c r="H10" s="102"/>
    </row>
    <row r="11" spans="2:8" ht="19.5" customHeight="1">
      <c r="B11" s="61">
        <f t="array" ref="B11:H11">요일및주+DATE(달력연도,7,1)-WEEKDAY(DATE(달력연도,7,1),(주시작="월요일")+1)+29</f>
        <v>45501</v>
      </c>
      <c r="C11" s="61">
        <v>45502</v>
      </c>
      <c r="D11" s="61">
        <v>45503</v>
      </c>
      <c r="E11" s="61">
        <v>45504</v>
      </c>
      <c r="F11" s="61">
        <v>45505</v>
      </c>
      <c r="G11" s="61">
        <v>45506</v>
      </c>
      <c r="H11" s="61">
        <v>45507</v>
      </c>
    </row>
    <row r="12" spans="2:8" ht="57.95" customHeight="1">
      <c r="B12" s="81"/>
      <c r="C12" s="83"/>
      <c r="D12" s="103" t="s">
        <v>12</v>
      </c>
      <c r="E12" s="104"/>
      <c r="F12" s="104"/>
      <c r="G12" s="104"/>
      <c r="H12" s="104"/>
    </row>
    <row r="13" spans="2:8" ht="19.5" customHeight="1">
      <c r="B13" s="60">
        <f t="array" ref="B13:C13">요일및주+DATE(달력연도,7,1)-WEEKDAY(DATE(달력연도,7,1),(주시작="월요일")+1)+36</f>
        <v>45508</v>
      </c>
      <c r="C13" s="60">
        <v>45509</v>
      </c>
      <c r="D13" s="62" t="s">
        <v>0</v>
      </c>
      <c r="E13" s="87"/>
      <c r="F13" s="87"/>
      <c r="G13" s="87"/>
      <c r="H13" s="88"/>
    </row>
    <row r="14" spans="2:8" ht="57.95" customHeight="1">
      <c r="B14" s="77"/>
      <c r="C14" s="84"/>
      <c r="D14" s="5"/>
      <c r="E14" s="89"/>
      <c r="F14" s="89"/>
      <c r="G14" s="89"/>
      <c r="H14" s="90"/>
    </row>
  </sheetData>
  <dataConsolidate/>
  <mergeCells count="4">
    <mergeCell ref="E13:H14"/>
    <mergeCell ref="D8:H8"/>
    <mergeCell ref="D10:H10"/>
    <mergeCell ref="D12:H12"/>
  </mergeCells>
  <phoneticPr fontId="27" type="noConversion"/>
  <conditionalFormatting sqref="B13:D13">
    <cfRule type="expression" dxfId="17" priority="1">
      <formula>AND(DAY(B13)&gt;=1,DAY(B13)&lt;=15)</formula>
    </cfRule>
  </conditionalFormatting>
  <conditionalFormatting sqref="B3:G3">
    <cfRule type="expression" dxfId="16" priority="3">
      <formula>DAY(B3)&gt;8</formula>
    </cfRule>
  </conditionalFormatting>
  <conditionalFormatting sqref="B11:H11">
    <cfRule type="expression" dxfId="15" priority="4">
      <formula>AND(DAY(B11)&gt;=1,DAY(B11)&lt;=15)</formula>
    </cfRule>
  </conditionalFormatting>
  <dataValidations xWindow="56" yWindow="332"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A4E82A8F-AAC5-4FC4-A2B8-537E35F1498F}"/>
    <dataValidation allowBlank="1" showInputMessage="1" showErrorMessage="1" prompt="이 셀에 메모를 입력합니다." sqref="E13:H14" xr:uid="{C60EC476-D4C2-4FA3-9206-7D767E331CE1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tabSelected="1" zoomScale="90" zoomScaleNormal="90" workbookViewId="0">
      <selection activeCell="D8" sqref="D8:H8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2024년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45501</v>
      </c>
      <c r="C3" s="61">
        <v>45502</v>
      </c>
      <c r="D3" s="61">
        <v>45503</v>
      </c>
      <c r="E3" s="61">
        <v>45504</v>
      </c>
      <c r="F3" s="61">
        <v>45505</v>
      </c>
      <c r="G3" s="61">
        <v>45506</v>
      </c>
      <c r="H3" s="61">
        <v>45507</v>
      </c>
    </row>
    <row r="4" spans="2:8" ht="57.95" customHeight="1">
      <c r="B4" s="61"/>
      <c r="C4" s="78"/>
      <c r="D4" s="103" t="s">
        <v>12</v>
      </c>
      <c r="E4" s="104"/>
      <c r="F4" s="104"/>
      <c r="G4" s="104"/>
      <c r="H4" s="104"/>
    </row>
    <row r="5" spans="2:8" ht="19.5" customHeight="1">
      <c r="B5" s="60">
        <f t="array" ref="B5:H5">요일및주+DATE(달력연도,8,1)-WEEKDAY(DATE(달력연도,8,1),(주시작="월요일")+1)+8</f>
        <v>45508</v>
      </c>
      <c r="C5" s="60">
        <v>45509</v>
      </c>
      <c r="D5" s="60">
        <v>45510</v>
      </c>
      <c r="E5" s="60">
        <v>45511</v>
      </c>
      <c r="F5" s="60">
        <v>45512</v>
      </c>
      <c r="G5" s="60">
        <v>45513</v>
      </c>
      <c r="H5" s="60">
        <v>45514</v>
      </c>
    </row>
    <row r="6" spans="2:8" ht="57.95" customHeight="1">
      <c r="B6" s="77"/>
      <c r="C6" s="76"/>
      <c r="D6" s="106" t="s">
        <v>19</v>
      </c>
      <c r="E6" s="107"/>
      <c r="F6" s="107"/>
      <c r="G6" s="107"/>
      <c r="H6" s="107"/>
    </row>
    <row r="7" spans="2:8" ht="19.5" customHeight="1">
      <c r="B7" s="61">
        <f t="array" ref="B7:H7">요일및주+DATE(달력연도,8,1)-WEEKDAY(DATE(달력연도,8,1),(주시작="월요일")+1)+15</f>
        <v>45515</v>
      </c>
      <c r="C7" s="61">
        <v>45516</v>
      </c>
      <c r="D7" s="61">
        <v>45517</v>
      </c>
      <c r="E7" s="61">
        <v>45518</v>
      </c>
      <c r="F7" s="61">
        <v>45519</v>
      </c>
      <c r="G7" s="61">
        <v>45520</v>
      </c>
      <c r="H7" s="61">
        <v>45521</v>
      </c>
    </row>
    <row r="8" spans="2:8" ht="57.95" customHeight="1">
      <c r="B8" s="75"/>
      <c r="C8" s="74"/>
      <c r="D8" s="108" t="s" ph="1">
        <v>14</v>
      </c>
      <c r="E8" s="109"/>
      <c r="F8" s="109"/>
      <c r="G8" s="109"/>
      <c r="H8" s="109"/>
    </row>
    <row r="9" spans="2:8" ht="19.5" customHeight="1">
      <c r="B9" s="60">
        <f t="array" ref="B9:H9">요일및주+DATE(달력연도,8,1)-WEEKDAY(DATE(달력연도,8,1),(주시작="월요일")+1)+22</f>
        <v>45522</v>
      </c>
      <c r="C9" s="60">
        <v>45523</v>
      </c>
      <c r="D9" s="60">
        <v>45524</v>
      </c>
      <c r="E9" s="60">
        <v>45525</v>
      </c>
      <c r="F9" s="60">
        <v>45526</v>
      </c>
      <c r="G9" s="60">
        <v>45527</v>
      </c>
      <c r="H9" s="60">
        <v>45528</v>
      </c>
    </row>
    <row r="10" spans="2:8" ht="57.95" customHeight="1">
      <c r="B10" s="73"/>
      <c r="C10" s="68"/>
      <c r="D10" s="110" t="s">
        <v>15</v>
      </c>
      <c r="E10" s="111"/>
      <c r="F10" s="111"/>
      <c r="G10" s="111"/>
      <c r="H10" s="111"/>
    </row>
    <row r="11" spans="2:8" ht="19.5" customHeight="1">
      <c r="B11" s="61">
        <f t="array" ref="B11:H11">요일및주+DATE(달력연도,8,1)-WEEKDAY(DATE(달력연도,8,1),(주시작="월요일")+1)+29</f>
        <v>45529</v>
      </c>
      <c r="C11" s="61">
        <v>45530</v>
      </c>
      <c r="D11" s="61">
        <v>45531</v>
      </c>
      <c r="E11" s="61">
        <v>45532</v>
      </c>
      <c r="F11" s="61">
        <v>45533</v>
      </c>
      <c r="G11" s="61">
        <v>45534</v>
      </c>
      <c r="H11" s="61">
        <v>45535</v>
      </c>
    </row>
    <row r="12" spans="2:8" ht="57.95" customHeight="1">
      <c r="B12" s="67"/>
      <c r="C12" s="85"/>
      <c r="D12" s="112" t="s">
        <v>16</v>
      </c>
      <c r="E12" s="113"/>
      <c r="F12" s="113"/>
      <c r="G12" s="113"/>
      <c r="H12" s="113"/>
    </row>
    <row r="13" spans="2:8" ht="19.5" customHeight="1">
      <c r="B13" s="60">
        <f t="array" ref="B13:C13">요일및주+DATE(달력연도,8,1)-WEEKDAY(DATE(달력연도,8,1),(주시작="월요일")+1)+36</f>
        <v>45536</v>
      </c>
      <c r="C13" s="60">
        <v>45537</v>
      </c>
      <c r="D13" s="62" t="s">
        <v>0</v>
      </c>
      <c r="E13" s="105" t="s">
        <v>17</v>
      </c>
      <c r="F13" s="87"/>
      <c r="G13" s="87"/>
      <c r="H13" s="88"/>
    </row>
    <row r="14" spans="2:8" ht="57.95" customHeight="1">
      <c r="B14" s="72"/>
      <c r="C14" s="86"/>
      <c r="D14" s="5"/>
      <c r="E14" s="89"/>
      <c r="F14" s="89"/>
      <c r="G14" s="89"/>
      <c r="H14" s="90"/>
    </row>
  </sheetData>
  <mergeCells count="6">
    <mergeCell ref="E13:H14"/>
    <mergeCell ref="D4:H4"/>
    <mergeCell ref="D6:H6"/>
    <mergeCell ref="D8:H8"/>
    <mergeCell ref="D10:H10"/>
    <mergeCell ref="D12:H12"/>
  </mergeCells>
  <phoneticPr fontId="27" type="noConversion"/>
  <conditionalFormatting sqref="B13:D13">
    <cfRule type="expression" dxfId="14" priority="1">
      <formula>AND(DAY(B13)&gt;=1,DAY(B13)&lt;=15)</formula>
    </cfRule>
  </conditionalFormatting>
  <conditionalFormatting sqref="B3:G3">
    <cfRule type="expression" dxfId="13" priority="3">
      <formula>DAY(B3)&gt;8</formula>
    </cfRule>
  </conditionalFormatting>
  <conditionalFormatting sqref="B11:H11">
    <cfRule type="expression" dxfId="12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2024년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45536</v>
      </c>
      <c r="C3" s="61">
        <v>45537</v>
      </c>
      <c r="D3" s="61">
        <v>45538</v>
      </c>
      <c r="E3" s="61">
        <v>45539</v>
      </c>
      <c r="F3" s="61">
        <v>45540</v>
      </c>
      <c r="G3" s="61">
        <v>45541</v>
      </c>
      <c r="H3" s="61">
        <v>45542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45543</v>
      </c>
      <c r="C5" s="60">
        <v>45544</v>
      </c>
      <c r="D5" s="60">
        <v>45545</v>
      </c>
      <c r="E5" s="60">
        <v>45546</v>
      </c>
      <c r="F5" s="60">
        <v>45547</v>
      </c>
      <c r="G5" s="60">
        <v>45548</v>
      </c>
      <c r="H5" s="60">
        <v>45549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45550</v>
      </c>
      <c r="C7" s="61">
        <v>45551</v>
      </c>
      <c r="D7" s="61">
        <v>45552</v>
      </c>
      <c r="E7" s="61">
        <v>45553</v>
      </c>
      <c r="F7" s="61">
        <v>45554</v>
      </c>
      <c r="G7" s="61">
        <v>45555</v>
      </c>
      <c r="H7" s="61">
        <v>45556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45557</v>
      </c>
      <c r="C9" s="60">
        <v>45558</v>
      </c>
      <c r="D9" s="60">
        <v>45559</v>
      </c>
      <c r="E9" s="60">
        <v>45560</v>
      </c>
      <c r="F9" s="60">
        <v>45561</v>
      </c>
      <c r="G9" s="60">
        <v>45562</v>
      </c>
      <c r="H9" s="60">
        <v>45563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45564</v>
      </c>
      <c r="C11" s="61">
        <v>45565</v>
      </c>
      <c r="D11" s="61">
        <v>45566</v>
      </c>
      <c r="E11" s="61">
        <v>45567</v>
      </c>
      <c r="F11" s="61">
        <v>45568</v>
      </c>
      <c r="G11" s="61">
        <v>45569</v>
      </c>
      <c r="H11" s="61">
        <v>45570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45571</v>
      </c>
      <c r="C13" s="60">
        <v>45572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11" priority="1">
      <formula>AND(DAY(B13)&gt;=1,DAY(B13)&lt;=15)</formula>
    </cfRule>
  </conditionalFormatting>
  <conditionalFormatting sqref="B3:G3">
    <cfRule type="expression" dxfId="10" priority="3">
      <formula>DAY(B3)&gt;8</formula>
    </cfRule>
  </conditionalFormatting>
  <conditionalFormatting sqref="B11:H11">
    <cfRule type="expression" dxfId="9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2024년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45564</v>
      </c>
      <c r="C3" s="61">
        <v>45565</v>
      </c>
      <c r="D3" s="61">
        <v>45566</v>
      </c>
      <c r="E3" s="61">
        <v>45567</v>
      </c>
      <c r="F3" s="61">
        <v>45568</v>
      </c>
      <c r="G3" s="61">
        <v>45569</v>
      </c>
      <c r="H3" s="61">
        <v>45570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45571</v>
      </c>
      <c r="C5" s="60">
        <v>45572</v>
      </c>
      <c r="D5" s="60">
        <v>45573</v>
      </c>
      <c r="E5" s="60">
        <v>45574</v>
      </c>
      <c r="F5" s="60">
        <v>45575</v>
      </c>
      <c r="G5" s="60">
        <v>45576</v>
      </c>
      <c r="H5" s="60">
        <v>45577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45578</v>
      </c>
      <c r="C7" s="61">
        <v>45579</v>
      </c>
      <c r="D7" s="61">
        <v>45580</v>
      </c>
      <c r="E7" s="61">
        <v>45581</v>
      </c>
      <c r="F7" s="61">
        <v>45582</v>
      </c>
      <c r="G7" s="61">
        <v>45583</v>
      </c>
      <c r="H7" s="61">
        <v>45584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45585</v>
      </c>
      <c r="C9" s="60">
        <v>45586</v>
      </c>
      <c r="D9" s="60">
        <v>45587</v>
      </c>
      <c r="E9" s="60">
        <v>45588</v>
      </c>
      <c r="F9" s="60">
        <v>45589</v>
      </c>
      <c r="G9" s="60">
        <v>45590</v>
      </c>
      <c r="H9" s="60">
        <v>45591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45592</v>
      </c>
      <c r="C11" s="61">
        <v>45593</v>
      </c>
      <c r="D11" s="61">
        <v>45594</v>
      </c>
      <c r="E11" s="61">
        <v>45595</v>
      </c>
      <c r="F11" s="61">
        <v>45596</v>
      </c>
      <c r="G11" s="61">
        <v>45597</v>
      </c>
      <c r="H11" s="61">
        <v>45598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45599</v>
      </c>
      <c r="C13" s="60">
        <v>45600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8" priority="1">
      <formula>AND(DAY(B13)&gt;=1,DAY(B13)&lt;=15)</formula>
    </cfRule>
  </conditionalFormatting>
  <conditionalFormatting sqref="B3:G3">
    <cfRule type="expression" dxfId="7" priority="3">
      <formula>DAY(B3)&gt;8</formula>
    </cfRule>
  </conditionalFormatting>
  <conditionalFormatting sqref="B11:H11">
    <cfRule type="expression" dxfId="6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2024년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45592</v>
      </c>
      <c r="C3" s="61">
        <v>45593</v>
      </c>
      <c r="D3" s="61">
        <v>45594</v>
      </c>
      <c r="E3" s="61">
        <v>45595</v>
      </c>
      <c r="F3" s="61">
        <v>45596</v>
      </c>
      <c r="G3" s="61">
        <v>45597</v>
      </c>
      <c r="H3" s="61">
        <v>45598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45599</v>
      </c>
      <c r="C5" s="60">
        <v>45600</v>
      </c>
      <c r="D5" s="60">
        <v>45601</v>
      </c>
      <c r="E5" s="60">
        <v>45602</v>
      </c>
      <c r="F5" s="60">
        <v>45603</v>
      </c>
      <c r="G5" s="60">
        <v>45604</v>
      </c>
      <c r="H5" s="60">
        <v>45605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45606</v>
      </c>
      <c r="C7" s="61">
        <v>45607</v>
      </c>
      <c r="D7" s="61">
        <v>45608</v>
      </c>
      <c r="E7" s="61">
        <v>45609</v>
      </c>
      <c r="F7" s="61">
        <v>45610</v>
      </c>
      <c r="G7" s="61">
        <v>45611</v>
      </c>
      <c r="H7" s="61">
        <v>45612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45613</v>
      </c>
      <c r="C9" s="60">
        <v>45614</v>
      </c>
      <c r="D9" s="60">
        <v>45615</v>
      </c>
      <c r="E9" s="60">
        <v>45616</v>
      </c>
      <c r="F9" s="60">
        <v>45617</v>
      </c>
      <c r="G9" s="60">
        <v>45618</v>
      </c>
      <c r="H9" s="60">
        <v>45619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45620</v>
      </c>
      <c r="C11" s="61">
        <v>45621</v>
      </c>
      <c r="D11" s="61">
        <v>45622</v>
      </c>
      <c r="E11" s="61">
        <v>45623</v>
      </c>
      <c r="F11" s="61">
        <v>45624</v>
      </c>
      <c r="G11" s="61">
        <v>45625</v>
      </c>
      <c r="H11" s="61">
        <v>45626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45627</v>
      </c>
      <c r="C13" s="60">
        <v>45628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5" priority="1">
      <formula>AND(DAY(B13)&gt;=1,DAY(B13)&lt;=15)</formula>
    </cfRule>
  </conditionalFormatting>
  <conditionalFormatting sqref="B3:G3">
    <cfRule type="expression" dxfId="4" priority="4">
      <formula>DAY(B3)&gt;8</formula>
    </cfRule>
  </conditionalFormatting>
  <conditionalFormatting sqref="B11:H11">
    <cfRule type="expression" dxfId="3" priority="5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2024년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45627</v>
      </c>
      <c r="C3" s="61">
        <v>45628</v>
      </c>
      <c r="D3" s="61">
        <v>45629</v>
      </c>
      <c r="E3" s="61">
        <v>45630</v>
      </c>
      <c r="F3" s="61">
        <v>45631</v>
      </c>
      <c r="G3" s="61">
        <v>45632</v>
      </c>
      <c r="H3" s="61">
        <v>45633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45634</v>
      </c>
      <c r="C5" s="60">
        <v>45635</v>
      </c>
      <c r="D5" s="60">
        <v>45636</v>
      </c>
      <c r="E5" s="60">
        <v>45637</v>
      </c>
      <c r="F5" s="60">
        <v>45638</v>
      </c>
      <c r="G5" s="60">
        <v>45639</v>
      </c>
      <c r="H5" s="60">
        <v>45640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45641</v>
      </c>
      <c r="C7" s="61">
        <v>45642</v>
      </c>
      <c r="D7" s="61">
        <v>45643</v>
      </c>
      <c r="E7" s="61">
        <v>45644</v>
      </c>
      <c r="F7" s="61">
        <v>45645</v>
      </c>
      <c r="G7" s="61">
        <v>45646</v>
      </c>
      <c r="H7" s="61">
        <v>45647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45648</v>
      </c>
      <c r="C9" s="60">
        <v>45649</v>
      </c>
      <c r="D9" s="60">
        <v>45650</v>
      </c>
      <c r="E9" s="60">
        <v>45651</v>
      </c>
      <c r="F9" s="60">
        <v>45652</v>
      </c>
      <c r="G9" s="60">
        <v>45653</v>
      </c>
      <c r="H9" s="60">
        <v>45654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45655</v>
      </c>
      <c r="C11" s="61">
        <v>45656</v>
      </c>
      <c r="D11" s="61">
        <v>45657</v>
      </c>
      <c r="E11" s="61">
        <v>45658</v>
      </c>
      <c r="F11" s="61">
        <v>45659</v>
      </c>
      <c r="G11" s="61">
        <v>45660</v>
      </c>
      <c r="H11" s="61">
        <v>45661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45662</v>
      </c>
      <c r="C13" s="60">
        <v>45663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2" priority="1">
      <formula>AND(DAY(B13)&gt;=1,DAY(B13)&lt;=15)</formula>
    </cfRule>
  </conditionalFormatting>
  <conditionalFormatting sqref="B3:G3">
    <cfRule type="expression" dxfId="1" priority="3">
      <formula>DAY(B3)&gt;8</formula>
    </cfRule>
  </conditionalFormatting>
  <conditionalFormatting sqref="B11:H11">
    <cfRule type="expression" dxfId="0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90E721-6104-41D1-93BF-62E14EE01C6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2024-08-19T11:09:02Z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