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amilia\Documents\Nova pasta\"/>
    </mc:Choice>
  </mc:AlternateContent>
  <xr:revisionPtr revIDLastSave="0" documentId="13_ncr:1_{FD230365-E4D5-41D6-AD75-644A70085DCA}" xr6:coauthVersionLast="47" xr6:coauthVersionMax="47" xr10:uidLastSave="{00000000-0000-0000-0000-000000000000}"/>
  <bookViews>
    <workbookView xWindow="-120" yWindow="-120" windowWidth="20730" windowHeight="11040" firstSheet="13" activeTab="16" xr2:uid="{00000000-000D-0000-FFFF-FFFF00000000}"/>
  </bookViews>
  <sheets>
    <sheet name="Project Charter" sheetId="1" r:id="rId1"/>
    <sheet name="WBS-MACRO-ATIVIDADE" sheetId="2" r:id="rId2"/>
    <sheet name="SAM SRM" sheetId="8" r:id="rId3"/>
    <sheet name="WBS_Detalhado (ordem etapas)" sheetId="3" r:id="rId4"/>
    <sheet name="WBS_Detalhado (ordem depend)" sheetId="4" r:id="rId5"/>
    <sheet name="REDE DE PROCEDENCIA" sheetId="10" r:id="rId6"/>
    <sheet name="CAPA(PREVISÕES DO ORÇAMENTO)" sheetId="11" r:id="rId7"/>
    <sheet name="ORÇADO" sheetId="12" r:id="rId8"/>
    <sheet name="REALIZADO" sheetId="13" r:id="rId9"/>
    <sheet name="STATUS" sheetId="14" r:id="rId10"/>
    <sheet name="PARAM" sheetId="15" r:id="rId11"/>
    <sheet name="CAPA(GESTÃO DE RISCO)" sheetId="16" r:id="rId12"/>
    <sheet name="IDENTIFICAR" sheetId="17" r:id="rId13"/>
    <sheet name="QUALIFICAR" sheetId="18" r:id="rId14"/>
    <sheet name="QUANTIFICAR" sheetId="19" r:id="rId15"/>
    <sheet name="SENSIBILIDADE AO RISCO" sheetId="25" r:id="rId16"/>
    <sheet name="Plano de Comunicação" sheetId="27" r:id="rId17"/>
    <sheet name="ROTEIRO DE GESTÃO DE RH" sheetId="20" r:id="rId18"/>
    <sheet name="MAPA DE COMUNICAÇÃO" sheetId="23" r:id="rId19"/>
    <sheet name="MATRIZ RESPONSABILIDADE" sheetId="24" r:id="rId20"/>
    <sheet name="Gráfico de Gantt" sheetId="5" state="hidden" r:id="rId21"/>
    <sheet name="PV_dependência" sheetId="6" state="hidden" r:id="rId22"/>
    <sheet name="Cronograma_de_Custos (2)" sheetId="7" state="hidden" r:id="rId23"/>
  </sheets>
  <externalReferences>
    <externalReference r:id="rId24"/>
    <externalReference r:id="rId25"/>
  </externalReferences>
  <definedNames>
    <definedName name="_Toc263168221" localSheetId="0">'Project Charter'!$I$47</definedName>
    <definedName name="_Toc263168223" localSheetId="0">'Project Charter'!$I$48</definedName>
    <definedName name="Início_do_projeto">'Gráfico de Gantt'!$G$5</definedName>
    <definedName name="Semana_de_exibição">'Gráfico de Gantt'!$G$6</definedName>
  </definedNames>
  <calcPr calcId="191029"/>
  <pivotCaches>
    <pivotCache cacheId="7" r:id="rId2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5" l="1"/>
  <c r="E3" i="25"/>
  <c r="E4" i="25"/>
  <c r="E5" i="25"/>
  <c r="E6" i="25"/>
  <c r="E7" i="25"/>
  <c r="E8" i="25"/>
  <c r="E9" i="25"/>
  <c r="E10" i="25"/>
  <c r="E11" i="25"/>
  <c r="E12" i="25"/>
  <c r="E13" i="25"/>
  <c r="E14" i="25"/>
  <c r="E15" i="25"/>
  <c r="E16" i="25"/>
  <c r="E17" i="25"/>
  <c r="E18" i="25"/>
  <c r="E19" i="25"/>
  <c r="E20" i="25"/>
  <c r="E21" i="25"/>
  <c r="E22" i="25"/>
  <c r="E23" i="25"/>
  <c r="E24" i="25"/>
  <c r="E25" i="25"/>
  <c r="E26" i="25"/>
  <c r="K12" i="19"/>
  <c r="J12" i="19"/>
  <c r="E12" i="19"/>
  <c r="D12" i="19"/>
  <c r="C12" i="19"/>
  <c r="B12" i="19"/>
  <c r="A12" i="19"/>
  <c r="K11" i="19"/>
  <c r="J11" i="19"/>
  <c r="E11" i="19"/>
  <c r="D11" i="19"/>
  <c r="C11" i="19"/>
  <c r="B11" i="19"/>
  <c r="A11" i="19"/>
  <c r="K10" i="19"/>
  <c r="J10" i="19"/>
  <c r="E10" i="19"/>
  <c r="D10" i="19"/>
  <c r="C10" i="19"/>
  <c r="B10" i="19"/>
  <c r="A10" i="19"/>
  <c r="K9" i="19"/>
  <c r="J9" i="19"/>
  <c r="E9" i="19"/>
  <c r="D9" i="19"/>
  <c r="C9" i="19"/>
  <c r="B9" i="19"/>
  <c r="A9" i="19"/>
  <c r="K8" i="19"/>
  <c r="J8" i="19"/>
  <c r="E8" i="19"/>
  <c r="D8" i="19"/>
  <c r="C8" i="19"/>
  <c r="B8" i="19"/>
  <c r="A8" i="19"/>
  <c r="N12" i="18"/>
  <c r="M12" i="18"/>
  <c r="I12" i="18"/>
  <c r="J12" i="18" s="1"/>
  <c r="K12" i="18" s="1"/>
  <c r="E12" i="18"/>
  <c r="D12" i="18"/>
  <c r="C12" i="18"/>
  <c r="B12" i="18"/>
  <c r="A12" i="18"/>
  <c r="N11" i="18"/>
  <c r="M11" i="18"/>
  <c r="I11" i="18"/>
  <c r="J11" i="18" s="1"/>
  <c r="K11" i="18" s="1"/>
  <c r="E11" i="18"/>
  <c r="D11" i="18"/>
  <c r="C11" i="18"/>
  <c r="B11" i="18"/>
  <c r="A11" i="18"/>
  <c r="N10" i="18"/>
  <c r="M10" i="18"/>
  <c r="I10" i="18"/>
  <c r="J10" i="18" s="1"/>
  <c r="K10" i="18" s="1"/>
  <c r="E10" i="18"/>
  <c r="D10" i="18"/>
  <c r="C10" i="18"/>
  <c r="B10" i="18"/>
  <c r="A10" i="18"/>
  <c r="N9" i="18"/>
  <c r="M9" i="18"/>
  <c r="I9" i="18"/>
  <c r="J9" i="18" s="1"/>
  <c r="K9" i="18" s="1"/>
  <c r="E9" i="18"/>
  <c r="D9" i="18"/>
  <c r="C9" i="18"/>
  <c r="B9" i="18"/>
  <c r="A9" i="18"/>
  <c r="N8" i="18"/>
  <c r="M8" i="18"/>
  <c r="I8" i="18"/>
  <c r="J8" i="18" s="1"/>
  <c r="K8" i="18" s="1"/>
  <c r="E8" i="18"/>
  <c r="D8" i="18"/>
  <c r="C8" i="18"/>
  <c r="B8" i="18"/>
  <c r="A8" i="18"/>
  <c r="L12" i="17"/>
  <c r="L11" i="17"/>
  <c r="L10" i="17"/>
  <c r="L9" i="17"/>
  <c r="L8" i="17"/>
  <c r="B6" i="14"/>
  <c r="B7" i="14" s="1"/>
  <c r="B5" i="14"/>
  <c r="D5" i="14" s="1"/>
  <c r="D4" i="14"/>
  <c r="C4" i="14"/>
  <c r="G28" i="13"/>
  <c r="H28" i="13" s="1"/>
  <c r="F28" i="13"/>
  <c r="B28" i="13"/>
  <c r="F27" i="13"/>
  <c r="B27" i="13"/>
  <c r="G26" i="13"/>
  <c r="F26" i="13"/>
  <c r="B26" i="13"/>
  <c r="F25" i="13"/>
  <c r="G25" i="13" s="1"/>
  <c r="H25" i="13" s="1"/>
  <c r="I25" i="13" s="1"/>
  <c r="J25" i="13" s="1"/>
  <c r="K25" i="13" s="1"/>
  <c r="L25" i="13" s="1"/>
  <c r="M25" i="13" s="1"/>
  <c r="N25" i="13" s="1"/>
  <c r="O25" i="13" s="1"/>
  <c r="P25" i="13" s="1"/>
  <c r="B25" i="13"/>
  <c r="G24" i="13"/>
  <c r="H24" i="13" s="1"/>
  <c r="F24" i="13"/>
  <c r="B24" i="13"/>
  <c r="F23" i="13"/>
  <c r="B23" i="13"/>
  <c r="G22" i="13"/>
  <c r="F22" i="13"/>
  <c r="B22" i="13"/>
  <c r="F21" i="13"/>
  <c r="G21" i="13" s="1"/>
  <c r="H21" i="13" s="1"/>
  <c r="I21" i="13" s="1"/>
  <c r="J21" i="13" s="1"/>
  <c r="K21" i="13" s="1"/>
  <c r="L21" i="13" s="1"/>
  <c r="M21" i="13" s="1"/>
  <c r="N21" i="13" s="1"/>
  <c r="O21" i="13" s="1"/>
  <c r="P21" i="13" s="1"/>
  <c r="B21" i="13"/>
  <c r="G20" i="13"/>
  <c r="H20" i="13" s="1"/>
  <c r="F20" i="13"/>
  <c r="B20" i="13"/>
  <c r="F19" i="13"/>
  <c r="B19" i="13"/>
  <c r="G17" i="13"/>
  <c r="F17" i="13"/>
  <c r="B17" i="13"/>
  <c r="F15" i="13"/>
  <c r="G15" i="13" s="1"/>
  <c r="H15" i="13" s="1"/>
  <c r="I15" i="13" s="1"/>
  <c r="J15" i="13" s="1"/>
  <c r="K15" i="13" s="1"/>
  <c r="L15" i="13" s="1"/>
  <c r="M15" i="13" s="1"/>
  <c r="N15" i="13" s="1"/>
  <c r="O15" i="13" s="1"/>
  <c r="P15" i="13" s="1"/>
  <c r="B15" i="13"/>
  <c r="G13" i="13"/>
  <c r="H13" i="13" s="1"/>
  <c r="F13" i="13"/>
  <c r="B13" i="13"/>
  <c r="F11" i="13"/>
  <c r="B11" i="13"/>
  <c r="G9" i="13"/>
  <c r="F9" i="13"/>
  <c r="B9" i="13"/>
  <c r="E5" i="13"/>
  <c r="D5" i="13"/>
  <c r="F4" i="13"/>
  <c r="G4" i="13" s="1"/>
  <c r="H4" i="13" s="1"/>
  <c r="I4" i="13" s="1"/>
  <c r="J4" i="13" s="1"/>
  <c r="K4" i="13" s="1"/>
  <c r="L4" i="13" s="1"/>
  <c r="M4" i="13" s="1"/>
  <c r="N4" i="13" s="1"/>
  <c r="O4" i="13" s="1"/>
  <c r="P4" i="13" s="1"/>
  <c r="P3" i="13"/>
  <c r="O3" i="13"/>
  <c r="N3" i="13"/>
  <c r="M3" i="13"/>
  <c r="L3" i="13"/>
  <c r="K3" i="13"/>
  <c r="J3" i="13"/>
  <c r="I3" i="13"/>
  <c r="H3" i="13"/>
  <c r="G3" i="13"/>
  <c r="F3" i="13"/>
  <c r="E3" i="13"/>
  <c r="B2" i="13"/>
  <c r="F28" i="12"/>
  <c r="G28" i="12" s="1"/>
  <c r="H28" i="12" s="1"/>
  <c r="I28" i="12" s="1"/>
  <c r="J28" i="12" s="1"/>
  <c r="K28" i="12" s="1"/>
  <c r="L28" i="12" s="1"/>
  <c r="M28" i="12" s="1"/>
  <c r="N28" i="12" s="1"/>
  <c r="O28" i="12" s="1"/>
  <c r="P28" i="12" s="1"/>
  <c r="I27" i="12"/>
  <c r="J27" i="12" s="1"/>
  <c r="K27" i="12" s="1"/>
  <c r="L27" i="12" s="1"/>
  <c r="M27" i="12" s="1"/>
  <c r="N27" i="12" s="1"/>
  <c r="O27" i="12" s="1"/>
  <c r="P27" i="12" s="1"/>
  <c r="F27" i="12"/>
  <c r="G27" i="12" s="1"/>
  <c r="H27" i="12" s="1"/>
  <c r="F26" i="12"/>
  <c r="G26" i="12" s="1"/>
  <c r="H26" i="12" s="1"/>
  <c r="I26" i="12" s="1"/>
  <c r="J26" i="12" s="1"/>
  <c r="K26" i="12" s="1"/>
  <c r="L26" i="12" s="1"/>
  <c r="M26" i="12" s="1"/>
  <c r="N26" i="12" s="1"/>
  <c r="O26" i="12" s="1"/>
  <c r="P26" i="12" s="1"/>
  <c r="I25" i="12"/>
  <c r="J25" i="12" s="1"/>
  <c r="F25" i="12"/>
  <c r="G25" i="12" s="1"/>
  <c r="H25" i="12" s="1"/>
  <c r="F24" i="12"/>
  <c r="G24" i="12" s="1"/>
  <c r="H24" i="12" s="1"/>
  <c r="I24" i="12" s="1"/>
  <c r="J24" i="12" s="1"/>
  <c r="K24" i="12" s="1"/>
  <c r="L24" i="12" s="1"/>
  <c r="M24" i="12" s="1"/>
  <c r="N24" i="12" s="1"/>
  <c r="O24" i="12" s="1"/>
  <c r="P24" i="12" s="1"/>
  <c r="F23" i="12"/>
  <c r="G23" i="12" s="1"/>
  <c r="F22" i="12"/>
  <c r="G22" i="12" s="1"/>
  <c r="H22" i="12" s="1"/>
  <c r="I22" i="12" s="1"/>
  <c r="J22" i="12" s="1"/>
  <c r="K22" i="12" s="1"/>
  <c r="L22" i="12" s="1"/>
  <c r="M22" i="12" s="1"/>
  <c r="N22" i="12" s="1"/>
  <c r="O22" i="12" s="1"/>
  <c r="P22" i="12" s="1"/>
  <c r="G21" i="12"/>
  <c r="H21" i="12" s="1"/>
  <c r="I21" i="12" s="1"/>
  <c r="J21" i="12" s="1"/>
  <c r="K21" i="12" s="1"/>
  <c r="L21" i="12" s="1"/>
  <c r="M21" i="12" s="1"/>
  <c r="N21" i="12" s="1"/>
  <c r="O21" i="12" s="1"/>
  <c r="P21" i="12" s="1"/>
  <c r="F21" i="12"/>
  <c r="Q21" i="12" s="1"/>
  <c r="I20" i="12"/>
  <c r="J20" i="12" s="1"/>
  <c r="K20" i="12" s="1"/>
  <c r="L20" i="12" s="1"/>
  <c r="M20" i="12" s="1"/>
  <c r="N20" i="12" s="1"/>
  <c r="O20" i="12" s="1"/>
  <c r="P20" i="12" s="1"/>
  <c r="G20" i="12"/>
  <c r="H20" i="12" s="1"/>
  <c r="F20" i="12"/>
  <c r="F19" i="12"/>
  <c r="G16" i="12"/>
  <c r="H16" i="12" s="1"/>
  <c r="I16" i="12" s="1"/>
  <c r="J16" i="12" s="1"/>
  <c r="K16" i="12" s="1"/>
  <c r="L16" i="12" s="1"/>
  <c r="M16" i="12" s="1"/>
  <c r="N16" i="12" s="1"/>
  <c r="O16" i="12" s="1"/>
  <c r="P16" i="12" s="1"/>
  <c r="G15" i="12"/>
  <c r="J14" i="12"/>
  <c r="K14" i="12" s="1"/>
  <c r="L14" i="12" s="1"/>
  <c r="M14" i="12" s="1"/>
  <c r="N14" i="12" s="1"/>
  <c r="O14" i="12" s="1"/>
  <c r="P14" i="12" s="1"/>
  <c r="I14" i="12"/>
  <c r="H14" i="12"/>
  <c r="G14" i="12"/>
  <c r="G13" i="12"/>
  <c r="G12" i="12"/>
  <c r="H12" i="12" s="1"/>
  <c r="I12" i="12" s="1"/>
  <c r="J12" i="12" s="1"/>
  <c r="K12" i="12" s="1"/>
  <c r="L12" i="12" s="1"/>
  <c r="M12" i="12" s="1"/>
  <c r="N12" i="12" s="1"/>
  <c r="O12" i="12" s="1"/>
  <c r="P12" i="12" s="1"/>
  <c r="G10" i="12"/>
  <c r="G11" i="12" s="1"/>
  <c r="G8" i="12"/>
  <c r="H8" i="12" s="1"/>
  <c r="I8" i="12" s="1"/>
  <c r="J8" i="12" s="1"/>
  <c r="K8" i="12" s="1"/>
  <c r="L8" i="12" s="1"/>
  <c r="M8" i="12" s="1"/>
  <c r="N8" i="12" s="1"/>
  <c r="O8" i="12" s="1"/>
  <c r="P8" i="12" s="1"/>
  <c r="E5" i="12"/>
  <c r="D5" i="12"/>
  <c r="F4" i="12"/>
  <c r="G4" i="12" s="1"/>
  <c r="H4" i="12" s="1"/>
  <c r="I4" i="12" s="1"/>
  <c r="J4" i="12" s="1"/>
  <c r="K4" i="12" s="1"/>
  <c r="L4" i="12" s="1"/>
  <c r="M4" i="12" s="1"/>
  <c r="N4" i="12" s="1"/>
  <c r="O4" i="12" s="1"/>
  <c r="P4" i="12" s="1"/>
  <c r="E3" i="12"/>
  <c r="F3" i="12" s="1"/>
  <c r="G3" i="12" s="1"/>
  <c r="H3" i="12" s="1"/>
  <c r="I3" i="12" s="1"/>
  <c r="J3" i="12" s="1"/>
  <c r="K3" i="12" s="1"/>
  <c r="L3" i="12" s="1"/>
  <c r="M3" i="12" s="1"/>
  <c r="N3" i="12" s="1"/>
  <c r="O3" i="12" s="1"/>
  <c r="P3" i="12" s="1"/>
  <c r="B24" i="11"/>
  <c r="B25" i="11" s="1"/>
  <c r="B26" i="11" s="1"/>
  <c r="B27" i="11" s="1"/>
  <c r="B28" i="11" s="1"/>
  <c r="B29" i="11" s="1"/>
  <c r="B30" i="11" s="1"/>
  <c r="D20" i="11"/>
  <c r="C5" i="11"/>
  <c r="C6" i="11" s="1"/>
  <c r="C7" i="11" s="1"/>
  <c r="C8" i="11" s="1"/>
  <c r="I11" i="10"/>
  <c r="I12" i="10" s="1"/>
  <c r="B8" i="14" l="1"/>
  <c r="C7" i="14"/>
  <c r="D7" i="14"/>
  <c r="E4" i="14"/>
  <c r="C6" i="14"/>
  <c r="F4" i="14"/>
  <c r="C5" i="14"/>
  <c r="D6" i="14"/>
  <c r="Q19" i="13"/>
  <c r="Q22" i="13"/>
  <c r="I13" i="13"/>
  <c r="J13" i="13" s="1"/>
  <c r="K13" i="13" s="1"/>
  <c r="L13" i="13" s="1"/>
  <c r="M13" i="13" s="1"/>
  <c r="N13" i="13" s="1"/>
  <c r="O13" i="13" s="1"/>
  <c r="P13" i="13" s="1"/>
  <c r="Q13" i="13"/>
  <c r="I24" i="13"/>
  <c r="J24" i="13" s="1"/>
  <c r="K24" i="13" s="1"/>
  <c r="L24" i="13" s="1"/>
  <c r="M24" i="13" s="1"/>
  <c r="N24" i="13" s="1"/>
  <c r="O24" i="13" s="1"/>
  <c r="P24" i="13" s="1"/>
  <c r="Q11" i="13"/>
  <c r="I20" i="13"/>
  <c r="J20" i="13" s="1"/>
  <c r="K20" i="13" s="1"/>
  <c r="L20" i="13" s="1"/>
  <c r="M20" i="13" s="1"/>
  <c r="N20" i="13" s="1"/>
  <c r="O20" i="13" s="1"/>
  <c r="P20" i="13" s="1"/>
  <c r="Q20" i="13"/>
  <c r="I28" i="13"/>
  <c r="J28" i="13" s="1"/>
  <c r="K28" i="13" s="1"/>
  <c r="L28" i="13" s="1"/>
  <c r="M28" i="13" s="1"/>
  <c r="N28" i="13" s="1"/>
  <c r="O28" i="13" s="1"/>
  <c r="P28" i="13" s="1"/>
  <c r="F5" i="13"/>
  <c r="D6" i="13"/>
  <c r="H9" i="13"/>
  <c r="G11" i="13"/>
  <c r="H11" i="13" s="1"/>
  <c r="I11" i="13" s="1"/>
  <c r="J11" i="13" s="1"/>
  <c r="K11" i="13" s="1"/>
  <c r="L11" i="13" s="1"/>
  <c r="M11" i="13" s="1"/>
  <c r="N11" i="13" s="1"/>
  <c r="O11" i="13" s="1"/>
  <c r="P11" i="13" s="1"/>
  <c r="Q15" i="13"/>
  <c r="H17" i="13"/>
  <c r="I17" i="13" s="1"/>
  <c r="J17" i="13" s="1"/>
  <c r="K17" i="13" s="1"/>
  <c r="L17" i="13" s="1"/>
  <c r="M17" i="13" s="1"/>
  <c r="N17" i="13" s="1"/>
  <c r="O17" i="13" s="1"/>
  <c r="P17" i="13" s="1"/>
  <c r="G19" i="13"/>
  <c r="H19" i="13" s="1"/>
  <c r="I19" i="13" s="1"/>
  <c r="J19" i="13" s="1"/>
  <c r="K19" i="13" s="1"/>
  <c r="L19" i="13" s="1"/>
  <c r="M19" i="13" s="1"/>
  <c r="N19" i="13" s="1"/>
  <c r="O19" i="13" s="1"/>
  <c r="P19" i="13" s="1"/>
  <c r="Q21" i="13"/>
  <c r="H22" i="13"/>
  <c r="I22" i="13" s="1"/>
  <c r="J22" i="13" s="1"/>
  <c r="K22" i="13" s="1"/>
  <c r="L22" i="13" s="1"/>
  <c r="M22" i="13" s="1"/>
  <c r="N22" i="13" s="1"/>
  <c r="O22" i="13" s="1"/>
  <c r="P22" i="13" s="1"/>
  <c r="G23" i="13"/>
  <c r="H23" i="13" s="1"/>
  <c r="I23" i="13" s="1"/>
  <c r="J23" i="13" s="1"/>
  <c r="K23" i="13" s="1"/>
  <c r="L23" i="13" s="1"/>
  <c r="M23" i="13" s="1"/>
  <c r="N23" i="13" s="1"/>
  <c r="O23" i="13" s="1"/>
  <c r="P23" i="13" s="1"/>
  <c r="Q25" i="13"/>
  <c r="H26" i="13"/>
  <c r="I26" i="13" s="1"/>
  <c r="J26" i="13" s="1"/>
  <c r="K26" i="13" s="1"/>
  <c r="L26" i="13" s="1"/>
  <c r="M26" i="13" s="1"/>
  <c r="N26" i="13" s="1"/>
  <c r="O26" i="13" s="1"/>
  <c r="P26" i="13" s="1"/>
  <c r="G27" i="13"/>
  <c r="H27" i="13" s="1"/>
  <c r="I27" i="13" s="1"/>
  <c r="J27" i="13" s="1"/>
  <c r="K27" i="13" s="1"/>
  <c r="L27" i="13" s="1"/>
  <c r="M27" i="13" s="1"/>
  <c r="N27" i="13" s="1"/>
  <c r="O27" i="13" s="1"/>
  <c r="P27" i="13" s="1"/>
  <c r="Q20" i="12"/>
  <c r="H23" i="12"/>
  <c r="I23" i="12" s="1"/>
  <c r="J23" i="12" s="1"/>
  <c r="K23" i="12" s="1"/>
  <c r="L23" i="12" s="1"/>
  <c r="M23" i="12" s="1"/>
  <c r="N23" i="12" s="1"/>
  <c r="O23" i="12" s="1"/>
  <c r="P23" i="12" s="1"/>
  <c r="K25" i="12"/>
  <c r="L25" i="12" s="1"/>
  <c r="M25" i="12" s="1"/>
  <c r="N25" i="12" s="1"/>
  <c r="O25" i="12" s="1"/>
  <c r="P25" i="12" s="1"/>
  <c r="Q25" i="12"/>
  <c r="Q22" i="12"/>
  <c r="Q27" i="12"/>
  <c r="D6" i="12"/>
  <c r="G9" i="12"/>
  <c r="H13" i="12"/>
  <c r="I13" i="12" s="1"/>
  <c r="J13" i="12" s="1"/>
  <c r="K13" i="12" s="1"/>
  <c r="L13" i="12" s="1"/>
  <c r="M13" i="12" s="1"/>
  <c r="N13" i="12" s="1"/>
  <c r="O13" i="12" s="1"/>
  <c r="P13" i="12" s="1"/>
  <c r="G17" i="12"/>
  <c r="F5" i="12"/>
  <c r="H10" i="12"/>
  <c r="I10" i="12" s="1"/>
  <c r="J10" i="12" s="1"/>
  <c r="K10" i="12" s="1"/>
  <c r="L10" i="12" s="1"/>
  <c r="M10" i="12" s="1"/>
  <c r="N10" i="12" s="1"/>
  <c r="O10" i="12" s="1"/>
  <c r="P10" i="12" s="1"/>
  <c r="H15" i="12"/>
  <c r="I15" i="12" s="1"/>
  <c r="J15" i="12" s="1"/>
  <c r="K15" i="12" s="1"/>
  <c r="L15" i="12" s="1"/>
  <c r="M15" i="12" s="1"/>
  <c r="N15" i="12" s="1"/>
  <c r="O15" i="12" s="1"/>
  <c r="P15" i="12" s="1"/>
  <c r="G19" i="12"/>
  <c r="H19" i="12" s="1"/>
  <c r="I19" i="12" s="1"/>
  <c r="J19" i="12" s="1"/>
  <c r="K19" i="12" s="1"/>
  <c r="L19" i="12" s="1"/>
  <c r="M19" i="12" s="1"/>
  <c r="N19" i="12" s="1"/>
  <c r="O19" i="12" s="1"/>
  <c r="P19" i="12" s="1"/>
  <c r="Q24" i="12"/>
  <c r="Q26" i="12"/>
  <c r="Q28" i="12"/>
  <c r="L16" i="10"/>
  <c r="M16" i="10" s="1"/>
  <c r="P11" i="10" s="1"/>
  <c r="Q11" i="10" s="1"/>
  <c r="L6" i="10"/>
  <c r="M6" i="10" s="1"/>
  <c r="G4" i="14" l="1"/>
  <c r="F5" i="14"/>
  <c r="C8" i="14"/>
  <c r="D8" i="14"/>
  <c r="B9" i="14"/>
  <c r="E5" i="14"/>
  <c r="E6" i="14" s="1"/>
  <c r="E7" i="14" s="1"/>
  <c r="H4" i="14"/>
  <c r="E6" i="13"/>
  <c r="F6" i="13" s="1"/>
  <c r="Q17" i="13"/>
  <c r="Q26" i="13"/>
  <c r="G5" i="13"/>
  <c r="H5" i="13"/>
  <c r="I9" i="13"/>
  <c r="Q28" i="13"/>
  <c r="Q23" i="13"/>
  <c r="Q24" i="13"/>
  <c r="Q27" i="13"/>
  <c r="H9" i="12"/>
  <c r="G5" i="12"/>
  <c r="H17" i="12"/>
  <c r="I17" i="12" s="1"/>
  <c r="J17" i="12" s="1"/>
  <c r="K17" i="12" s="1"/>
  <c r="L17" i="12" s="1"/>
  <c r="M17" i="12" s="1"/>
  <c r="N17" i="12" s="1"/>
  <c r="O17" i="12" s="1"/>
  <c r="P17" i="12" s="1"/>
  <c r="E6" i="12"/>
  <c r="F6" i="12" s="1"/>
  <c r="G6" i="12" s="1"/>
  <c r="Q15" i="12"/>
  <c r="Q13" i="12"/>
  <c r="Q19" i="12"/>
  <c r="Q23" i="12"/>
  <c r="H11" i="12"/>
  <c r="T11" i="10"/>
  <c r="U11" i="10" s="1"/>
  <c r="U21" i="10"/>
  <c r="V21" i="10" s="1"/>
  <c r="X11" i="10" s="1"/>
  <c r="Y11" i="10" s="1"/>
  <c r="AB11" i="10" s="1"/>
  <c r="AC11" i="10" s="1"/>
  <c r="E8" i="14" l="1"/>
  <c r="D9" i="14"/>
  <c r="C9" i="14"/>
  <c r="E9" i="14" s="1"/>
  <c r="B10" i="14"/>
  <c r="H5" i="14"/>
  <c r="G5" i="14"/>
  <c r="F6" i="14"/>
  <c r="G6" i="13"/>
  <c r="J9" i="13"/>
  <c r="I5" i="13"/>
  <c r="Q17" i="12"/>
  <c r="H5" i="12"/>
  <c r="I9" i="12"/>
  <c r="I11" i="12"/>
  <c r="J11" i="12" s="1"/>
  <c r="K11" i="12" s="1"/>
  <c r="L11" i="12" s="1"/>
  <c r="M11" i="12" s="1"/>
  <c r="N11" i="12" s="1"/>
  <c r="O11" i="12" s="1"/>
  <c r="P11" i="12" s="1"/>
  <c r="AC19" i="10"/>
  <c r="AD19" i="10" s="1"/>
  <c r="AG11" i="10" s="1"/>
  <c r="AH11" i="10" s="1"/>
  <c r="B11" i="14" l="1"/>
  <c r="D10" i="14"/>
  <c r="C10" i="14"/>
  <c r="E10" i="14" s="1"/>
  <c r="F7" i="14"/>
  <c r="H6" i="14"/>
  <c r="G6" i="14"/>
  <c r="H6" i="13"/>
  <c r="I6" i="13" s="1"/>
  <c r="J5" i="13"/>
  <c r="K9" i="13"/>
  <c r="Q11" i="12"/>
  <c r="H6" i="12"/>
  <c r="J9" i="12"/>
  <c r="I5" i="12"/>
  <c r="AK11" i="10"/>
  <c r="AL11" i="10" s="1"/>
  <c r="AO11" i="10" s="1"/>
  <c r="AP11" i="10" s="1"/>
  <c r="AO18" i="10"/>
  <c r="AP18" i="10" s="1"/>
  <c r="AO24" i="10" s="1"/>
  <c r="AP24" i="10" s="1"/>
  <c r="B12" i="14" l="1"/>
  <c r="D11" i="14"/>
  <c r="C11" i="14"/>
  <c r="E11" i="14" s="1"/>
  <c r="F8" i="14"/>
  <c r="H7" i="14"/>
  <c r="G7" i="14"/>
  <c r="J6" i="13"/>
  <c r="K5" i="13"/>
  <c r="L9" i="13"/>
  <c r="I6" i="12"/>
  <c r="J5" i="12"/>
  <c r="K9" i="12"/>
  <c r="AS27" i="10"/>
  <c r="AT27" i="10" s="1"/>
  <c r="AV16" i="10" s="1"/>
  <c r="AW16" i="10" s="1"/>
  <c r="AZ16" i="10" s="1"/>
  <c r="BA16" i="10" s="1"/>
  <c r="BD16" i="10" s="1"/>
  <c r="BE16" i="10" s="1"/>
  <c r="BH16" i="10" s="1"/>
  <c r="BI16" i="10" s="1"/>
  <c r="BI17" i="10" s="1"/>
  <c r="C12" i="14" l="1"/>
  <c r="E12" i="14" s="1"/>
  <c r="B13" i="14"/>
  <c r="D12" i="14"/>
  <c r="G8" i="14"/>
  <c r="F9" i="14"/>
  <c r="H8" i="14"/>
  <c r="L5" i="13"/>
  <c r="M9" i="13"/>
  <c r="K6" i="13"/>
  <c r="L6" i="13" s="1"/>
  <c r="L9" i="12"/>
  <c r="K5" i="12"/>
  <c r="J6" i="12"/>
  <c r="BI18" i="10"/>
  <c r="BH17" i="10"/>
  <c r="D13" i="14" l="1"/>
  <c r="C13" i="14"/>
  <c r="E13" i="14" s="1"/>
  <c r="B14" i="14"/>
  <c r="H9" i="14"/>
  <c r="G9" i="14"/>
  <c r="F10" i="14"/>
  <c r="N9" i="13"/>
  <c r="M5" i="13"/>
  <c r="M6" i="13"/>
  <c r="L5" i="12"/>
  <c r="M9" i="12"/>
  <c r="K6" i="12"/>
  <c r="L6" i="12" s="1"/>
  <c r="BE17" i="10"/>
  <c r="BH18" i="10"/>
  <c r="B15" i="14" l="1"/>
  <c r="D14" i="14"/>
  <c r="C14" i="14"/>
  <c r="E14" i="14" s="1"/>
  <c r="F11" i="14"/>
  <c r="H10" i="14"/>
  <c r="G10" i="14"/>
  <c r="O9" i="13"/>
  <c r="N5" i="13"/>
  <c r="N6" i="13" s="1"/>
  <c r="M5" i="12"/>
  <c r="M6" i="12" s="1"/>
  <c r="N9" i="12"/>
  <c r="BE18" i="10"/>
  <c r="BD17" i="10"/>
  <c r="F12" i="14" l="1"/>
  <c r="G11" i="14"/>
  <c r="H11" i="14"/>
  <c r="B16" i="14"/>
  <c r="C15" i="14"/>
  <c r="E15" i="14" s="1"/>
  <c r="D15" i="14"/>
  <c r="O5" i="13"/>
  <c r="O6" i="13" s="1"/>
  <c r="P9" i="13"/>
  <c r="N5" i="12"/>
  <c r="N6" i="12" s="1"/>
  <c r="O9" i="12"/>
  <c r="BA17" i="10"/>
  <c r="BD18" i="10"/>
  <c r="C16" i="14" l="1"/>
  <c r="C17" i="14" s="1"/>
  <c r="D16" i="14"/>
  <c r="D17" i="14" s="1"/>
  <c r="G12" i="14"/>
  <c r="H12" i="14"/>
  <c r="F13" i="14"/>
  <c r="P5" i="13"/>
  <c r="Q9" i="13"/>
  <c r="P9" i="12"/>
  <c r="P5" i="12" s="1"/>
  <c r="O5" i="12"/>
  <c r="O6" i="12" s="1"/>
  <c r="P6" i="12" s="1"/>
  <c r="D40" i="12" s="1"/>
  <c r="BA18" i="10"/>
  <c r="AZ17" i="10"/>
  <c r="H13" i="14" l="1"/>
  <c r="G13" i="14"/>
  <c r="F14" i="14"/>
  <c r="C18" i="14"/>
  <c r="E16" i="14"/>
  <c r="D41" i="13"/>
  <c r="D39" i="13"/>
  <c r="Q5" i="13"/>
  <c r="P6" i="13"/>
  <c r="D40" i="13" s="1"/>
  <c r="D39" i="12"/>
  <c r="D41" i="12"/>
  <c r="Q5" i="12"/>
  <c r="Q9" i="12"/>
  <c r="AW17" i="10"/>
  <c r="AZ18" i="10"/>
  <c r="F15" i="14" l="1"/>
  <c r="H14" i="14"/>
  <c r="G14" i="14"/>
  <c r="AW18" i="10"/>
  <c r="AV17" i="10"/>
  <c r="F16" i="14" l="1"/>
  <c r="G15" i="14"/>
  <c r="H15" i="14"/>
  <c r="AV18" i="10"/>
  <c r="AT28" i="10"/>
  <c r="G16" i="14" l="1"/>
  <c r="H16" i="14"/>
  <c r="AT29" i="10"/>
  <c r="AS28" i="10"/>
  <c r="AS29" i="10" l="1"/>
  <c r="AP25" i="10"/>
  <c r="AP26" i="10" l="1"/>
  <c r="AO25" i="10"/>
  <c r="AP19" i="10" l="1"/>
  <c r="AO26" i="10"/>
  <c r="AP20" i="10" l="1"/>
  <c r="AO19" i="10"/>
  <c r="AP12" i="10" l="1"/>
  <c r="AO20" i="10"/>
  <c r="AP13" i="10" l="1"/>
  <c r="AO12" i="10"/>
  <c r="AL12" i="10" l="1"/>
  <c r="AO13" i="10"/>
  <c r="AL13" i="10" l="1"/>
  <c r="AK12" i="10"/>
  <c r="AH12" i="10" l="1"/>
  <c r="AK13" i="10"/>
  <c r="AH13" i="10" l="1"/>
  <c r="AG12" i="10"/>
  <c r="AD20" i="10" l="1"/>
  <c r="AG13" i="10"/>
  <c r="AD21" i="10" l="1"/>
  <c r="AC20" i="10"/>
  <c r="AC12" i="10" l="1"/>
  <c r="AC21" i="10"/>
  <c r="AC13" i="10" l="1"/>
  <c r="AB12" i="10"/>
  <c r="AB13" i="10" l="1"/>
  <c r="Y12" i="10"/>
  <c r="Y13" i="10" l="1"/>
  <c r="X12" i="10"/>
  <c r="V22" i="10" l="1"/>
  <c r="X13" i="10"/>
  <c r="V23" i="10" l="1"/>
  <c r="U22" i="10"/>
  <c r="U12" i="10" l="1"/>
  <c r="U23" i="10"/>
  <c r="U13" i="10" l="1"/>
  <c r="T12" i="10"/>
  <c r="T13" i="10" l="1"/>
  <c r="Q12" i="10"/>
  <c r="Q13" i="10" l="1"/>
  <c r="P12" i="10"/>
  <c r="M17" i="10" l="1"/>
  <c r="M7" i="10"/>
  <c r="P13" i="10"/>
  <c r="M8" i="10" l="1"/>
  <c r="L7" i="10"/>
  <c r="M18" i="10"/>
  <c r="L17" i="10"/>
  <c r="L18" i="10" s="1"/>
  <c r="I13" i="10" l="1"/>
  <c r="L8" i="10"/>
  <c r="I14" i="10" l="1"/>
  <c r="H13" i="10"/>
  <c r="H14" i="10" s="1"/>
  <c r="X18" i="7" l="1"/>
  <c r="T18" i="7"/>
  <c r="P18" i="7"/>
  <c r="L18" i="7"/>
  <c r="H18" i="7"/>
  <c r="J35" i="5"/>
  <c r="J34" i="5"/>
  <c r="J33" i="5"/>
  <c r="J32" i="5"/>
  <c r="J31" i="5"/>
  <c r="J30" i="5"/>
  <c r="J29" i="5"/>
  <c r="J28" i="5"/>
  <c r="J27" i="5"/>
  <c r="J26" i="5"/>
  <c r="J25" i="5"/>
  <c r="J24" i="5"/>
  <c r="J23" i="5"/>
  <c r="J22" i="5"/>
  <c r="J21" i="5"/>
  <c r="J20" i="5"/>
  <c r="J19" i="5"/>
  <c r="J18" i="5"/>
  <c r="J17" i="5"/>
  <c r="J16" i="5"/>
  <c r="J15" i="5"/>
  <c r="J14" i="5"/>
  <c r="J13" i="5"/>
  <c r="J12" i="5"/>
  <c r="J11" i="5"/>
  <c r="G11" i="5"/>
  <c r="H11" i="5" s="1"/>
  <c r="J10" i="5"/>
  <c r="J9" i="5"/>
  <c r="K7" i="5"/>
  <c r="L7" i="5" s="1"/>
  <c r="K6" i="5"/>
  <c r="J47" i="3"/>
  <c r="J44" i="3"/>
  <c r="J41" i="3"/>
  <c r="J37" i="3"/>
  <c r="J33" i="3"/>
  <c r="J30" i="3"/>
  <c r="J26" i="3"/>
  <c r="J21" i="3"/>
  <c r="J18" i="3"/>
  <c r="J14" i="3"/>
  <c r="K48" i="3" s="1"/>
  <c r="L8" i="5" l="1"/>
  <c r="M7" i="5"/>
  <c r="K8" i="5"/>
  <c r="N7" i="5" l="1"/>
  <c r="M8" i="5"/>
  <c r="O7" i="5" l="1"/>
  <c r="N8" i="5"/>
  <c r="P7" i="5" l="1"/>
  <c r="O8" i="5"/>
  <c r="P8" i="5" l="1"/>
  <c r="Q7" i="5"/>
  <c r="R7" i="5" l="1"/>
  <c r="Q8" i="5"/>
  <c r="R6" i="5" l="1"/>
  <c r="S7" i="5"/>
  <c r="R8" i="5"/>
  <c r="T7" i="5" l="1"/>
  <c r="S8" i="5"/>
  <c r="T8" i="5" l="1"/>
  <c r="U7" i="5"/>
  <c r="V7" i="5" l="1"/>
  <c r="U8" i="5"/>
  <c r="W7" i="5" l="1"/>
  <c r="V8" i="5"/>
  <c r="X7" i="5" l="1"/>
  <c r="W8" i="5"/>
  <c r="X8" i="5" l="1"/>
  <c r="Y7" i="5"/>
  <c r="Z7" i="5" l="1"/>
  <c r="Y8" i="5"/>
  <c r="Y6" i="5"/>
  <c r="AA7" i="5" l="1"/>
  <c r="Z8" i="5"/>
  <c r="AB7" i="5" l="1"/>
  <c r="AA8" i="5"/>
  <c r="AB8" i="5" l="1"/>
  <c r="AC7" i="5"/>
  <c r="AD7" i="5" l="1"/>
  <c r="AC8" i="5"/>
  <c r="AE7" i="5" l="1"/>
  <c r="AD8" i="5"/>
  <c r="AF7" i="5" l="1"/>
  <c r="AE8" i="5"/>
  <c r="AF8" i="5" l="1"/>
  <c r="AF6" i="5"/>
  <c r="AG7" i="5"/>
  <c r="AH7" i="5" l="1"/>
  <c r="AG8" i="5"/>
  <c r="AI7" i="5" l="1"/>
  <c r="AH8" i="5"/>
  <c r="AJ7" i="5" l="1"/>
  <c r="AI8" i="5"/>
  <c r="AJ8" i="5" l="1"/>
  <c r="AK7" i="5"/>
  <c r="AL7" i="5" l="1"/>
  <c r="AK8" i="5"/>
  <c r="AM7" i="5" l="1"/>
  <c r="AL8" i="5"/>
  <c r="AN7" i="5" l="1"/>
  <c r="AM8" i="5"/>
  <c r="AM6" i="5"/>
  <c r="AN8" i="5" l="1"/>
  <c r="AO7" i="5"/>
  <c r="AP7" i="5" l="1"/>
  <c r="AO8" i="5"/>
  <c r="AQ7" i="5" l="1"/>
  <c r="AP8" i="5"/>
  <c r="AR7" i="5" l="1"/>
  <c r="AQ8" i="5"/>
  <c r="AR8" i="5" l="1"/>
  <c r="AS7" i="5"/>
  <c r="AT7" i="5" l="1"/>
  <c r="AS8" i="5"/>
  <c r="AT6" i="5" l="1"/>
  <c r="AU7" i="5"/>
  <c r="AT8" i="5"/>
  <c r="AV7" i="5" l="1"/>
  <c r="AU8" i="5"/>
  <c r="AV8" i="5" l="1"/>
  <c r="AW7" i="5"/>
  <c r="AX7" i="5" l="1"/>
  <c r="AW8" i="5"/>
  <c r="AY7" i="5" l="1"/>
  <c r="AX8" i="5"/>
  <c r="AZ7" i="5" l="1"/>
  <c r="AY8" i="5"/>
  <c r="AZ8" i="5" l="1"/>
  <c r="BA7" i="5"/>
  <c r="BB7" i="5" l="1"/>
  <c r="BA8" i="5"/>
  <c r="BA6" i="5"/>
  <c r="BC7" i="5" l="1"/>
  <c r="BB8" i="5"/>
  <c r="BD7" i="5" l="1"/>
  <c r="BC8" i="5"/>
  <c r="BD8" i="5" l="1"/>
  <c r="BE7" i="5"/>
  <c r="BF7" i="5" l="1"/>
  <c r="BE8" i="5"/>
  <c r="BG7" i="5" l="1"/>
  <c r="BF8" i="5"/>
  <c r="BH7" i="5" l="1"/>
  <c r="BG8" i="5"/>
  <c r="BH8" i="5" l="1"/>
  <c r="BH6" i="5"/>
  <c r="BI7" i="5"/>
  <c r="BJ7" i="5" l="1"/>
  <c r="BI8" i="5"/>
  <c r="BK7" i="5" l="1"/>
  <c r="BJ8" i="5"/>
  <c r="BL7" i="5" l="1"/>
  <c r="BK8" i="5"/>
  <c r="BL8" i="5" l="1"/>
  <c r="BM7" i="5"/>
  <c r="BN7" i="5" l="1"/>
  <c r="BN8" i="5" s="1"/>
  <c r="BM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8D228721-CF79-47D7-B732-82F1611502F9}">
      <text>
        <r>
          <rPr>
            <b/>
            <sz val="9"/>
            <color indexed="81"/>
            <rFont val="Tahoma"/>
            <family val="2"/>
          </rPr>
          <t>Eduardo Montes, PMP:</t>
        </r>
        <r>
          <rPr>
            <sz val="9"/>
            <color indexed="81"/>
            <rFont val="Tahoma"/>
            <family val="2"/>
          </rPr>
          <t xml:space="preserve">
Explique o ganho financeiro e forma de cálculo</t>
        </r>
      </text>
    </comment>
    <comment ref="B10" authorId="0" shapeId="0" xr:uid="{EE4E5742-0235-4157-AC60-D3CBED8BC44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1" authorId="0" shapeId="0" xr:uid="{10398638-464E-498C-9924-9B2D959E1785}">
      <text>
        <r>
          <rPr>
            <b/>
            <sz val="9"/>
            <color indexed="81"/>
            <rFont val="Tahoma"/>
            <family val="2"/>
          </rPr>
          <t>Eduardo Montes, PMP:</t>
        </r>
        <r>
          <rPr>
            <sz val="9"/>
            <color indexed="81"/>
            <rFont val="Tahoma"/>
            <family val="2"/>
          </rPr>
          <t xml:space="preserve">
Explique o ganho financeiro e forma de cálculo</t>
        </r>
      </text>
    </comment>
    <comment ref="B12" authorId="0" shapeId="0" xr:uid="{C36BFC15-ADFD-4C4A-9406-375AEE4F3191}">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3" authorId="0" shapeId="0" xr:uid="{5B9BD026-DC3E-45FE-82DF-14ECA579AB0A}">
      <text>
        <r>
          <rPr>
            <b/>
            <sz val="9"/>
            <color indexed="81"/>
            <rFont val="Tahoma"/>
            <family val="2"/>
          </rPr>
          <t>Eduardo Montes, PMP:</t>
        </r>
        <r>
          <rPr>
            <sz val="9"/>
            <color indexed="81"/>
            <rFont val="Tahoma"/>
            <family val="2"/>
          </rPr>
          <t xml:space="preserve">
Explique o ganho financeiro e forma de cálculo</t>
        </r>
      </text>
    </comment>
    <comment ref="B14" authorId="0" shapeId="0" xr:uid="{AE5AE002-9D2F-42D2-8AF1-0DFB0D0BBE85}">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5" authorId="0" shapeId="0" xr:uid="{A98D3D51-C7FE-416A-9AC1-1157A9E8D8DB}">
      <text>
        <r>
          <rPr>
            <b/>
            <sz val="9"/>
            <color indexed="81"/>
            <rFont val="Tahoma"/>
            <family val="2"/>
          </rPr>
          <t>Eduardo Montes, PMP:</t>
        </r>
        <r>
          <rPr>
            <sz val="9"/>
            <color indexed="81"/>
            <rFont val="Tahoma"/>
            <family val="2"/>
          </rPr>
          <t xml:space="preserve">
Explique o ganho financeiro e forma de cálculo</t>
        </r>
      </text>
    </comment>
    <comment ref="B16" authorId="0" shapeId="0" xr:uid="{38C771A0-4C9E-4912-983F-0CBD858AD00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7" authorId="0" shapeId="0" xr:uid="{3E4A63C3-9899-42D0-B9E9-9B5585F91347}">
      <text>
        <r>
          <rPr>
            <b/>
            <sz val="9"/>
            <color indexed="81"/>
            <rFont val="Tahoma"/>
            <family val="2"/>
          </rPr>
          <t>Eduardo Montes, PMP:</t>
        </r>
        <r>
          <rPr>
            <sz val="9"/>
            <color indexed="81"/>
            <rFont val="Tahoma"/>
            <family val="2"/>
          </rPr>
          <t xml:space="preserve">
Explique o ganho financeiro e forma de cálculo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59CB0203-ADC2-4756-8ECC-69C77CFC4F9F}">
      <text>
        <r>
          <rPr>
            <b/>
            <sz val="9"/>
            <color indexed="81"/>
            <rFont val="Tahoma"/>
            <family val="2"/>
          </rPr>
          <t>Eduardo Montes, PMP:</t>
        </r>
        <r>
          <rPr>
            <sz val="9"/>
            <color indexed="81"/>
            <rFont val="Tahoma"/>
            <family val="2"/>
          </rPr>
          <t xml:space="preserve">
Explique o ganho financeiro e forma de cálculo</t>
        </r>
      </text>
    </comment>
    <comment ref="C11" authorId="0" shapeId="0" xr:uid="{68289060-610C-42B5-8462-A1F4B04BF9D4}">
      <text>
        <r>
          <rPr>
            <b/>
            <sz val="9"/>
            <color indexed="81"/>
            <rFont val="Tahoma"/>
            <family val="2"/>
          </rPr>
          <t>Eduardo Montes, PMP:</t>
        </r>
        <r>
          <rPr>
            <sz val="9"/>
            <color indexed="81"/>
            <rFont val="Tahoma"/>
            <family val="2"/>
          </rPr>
          <t xml:space="preserve">
Explique o ganho financeiro e forma de cálculo</t>
        </r>
      </text>
    </comment>
    <comment ref="C13" authorId="0" shapeId="0" xr:uid="{188528D0-EDC3-41C0-A3C4-A953C9FF0E99}">
      <text>
        <r>
          <rPr>
            <b/>
            <sz val="9"/>
            <color indexed="81"/>
            <rFont val="Tahoma"/>
            <family val="2"/>
          </rPr>
          <t>Eduardo Montes, PMP:</t>
        </r>
        <r>
          <rPr>
            <sz val="9"/>
            <color indexed="81"/>
            <rFont val="Tahoma"/>
            <family val="2"/>
          </rPr>
          <t xml:space="preserve">
Explique o ganho financeiro e forma de cálculo</t>
        </r>
      </text>
    </comment>
    <comment ref="C15" authorId="0" shapeId="0" xr:uid="{308D3D63-F5B3-42B9-A59C-37BDF82BB471}">
      <text>
        <r>
          <rPr>
            <b/>
            <sz val="9"/>
            <color indexed="81"/>
            <rFont val="Tahoma"/>
            <family val="2"/>
          </rPr>
          <t>Eduardo Montes, PMP:</t>
        </r>
        <r>
          <rPr>
            <sz val="9"/>
            <color indexed="81"/>
            <rFont val="Tahoma"/>
            <family val="2"/>
          </rPr>
          <t xml:space="preserve">
Explique o ganho financeiro e forma de cálculo</t>
        </r>
      </text>
    </comment>
    <comment ref="C17" authorId="0" shapeId="0" xr:uid="{DF4AB5F7-2EC5-4FD6-872D-648083B1D780}">
      <text>
        <r>
          <rPr>
            <b/>
            <sz val="9"/>
            <color indexed="81"/>
            <rFont val="Tahoma"/>
            <family val="2"/>
          </rPr>
          <t>Eduardo Montes, PMP:</t>
        </r>
        <r>
          <rPr>
            <sz val="9"/>
            <color indexed="81"/>
            <rFont val="Tahoma"/>
            <family val="2"/>
          </rPr>
          <t xml:space="preserve">
Explique o ganho financeiro e forma de cálculo</t>
        </r>
      </text>
    </comment>
  </commentList>
</comments>
</file>

<file path=xl/sharedStrings.xml><?xml version="1.0" encoding="utf-8"?>
<sst xmlns="http://schemas.openxmlformats.org/spreadsheetml/2006/main" count="1335" uniqueCount="772">
  <si>
    <r>
      <rPr>
        <b/>
        <sz val="16"/>
        <color theme="1"/>
        <rFont val="Arial"/>
        <family val="2"/>
      </rPr>
      <t>1.</t>
    </r>
    <r>
      <rPr>
        <b/>
        <sz val="7"/>
        <color theme="1"/>
        <rFont val="Times New Roman"/>
        <family val="1"/>
      </rPr>
      <t xml:space="preserve">  </t>
    </r>
    <r>
      <rPr>
        <b/>
        <sz val="16"/>
        <color theme="1"/>
        <rFont val="Arial"/>
        <family val="2"/>
      </rPr>
      <t>Organização - Resumir das condições do projeto</t>
    </r>
  </si>
  <si>
    <r>
      <rPr>
        <b/>
        <sz val="12"/>
        <color theme="1"/>
        <rFont val="Times New Roman"/>
        <family val="1"/>
      </rPr>
      <t>Problema:</t>
    </r>
    <r>
      <rPr>
        <b/>
        <sz val="16"/>
        <color theme="1"/>
        <rFont val="Arial"/>
        <family val="2"/>
      </rPr>
      <t xml:space="preserve"> </t>
    </r>
    <r>
      <rPr>
        <sz val="12"/>
        <color theme="1"/>
        <rFont val="Times New Roman"/>
        <family val="1"/>
      </rPr>
      <t>Dificuldade em encontrar corridas baratas por meio de app de aplicativos</t>
    </r>
  </si>
  <si>
    <r>
      <rPr>
        <b/>
        <sz val="12"/>
        <color theme="1"/>
        <rFont val="Times New Roman"/>
        <family val="1"/>
      </rPr>
      <t xml:space="preserve">Objetivo: </t>
    </r>
    <r>
      <rPr>
        <sz val="12"/>
        <color theme="1"/>
        <rFont val="Times New Roman"/>
        <family val="1"/>
      </rPr>
      <t>Desenvolver uma aplicação que demonstre a cotação de diversos serviços de carona proporcionando uma economia no valor final</t>
    </r>
  </si>
  <si>
    <t>2. Project Charter – Termo de Compromisso</t>
  </si>
  <si>
    <r>
      <rPr>
        <b/>
        <sz val="12"/>
        <color theme="1"/>
        <rFont val="Times New Roman"/>
        <family val="1"/>
      </rPr>
      <t>Nome do projeto</t>
    </r>
    <r>
      <rPr>
        <sz val="12"/>
        <color theme="1"/>
        <rFont val="Times New Roman"/>
        <family val="1"/>
      </rPr>
      <t xml:space="preserve"> Fare Advisor </t>
    </r>
  </si>
  <si>
    <r>
      <rPr>
        <b/>
        <sz val="12"/>
        <color theme="1"/>
        <rFont val="Times New Roman"/>
        <family val="1"/>
      </rPr>
      <t>Cronograma básico</t>
    </r>
    <r>
      <rPr>
        <sz val="12"/>
        <color theme="1"/>
        <rFont val="Times New Roman"/>
        <family val="1"/>
      </rPr>
      <t xml:space="preserve"> - Data: Início: 10/02/2025 Fim: 18/05/2025</t>
    </r>
  </si>
  <si>
    <r>
      <rPr>
        <b/>
        <sz val="12"/>
        <color theme="1"/>
        <rFont val="Times New Roman"/>
        <family val="1"/>
      </rPr>
      <t>Organização:</t>
    </r>
    <r>
      <rPr>
        <sz val="12"/>
        <color theme="1"/>
        <rFont val="Times New Roman"/>
        <family val="1"/>
      </rPr>
      <t xml:space="preserve"> Khipo</t>
    </r>
  </si>
  <si>
    <t>Gerente do Projeto, Responsabilidades e autoridade:</t>
  </si>
  <si>
    <t>Isaac Santos: Gerente de projeto: Definir o destino do projeto traçando os melhores caminhos e oportunidades do produto.</t>
  </si>
  <si>
    <t>Giovanne Braga: CTO: Adotar as melhores práticas e arquiteturas para desenvolvimento do produto</t>
  </si>
  <si>
    <t xml:space="preserve">Icaro Luiz: Desenvolvedor: Desenvolver o projeto seguindo os requisitos do projeto e boas práticas </t>
  </si>
  <si>
    <t>Caroline Gomes: Analista de dados: Analisar dados e métricas para fim do crescimento do produto</t>
  </si>
  <si>
    <t>Declaração do escopo</t>
  </si>
  <si>
    <t>Objetivo do projeto</t>
  </si>
  <si>
    <t>Criar um agregador de tarifas de empresas de transporte de passageiros.</t>
  </si>
  <si>
    <t>Metas do projeto</t>
  </si>
  <si>
    <t xml:space="preserve">Vai ter uma interface exibindo os clientes de transporte de passageiro (Uber, 99, InDriver), é exibir as tarifas cobradas por cada um deles de acordo com o destino selecionado pelo passageiro. </t>
  </si>
  <si>
    <r>
      <rPr>
        <b/>
        <sz val="12"/>
        <color theme="1"/>
        <rFont val="Times New Roman"/>
        <family val="1"/>
      </rPr>
      <t>Justificativa para o projeto</t>
    </r>
    <r>
      <rPr>
        <sz val="12"/>
        <color theme="1"/>
        <rFont val="Times New Roman"/>
        <family val="1"/>
      </rPr>
      <t xml:space="preserve">: </t>
    </r>
  </si>
  <si>
    <t>Proporciona uma oportunidade para o usuário economizar o preço da passagem.</t>
  </si>
  <si>
    <r>
      <rPr>
        <b/>
        <sz val="12"/>
        <color theme="1"/>
        <rFont val="Times New Roman"/>
        <family val="1"/>
      </rPr>
      <t>Stakeholders -</t>
    </r>
    <r>
      <rPr>
        <sz val="12"/>
        <color theme="1"/>
        <rFont val="Times New Roman"/>
        <family val="1"/>
      </rPr>
      <t xml:space="preserve"> (Principais partes interessadas)</t>
    </r>
  </si>
  <si>
    <t>Docentes</t>
  </si>
  <si>
    <t xml:space="preserve">Empresa Parceira (Khipo) </t>
  </si>
  <si>
    <r>
      <rPr>
        <b/>
        <sz val="12"/>
        <color theme="1"/>
        <rFont val="Times New Roman"/>
        <family val="1"/>
      </rPr>
      <t>Estimativa Inicial de Investimento (R$)</t>
    </r>
    <r>
      <rPr>
        <sz val="12"/>
        <color theme="1"/>
        <rFont val="Times New Roman"/>
        <family val="1"/>
      </rPr>
      <t xml:space="preserve">. </t>
    </r>
  </si>
  <si>
    <t>Fonte (inicial) de recursos que serão usados no projeto</t>
  </si>
  <si>
    <t xml:space="preserve">Recursos Humanos: Gerente de projetos, Analista de requisitos, Desenvolvedor pleno, Analista de dados, Analista de marketing, Administrador de empresas. </t>
  </si>
  <si>
    <t>Recursos Financeiros: Web Services, licença de softwares, budget para contratações.</t>
  </si>
  <si>
    <t xml:space="preserve">Recursos Materiais: Equipamentos de redes, escritório, máquinas, mobilha do escritório </t>
  </si>
  <si>
    <t>Descrição resumida do produto ou serviço que o projeto irá produzir.</t>
  </si>
  <si>
    <t>Redirecionamento de corridas de aplicativos de carona</t>
  </si>
  <si>
    <t>Principais fases (MARCOS)  do projeto</t>
  </si>
  <si>
    <r>
      <rPr>
        <sz val="16"/>
        <color theme="1"/>
        <rFont val="Times New Roman"/>
        <family val="1"/>
      </rPr>
      <t xml:space="preserve">1. </t>
    </r>
    <r>
      <rPr>
        <sz val="12"/>
        <color theme="1"/>
        <rFont val="Times New Roman"/>
        <family val="1"/>
      </rPr>
      <t>Planejamento e Levantamento de Requisitos</t>
    </r>
  </si>
  <si>
    <r>
      <rPr>
        <sz val="16"/>
        <color theme="1"/>
        <rFont val="Times New Roman"/>
        <family val="1"/>
      </rPr>
      <t xml:space="preserve">2. </t>
    </r>
    <r>
      <rPr>
        <sz val="12"/>
        <color theme="1"/>
        <rFont val="Times New Roman"/>
        <family val="1"/>
      </rPr>
      <t>Pesquisa e Seleção de Empresas de Transporte Parceiras</t>
    </r>
  </si>
  <si>
    <r>
      <rPr>
        <sz val="16"/>
        <color theme="1"/>
        <rFont val="Times New Roman"/>
        <family val="1"/>
      </rPr>
      <t xml:space="preserve">3. </t>
    </r>
    <r>
      <rPr>
        <sz val="12"/>
        <color theme="1"/>
        <rFont val="Times New Roman"/>
        <family val="1"/>
      </rPr>
      <t>Desenvolvimento do Protótipo Inicial (Wireframe)</t>
    </r>
  </si>
  <si>
    <r>
      <rPr>
        <sz val="16"/>
        <color theme="1"/>
        <rFont val="Times New Roman"/>
        <family val="1"/>
      </rPr>
      <t xml:space="preserve">4. </t>
    </r>
    <r>
      <rPr>
        <sz val="12"/>
        <color theme="1"/>
        <rFont val="Times New Roman"/>
        <family val="1"/>
      </rPr>
      <t>Escolha e Preparação da Infraestrutura de Tecnologia</t>
    </r>
  </si>
  <si>
    <r>
      <rPr>
        <sz val="16"/>
        <color theme="1"/>
        <rFont val="Times New Roman"/>
        <family val="1"/>
      </rPr>
      <t xml:space="preserve">5. </t>
    </r>
    <r>
      <rPr>
        <sz val="12"/>
        <color theme="1"/>
        <rFont val="Times New Roman"/>
        <family val="1"/>
      </rPr>
      <t>Desenvolvimento do Módulo de Integração com as Empresas de Transporte</t>
    </r>
  </si>
  <si>
    <r>
      <rPr>
        <sz val="16"/>
        <color theme="1"/>
        <rFont val="Times New Roman"/>
        <family val="1"/>
      </rPr>
      <t xml:space="preserve">6. </t>
    </r>
    <r>
      <rPr>
        <sz val="12"/>
        <color theme="1"/>
        <rFont val="Times New Roman"/>
        <family val="1"/>
      </rPr>
      <t>Desenvolvimento da Funcionalidade de Pesquisa e Filtragem de Tarifas</t>
    </r>
  </si>
  <si>
    <r>
      <rPr>
        <sz val="16"/>
        <color theme="1"/>
        <rFont val="Times New Roman"/>
        <family val="1"/>
      </rPr>
      <t xml:space="preserve">7. </t>
    </r>
    <r>
      <rPr>
        <sz val="12"/>
        <color theme="1"/>
        <rFont val="Times New Roman"/>
        <family val="1"/>
      </rPr>
      <t>Testes de Integração com as Empresas de Transporte</t>
    </r>
  </si>
  <si>
    <r>
      <rPr>
        <sz val="16"/>
        <color theme="1"/>
        <rFont val="Times New Roman"/>
        <family val="1"/>
      </rPr>
      <t xml:space="preserve">8. </t>
    </r>
    <r>
      <rPr>
        <sz val="12"/>
        <color theme="1"/>
        <rFont val="Times New Roman"/>
        <family val="1"/>
      </rPr>
      <t>Desenvolvimento da Interface de Usuário (UI)</t>
    </r>
  </si>
  <si>
    <r>
      <rPr>
        <sz val="16"/>
        <color theme="1"/>
        <rFont val="Times New Roman"/>
        <family val="1"/>
      </rPr>
      <t xml:space="preserve">9. </t>
    </r>
    <r>
      <rPr>
        <sz val="12"/>
        <color theme="1"/>
        <rFont val="Times New Roman"/>
        <family val="1"/>
      </rPr>
      <t>Testes de Usabilidade e Qualidade</t>
    </r>
  </si>
  <si>
    <r>
      <rPr>
        <sz val="16"/>
        <color theme="1"/>
        <rFont val="Times New Roman"/>
        <family val="1"/>
      </rPr>
      <t xml:space="preserve">10. </t>
    </r>
    <r>
      <rPr>
        <sz val="12"/>
        <color theme="1"/>
        <rFont val="Times New Roman"/>
        <family val="1"/>
      </rPr>
      <t>Implantação e Lançamento da Plataforma</t>
    </r>
  </si>
  <si>
    <t>Principais Riscos</t>
  </si>
  <si>
    <t>Contingências que serão adotadas</t>
  </si>
  <si>
    <t>As empresas de transporte podem ter diferentes formatos de dados ou restrições técnicas que dificultem a integração</t>
  </si>
  <si>
    <t>__________________________________________</t>
  </si>
  <si>
    <t>Realizar um levantamento detalhado das especificações técnicas e estabelecer comunicação clara com as empresas desde o início. Fazer uma análise prévia da compatibilidade de sistemas.</t>
  </si>
  <si>
    <t>Premissas (requisitos técnicos)</t>
  </si>
  <si>
    <t>Recursos humanos, recursos financeiros e criação do bando de dados</t>
  </si>
  <si>
    <t>Restrições (limites)</t>
  </si>
  <si>
    <t>O projeto deverá ter o escopo bem definido e as tarefas deverão ter uma distribuição objetiva para que o projeto atenda aos prazos estabelecidos</t>
  </si>
  <si>
    <t>Exclusões</t>
  </si>
  <si>
    <t>O projeto não apresentará nenhuma exclusão.</t>
  </si>
  <si>
    <t>Comentários e informações relevantes para o desenvolvimento do projeto:</t>
  </si>
  <si>
    <t>O sucesso do projeto "Fare Adivisor" depende de uma interface intuitiva e responsiva, integração eficiente com empresas de transporte, segurança de dados, e conformidade com leis de proteção de dados. A plataforma precisa ser escalável, com atualização constante das tarifas, e deve suportar diferentes modais de transporte. Parcerias claras e uso de analytics são essenciais para melhorias contínuas. A monetização pode incluir parcerias pagas e anúncios, enquanto a inovação será crucial para se diferenciar da concorrência e expandir para outras regiões.</t>
  </si>
  <si>
    <t>Parte superior do formulário</t>
  </si>
  <si>
    <t>Parte inferior do formulário</t>
  </si>
  <si>
    <t>4.1 Plano de ação detalhado da WBS (com dependência, tempo e recurso)</t>
  </si>
  <si>
    <t>Ref</t>
  </si>
  <si>
    <t xml:space="preserve">Etapas – Atividades - </t>
  </si>
  <si>
    <t>Dependência</t>
  </si>
  <si>
    <t>Data inicial</t>
  </si>
  <si>
    <t>Data Final</t>
  </si>
  <si>
    <t>Duração em semanas</t>
  </si>
  <si>
    <t>Responsável</t>
  </si>
  <si>
    <t xml:space="preserve">Recursos                                    </t>
  </si>
  <si>
    <t>Custos</t>
  </si>
  <si>
    <t>Obs</t>
  </si>
  <si>
    <t>Iniciação</t>
  </si>
  <si>
    <t>1.1</t>
  </si>
  <si>
    <t>Definir objetivos do app e proposta de valor</t>
  </si>
  <si>
    <t>GERENTE DE PROJETO</t>
  </si>
  <si>
    <t>Pessoas</t>
  </si>
  <si>
    <t>1.2</t>
  </si>
  <si>
    <t>Identificar recursos principais (APIs de transporte)</t>
  </si>
  <si>
    <t>1.3</t>
  </si>
  <si>
    <t>Formar equipe de desenvolvimento e marketing</t>
  </si>
  <si>
    <t>Planejamento</t>
  </si>
  <si>
    <t>2.1</t>
  </si>
  <si>
    <t xml:space="preserve">	Análise de mercado e concorrência</t>
  </si>
  <si>
    <t>2.2</t>
  </si>
  <si>
    <t>Definir requisitos do app (escopo)</t>
  </si>
  <si>
    <t>Identificar parcerias com empresas de transporte</t>
  </si>
  <si>
    <t>Design e Prototipagem</t>
  </si>
  <si>
    <t xml:space="preserve"> </t>
  </si>
  <si>
    <t>3.1</t>
  </si>
  <si>
    <t xml:space="preserve">	Design da interface (UI) e protótipos</t>
  </si>
  <si>
    <t>DESIGN</t>
  </si>
  <si>
    <t>Teste de usabilidade e ajustes</t>
  </si>
  <si>
    <t>Desenvolvimento</t>
  </si>
  <si>
    <t>4.1</t>
  </si>
  <si>
    <t>Desenvolvimento da estrutura do app</t>
  </si>
  <si>
    <t>DESENVOLVIMENTO</t>
  </si>
  <si>
    <t>Integração com APIs de transporte</t>
  </si>
  <si>
    <t>Desenvolvimento da IA para comparação de preços</t>
  </si>
  <si>
    <t>Algoritmo para apresentar a melhor oferta para o usuário</t>
  </si>
  <si>
    <t>Integração e Segurança</t>
  </si>
  <si>
    <t>5.1</t>
  </si>
  <si>
    <t>Integração com sistemas de pagamento e localização</t>
  </si>
  <si>
    <t>SEGURANÇA</t>
  </si>
  <si>
    <t>Testes</t>
  </si>
  <si>
    <t>6.1</t>
  </si>
  <si>
    <t>Testes de funcionalidade e usabilidade</t>
  </si>
  <si>
    <t>QUALIDADE</t>
  </si>
  <si>
    <t>Lançamento (Stakeholders internos)</t>
  </si>
  <si>
    <t>Preparar infraestrutura para lojas de aplicativos</t>
  </si>
  <si>
    <t>REDES</t>
  </si>
  <si>
    <t>Criar materiais de marketing</t>
  </si>
  <si>
    <t>COMERCIAL</t>
  </si>
  <si>
    <t>Pós-lançamento (Stakeholders internos)</t>
  </si>
  <si>
    <t xml:space="preserve">	Monitorar feedback e métricas</t>
  </si>
  <si>
    <t>30//07/2025</t>
  </si>
  <si>
    <t>EQUIPE TÉCNICA</t>
  </si>
  <si>
    <t xml:space="preserve">	Atualizações e melhorias</t>
  </si>
  <si>
    <t xml:space="preserve">	Suporte ao cliente</t>
  </si>
  <si>
    <t>Marketing e Divulgação</t>
  </si>
  <si>
    <t>Campanhas de marketing digital</t>
  </si>
  <si>
    <t>Parcerias com influenciadores</t>
  </si>
  <si>
    <t>Campanhas em mídias sociais</t>
  </si>
  <si>
    <t>Avaliação e Aperfeiçoamento</t>
  </si>
  <si>
    <t>Análises de desempenho do app</t>
  </si>
  <si>
    <t>DESEMPENHO</t>
  </si>
  <si>
    <t>Implementação de melhorias</t>
  </si>
  <si>
    <t>Expansão</t>
  </si>
  <si>
    <t>11.1</t>
  </si>
  <si>
    <t>Análise de expansão para novas cidades ou países</t>
  </si>
  <si>
    <t>Parcerias para expansão</t>
  </si>
  <si>
    <t>TOTAL</t>
  </si>
  <si>
    <t>4.2 Plano de ação detalhado da WBS (com dependência, tempo e recurso)</t>
  </si>
  <si>
    <t>Conclusao</t>
  </si>
  <si>
    <t>1ª</t>
  </si>
  <si>
    <t>2ª</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</si>
  <si>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</si>
  <si>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</si>
  <si>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</si>
  <si>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</si>
  <si>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</si>
  <si>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</si>
  <si>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</si>
  <si>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</si>
  <si>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</si>
  <si>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</si>
  <si>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</si>
  <si>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</si>
  <si>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</si>
  <si>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</si>
  <si>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</si>
  <si>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</si>
  <si>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</si>
  <si>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</si>
  <si>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</si>
  <si>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</si>
  <si>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</si>
  <si>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</si>
  <si>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</si>
  <si>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</si>
  <si>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</si>
  <si>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</si>
  <si>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</si>
  <si>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</si>
  <si>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</si>
  <si>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</si>
  <si>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</si>
  <si>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</si>
  <si>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</si>
  <si>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</si>
  <si>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</si>
  <si>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</si>
  <si>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</si>
  <si>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</si>
  <si>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</si>
  <si>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</si>
  <si>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</si>
  <si>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</si>
  <si>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</si>
  <si>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</si>
  <si>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</si>
  <si>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</si>
  <si>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</si>
  <si>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3.2</t>
  </si>
  <si>
    <t>Equipamentos de Apoio e Administração</t>
  </si>
  <si>
    <t>Contratar Mão de Obra</t>
  </si>
  <si>
    <t>Contratar empresa para informatização da academia</t>
  </si>
  <si>
    <t>5.2</t>
  </si>
  <si>
    <t>Adquirir Sistemas de Segurança</t>
  </si>
  <si>
    <t>5.3</t>
  </si>
  <si>
    <t>Fechar Convênio com Estacionamento próximo ao local</t>
  </si>
  <si>
    <t>5.4</t>
  </si>
  <si>
    <t>Contratação de Designer de Interiores</t>
  </si>
  <si>
    <t>(vazio)</t>
  </si>
  <si>
    <t>Total Geral</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</si>
  <si>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</si>
  <si>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</si>
  <si>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</si>
  <si>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</si>
  <si>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</si>
  <si>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</si>
  <si>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</si>
  <si>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</si>
  <si>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</si>
  <si>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</si>
  <si>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</si>
  <si>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</si>
  <si>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</si>
  <si>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</si>
  <si>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</si>
  <si>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</si>
  <si>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</si>
  <si>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</si>
  <si>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Khipo (Cliente Final)</t>
  </si>
  <si>
    <t>Comparar preços de corridas de diferentes apps para economizar.</t>
  </si>
  <si>
    <t>Conseguir a corrida mais barata e rápida.</t>
  </si>
  <si>
    <t>Economia, praticidade, rapidez.</t>
  </si>
  <si>
    <t>Influenciam o sucesso do app pelo uso e feedback.</t>
  </si>
  <si>
    <t>Cruciais para a adoção e popularidade.</t>
  </si>
  <si>
    <t>Usar o app, avaliar preços, fornecer feedback.</t>
  </si>
  <si>
    <t>Garantir que o app seja útil e eficiente para os usuários.</t>
  </si>
  <si>
    <t>Relatórios sobre desempenho, tempo de resposta e precisão dos valores.</t>
  </si>
  <si>
    <t>Relatórios diretos e objetivos com melhorias.</t>
  </si>
  <si>
    <t>Notificações no app, e-mails.</t>
  </si>
  <si>
    <t>Mensalmente ou conforme necessidade.</t>
  </si>
  <si>
    <t>Notificações push, e-mails com novidades e melhorias.</t>
  </si>
  <si>
    <t>Product Owner</t>
  </si>
  <si>
    <t>Criar um app preciso e confiável para comparação de preços.</t>
  </si>
  <si>
    <t>Precisão nos valores, interface intuitiva, aumento de usuários..</t>
  </si>
  <si>
    <t>Sucesso do produto, inovação no mercado.</t>
  </si>
  <si>
    <t>Define a direção do app e as prioridades do desenvolvimento.</t>
  </si>
  <si>
    <t>Fundamental para o sucesso da plataforma.</t>
  </si>
  <si>
    <t>Definir recursos, priorizar melhorias, tomar decisões estratégicas.</t>
  </si>
  <si>
    <t>Alinhar o desenvolvimento com as necessidades dos usuários.</t>
  </si>
  <si>
    <t>Relatórios sobre desempenho, feedback dos usuários e tendências do mercado.</t>
  </si>
  <si>
    <t>Relatórios detalhados com métricas e análises.</t>
  </si>
  <si>
    <t>Reuniões de revisão no Teams, relatórios em dashboards.</t>
  </si>
  <si>
    <t>Semanal para acompanhamento, mensal para revisão estratégica.</t>
  </si>
  <si>
    <t>Reuniões online, relatórios via e-mail.</t>
  </si>
  <si>
    <t>Desenvolvedores</t>
  </si>
  <si>
    <t>Criar um app funcional e rápido.</t>
  </si>
  <si>
    <t>Melhorar precisão, estabilidade e tempo de resposta.</t>
  </si>
  <si>
    <t>Desenvolvimento de tecnologia, aprendizado contínuo.</t>
  </si>
  <si>
    <t>Impactam diretamente na qualidade do app.</t>
  </si>
  <si>
    <t>Essenciais para a usabilidade e confiabilidade.</t>
  </si>
  <si>
    <t>Implementar funcionalidades, corrigir bugs, otimizar código.</t>
  </si>
  <si>
    <t>Colaboração com PO para entregas eficazes.</t>
  </si>
  <si>
    <t>Atualizações de funcionalidades, correções de bugs.</t>
  </si>
  <si>
    <t>Informações claras sobre prioridades e backlog.</t>
  </si>
  <si>
    <t>Dailys e reuniões de sprint no Scrum.</t>
  </si>
  <si>
    <t>Dailys durante a sprint, reuniões semanais.</t>
  </si>
  <si>
    <t>Quadro no Jira, reuniões no Teams.</t>
  </si>
  <si>
    <t>Time Comercial</t>
  </si>
  <si>
    <t>Atrair mais parceiros e aumentar a receita.</t>
  </si>
  <si>
    <t>Expandir parcerias com apps de mobilidade e atrair usuários.</t>
  </si>
  <si>
    <t>Crescimento da base de usuários, monetização.</t>
  </si>
  <si>
    <t>Impactam na receita e nas estratégias comerciais.</t>
  </si>
  <si>
    <t>Influenciam diretamente o sucesso financeiro.</t>
  </si>
  <si>
    <t>Negociar parcerias, buscar novos clientes.</t>
  </si>
  <si>
    <t>Alinhamento com as estratégias de marketing e crescimento.</t>
  </si>
  <si>
    <t>Relatórios sobre novos parceiros, tendências de mercado.</t>
  </si>
  <si>
    <t>Resumos claros com ênfase em oportunidades.</t>
  </si>
  <si>
    <t>Reuniões trimestrais de revisão de estratégia.</t>
  </si>
  <si>
    <t>Trimestral para estratégia, semanal para atualizações.</t>
  </si>
  <si>
    <t>Reuniões online, e-mails informativos.</t>
  </si>
  <si>
    <t>Marketing</t>
  </si>
  <si>
    <t>Promover o aplicativo, a marca  e atrair novos clientes.</t>
  </si>
  <si>
    <t xml:space="preserve">Aumentar a conscientização, gerar leads, criar campanhas eficazes para atrair clientes. </t>
  </si>
  <si>
    <t>Sucesso das campanhas, crescimento da base de usuários.</t>
  </si>
  <si>
    <t>Moldam a percepção do aplicativo e da marca no mercado.</t>
  </si>
  <si>
    <t>: Afetam diretamente a aquisição de usuários e no resultado financeiro da empresa.</t>
  </si>
  <si>
    <t>Planejar campanhas, criar conteúdo, monitorar métricas de marketing.</t>
  </si>
  <si>
    <t>Comunicar eficazmente os benefícios do aplicativo aos clientes.</t>
  </si>
  <si>
    <t>Resultados de campanhas de marketing, análises de público-alvo, insights sobre concorrência.</t>
  </si>
  <si>
    <t>Análises aprofundadas de desempenho de campanhas, segmentação de mercado.</t>
  </si>
  <si>
    <t>Reuniões mensais de análise de marketing, relatórios detalhados em PowerPoint.</t>
  </si>
  <si>
    <t>Mensal para análise de campanhas, atualizações conforme necessário.</t>
  </si>
  <si>
    <t>Reuniões virtuais, relatórios enviados por e-mail.</t>
  </si>
  <si>
    <t>UX (User Experience)</t>
  </si>
  <si>
    <t>Melhorar a usabilidade e a experiência do usuário.</t>
  </si>
  <si>
    <t>Interface intuitiva, navegação fluida, redução de erros.</t>
  </si>
  <si>
    <t>Satisfação do usuário, inovações em design.</t>
  </si>
  <si>
    <t>Influenciamos diretamente na atualização dos usuários.</t>
  </si>
  <si>
    <t>Impacto direto na experiência do usuário.</t>
  </si>
  <si>
    <t>Criar e testar interfaces, propor melhorias.</t>
  </si>
  <si>
    <t>Feedback dos usuários, testes de usabilidade.</t>
  </si>
  <si>
    <t>Relatórios detalhados com insights sobre uso.</t>
  </si>
  <si>
    <t>Reuniões semanais de UX, testes de usabilidade.</t>
  </si>
  <si>
    <t>Semanais para ajustes, meses para revisão geral.</t>
  </si>
  <si>
    <t>Reuniões no Teams, análises no Miro.</t>
  </si>
  <si>
    <t>Equipe de Suporte ao Cliente</t>
  </si>
  <si>
    <t>Resolva problemas dos usuários e melhore a experiência.</t>
  </si>
  <si>
    <t>Reduzir o tempo de resposta, aumentar a satisfação.</t>
  </si>
  <si>
    <t>Atendimento rápido e eficiente.</t>
  </si>
  <si>
    <t>Influenciaram a satisfação e retenção dos usuários.</t>
  </si>
  <si>
    <t>Mantenha os clientes engajados.</t>
  </si>
  <si>
    <t>Responder dúvidas, solucionar problemas, repassar feedbacks.</t>
  </si>
  <si>
    <t>Oferecer suporte ágil e eficiente.</t>
  </si>
  <si>
    <t>Problemas recorrentes, sugestões de melhoria.</t>
  </si>
  <si>
    <t>Relatórios sintéticos com principais reclamações.</t>
  </si>
  <si>
    <t>Reuniões mensais de revisão de suporte.</t>
  </si>
  <si>
    <t>Mensal para revisão e ajustes.</t>
  </si>
  <si>
    <t>E-mails, reuniões online.</t>
  </si>
  <si>
    <t>Gerência Executiva/Alta Administração</t>
  </si>
  <si>
    <t>Garantir crescimento sustentável do aplicativo e retorno financeiro.</t>
  </si>
  <si>
    <t>Expandir mercado, alinhar estratégia com objetivos financeiros.</t>
  </si>
  <si>
    <t>Sucesso do app, inovação e lucratividade.</t>
  </si>
  <si>
    <t>Definir orçamento e estratégias gerais.</t>
  </si>
  <si>
    <t>Definir metas, alocar recursos.</t>
  </si>
  <si>
    <t>Garantir o alinhamento estratégico com os objetivos da empresa.</t>
  </si>
  <si>
    <t>Relatórios financeiros e estratégicos.</t>
  </si>
  <si>
    <t>Relatórios de alto nível com foco em indicadores-chave.</t>
  </si>
  <si>
    <t>Reuniões trimestrais executivas.</t>
  </si>
  <si>
    <t>Trimestral para revisão, ajustes conforme necessário.</t>
  </si>
  <si>
    <t>Reuniões online ou presenciais, relatórios executivos.</t>
  </si>
  <si>
    <t>Determinar o rumo do aplicativo.</t>
  </si>
  <si>
    <t>Colaborar com os desenvolvedores para otimização do design.</t>
  </si>
  <si>
    <t>Descrição</t>
  </si>
  <si>
    <t>Atividade</t>
  </si>
  <si>
    <t>Duração (dias)</t>
  </si>
  <si>
    <t>Iniciação (definir objetivos e proposta de valor)</t>
  </si>
  <si>
    <t>A</t>
  </si>
  <si>
    <t>-</t>
  </si>
  <si>
    <t>Identificar recursos principais</t>
  </si>
  <si>
    <t>B</t>
  </si>
  <si>
    <t>C</t>
  </si>
  <si>
    <t>Análise de mercado e concorrência</t>
  </si>
  <si>
    <t>D</t>
  </si>
  <si>
    <t>B/C</t>
  </si>
  <si>
    <t>Definir requisitos do app</t>
  </si>
  <si>
    <t>E</t>
  </si>
  <si>
    <t>F</t>
  </si>
  <si>
    <t>D/E</t>
  </si>
  <si>
    <t>Design da interface e protótipos</t>
  </si>
  <si>
    <t>G</t>
  </si>
  <si>
    <t>F/E</t>
  </si>
  <si>
    <t>H</t>
  </si>
  <si>
    <t>J</t>
  </si>
  <si>
    <t>K</t>
  </si>
  <si>
    <t>L</t>
  </si>
  <si>
    <t>I</t>
  </si>
  <si>
    <t>E/H</t>
  </si>
  <si>
    <t>Desenvolvimento da IA de comparação de preços</t>
  </si>
  <si>
    <t>Algoritmo de melhor oferta para usuário</t>
  </si>
  <si>
    <t>Integração com pagamento e localização</t>
  </si>
  <si>
    <t>M</t>
  </si>
  <si>
    <t>J/L</t>
  </si>
  <si>
    <t>P</t>
  </si>
  <si>
    <t>Q</t>
  </si>
  <si>
    <t>R</t>
  </si>
  <si>
    <t>S</t>
  </si>
  <si>
    <t>N</t>
  </si>
  <si>
    <t>H/M</t>
  </si>
  <si>
    <t>Infraestrutura para publicação</t>
  </si>
  <si>
    <t>O</t>
  </si>
  <si>
    <t>Criação de materiais de marketing</t>
  </si>
  <si>
    <t>N/O</t>
  </si>
  <si>
    <t>Monitoramento e feedback</t>
  </si>
  <si>
    <t>Atualizações e melhorias</t>
  </si>
  <si>
    <t>Suporte ao cliente</t>
  </si>
  <si>
    <t>Previsões de Orçamento</t>
  </si>
  <si>
    <t>Capa</t>
  </si>
  <si>
    <t>Instruções, Histórico de Alterações e as Aprovações</t>
  </si>
  <si>
    <t>Orçado</t>
  </si>
  <si>
    <t>Detalhamento dos investimentos orçados</t>
  </si>
  <si>
    <t>Realizado</t>
  </si>
  <si>
    <t>Detalhamento dos investimentos realizados</t>
  </si>
  <si>
    <t>Status</t>
  </si>
  <si>
    <t>Status comparando Orçado x Realizado</t>
  </si>
  <si>
    <t>Parâmetros</t>
  </si>
  <si>
    <t>Parâmetros usados nas outras abas da planilha.</t>
  </si>
  <si>
    <t>Fonte</t>
  </si>
  <si>
    <t>https://escritoriodeprojetos.com.br/download/previsoes-do-orcamento/</t>
  </si>
  <si>
    <t>Controle de Versões</t>
  </si>
  <si>
    <t>Versão</t>
  </si>
  <si>
    <t>Data</t>
  </si>
  <si>
    <t>Autor</t>
  </si>
  <si>
    <t>Notas da Revisão</t>
  </si>
  <si>
    <t>1.0</t>
  </si>
  <si>
    <t>Icaro Luiz Dellalo Silvas</t>
  </si>
  <si>
    <t>base de orçamento</t>
  </si>
  <si>
    <t>Instruções</t>
  </si>
  <si>
    <t>Ref.</t>
  </si>
  <si>
    <t>Aba</t>
  </si>
  <si>
    <t>Respons</t>
  </si>
  <si>
    <t>Passos</t>
  </si>
  <si>
    <t>Param</t>
  </si>
  <si>
    <t>PMO</t>
  </si>
  <si>
    <t>Entre com o Custo do Capital</t>
  </si>
  <si>
    <t>Gerente de Projetos</t>
  </si>
  <si>
    <t>Preencher as informações de identificação do projeto (Nome, Solicitante e Patrocionador)</t>
  </si>
  <si>
    <t>Preencher na coluna B o nome de cada Gasto (B7, B10, ...). No máximo 5, caso tiver mais de 5 agrupar os benefícios ou ajustar planilha. Veja na Aba Param - Coluna C - Tipos de gastos comuns em projetos</t>
  </si>
  <si>
    <t>Sempre que possível, esclareça como foi calculado o valor dos gastos (C7, C10, ...)</t>
  </si>
  <si>
    <t>Entrar com o valor dos gastos por ano (D9..M21), se preferir, entre com o valor do crescimento por ano (D8..M20) para todos os gastos</t>
  </si>
  <si>
    <t>Preenche na coluna B o nome dos custos (B29, B30)</t>
  </si>
  <si>
    <t>Sempre que possível, esclareça como foi calculado o valor dos custos (C29, C30)</t>
  </si>
  <si>
    <t>Entrar com o valor dos custos por ano (D27..M31)</t>
  </si>
  <si>
    <t>Entre com o valor realizado mês a mês. Caso não necessitar registrar os detalhes, pode incluir o valor total na linha 39 [Investimento total]</t>
  </si>
  <si>
    <t>Aprovações</t>
  </si>
  <si>
    <t>Participante</t>
  </si>
  <si>
    <t>Assinatura</t>
  </si>
  <si>
    <t>Icaro Luiz Dellalo Silva</t>
  </si>
  <si>
    <t>Icaro</t>
  </si>
  <si>
    <t>Isaac Ferreira dos Santos</t>
  </si>
  <si>
    <t>Isaac</t>
  </si>
  <si>
    <t>Giovanne Braga Costa</t>
  </si>
  <si>
    <t>Gioavanne</t>
  </si>
  <si>
    <t>Caroline dos Santos Gomes</t>
  </si>
  <si>
    <t>Caroline</t>
  </si>
  <si>
    <t>Identificação do Projeto</t>
  </si>
  <si>
    <t>Mês</t>
  </si>
  <si>
    <t>Nome do Projeto</t>
  </si>
  <si>
    <t>Patrocinador</t>
  </si>
  <si>
    <t>Investimento Total</t>
  </si>
  <si>
    <t>Investimento Acumulado</t>
  </si>
  <si>
    <t>Explicação</t>
  </si>
  <si>
    <t>Investimento c/ taxa de crescimento</t>
  </si>
  <si>
    <t>Para facilitar o cálculo do gasto baseado em uma taxa de crescimento.</t>
  </si>
  <si>
    <t>Gasto</t>
  </si>
  <si>
    <t>Taxa de Crescimento</t>
  </si>
  <si>
    <t>Investimentos</t>
  </si>
  <si>
    <t>Custo de Implementação</t>
  </si>
  <si>
    <t>Custo da Operação</t>
  </si>
  <si>
    <t>Custos de Treinamento</t>
  </si>
  <si>
    <t>Design da interface (UI) e protótipos</t>
  </si>
  <si>
    <t>Indicadores Financeiros</t>
  </si>
  <si>
    <t>NPV/VPL</t>
  </si>
  <si>
    <t xml:space="preserve">Payback </t>
  </si>
  <si>
    <t>ROI</t>
  </si>
  <si>
    <t>Períodos</t>
  </si>
  <si>
    <t>No Período (R$)</t>
  </si>
  <si>
    <t>Acumulado (R$)</t>
  </si>
  <si>
    <t>Desvio (R$)</t>
  </si>
  <si>
    <t>Desvio %</t>
  </si>
  <si>
    <t>Diferença dos realizados</t>
  </si>
  <si>
    <t>Total</t>
  </si>
  <si>
    <t>Saldo Final</t>
  </si>
  <si>
    <t>Variável</t>
  </si>
  <si>
    <t>Tipo de Benefício</t>
  </si>
  <si>
    <t>Custo do Capital</t>
  </si>
  <si>
    <t>Retorno Requerido do Investimento</t>
  </si>
  <si>
    <t>Domínio ou Valor</t>
  </si>
  <si>
    <t>Aumento de Receita</t>
  </si>
  <si>
    <t>Aumento de Produtividade</t>
  </si>
  <si>
    <t>Aumento da Capacidade Produtiva</t>
  </si>
  <si>
    <t>Redução do Turn-over</t>
  </si>
  <si>
    <t>Redução de retrabalho</t>
  </si>
  <si>
    <t>Redução dos custos da não qualidade</t>
  </si>
  <si>
    <t>Redução das reclamações dos clientes</t>
  </si>
  <si>
    <t>Redução dos custos</t>
  </si>
  <si>
    <t>Parametros a serem configurados inicialmente</t>
  </si>
  <si>
    <t>Projeto</t>
  </si>
  <si>
    <t>Nome do projeto</t>
  </si>
  <si>
    <t>Mês de início</t>
  </si>
  <si>
    <t>Informações sobre o projeto</t>
  </si>
  <si>
    <t>Gerente Responsável</t>
  </si>
  <si>
    <t>Data da avaliação</t>
  </si>
  <si>
    <t>Histórico da avaliação de riscos</t>
  </si>
  <si>
    <t>Elaboração da análise da avaliação de risco entre outras medidas de planejamento.</t>
  </si>
  <si>
    <t>Identificação dos Riscos</t>
  </si>
  <si>
    <t>ID</t>
  </si>
  <si>
    <t>Fase ou</t>
  </si>
  <si>
    <t>Declaração do Risco</t>
  </si>
  <si>
    <t>Resp.</t>
  </si>
  <si>
    <t>Estratégia de Resposta</t>
  </si>
  <si>
    <t>Plano de Prevenção</t>
  </si>
  <si>
    <t>Plano de Contingência</t>
  </si>
  <si>
    <t>Severidade 
(X,Y)</t>
  </si>
  <si>
    <t>Recurso</t>
  </si>
  <si>
    <t>Classificação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</si>
  <si>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</si>
  <si>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</si>
  <si>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CONSEQUÊNCIA </t>
    </r>
    <r>
      <rPr>
        <sz val="8"/>
        <rFont val="Arial"/>
        <family val="2"/>
      </rPr>
      <t>(Começar a frase com "O que acarretaria ...")</t>
    </r>
  </si>
  <si>
    <t>Riscos Colaterais</t>
  </si>
  <si>
    <t>R01</t>
  </si>
  <si>
    <t>API (Integração)</t>
  </si>
  <si>
    <t>Segurança</t>
  </si>
  <si>
    <t>Como resultado de falhas de autenticação na API</t>
  </si>
  <si>
    <t>Pode ocorrer acesso não autorizado aos dados de localização e preço</t>
  </si>
  <si>
    <t>O que acarretaria vazamento de dados sensíveis dos usuários</t>
  </si>
  <si>
    <t>Mitigar</t>
  </si>
  <si>
    <t>Utilizar autenticação forte via tokens, criptografia de dados em trânsito e conformidade com a LGPD</t>
  </si>
  <si>
    <t>Monitoramento contínuo e alertas de acesso indevido</t>
  </si>
  <si>
    <t>Perda de credibilidade com usuários e parceiros, além de possíveis processos judiciais.</t>
  </si>
  <si>
    <t>R02</t>
  </si>
  <si>
    <t>Backend</t>
  </si>
  <si>
    <t>Desempenho</t>
  </si>
  <si>
    <t>Como resultado de sobrecarga nos servidores em horários de pico</t>
  </si>
  <si>
    <t>Pode ocorrer lentidão ou falhas na exibição dos preços</t>
  </si>
  <si>
    <t>O que acarretaria perda de confiança do usuário e evasão da plataforma</t>
  </si>
  <si>
    <t>Giovanne</t>
  </si>
  <si>
    <t>Escalonamento automático de infraestrutura, cache inteligente e balanceamento de carga</t>
  </si>
  <si>
    <t>Uso de serviços em nuvem elásticos ou fallback para tela informativa</t>
  </si>
  <si>
    <t>Redução na base de usuários, aumento de custos com suporte e impacto em métricas de desempenho.</t>
  </si>
  <si>
    <t>R03</t>
  </si>
  <si>
    <t>Banco de Dados</t>
  </si>
  <si>
    <t>Funcionalidade</t>
  </si>
  <si>
    <t>Como resultado de falha na sincronização entre a API e o banco de dados</t>
  </si>
  <si>
    <t>Pode ocorrer exibição de valores incorretos ou desatualizados</t>
  </si>
  <si>
    <t>O que acarretaria decisões erradas por parte do usuário e prejuízo à reputação da plataforma</t>
  </si>
  <si>
    <t>Validar consistência dos dados a cada requisição, usar logs de integridade e backups automatizados</t>
  </si>
  <si>
    <t>Mostrar última atualização ao usuário e permitir feedback</t>
  </si>
  <si>
    <t>Aumento de solicitações de suporte, queda no engajamento e necessidade de retrabalho técnico.</t>
  </si>
  <si>
    <t>R04</t>
  </si>
  <si>
    <t>Interface do Usuário</t>
  </si>
  <si>
    <t>Como resultado de má usabilidade ou layout não intuitivo</t>
  </si>
  <si>
    <t>Pode ocorrer desistência do uso antes da finalização da consulta</t>
  </si>
  <si>
    <t>O que acarretaria redução no engajamento e impacto negativo na retenção de usuários</t>
  </si>
  <si>
    <t>Realizar testes de usabilidade, aplicar UX Writing e boas práticas de design responsivo</t>
  </si>
  <si>
    <t>Iterações rápidas com base em feedback dos usuários</t>
  </si>
  <si>
    <t>Mau posicionamento no mercado, queda na taxa de conversão e rejeição em avaliações de loja de aplicativos.</t>
  </si>
  <si>
    <t>R05</t>
  </si>
  <si>
    <t>Legal</t>
  </si>
  <si>
    <t>Como resultado do uso de dados de APIs sem contrato ou autorização explícita</t>
  </si>
  <si>
    <t>Pode ocorrer violação de termos de uso das plataformas integradas</t>
  </si>
  <si>
    <t>O que acarretaria sanções legais ou necessidade de descontinuação do serviço</t>
  </si>
  <si>
    <t>Ícaro</t>
  </si>
  <si>
    <t>Evitar</t>
  </si>
  <si>
    <t>Validar contratos de uso com as plataformas (Uber/99), revisar política de uso de dados públicos</t>
  </si>
  <si>
    <t>Suspensão temporária da funcionalidade e reformulação jurídica do serviço</t>
  </si>
  <si>
    <t>Multas, bloqueio de acesso às APIs e impacto direto na operação do app.</t>
  </si>
  <si>
    <t xml:space="preserve">                      Qualificação dos Riscos</t>
  </si>
  <si>
    <t>Base Custo</t>
  </si>
  <si>
    <t>R$</t>
  </si>
  <si>
    <t>Base Prazo</t>
  </si>
  <si>
    <t>dias úteis</t>
  </si>
  <si>
    <t>Probabilidade do risco virar incidente 
(Y)</t>
  </si>
  <si>
    <t>Avaliação de Impacto 
(X)</t>
  </si>
  <si>
    <t>Severidade 
(Y,X)</t>
  </si>
  <si>
    <t>Custo</t>
  </si>
  <si>
    <t>Prazo</t>
  </si>
  <si>
    <r>
      <t xml:space="preserve">CONSEQÜÊNCIA </t>
    </r>
    <r>
      <rPr>
        <sz val="8"/>
        <rFont val="Arial"/>
        <family val="2"/>
      </rPr>
      <t>(Começar a frase com "O que acarretaria ...")</t>
    </r>
  </si>
  <si>
    <t>Aumento no Custo (X1)</t>
  </si>
  <si>
    <t>Desvio no Cronograma  
(X2)</t>
  </si>
  <si>
    <t>(X1*X2)</t>
  </si>
  <si>
    <t>Resultado do Impacto 
(X1+X2)</t>
  </si>
  <si>
    <t>Alta - 0,4</t>
  </si>
  <si>
    <t>Entre 10% e 20% - 1,40</t>
  </si>
  <si>
    <t>Insignificante - 2,05</t>
  </si>
  <si>
    <t>Atraso no projeto e aumento nos custos</t>
  </si>
  <si>
    <t>Maior que 20% - 1,80</t>
  </si>
  <si>
    <t>Entre 5% e 10% - 2,20</t>
  </si>
  <si>
    <t>Menor que 5% - 1,10</t>
  </si>
  <si>
    <t>Entre 10% e 20% - 2,40</t>
  </si>
  <si>
    <t>Baixa - 0,1</t>
  </si>
  <si>
    <t>Insignificante - 1,05</t>
  </si>
  <si>
    <t>Maior que 20% - 2,80</t>
  </si>
  <si>
    <t>Moderada - 0,2</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</si>
  <si>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</si>
  <si>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</si>
  <si>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</si>
  <si>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</si>
  <si>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Possível atraso na liberação da versão beta e necessidade de retrabalho em segurança</t>
  </si>
  <si>
    <t>Sobrecarga de servidores pode exigir upgrade de plano ou instância extra na nuvem</t>
  </si>
  <si>
    <t>Pode exigir retrabalho na integração com banco de dados e teste extensivo, impactando cronograma e equipe</t>
  </si>
  <si>
    <t>Readequações de layout podem demandar contratação pontual de UX/UI Designer</t>
  </si>
  <si>
    <t>Revisão jurídica de uso de dados pode envolver consultoria legal e renegociação com plataformas integradas</t>
  </si>
  <si>
    <t>Gestão de RH</t>
  </si>
  <si>
    <r>
      <t>1 - Equipe do Projeto</t>
    </r>
    <r>
      <rPr>
        <b/>
        <sz val="14"/>
        <color rgb="FF000000"/>
        <rFont val="Times New Roman"/>
        <family val="1"/>
      </rPr>
      <t xml:space="preserve"> </t>
    </r>
  </si>
  <si>
    <t>NOME</t>
  </si>
  <si>
    <t>FUNÇÃO no projeto</t>
  </si>
  <si>
    <t>ORIGEM – organização / externo</t>
  </si>
  <si>
    <t>DEDICAÇÃO – Integral / parcial / horas)</t>
  </si>
  <si>
    <t>Icaro Luiz</t>
  </si>
  <si>
    <t>Gerente de Projeto</t>
  </si>
  <si>
    <t>FECAP</t>
  </si>
  <si>
    <t>Parcial</t>
  </si>
  <si>
    <t>Giovanne Braga</t>
  </si>
  <si>
    <t>Desenvolvedor Full Stack</t>
  </si>
  <si>
    <t xml:space="preserve"> Parcial</t>
  </si>
  <si>
    <t>Caroline Gomes</t>
  </si>
  <si>
    <t>Analista de Dados</t>
  </si>
  <si>
    <t>Isaac Ferreira</t>
  </si>
  <si>
    <t>UX/UI Designer</t>
  </si>
  <si>
    <t>2 - Planejamento de RH</t>
  </si>
  <si>
    <r>
      <t>Designação:</t>
    </r>
    <r>
      <rPr>
        <sz val="11"/>
        <color rgb="FF000000"/>
        <rFont val="Times New Roman"/>
        <family val="1"/>
      </rPr>
      <t xml:space="preserve"> Gerente de Projeto</t>
    </r>
  </si>
  <si>
    <r>
      <t>Nome e cargo:</t>
    </r>
    <r>
      <rPr>
        <sz val="11"/>
        <color rgb="FF000000"/>
        <rFont val="Times New Roman"/>
        <family val="1"/>
      </rPr>
      <t xml:space="preserve"> Icaro Luiz – Gerente de TI</t>
    </r>
  </si>
  <si>
    <r>
      <t>Papel:</t>
    </r>
    <r>
      <rPr>
        <sz val="11"/>
        <color rgb="FF000000"/>
        <rFont val="Times New Roman"/>
        <family val="1"/>
      </rPr>
      <t xml:space="preserve"> Gerente de Projeto</t>
    </r>
  </si>
  <si>
    <r>
      <t>Perfil:</t>
    </r>
    <r>
      <rPr>
        <sz val="11"/>
        <color rgb="FF000000"/>
        <rFont val="Times New Roman"/>
        <family val="1"/>
      </rPr>
      <t xml:space="preserve"> MBA em Gerenciamento de Projetos, experiência de 5 anos em TI</t>
    </r>
  </si>
  <si>
    <r>
      <t>Responsabilidades:</t>
    </r>
    <r>
      <rPr>
        <sz val="11"/>
        <color rgb="FF000000"/>
        <rFont val="Times New Roman"/>
        <family val="1"/>
      </rPr>
      <t xml:space="preserve"> Acompanhar prazos, qualidade e custo do projeto, liderar a equipe e reportar ao patrocinador.</t>
    </r>
  </si>
  <si>
    <r>
      <t>Designação:</t>
    </r>
    <r>
      <rPr>
        <sz val="11"/>
        <color rgb="FF000000"/>
        <rFont val="Times New Roman"/>
        <family val="1"/>
      </rPr>
      <t xml:space="preserve"> Analista de Dados</t>
    </r>
  </si>
  <si>
    <r>
      <t>Nome e cargo:</t>
    </r>
    <r>
      <rPr>
        <sz val="11"/>
        <color rgb="FF000000"/>
        <rFont val="Times New Roman"/>
        <family val="1"/>
      </rPr>
      <t xml:space="preserve"> Beatriz Almeida – Analista de Dados</t>
    </r>
  </si>
  <si>
    <r>
      <t>Papel:</t>
    </r>
    <r>
      <rPr>
        <sz val="11"/>
        <color rgb="FF000000"/>
        <rFont val="Times New Roman"/>
        <family val="1"/>
      </rPr>
      <t xml:space="preserve"> Levantar, documentar e validar dados e requisitos</t>
    </r>
  </si>
  <si>
    <r>
      <t>Perfil:</t>
    </r>
    <r>
      <rPr>
        <sz val="11"/>
        <color rgb="FF000000"/>
        <rFont val="Times New Roman"/>
        <family val="1"/>
      </rPr>
      <t xml:space="preserve"> Analista com 4 anos de experiência, domínio de análise estatística, modelagem de dados, BPMN e comunicação com o cliente.</t>
    </r>
  </si>
  <si>
    <r>
      <t>Responsabilidades:</t>
    </r>
    <r>
      <rPr>
        <sz val="11"/>
        <color rgb="FF000000"/>
        <rFont val="Times New Roman"/>
        <family val="1"/>
      </rPr>
      <t xml:space="preserve"> Garantir a clareza e integridade dos dados e requisitos do sistema.</t>
    </r>
  </si>
  <si>
    <r>
      <t>Designação:</t>
    </r>
    <r>
      <rPr>
        <sz val="11"/>
        <color rgb="FF000000"/>
        <rFont val="Times New Roman"/>
        <family val="1"/>
      </rPr>
      <t xml:space="preserve"> Desenvolvedor Full Stack</t>
    </r>
  </si>
  <si>
    <r>
      <t>Nome e cargo:</t>
    </r>
    <r>
      <rPr>
        <sz val="11"/>
        <color rgb="FF000000"/>
        <rFont val="Times New Roman"/>
        <family val="1"/>
      </rPr>
      <t xml:space="preserve"> Giovanne Braga – Desenvolvedor</t>
    </r>
  </si>
  <si>
    <r>
      <t>Papel:</t>
    </r>
    <r>
      <rPr>
        <sz val="11"/>
        <color rgb="FF000000"/>
        <rFont val="Times New Roman"/>
        <family val="1"/>
      </rPr>
      <t xml:space="preserve"> Desenvolvedor Full Stack</t>
    </r>
  </si>
  <si>
    <r>
      <t>Perfil:</t>
    </r>
    <r>
      <rPr>
        <sz val="11"/>
        <color rgb="FF000000"/>
        <rFont val="Times New Roman"/>
        <family val="1"/>
      </rPr>
      <t xml:space="preserve"> Experiência prática com React, Node, banco de dados SQL e NoSQL.</t>
    </r>
  </si>
  <si>
    <r>
      <t>Responsabilidades:</t>
    </r>
    <r>
      <rPr>
        <sz val="11"/>
        <color rgb="FF000000"/>
        <rFont val="Times New Roman"/>
        <family val="1"/>
      </rPr>
      <t xml:space="preserve"> Desenvolver o sistema com foco em performance e manutenção.</t>
    </r>
  </si>
  <si>
    <r>
      <t>Designação:</t>
    </r>
    <r>
      <rPr>
        <sz val="11"/>
        <color rgb="FF000000"/>
        <rFont val="Times New Roman"/>
        <family val="1"/>
      </rPr>
      <t xml:space="preserve"> Designer UX/UI</t>
    </r>
  </si>
  <si>
    <r>
      <t>Nome e cargo:</t>
    </r>
    <r>
      <rPr>
        <sz val="11"/>
        <color rgb="FF000000"/>
        <rFont val="Times New Roman"/>
        <family val="1"/>
      </rPr>
      <t xml:space="preserve"> Isaac Ferreira – Designer Freelance</t>
    </r>
  </si>
  <si>
    <r>
      <t>Papel:</t>
    </r>
    <r>
      <rPr>
        <sz val="11"/>
        <color rgb="FF000000"/>
        <rFont val="Times New Roman"/>
        <family val="1"/>
      </rPr>
      <t xml:space="preserve"> Designer UX/UI</t>
    </r>
  </si>
  <si>
    <r>
      <t>Perfil:</t>
    </r>
    <r>
      <rPr>
        <sz val="11"/>
        <color rgb="FF000000"/>
        <rFont val="Times New Roman"/>
        <family val="1"/>
      </rPr>
      <t xml:space="preserve"> Freelancer com experiência em design digital, prototipação e testes com usuários.</t>
    </r>
  </si>
  <si>
    <r>
      <t>Responsabilidades:</t>
    </r>
    <r>
      <rPr>
        <sz val="11"/>
        <color rgb="FF000000"/>
        <rFont val="Times New Roman"/>
        <family val="1"/>
      </rPr>
      <t xml:space="preserve"> Assegurar experiência fluida ao usuário final.</t>
    </r>
  </si>
  <si>
    <t>3 - Definir o organograma da equipe de projeto</t>
  </si>
  <si>
    <t>Organograma da equipe do projeto</t>
  </si>
  <si>
    <t xml:space="preserve">4- Definir o Mapa de competência </t>
  </si>
  <si>
    <t xml:space="preserve">5 - Definir o Matriz de responsabilidade </t>
  </si>
  <si>
    <t>Participou de treinamento</t>
  </si>
  <si>
    <t>Domínio básico</t>
  </si>
  <si>
    <t>Experiência prática</t>
  </si>
  <si>
    <t>Especialista</t>
  </si>
  <si>
    <t>Habilitação</t>
  </si>
  <si>
    <t>Pessoa</t>
  </si>
  <si>
    <t>Perfil de Qualificação</t>
  </si>
  <si>
    <t xml:space="preserve">MAPA DE COMPETÊNCIAS </t>
  </si>
  <si>
    <t>Nenhum conhecimento</t>
  </si>
  <si>
    <t>Levantamento de requisitos</t>
  </si>
  <si>
    <t>Programação (Full Stack)</t>
  </si>
  <si>
    <t>Análise de Dados</t>
  </si>
  <si>
    <t>Modelagem de Banco de Dados</t>
  </si>
  <si>
    <t>Fundamentos de Inteligência Artificial</t>
  </si>
  <si>
    <t>Validação e Testes de Modelos(IA)</t>
  </si>
  <si>
    <t>Integração de IA em Aplicações</t>
  </si>
  <si>
    <t>Comunicação com Cliente</t>
  </si>
  <si>
    <t>Consumo e Integração de APIs</t>
  </si>
  <si>
    <t>Git e Versionamento de Código</t>
  </si>
  <si>
    <t>Elaboração de Cronograma</t>
  </si>
  <si>
    <t>Gestão de Riscos</t>
  </si>
  <si>
    <t>Liderança no projeto</t>
  </si>
  <si>
    <t>Capacidade de Tomada de Decisão</t>
  </si>
  <si>
    <t>Arquitetura de Software</t>
  </si>
  <si>
    <t>UX/UI Designer (web/mobile)</t>
  </si>
  <si>
    <t>Matriz de Responsabilidade</t>
  </si>
  <si>
    <t>Cod.</t>
  </si>
  <si>
    <t>Equipe do Projeto</t>
  </si>
  <si>
    <t>Icaro Luiz-Gerente de Projeto</t>
  </si>
  <si>
    <t>Caroline Gomes-Analista de Dados</t>
  </si>
  <si>
    <t>Giovanne Braga-Desenvolvedor Full Stack</t>
  </si>
  <si>
    <t>Isaac Ferreira-UX/UI Designer</t>
  </si>
  <si>
    <t>Planejar Projeto</t>
  </si>
  <si>
    <t>Levantar Requisitos/Dados</t>
  </si>
  <si>
    <t>Projetar Solução</t>
  </si>
  <si>
    <t>Desenvolver Funcionalidades</t>
  </si>
  <si>
    <t>Testar e Validar com Usuários</t>
  </si>
  <si>
    <t>Encerrar Projeto</t>
  </si>
  <si>
    <t>Legenda - - Gráfico RACI</t>
  </si>
  <si>
    <t>Equipe do projeto</t>
  </si>
  <si>
    <t>R - Responsável pela Execução</t>
  </si>
  <si>
    <t>GP</t>
  </si>
  <si>
    <t>A - Responsável pela Aprovação</t>
  </si>
  <si>
    <t>AD</t>
  </si>
  <si>
    <t>C - Consultado</t>
  </si>
  <si>
    <t>DEV</t>
  </si>
  <si>
    <t>I - Informado</t>
  </si>
  <si>
    <t>UX</t>
  </si>
  <si>
    <t>P - Participante</t>
  </si>
  <si>
    <t>Muito Alta - 0,80</t>
  </si>
  <si>
    <t>Alta - 0,40</t>
  </si>
  <si>
    <t>Moderada - 0,20</t>
  </si>
  <si>
    <t>Baixa - 0,10</t>
  </si>
  <si>
    <t>Muito baixa - 0,05</t>
  </si>
  <si>
    <t>Desvio total maior que 20% no cronograma</t>
  </si>
  <si>
    <t>Mais de 20% de aumento nos custos</t>
  </si>
  <si>
    <t>Desvio total entre 10% e 20% no cronograma</t>
  </si>
  <si>
    <t>Desvio total entre 5% e 10% no cronograma</t>
  </si>
  <si>
    <t>Desvio menor que 5% no cronograma</t>
  </si>
  <si>
    <t>Desvio no cronograma insignificante</t>
  </si>
  <si>
    <t>entre 10% e 20% de aumento do custo</t>
  </si>
  <si>
    <t>entre 5% e 10% de aumento do custo</t>
  </si>
  <si>
    <t>Menos de 5% de aumento no custo</t>
  </si>
  <si>
    <t>Aumento de custo Insignificante</t>
  </si>
  <si>
    <t>Impacto</t>
  </si>
  <si>
    <t>Peso1 X Peso2</t>
  </si>
  <si>
    <t>Peso2</t>
  </si>
  <si>
    <t>Cronograma</t>
  </si>
  <si>
    <t>Peso1</t>
  </si>
  <si>
    <t>Gerenciar o Projeto</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</si>
  <si>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</si>
  <si>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</si>
  <si>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Identificação Stakeholder</t>
  </si>
  <si>
    <t>Nível de Interesse no Projeto</t>
  </si>
  <si>
    <t>Nível de Poder no Projeto</t>
  </si>
  <si>
    <t>Explicar a Ação a Ser Tomada</t>
  </si>
  <si>
    <t xml:space="preserve">PLANO DE COMUNICAÇÃO </t>
  </si>
  <si>
    <t>Usuários Finais</t>
  </si>
  <si>
    <t>Economia de tempo, comparação de preços, facilidade de uso</t>
  </si>
  <si>
    <t>Influenciam o sucesso do aplicativo por meio do uso e avaliações</t>
  </si>
  <si>
    <t>Utilizar o app, avaliar experiências, compartilhar feedback</t>
  </si>
  <si>
    <t>Sucesso do produto, aceitação do mercado, viabilidade do negócio</t>
  </si>
  <si>
    <t>Define prioridades e visão estratégica</t>
  </si>
  <si>
    <t>Priorizar recursos, definir funcionalidades e objetivos</t>
  </si>
  <si>
    <t>Qualidade técnica, entrega contínua, evolução do sistema</t>
  </si>
  <si>
    <t>Impactam diretamente a estabilidade e performance da solução</t>
  </si>
  <si>
    <t>Implementar funcionalidades, corrigir bugs, evoluir o sistema</t>
  </si>
  <si>
    <t>Assunto/Conteúdo</t>
  </si>
  <si>
    <t>Tipo</t>
  </si>
  <si>
    <t>Emissor (responsável)</t>
  </si>
  <si>
    <t>Local</t>
  </si>
  <si>
    <t>Receptor</t>
  </si>
  <si>
    <t>Data ou Frequência</t>
  </si>
  <si>
    <t>Feedback</t>
  </si>
  <si>
    <t>Data Feedback</t>
  </si>
  <si>
    <t>Parcerias com apps de mobilidade, crescimento do app</t>
  </si>
  <si>
    <t>Influenciam negociações e monetização</t>
  </si>
  <si>
    <t>Estabelecer contatos com plataformas, criar propostas comerciais</t>
  </si>
  <si>
    <t>CC-001</t>
  </si>
  <si>
    <t>Kick-off Meeting</t>
  </si>
  <si>
    <t>Apresentação do projeto, objetivos e funcionalidades esperadas</t>
  </si>
  <si>
    <t>Reunião</t>
  </si>
  <si>
    <t>Sala de Reuniões</t>
  </si>
  <si>
    <t>Início do projeto</t>
  </si>
  <si>
    <t>Coleta de sugestões iniciais e alinhamento</t>
  </si>
  <si>
    <t>Após reunião</t>
  </si>
  <si>
    <t>Divulgação do app, aumento de downloads e engajamento</t>
  </si>
  <si>
    <t>Influenciam a percepção e visibilidade do projeto</t>
  </si>
  <si>
    <t>Criar campanhas, gerir redes sociais, mensurar resultados</t>
  </si>
  <si>
    <t>CC-002</t>
  </si>
  <si>
    <t>Reunião de Planejamento</t>
  </si>
  <si>
    <t>Priorização das funcionalidades, metas e backlog</t>
  </si>
  <si>
    <t>Online</t>
  </si>
  <si>
    <t>Time Dev e UX</t>
  </si>
  <si>
    <t>Semanal</t>
  </si>
  <si>
    <t>Feedback sobre escopo e cronograma</t>
  </si>
  <si>
    <t>Após cada reunião</t>
  </si>
  <si>
    <t>Experiência de uso, fluidez na navegação</t>
  </si>
  <si>
    <t>Impactam diretamente na retenção de usuários</t>
  </si>
  <si>
    <t>Pesquisar com usuários, prototipar e testar interfaces</t>
  </si>
  <si>
    <t>CC-003</t>
  </si>
  <si>
    <t>Sprint Review</t>
  </si>
  <si>
    <t>Demonstração das entregas e funcionalidades testadas</t>
  </si>
  <si>
    <t>Scrum Master</t>
  </si>
  <si>
    <t>Stakeholders</t>
  </si>
  <si>
    <t>A cada 15 dias</t>
  </si>
  <si>
    <t>Avaliação das entregas, sugestões de melhoria</t>
  </si>
  <si>
    <t>Imediatamente após sessão</t>
  </si>
  <si>
    <t>Suporte Técnico</t>
  </si>
  <si>
    <t>Satisfação do cliente, resolução de problemas</t>
  </si>
  <si>
    <t>Influenciam a experiência contínua do usuário</t>
  </si>
  <si>
    <t>Responder dúvidas, acompanhar erros, coletar sugestões</t>
  </si>
  <si>
    <t>CC-004</t>
  </si>
  <si>
    <t>Sessões de Teste com Usuários</t>
  </si>
  <si>
    <t>Testes de usabilidade e fluxo de uso do aplicativo</t>
  </si>
  <si>
    <t>Workshop</t>
  </si>
  <si>
    <t>UX Designer</t>
  </si>
  <si>
    <t>Ambiente de Teste</t>
  </si>
  <si>
    <t>Mensal</t>
  </si>
  <si>
    <t>Opiniões sobre interface, navegação e sugestões</t>
  </si>
  <si>
    <t>Após cada sessão</t>
  </si>
  <si>
    <t>Alta Administração / Investidores</t>
  </si>
  <si>
    <t>Crescimento, retorno sobre investimento (ROI)</t>
  </si>
  <si>
    <t>Definem os recursos e metas estratégicas</t>
  </si>
  <si>
    <t>Avaliar indicadores, decidir sobre novos aportes e escalabilidade</t>
  </si>
  <si>
    <t>CC-005</t>
  </si>
  <si>
    <t>Alinhamento com Marketing</t>
  </si>
  <si>
    <t>Campanhas de lançamento e comunicação com público-alvo</t>
  </si>
  <si>
    <t>Gerente de Marketing</t>
  </si>
  <si>
    <t>Equipe de Marketing</t>
  </si>
  <si>
    <t>Quinzenal</t>
  </si>
  <si>
    <t>Feedback sobre peças publicitárias, metas de engajamento</t>
  </si>
  <si>
    <t>CC-006</t>
  </si>
  <si>
    <t>Monitoramento e Suporte Técnico</t>
  </si>
  <si>
    <t>Verificação de bugs, suporte aos testes internos e externos</t>
  </si>
  <si>
    <t>Equipe de Suporte</t>
  </si>
  <si>
    <t>Canal Interno (Chat)</t>
  </si>
  <si>
    <t>Contínuo</t>
  </si>
  <si>
    <t>Relatório de erros e sugestões de correção</t>
  </si>
  <si>
    <t>Diário</t>
  </si>
  <si>
    <t>CC-007</t>
  </si>
  <si>
    <t>Apresentação para Investidores</t>
  </si>
  <si>
    <t>Resultados do projeto, métricas de uso, estratégias de monetização</t>
  </si>
  <si>
    <t>Apresentação</t>
  </si>
  <si>
    <t>CEO</t>
  </si>
  <si>
    <t>Auditório / Online</t>
  </si>
  <si>
    <t>Investidores</t>
  </si>
  <si>
    <t>Bimestral</t>
  </si>
  <si>
    <t>Avaliação geral, validação de roadmap</t>
  </si>
  <si>
    <t>Após apresentação</t>
  </si>
  <si>
    <t>Aprovado por: Prefeitura de São Paulo - SP</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</si>
  <si>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</si>
  <si>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Gerente do projeto: Icaro Luiz</t>
  </si>
  <si>
    <t>Fare Advisor</t>
  </si>
  <si>
    <t>Data: 17/01/2025      Projeto: Fare Advisor</t>
  </si>
  <si>
    <t>Elaborado por:Equipe Fare Advisor</t>
  </si>
  <si>
    <t>Revisado em Jan/2025</t>
  </si>
  <si>
    <t>Responsável: Icaro Luiz</t>
  </si>
  <si>
    <t>Seção/depto: departamento de desenvolvimento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</si>
</sst>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R$&quot;\ #,##0.00;[Red]\-&quot;R$&quot;\ #,##0.00"/>
    <numFmt numFmtId="164" formatCode="_(&quot;R$ &quot;* #,##0.00_);_(&quot;R$ &quot;* \(#,##0.00\);_(&quot;R$ &quot;* &quot;-&quot;??_);_(@_)"/>
    <numFmt numFmtId="165" formatCode="d\.m"/>
    <numFmt numFmtId="166" formatCode="&quot;R$&quot;\ #,##0.00"/>
    <numFmt numFmtId="167" formatCode="ddd\,\ dd/mm/yyyy"/>
    <numFmt numFmtId="168" formatCode="d\-mmm\-yyyy"/>
    <numFmt numFmtId="169" formatCode="d"/>
    <numFmt numFmtId="170" formatCode="d/m/yy"/>
    <numFmt numFmtId="171" formatCode="d/m/yy;@"/>
    <numFmt numFmtId="172" formatCode="[$-416]mmm/yy;@"/>
    <numFmt numFmtId="173" formatCode="&quot;$&quot;#,##0.00_);[Red]\(&quot;$&quot;#,##0.00\)"/>
    <numFmt numFmtId="174" formatCode="0_);\(0\)"/>
    <numFmt numFmtId="175" formatCode="&quot;R$ &quot;#,##0_);\(&quot;R$ &quot;#,##0\)"/>
  </numFmts>
  <fonts count="108"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6"/>
      <color theme="1"/>
      <name val="Arial"/>
      <family val="2"/>
    </font>
    <font>
      <b/>
      <sz val="12"/>
      <color theme="1"/>
      <name val="Times New Roman"/>
      <family val="1"/>
    </font>
    <font>
      <sz val="12"/>
      <color theme="1"/>
      <name val="Times New Roman"/>
      <family val="1"/>
    </font>
    <font>
      <b/>
      <sz val="14"/>
      <color theme="1"/>
      <name val="Times New Roman"/>
      <family val="1"/>
    </font>
    <font>
      <sz val="16"/>
      <color theme="1"/>
      <name val="Times New Roman"/>
      <family val="1"/>
    </font>
    <font>
      <sz val="10"/>
      <color theme="1"/>
      <name val="Arial"/>
      <family val="2"/>
    </font>
    <font>
      <sz val="8"/>
      <color theme="1"/>
      <name val="Arial"/>
      <family val="2"/>
    </font>
    <font>
      <b/>
      <sz val="13"/>
      <color theme="1"/>
      <name val="Times New Roman"/>
      <family val="1"/>
    </font>
    <font>
      <sz val="12"/>
      <color theme="1"/>
      <name val="Arial"/>
      <family val="2"/>
    </font>
    <font>
      <b/>
      <sz val="18"/>
      <color rgb="FFE36C09"/>
      <name val="Arial"/>
      <family val="2"/>
    </font>
    <font>
      <b/>
      <sz val="20"/>
      <color theme="4"/>
      <name val="Arial"/>
      <family val="2"/>
    </font>
    <font>
      <sz val="9"/>
      <color theme="1"/>
      <name val="Arial"/>
      <family val="2"/>
    </font>
    <font>
      <b/>
      <sz val="10"/>
      <color theme="1"/>
      <name val="Arial"/>
      <family val="2"/>
    </font>
    <font>
      <b/>
      <sz val="14"/>
      <color theme="1"/>
      <name val="Arial"/>
      <family val="2"/>
    </font>
    <font>
      <b/>
      <sz val="12"/>
      <color theme="1"/>
      <name val="Arial"/>
      <family val="2"/>
    </font>
    <font>
      <sz val="12"/>
      <color rgb="FF374151"/>
      <name val="Arial"/>
      <family val="2"/>
    </font>
    <font>
      <u/>
      <sz val="12"/>
      <color theme="1"/>
      <name val="Arial"/>
      <family val="2"/>
    </font>
    <font>
      <sz val="11"/>
      <color theme="1"/>
      <name val="Arial"/>
      <family val="2"/>
    </font>
    <font>
      <b/>
      <sz val="11"/>
      <color theme="1"/>
      <name val="Arial"/>
      <family val="2"/>
    </font>
    <font>
      <sz val="10"/>
      <name val="Arial"/>
      <family val="2"/>
    </font>
    <font>
      <u/>
      <sz val="12"/>
      <color theme="1"/>
      <name val="Arial"/>
      <family val="2"/>
    </font>
    <font>
      <sz val="11"/>
      <color theme="0"/>
      <name val="Calibri"/>
      <family val="2"/>
    </font>
    <font>
      <b/>
      <sz val="18"/>
      <color rgb="FF1F497D"/>
      <name val="Cambria"/>
      <family val="1"/>
    </font>
    <font>
      <b/>
      <sz val="20"/>
      <color rgb="FF366092"/>
      <name val="Cambria"/>
      <family val="1"/>
    </font>
    <font>
      <sz val="10"/>
      <color theme="1"/>
      <name val="Calibri"/>
      <family val="2"/>
    </font>
    <font>
      <b/>
      <sz val="13"/>
      <color rgb="FF1F497D"/>
      <name val="Calibri"/>
      <family val="2"/>
    </font>
    <font>
      <b/>
      <sz val="11"/>
      <color rgb="FF1F497D"/>
      <name val="Calibri"/>
      <family val="2"/>
    </font>
    <font>
      <sz val="11"/>
      <color theme="1"/>
      <name val="Calibri"/>
      <family val="2"/>
    </font>
    <font>
      <sz val="9"/>
      <color theme="1"/>
      <name val="Calibri"/>
      <family val="2"/>
    </font>
    <font>
      <b/>
      <sz val="9"/>
      <color theme="0"/>
      <name val="Calibri"/>
      <family val="2"/>
    </font>
    <font>
      <sz val="8"/>
      <color theme="0"/>
      <name val="Calibri"/>
      <family val="2"/>
    </font>
    <font>
      <sz val="10"/>
      <color theme="1"/>
      <name val="Arial"/>
      <family val="2"/>
      <scheme val="minor"/>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b/>
      <sz val="12"/>
      <color rgb="FFFFFFFF"/>
      <name val="Times New Roman"/>
      <family val="1"/>
    </font>
    <font>
      <b/>
      <sz val="7"/>
      <color theme="1"/>
      <name val="Times New Roman"/>
      <family val="1"/>
    </font>
    <font>
      <sz val="11"/>
      <color theme="0"/>
      <name val="Arial"/>
      <family val="2"/>
      <scheme val="minor"/>
    </font>
    <font>
      <sz val="10"/>
      <name val="Arial"/>
      <family val="2"/>
    </font>
    <font>
      <b/>
      <sz val="18"/>
      <color theme="3"/>
      <name val="Arial"/>
      <family val="2"/>
      <scheme val="major"/>
    </font>
    <font>
      <sz val="10"/>
      <name val="Arial"/>
      <family val="2"/>
      <scheme val="minor"/>
    </font>
    <font>
      <sz val="11"/>
      <name val="Arial"/>
      <family val="2"/>
      <scheme val="minor"/>
    </font>
    <font>
      <b/>
      <sz val="10"/>
      <name val="Arial"/>
      <family val="2"/>
      <scheme val="minor"/>
    </font>
    <font>
      <i/>
      <sz val="10"/>
      <name val="Arial"/>
      <family val="2"/>
      <scheme val="minor"/>
    </font>
    <font>
      <u/>
      <sz val="11"/>
      <color theme="10"/>
      <name val="Arial"/>
      <family val="2"/>
      <scheme val="minor"/>
    </font>
    <font>
      <sz val="11"/>
      <color theme="1"/>
      <name val="Calibri"/>
      <family val="2"/>
    </font>
    <font>
      <sz val="10"/>
      <color rgb="FF000000"/>
      <name val="Arial"/>
      <scheme val="minor"/>
    </font>
    <font>
      <b/>
      <sz val="11"/>
      <color theme="1"/>
      <name val="Arial"/>
      <family val="2"/>
      <scheme val="minor"/>
    </font>
    <font>
      <b/>
      <sz val="10"/>
      <name val="Arial"/>
      <family val="2"/>
    </font>
    <font>
      <b/>
      <sz val="12"/>
      <color indexed="23"/>
      <name val="Arial"/>
      <family val="2"/>
      <scheme val="minor"/>
    </font>
    <font>
      <sz val="12"/>
      <color indexed="23"/>
      <name val="Arial"/>
      <family val="2"/>
      <scheme val="minor"/>
    </font>
    <font>
      <b/>
      <i/>
      <sz val="18"/>
      <color rgb="FFFFFFFF"/>
      <name val="Arial"/>
      <family val="2"/>
      <scheme val="major"/>
    </font>
    <font>
      <sz val="12"/>
      <color rgb="FFFFFFFF"/>
      <name val="Arial"/>
      <family val="2"/>
      <scheme val="minor"/>
    </font>
    <font>
      <sz val="12"/>
      <color theme="0"/>
      <name val="Arial"/>
      <family val="2"/>
      <scheme val="minor"/>
    </font>
    <font>
      <sz val="12"/>
      <color theme="1"/>
      <name val="Arial"/>
      <family val="2"/>
      <scheme val="minor"/>
    </font>
    <font>
      <sz val="14"/>
      <color indexed="23"/>
      <name val="Arial"/>
      <family val="2"/>
      <scheme val="minor"/>
    </font>
    <font>
      <b/>
      <i/>
      <sz val="14"/>
      <color theme="0"/>
      <name val="Arial"/>
      <family val="2"/>
      <scheme val="minor"/>
    </font>
    <font>
      <i/>
      <sz val="14"/>
      <color theme="1"/>
      <name val="Arial"/>
      <family val="2"/>
      <scheme val="minor"/>
    </font>
    <font>
      <sz val="14"/>
      <color theme="1"/>
      <name val="Arial"/>
      <family val="2"/>
      <scheme val="minor"/>
    </font>
    <font>
      <sz val="11"/>
      <name val="Calibri"/>
      <family val="2"/>
    </font>
    <font>
      <sz val="12"/>
      <name val="Arial"/>
      <family val="2"/>
      <scheme val="minor"/>
    </font>
    <font>
      <b/>
      <sz val="11"/>
      <name val="Arial"/>
      <family val="2"/>
      <scheme val="minor"/>
    </font>
    <font>
      <b/>
      <sz val="9"/>
      <color indexed="81"/>
      <name val="Tahoma"/>
      <family val="2"/>
    </font>
    <font>
      <sz val="9"/>
      <color indexed="81"/>
      <name val="Tahoma"/>
      <family val="2"/>
    </font>
    <font>
      <b/>
      <sz val="10"/>
      <color indexed="9"/>
      <name val="Arial"/>
      <family val="2"/>
    </font>
    <font>
      <b/>
      <sz val="8"/>
      <color indexed="9"/>
      <name val="Tahoma"/>
      <family val="2"/>
    </font>
    <font>
      <b/>
      <sz val="16"/>
      <name val="Arial"/>
      <family val="2"/>
    </font>
    <font>
      <b/>
      <sz val="8"/>
      <name val="Arial"/>
      <family val="2"/>
    </font>
    <font>
      <sz val="8"/>
      <name val="Arial"/>
      <family val="2"/>
    </font>
    <font>
      <b/>
      <sz val="8"/>
      <color indexed="8"/>
      <name val="Arial"/>
      <family val="2"/>
    </font>
    <font>
      <sz val="8"/>
      <color indexed="8"/>
      <name val="Arial"/>
      <family val="2"/>
    </font>
    <font>
      <b/>
      <sz val="8"/>
      <color indexed="10"/>
      <name val="Arial"/>
      <family val="2"/>
    </font>
    <font>
      <b/>
      <sz val="10"/>
      <color rgb="FFFF0000"/>
      <name val="Arial"/>
      <family val="2"/>
    </font>
    <font>
      <b/>
      <sz val="12"/>
      <color indexed="10"/>
      <name val="Arial"/>
      <family val="2"/>
    </font>
    <font>
      <sz val="12"/>
      <color rgb="FF000000"/>
      <name val="Times New Roman"/>
      <family val="1"/>
    </font>
    <font>
      <b/>
      <sz val="12"/>
      <color rgb="FF000000"/>
      <name val="Times New Roman"/>
      <family val="1"/>
    </font>
    <font>
      <b/>
      <u/>
      <sz val="18"/>
      <color rgb="FF000000"/>
      <name val="Times New Roman"/>
      <family val="1"/>
    </font>
    <font>
      <b/>
      <sz val="14"/>
      <color rgb="FF000000"/>
      <name val="Times New Roman"/>
      <family val="1"/>
    </font>
    <font>
      <b/>
      <i/>
      <sz val="9"/>
      <color rgb="FF000000"/>
      <name val="Arial"/>
      <family val="2"/>
    </font>
    <font>
      <b/>
      <sz val="9"/>
      <color rgb="FF000000"/>
      <name val="Arial"/>
      <family val="2"/>
    </font>
    <font>
      <sz val="11"/>
      <color rgb="FF000000"/>
      <name val="Times New Roman"/>
      <family val="1"/>
    </font>
    <font>
      <b/>
      <sz val="18"/>
      <color rgb="FF000000"/>
      <name val="Times New Roman"/>
      <family val="1"/>
    </font>
    <font>
      <sz val="10"/>
      <color rgb="FF000000"/>
      <name val="Arial"/>
      <family val="2"/>
      <scheme val="minor"/>
    </font>
    <font>
      <i/>
      <sz val="14"/>
      <name val="Arial"/>
      <family val="2"/>
    </font>
    <font>
      <sz val="10"/>
      <color indexed="62"/>
      <name val="Arial"/>
      <family val="2"/>
    </font>
    <font>
      <b/>
      <sz val="12"/>
      <color indexed="9"/>
      <name val="Arial"/>
      <family val="2"/>
    </font>
    <font>
      <sz val="12"/>
      <color indexed="9"/>
      <name val="Arial"/>
      <family val="2"/>
    </font>
    <font>
      <i/>
      <sz val="14"/>
      <color indexed="62"/>
      <name val="Arial"/>
      <family val="2"/>
    </font>
    <font>
      <b/>
      <sz val="15"/>
      <name val="Arial"/>
      <family val="2"/>
    </font>
    <font>
      <sz val="12"/>
      <name val="Arial"/>
      <family val="2"/>
    </font>
    <font>
      <b/>
      <sz val="12"/>
      <name val="Arial"/>
      <family val="2"/>
    </font>
    <font>
      <b/>
      <sz val="12"/>
      <color theme="0"/>
      <name val="Arial"/>
      <family val="2"/>
    </font>
    <font>
      <b/>
      <sz val="11"/>
      <name val="Calibri"/>
      <family val="2"/>
    </font>
    <font>
      <b/>
      <sz val="7"/>
      <name val="Times New Roman"/>
      <family val="1"/>
    </font>
    <font>
      <b/>
      <i/>
      <sz val="11"/>
      <name val="Calibri"/>
      <family val="2"/>
    </font>
    <font>
      <b/>
      <sz val="14"/>
      <name val="Arial"/>
      <family val="2"/>
    </font>
    <font>
      <sz val="3"/>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s>
  <fills count="48">
    <fill>
      <patternFill patternType="none"/>
    </fill>
    <fill>
      <patternFill patternType="gray125"/>
    </fill>
    <fill>
      <patternFill patternType="solid">
        <fgColor rgb="FF8DB3E2"/>
        <bgColor rgb="FF8DB3E2"/>
      </patternFill>
    </fill>
    <fill>
      <patternFill patternType="solid">
        <fgColor rgb="FFFABF8F"/>
        <bgColor rgb="FFFABF8F"/>
      </patternFill>
    </fill>
    <fill>
      <patternFill patternType="solid">
        <fgColor rgb="FFFFFF00"/>
        <bgColor rgb="FFFFFF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003366"/>
        <bgColor rgb="FF003366"/>
      </patternFill>
    </fill>
    <fill>
      <patternFill patternType="solid">
        <fgColor rgb="FFFFFFFF"/>
        <bgColor rgb="FFFFFFFF"/>
      </patternFill>
    </fill>
    <fill>
      <patternFill patternType="solid">
        <fgColor rgb="FF333399"/>
        <bgColor rgb="FF333399"/>
      </patternFill>
    </fill>
    <fill>
      <patternFill patternType="solid">
        <fgColor theme="6" tint="0.59999389629810485"/>
        <bgColor indexed="65"/>
      </patternFill>
    </fill>
    <fill>
      <patternFill patternType="solid">
        <fgColor theme="0"/>
        <bgColor indexed="64"/>
      </patternFill>
    </fill>
    <fill>
      <patternFill patternType="solid">
        <fgColor theme="9" tint="0.39997558519241921"/>
        <bgColor indexed="64"/>
      </patternFill>
    </fill>
    <fill>
      <patternFill patternType="solid">
        <fgColor rgb="FFDCCAF6"/>
        <bgColor indexed="64"/>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4"/>
      </patternFill>
    </fill>
    <fill>
      <patternFill patternType="solid">
        <fgColor theme="5"/>
      </patternFill>
    </fill>
    <fill>
      <patternFill patternType="solid">
        <fgColor theme="1" tint="0.499984740745262"/>
        <bgColor indexed="64"/>
      </patternFill>
    </fill>
    <fill>
      <patternFill patternType="solid">
        <fgColor theme="4"/>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56"/>
      </patternFill>
    </fill>
    <fill>
      <patternFill patternType="solid">
        <fgColor indexed="56"/>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10"/>
        <bgColor indexed="64"/>
      </patternFill>
    </fill>
    <fill>
      <patternFill patternType="solid">
        <fgColor indexed="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indexed="18"/>
        <bgColor indexed="64"/>
      </patternFill>
    </fill>
    <fill>
      <patternFill patternType="solid">
        <fgColor rgb="FF002060"/>
        <bgColor indexed="64"/>
      </patternFill>
    </fill>
    <fill>
      <patternFill patternType="solid">
        <fgColor rgb="FFA679E7"/>
        <bgColor indexed="64"/>
      </patternFill>
    </fill>
    <fill>
      <patternFill patternType="solid">
        <fgColor rgb="FFFFFFFF"/>
        <bgColor indexed="64"/>
      </patternFill>
    </fill>
    <fill>
      <patternFill patternType="gray125">
        <bgColor rgb="FFDFDFDF"/>
      </patternFill>
    </fill>
  </fills>
  <borders count="16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right style="thin">
        <color rgb="FF1F497D"/>
      </right>
      <top style="medium">
        <color rgb="FF000000"/>
      </top>
      <bottom style="medium">
        <color rgb="FF000000"/>
      </bottom>
      <diagonal/>
    </border>
    <border>
      <left style="thin">
        <color rgb="FF1F497D"/>
      </left>
      <right style="thin">
        <color rgb="FF1F497D"/>
      </right>
      <top style="medium">
        <color rgb="FF000000"/>
      </top>
      <bottom style="medium">
        <color rgb="FF000000"/>
      </bottom>
      <diagonal/>
    </border>
    <border>
      <left style="thin">
        <color rgb="FF1F497D"/>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1F497D"/>
      </right>
      <top style="medium">
        <color rgb="FF000000"/>
      </top>
      <bottom style="medium">
        <color rgb="FF000000"/>
      </bottom>
      <diagonal/>
    </border>
    <border>
      <left style="medium">
        <color rgb="FF000000"/>
      </left>
      <right style="medium">
        <color rgb="FF000000"/>
      </right>
      <top/>
      <bottom style="thin">
        <color rgb="FF1F497D"/>
      </bottom>
      <diagonal/>
    </border>
    <border>
      <left style="medium">
        <color rgb="FF000000"/>
      </left>
      <right/>
      <top/>
      <bottom style="thin">
        <color rgb="FF1F497D"/>
      </bottom>
      <diagonal/>
    </border>
    <border>
      <left style="thin">
        <color rgb="FF000000"/>
      </left>
      <right style="thin">
        <color rgb="FF000000"/>
      </right>
      <top/>
      <bottom style="thin">
        <color rgb="FF000000"/>
      </bottom>
      <diagonal/>
    </border>
    <border>
      <left/>
      <right style="thin">
        <color rgb="FF1F497D"/>
      </right>
      <top/>
      <bottom style="thin">
        <color rgb="FF1F497D"/>
      </bottom>
      <diagonal/>
    </border>
    <border>
      <left style="thin">
        <color rgb="FF1F497D"/>
      </left>
      <right style="thin">
        <color rgb="FF1F497D"/>
      </right>
      <top/>
      <bottom style="thin">
        <color rgb="FF1F497D"/>
      </bottom>
      <diagonal/>
    </border>
    <border>
      <left style="thin">
        <color rgb="FF1F497D"/>
      </left>
      <right style="medium">
        <color rgb="FF000000"/>
      </right>
      <top/>
      <bottom style="thin">
        <color rgb="FF1F497D"/>
      </bottom>
      <diagonal/>
    </border>
    <border>
      <left style="medium">
        <color rgb="FF000000"/>
      </left>
      <right style="medium">
        <color rgb="FF000000"/>
      </right>
      <top style="thin">
        <color rgb="FF1F497D"/>
      </top>
      <bottom style="thin">
        <color rgb="FF1F497D"/>
      </bottom>
      <diagonal/>
    </border>
    <border>
      <left style="medium">
        <color rgb="FF000000"/>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1F497D"/>
      </left>
      <right style="thin">
        <color rgb="FF1F497D"/>
      </right>
      <top style="thin">
        <color rgb="FF1F497D"/>
      </top>
      <bottom style="thin">
        <color rgb="FF1F497D"/>
      </bottom>
      <diagonal/>
    </border>
    <border>
      <left style="thin">
        <color rgb="FF1F497D"/>
      </left>
      <right style="medium">
        <color rgb="FF000000"/>
      </right>
      <top style="thin">
        <color rgb="FF1F497D"/>
      </top>
      <bottom style="thin">
        <color rgb="FF1F497D"/>
      </bottom>
      <diagonal/>
    </border>
    <border>
      <left style="medium">
        <color rgb="FF000000"/>
      </left>
      <right style="medium">
        <color rgb="FF000000"/>
      </right>
      <top style="thin">
        <color rgb="FF1F497D"/>
      </top>
      <bottom/>
      <diagonal/>
    </border>
    <border>
      <left style="medium">
        <color rgb="FF000000"/>
      </left>
      <right/>
      <top style="thin">
        <color rgb="FF1F497D"/>
      </top>
      <bottom/>
      <diagonal/>
    </border>
    <border>
      <left style="thin">
        <color rgb="FF000000"/>
      </left>
      <right style="thin">
        <color rgb="FF000000"/>
      </right>
      <top style="thin">
        <color rgb="FF000000"/>
      </top>
      <bottom/>
      <diagonal/>
    </border>
    <border>
      <left/>
      <right style="thin">
        <color rgb="FF1F497D"/>
      </right>
      <top style="thin">
        <color rgb="FF1F497D"/>
      </top>
      <bottom/>
      <diagonal/>
    </border>
    <border>
      <left style="thin">
        <color rgb="FF1F497D"/>
      </left>
      <right style="thin">
        <color rgb="FF1F497D"/>
      </right>
      <top style="thin">
        <color rgb="FF1F497D"/>
      </top>
      <bottom/>
      <diagonal/>
    </border>
    <border>
      <left style="thin">
        <color rgb="FF1F497D"/>
      </left>
      <right style="medium">
        <color rgb="FF000000"/>
      </right>
      <top style="thin">
        <color rgb="FF1F497D"/>
      </top>
      <bottom/>
      <diagonal/>
    </border>
    <border>
      <left style="medium">
        <color rgb="FF000000"/>
      </left>
      <right/>
      <top style="medium">
        <color rgb="FF000000"/>
      </top>
      <bottom style="medium">
        <color rgb="FF000000"/>
      </bottom>
      <diagonal/>
    </border>
    <border>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thin">
        <color rgb="FF1F497D"/>
      </left>
      <right style="thin">
        <color rgb="FF1F497D"/>
      </right>
      <top/>
      <bottom/>
      <diagonal/>
    </border>
    <border>
      <left style="medium">
        <color rgb="FF000000"/>
      </left>
      <right/>
      <top/>
      <bottom/>
      <diagonal/>
    </border>
    <border>
      <left style="thin">
        <color rgb="FF000000"/>
      </left>
      <right style="thin">
        <color rgb="FF000000"/>
      </right>
      <top/>
      <bottom/>
      <diagonal/>
    </border>
    <border>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ck">
        <color rgb="FFA6BFDD"/>
      </bottom>
      <diagonal/>
    </border>
    <border>
      <left/>
      <right/>
      <top/>
      <bottom style="medium">
        <color rgb="FF95B3D7"/>
      </bottom>
      <diagonal/>
    </border>
    <border>
      <left/>
      <right style="thin">
        <color rgb="FFA5A5A5"/>
      </right>
      <top/>
      <bottom style="medium">
        <color rgb="FF95B3D7"/>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top style="thin">
        <color rgb="FF999999"/>
      </top>
      <bottom style="thin">
        <color rgb="FF999999"/>
      </bottom>
      <diagonal/>
    </border>
    <border>
      <left style="thin">
        <color rgb="FFFFFFFF"/>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theme="2"/>
      </top>
      <bottom/>
      <diagonal/>
    </border>
    <border>
      <left/>
      <right/>
      <top/>
      <bottom style="thin">
        <color theme="2"/>
      </bottom>
      <diagonal/>
    </border>
    <border>
      <left style="medium">
        <color rgb="FF999999"/>
      </left>
      <right style="medium">
        <color rgb="FF999999"/>
      </right>
      <top style="medium">
        <color rgb="FF999999"/>
      </top>
      <bottom style="medium">
        <color rgb="FF999999"/>
      </bottom>
      <diagonal/>
    </border>
    <border>
      <left/>
      <right style="medium">
        <color rgb="FF999999"/>
      </right>
      <top style="medium">
        <color rgb="FF999999"/>
      </top>
      <bottom style="medium">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22">
    <xf numFmtId="0" fontId="0" fillId="0" borderId="0"/>
    <xf numFmtId="0" fontId="24" fillId="0" borderId="70"/>
    <xf numFmtId="171" fontId="4" fillId="0" borderId="99" applyFill="0">
      <alignment horizontal="center" vertical="center"/>
    </xf>
    <xf numFmtId="167" fontId="4" fillId="0" borderId="98">
      <alignment horizontal="center" vertical="center"/>
    </xf>
    <xf numFmtId="0" fontId="4" fillId="0" borderId="99" applyFill="0">
      <alignment horizontal="center" vertical="center"/>
    </xf>
    <xf numFmtId="9" fontId="45" fillId="0" borderId="70" applyFont="0" applyFill="0" applyBorder="0" applyAlignment="0" applyProtection="0"/>
    <xf numFmtId="0" fontId="4" fillId="0" borderId="99" applyFill="0">
      <alignment horizontal="left" vertical="center" indent="2"/>
    </xf>
    <xf numFmtId="0" fontId="46" fillId="0" borderId="70" applyNumberFormat="0" applyFill="0" applyBorder="0" applyAlignment="0" applyProtection="0"/>
    <xf numFmtId="0" fontId="44" fillId="0" borderId="70"/>
    <xf numFmtId="0" fontId="45" fillId="0" borderId="70"/>
    <xf numFmtId="0" fontId="46" fillId="0" borderId="70" applyNumberFormat="0" applyFill="0" applyBorder="0" applyAlignment="0" applyProtection="0"/>
    <xf numFmtId="0" fontId="51" fillId="0" borderId="70" applyNumberFormat="0" applyFill="0" applyBorder="0" applyAlignment="0" applyProtection="0"/>
    <xf numFmtId="0" fontId="44" fillId="23" borderId="70" applyNumberFormat="0" applyBorder="0" applyAlignment="0" applyProtection="0"/>
    <xf numFmtId="0" fontId="48" fillId="0" borderId="70"/>
    <xf numFmtId="0" fontId="44" fillId="24" borderId="70" applyNumberFormat="0" applyBorder="0" applyAlignment="0" applyProtection="0"/>
    <xf numFmtId="0" fontId="52" fillId="19" borderId="70" applyNumberFormat="0" applyBorder="0" applyAlignment="0" applyProtection="0"/>
    <xf numFmtId="0" fontId="4" fillId="0" borderId="70"/>
    <xf numFmtId="9" fontId="45" fillId="0" borderId="70" applyFont="0" applyFill="0" applyBorder="0" applyAlignment="0" applyProtection="0"/>
    <xf numFmtId="9" fontId="53" fillId="0" borderId="0" applyFont="0" applyFill="0" applyBorder="0" applyAlignment="0" applyProtection="0"/>
    <xf numFmtId="0" fontId="44" fillId="26" borderId="0" applyNumberFormat="0" applyBorder="0" applyAlignment="0" applyProtection="0"/>
    <xf numFmtId="0" fontId="44" fillId="27" borderId="0" applyNumberFormat="0" applyBorder="0" applyAlignment="0" applyProtection="0"/>
    <xf numFmtId="0" fontId="3" fillId="19" borderId="0" applyNumberFormat="0" applyBorder="0" applyAlignment="0" applyProtection="0"/>
  </cellStyleXfs>
  <cellXfs count="632">
    <xf numFmtId="0" fontId="0" fillId="0" borderId="0" xfId="0"/>
    <xf numFmtId="0" fontId="5" fillId="0" borderId="0" xfId="0" applyFont="1" applyAlignment="1">
      <alignment horizontal="left" vertical="center"/>
    </xf>
    <xf numFmtId="0" fontId="6" fillId="0" borderId="0" xfId="0" applyFont="1" applyAlignment="1">
      <alignment vertical="center"/>
    </xf>
    <xf numFmtId="0" fontId="7" fillId="0" borderId="0" xfId="0" applyFont="1" applyAlignment="1">
      <alignment vertical="center"/>
    </xf>
    <xf numFmtId="0" fontId="5" fillId="0" borderId="0" xfId="0" applyFont="1" applyAlignment="1">
      <alignment vertical="center"/>
    </xf>
    <xf numFmtId="0" fontId="8" fillId="0" borderId="0" xfId="0" applyFont="1" applyAlignment="1">
      <alignment vertical="center"/>
    </xf>
    <xf numFmtId="8" fontId="7" fillId="0" borderId="0" xfId="0" applyNumberFormat="1" applyFont="1" applyAlignment="1">
      <alignment vertical="center"/>
    </xf>
    <xf numFmtId="0" fontId="6" fillId="0" borderId="1" xfId="0" applyFont="1" applyBorder="1" applyAlignment="1">
      <alignment horizontal="center"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6" fillId="0" borderId="4" xfId="0" applyFont="1" applyBorder="1" applyAlignment="1">
      <alignment horizontal="center" vertical="center" wrapText="1"/>
    </xf>
    <xf numFmtId="0" fontId="7" fillId="0" borderId="5" xfId="0" applyFont="1" applyBorder="1" applyAlignment="1">
      <alignment vertical="center" wrapText="1"/>
    </xf>
    <xf numFmtId="0" fontId="10" fillId="0" borderId="2" xfId="0" applyFont="1" applyBorder="1" applyAlignment="1">
      <alignment vertical="top" wrapText="1"/>
    </xf>
    <xf numFmtId="0" fontId="10" fillId="0" borderId="3" xfId="0" applyFont="1" applyBorder="1" applyAlignment="1">
      <alignment vertical="top" wrapText="1"/>
    </xf>
    <xf numFmtId="0" fontId="7" fillId="0" borderId="6" xfId="0" applyFont="1" applyBorder="1" applyAlignment="1">
      <alignment vertical="center" wrapText="1"/>
    </xf>
    <xf numFmtId="0" fontId="11" fillId="0" borderId="0" xfId="0" applyFont="1" applyAlignment="1">
      <alignment horizontal="center" vertical="center"/>
    </xf>
    <xf numFmtId="0" fontId="12" fillId="0" borderId="0" xfId="0" applyFont="1"/>
    <xf numFmtId="0" fontId="13" fillId="0" borderId="0" xfId="0" applyFont="1"/>
    <xf numFmtId="0" fontId="14" fillId="0" borderId="0" xfId="0" applyFont="1" applyAlignment="1">
      <alignment horizontal="center" vertical="center"/>
    </xf>
    <xf numFmtId="0" fontId="15" fillId="0" borderId="0" xfId="0" applyFont="1"/>
    <xf numFmtId="0" fontId="15" fillId="0" borderId="0" xfId="0" applyFont="1" applyAlignment="1">
      <alignment horizontal="center"/>
    </xf>
    <xf numFmtId="0" fontId="16" fillId="0" borderId="0" xfId="0" applyFont="1"/>
    <xf numFmtId="0" fontId="17" fillId="0" borderId="0" xfId="0" applyFont="1"/>
    <xf numFmtId="0" fontId="10" fillId="0" borderId="0" xfId="0" applyFont="1"/>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xf>
    <xf numFmtId="0" fontId="10" fillId="0" borderId="0" xfId="0" applyFont="1" applyAlignment="1">
      <alignment horizontal="left" vertical="center" wrapText="1"/>
    </xf>
    <xf numFmtId="0" fontId="18" fillId="0" borderId="0" xfId="0" applyFont="1" applyAlignment="1">
      <alignment horizontal="left" vertical="center"/>
    </xf>
    <xf numFmtId="0" fontId="12" fillId="0" borderId="0" xfId="0" applyFont="1" applyAlignment="1">
      <alignment horizontal="left" vertical="center"/>
    </xf>
    <xf numFmtId="0" fontId="10" fillId="0" borderId="0" xfId="0" applyFont="1" applyAlignment="1">
      <alignment vertical="center"/>
    </xf>
    <xf numFmtId="0" fontId="19" fillId="2" borderId="1"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7" fillId="0" borderId="0" xfId="0" applyFont="1" applyAlignment="1">
      <alignment vertical="center"/>
    </xf>
    <xf numFmtId="0" fontId="19" fillId="2" borderId="7" xfId="0" applyFont="1" applyFill="1" applyBorder="1" applyAlignment="1">
      <alignment horizontal="left" vertical="center" wrapText="1"/>
    </xf>
    <xf numFmtId="14" fontId="19" fillId="2" borderId="13" xfId="0" applyNumberFormat="1" applyFont="1" applyFill="1" applyBorder="1" applyAlignment="1">
      <alignment horizontal="center" vertical="center" wrapText="1"/>
    </xf>
    <xf numFmtId="0" fontId="19" fillId="2" borderId="14" xfId="0" applyFont="1" applyFill="1" applyBorder="1" applyAlignment="1">
      <alignment horizontal="center" vertical="center" wrapText="1"/>
    </xf>
    <xf numFmtId="0" fontId="17" fillId="2" borderId="11" xfId="0" applyFont="1" applyFill="1" applyBorder="1" applyAlignment="1">
      <alignment vertical="center"/>
    </xf>
    <xf numFmtId="0" fontId="19" fillId="2" borderId="12" xfId="0" applyFont="1" applyFill="1" applyBorder="1" applyAlignment="1">
      <alignment horizontal="left" vertical="center" wrapText="1"/>
    </xf>
    <xf numFmtId="0" fontId="13" fillId="0" borderId="15" xfId="0" applyFont="1" applyBorder="1" applyAlignment="1">
      <alignment horizontal="center" vertical="center" wrapText="1"/>
    </xf>
    <xf numFmtId="0" fontId="20" fillId="0" borderId="16" xfId="0" applyFont="1" applyBorder="1" applyAlignment="1">
      <alignment vertical="center"/>
    </xf>
    <xf numFmtId="0" fontId="13" fillId="0" borderId="17" xfId="0" applyFont="1" applyBorder="1" applyAlignment="1">
      <alignment horizontal="center" vertical="center" wrapText="1"/>
    </xf>
    <xf numFmtId="14" fontId="13" fillId="0" borderId="13" xfId="0" applyNumberFormat="1" applyFont="1" applyBorder="1" applyAlignment="1">
      <alignment horizontal="center" vertical="center" wrapText="1"/>
    </xf>
    <xf numFmtId="0" fontId="13"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13" fillId="0" borderId="19" xfId="0" applyFont="1" applyBorder="1" applyAlignment="1">
      <alignment horizontal="center" vertical="top" wrapText="1"/>
    </xf>
    <xf numFmtId="164" fontId="13" fillId="0" borderId="19" xfId="0" applyNumberFormat="1" applyFont="1" applyBorder="1" applyAlignment="1">
      <alignment vertical="center" wrapText="1"/>
    </xf>
    <xf numFmtId="0" fontId="19" fillId="0" borderId="20" xfId="0" applyFont="1" applyBorder="1" applyAlignment="1">
      <alignment horizontal="left" vertical="center" wrapText="1"/>
    </xf>
    <xf numFmtId="0" fontId="13" fillId="0" borderId="21" xfId="0" applyFont="1" applyBorder="1" applyAlignment="1">
      <alignment horizontal="center" vertical="center" wrapText="1"/>
    </xf>
    <xf numFmtId="0" fontId="20" fillId="0" borderId="22" xfId="0" applyFont="1" applyBorder="1" applyAlignment="1">
      <alignment vertical="center"/>
    </xf>
    <xf numFmtId="0" fontId="13" fillId="0" borderId="13" xfId="0" applyFont="1" applyBorder="1" applyAlignment="1">
      <alignment horizontal="center" vertical="center" wrapText="1"/>
    </xf>
    <xf numFmtId="0" fontId="13"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3" fillId="0" borderId="24" xfId="0" applyFont="1" applyBorder="1" applyAlignment="1">
      <alignment horizontal="center" vertical="top" wrapText="1"/>
    </xf>
    <xf numFmtId="164" fontId="13" fillId="0" borderId="24" xfId="0" applyNumberFormat="1" applyFont="1" applyBorder="1" applyAlignment="1">
      <alignment vertical="center" wrapText="1"/>
    </xf>
    <xf numFmtId="0" fontId="19" fillId="0" borderId="25" xfId="0" applyFont="1" applyBorder="1" applyAlignment="1">
      <alignment horizontal="left" vertical="center" wrapText="1"/>
    </xf>
    <xf numFmtId="0" fontId="13" fillId="0" borderId="26" xfId="0" applyFont="1" applyBorder="1" applyAlignment="1">
      <alignment horizontal="center" vertical="center" wrapText="1"/>
    </xf>
    <xf numFmtId="0" fontId="20" fillId="0" borderId="27" xfId="0" applyFont="1" applyBorder="1" applyAlignment="1">
      <alignment vertical="center"/>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13" fillId="0" borderId="30" xfId="0" applyFont="1" applyBorder="1" applyAlignment="1">
      <alignment horizontal="center" vertical="top" wrapText="1"/>
    </xf>
    <xf numFmtId="164" fontId="13" fillId="0" borderId="30" xfId="0" applyNumberFormat="1" applyFont="1" applyBorder="1" applyAlignment="1">
      <alignment vertical="center" wrapText="1"/>
    </xf>
    <xf numFmtId="0" fontId="19" fillId="0" borderId="31" xfId="0" applyFont="1" applyBorder="1" applyAlignment="1">
      <alignment horizontal="left" vertical="center" wrapText="1"/>
    </xf>
    <xf numFmtId="0" fontId="19" fillId="2" borderId="32" xfId="0" applyFont="1" applyFill="1" applyBorder="1" applyAlignment="1">
      <alignment horizontal="left" vertical="center" wrapText="1"/>
    </xf>
    <xf numFmtId="0" fontId="19" fillId="2" borderId="33" xfId="0" applyFont="1" applyFill="1" applyBorder="1" applyAlignment="1">
      <alignment horizontal="center" vertical="center" wrapText="1"/>
    </xf>
    <xf numFmtId="0" fontId="19" fillId="2" borderId="34" xfId="0" applyFont="1" applyFill="1" applyBorder="1" applyAlignment="1">
      <alignment horizontal="center" vertical="center" wrapText="1"/>
    </xf>
    <xf numFmtId="164" fontId="19" fillId="3" borderId="34" xfId="0" applyNumberFormat="1" applyFont="1" applyFill="1" applyBorder="1" applyAlignment="1">
      <alignment horizontal="center" vertical="center" wrapText="1"/>
    </xf>
    <xf numFmtId="0" fontId="19" fillId="2" borderId="35" xfId="0" applyFont="1" applyFill="1" applyBorder="1" applyAlignment="1">
      <alignment horizontal="left" vertical="center" wrapText="1"/>
    </xf>
    <xf numFmtId="0" fontId="13" fillId="0" borderId="18" xfId="0" applyFont="1" applyBorder="1" applyAlignment="1">
      <alignment horizontal="center" vertical="top" wrapText="1"/>
    </xf>
    <xf numFmtId="0" fontId="16" fillId="0" borderId="36" xfId="0" applyFont="1" applyBorder="1" applyAlignment="1">
      <alignment horizontal="center" vertical="center" wrapText="1"/>
    </xf>
    <xf numFmtId="0" fontId="13" fillId="0" borderId="20" xfId="0" applyFont="1" applyBorder="1" applyAlignment="1">
      <alignment horizontal="left" vertical="top" wrapText="1"/>
    </xf>
    <xf numFmtId="0" fontId="20" fillId="0" borderId="22" xfId="0" applyFont="1" applyBorder="1" applyAlignment="1">
      <alignment horizontal="left" vertical="center"/>
    </xf>
    <xf numFmtId="165" fontId="13" fillId="0" borderId="13" xfId="0" applyNumberFormat="1" applyFont="1" applyBorder="1" applyAlignment="1">
      <alignment horizontal="center" vertical="center" wrapText="1"/>
    </xf>
    <xf numFmtId="0" fontId="13" fillId="0" borderId="23" xfId="0" applyFont="1" applyBorder="1" applyAlignment="1">
      <alignment horizontal="center" vertical="top" wrapText="1"/>
    </xf>
    <xf numFmtId="0" fontId="13" fillId="0" borderId="25" xfId="0" applyFont="1" applyBorder="1" applyAlignment="1">
      <alignment horizontal="left" vertical="top" wrapText="1"/>
    </xf>
    <xf numFmtId="165" fontId="13" fillId="0" borderId="21" xfId="0" applyNumberFormat="1" applyFont="1" applyBorder="1" applyAlignment="1">
      <alignment horizontal="center" vertical="center" wrapText="1"/>
    </xf>
    <xf numFmtId="165" fontId="19" fillId="2" borderId="8" xfId="0" applyNumberFormat="1" applyFont="1" applyFill="1" applyBorder="1" applyAlignment="1">
      <alignment horizontal="center" vertical="center" wrapText="1"/>
    </xf>
    <xf numFmtId="164" fontId="19" fillId="3" borderId="11" xfId="0" applyNumberFormat="1" applyFont="1" applyFill="1" applyBorder="1" applyAlignment="1">
      <alignment horizontal="center" vertical="center" wrapText="1"/>
    </xf>
    <xf numFmtId="0" fontId="20" fillId="0" borderId="16" xfId="0" applyFont="1" applyBorder="1" applyAlignment="1">
      <alignment horizontal="left" vertical="center"/>
    </xf>
    <xf numFmtId="14" fontId="13" fillId="0" borderId="13" xfId="0" applyNumberFormat="1" applyFont="1" applyBorder="1" applyAlignment="1">
      <alignment horizontal="center" vertical="top" wrapText="1"/>
    </xf>
    <xf numFmtId="165" fontId="13" fillId="0" borderId="17" xfId="0" applyNumberFormat="1" applyFont="1" applyBorder="1" applyAlignment="1">
      <alignment horizontal="center" vertical="center" wrapText="1"/>
    </xf>
    <xf numFmtId="0" fontId="10" fillId="0" borderId="19" xfId="0" applyFont="1" applyBorder="1" applyAlignment="1">
      <alignment horizontal="center" vertical="top" wrapText="1"/>
    </xf>
    <xf numFmtId="0" fontId="10" fillId="0" borderId="24" xfId="0" applyFont="1" applyBorder="1" applyAlignment="1">
      <alignment horizontal="center" vertical="center" wrapText="1"/>
    </xf>
    <xf numFmtId="0" fontId="13" fillId="0" borderId="24" xfId="0" applyFont="1" applyBorder="1" applyAlignment="1">
      <alignment horizontal="center" vertical="center" wrapText="1"/>
    </xf>
    <xf numFmtId="0" fontId="10" fillId="0" borderId="30"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31" xfId="0" applyFont="1" applyBorder="1" applyAlignment="1">
      <alignment horizontal="left" vertical="top" wrapText="1"/>
    </xf>
    <xf numFmtId="165" fontId="13" fillId="0" borderId="2" xfId="0" applyNumberFormat="1" applyFont="1" applyBorder="1" applyAlignment="1">
      <alignment horizontal="center" vertical="center" wrapText="1"/>
    </xf>
    <xf numFmtId="0" fontId="20" fillId="0" borderId="37" xfId="0" applyFont="1" applyBorder="1" applyAlignment="1">
      <alignment horizontal="left" vertical="center"/>
    </xf>
    <xf numFmtId="0" fontId="13" fillId="0" borderId="38" xfId="0" applyFont="1" applyBorder="1" applyAlignment="1">
      <alignment horizontal="center" vertical="center" wrapText="1"/>
    </xf>
    <xf numFmtId="0" fontId="10" fillId="0" borderId="13" xfId="0" applyFont="1" applyBorder="1" applyAlignment="1">
      <alignment horizontal="center" vertical="center" wrapText="1"/>
    </xf>
    <xf numFmtId="164" fontId="13" fillId="0" borderId="13" xfId="0" applyNumberFormat="1" applyFont="1" applyBorder="1" applyAlignment="1">
      <alignment vertical="center" wrapText="1"/>
    </xf>
    <xf numFmtId="0" fontId="13" fillId="0" borderId="13" xfId="0" applyFont="1" applyBorder="1" applyAlignment="1">
      <alignment horizontal="left" vertical="top" wrapText="1"/>
    </xf>
    <xf numFmtId="0" fontId="19" fillId="2" borderId="39" xfId="0" applyFont="1" applyFill="1" applyBorder="1" applyAlignment="1">
      <alignment horizontal="center" vertical="center" wrapText="1"/>
    </xf>
    <xf numFmtId="0" fontId="19" fillId="2" borderId="40" xfId="0" applyFont="1" applyFill="1" applyBorder="1" applyAlignment="1">
      <alignment horizontal="center" vertical="center" wrapText="1"/>
    </xf>
    <xf numFmtId="164" fontId="19" fillId="3" borderId="40" xfId="0" applyNumberFormat="1" applyFont="1" applyFill="1" applyBorder="1" applyAlignment="1">
      <alignment horizontal="center" vertical="center" wrapText="1"/>
    </xf>
    <xf numFmtId="0" fontId="19" fillId="2" borderId="41" xfId="0" applyFont="1" applyFill="1" applyBorder="1" applyAlignment="1">
      <alignment horizontal="left" vertical="center" wrapText="1"/>
    </xf>
    <xf numFmtId="0" fontId="20" fillId="0" borderId="16" xfId="0" applyFont="1" applyBorder="1" applyAlignment="1">
      <alignment horizontal="left" vertical="center" shrinkToFit="1"/>
    </xf>
    <xf numFmtId="0" fontId="10" fillId="0" borderId="19" xfId="0" applyFont="1" applyBorder="1" applyAlignment="1">
      <alignment horizontal="center" vertical="center" wrapText="1"/>
    </xf>
    <xf numFmtId="0" fontId="13" fillId="0" borderId="19" xfId="0" applyFont="1" applyBorder="1" applyAlignment="1">
      <alignment horizontal="center" vertical="center" wrapText="1"/>
    </xf>
    <xf numFmtId="164" fontId="19" fillId="2" borderId="11" xfId="0" applyNumberFormat="1" applyFont="1" applyFill="1" applyBorder="1" applyAlignment="1">
      <alignment horizontal="center" vertical="center" wrapText="1"/>
    </xf>
    <xf numFmtId="165" fontId="13" fillId="0" borderId="15" xfId="0" applyNumberFormat="1" applyFont="1" applyBorder="1" applyAlignment="1">
      <alignment horizontal="center" vertical="center" wrapText="1"/>
    </xf>
    <xf numFmtId="0" fontId="20" fillId="0" borderId="16" xfId="0" applyFont="1" applyBorder="1" applyAlignment="1">
      <alignment horizontal="left" vertical="center" wrapText="1"/>
    </xf>
    <xf numFmtId="0" fontId="21" fillId="0" borderId="19" xfId="0" applyFont="1" applyBorder="1" applyAlignment="1">
      <alignment horizontal="center" vertical="center" wrapText="1"/>
    </xf>
    <xf numFmtId="0" fontId="19" fillId="2" borderId="32" xfId="0" applyFont="1" applyFill="1" applyBorder="1" applyAlignment="1">
      <alignment horizontal="left" vertical="center"/>
    </xf>
    <xf numFmtId="165" fontId="13" fillId="0" borderId="26" xfId="0" applyNumberFormat="1" applyFont="1" applyBorder="1" applyAlignment="1">
      <alignment horizontal="center" vertical="center" wrapText="1"/>
    </xf>
    <xf numFmtId="0" fontId="20" fillId="0" borderId="27" xfId="0" applyFont="1" applyBorder="1" applyAlignment="1">
      <alignment horizontal="left" vertical="center"/>
    </xf>
    <xf numFmtId="165" fontId="13" fillId="0" borderId="28" xfId="0" applyNumberFormat="1" applyFont="1" applyBorder="1" applyAlignment="1">
      <alignment horizontal="center" vertical="center" wrapText="1"/>
    </xf>
    <xf numFmtId="14" fontId="13" fillId="2" borderId="13" xfId="0" applyNumberFormat="1" applyFont="1" applyFill="1" applyBorder="1" applyAlignment="1">
      <alignment horizontal="center" vertical="center" wrapText="1"/>
    </xf>
    <xf numFmtId="0" fontId="13" fillId="2" borderId="14" xfId="0" applyFont="1" applyFill="1" applyBorder="1" applyAlignment="1">
      <alignment horizontal="center" vertical="center" wrapText="1"/>
    </xf>
    <xf numFmtId="165" fontId="22" fillId="0" borderId="15" xfId="0" applyNumberFormat="1" applyFont="1" applyBorder="1" applyAlignment="1">
      <alignment horizontal="center" vertical="center" wrapText="1"/>
    </xf>
    <xf numFmtId="165" fontId="22" fillId="0" borderId="17" xfId="0" applyNumberFormat="1" applyFont="1" applyBorder="1" applyAlignment="1">
      <alignment horizontal="center" vertical="center" wrapText="1"/>
    </xf>
    <xf numFmtId="165" fontId="22" fillId="0" borderId="21" xfId="0" applyNumberFormat="1" applyFont="1" applyBorder="1" applyAlignment="1">
      <alignment horizontal="center" vertical="center" wrapText="1"/>
    </xf>
    <xf numFmtId="165" fontId="22" fillId="0" borderId="13" xfId="0" applyNumberFormat="1" applyFont="1" applyBorder="1" applyAlignment="1">
      <alignment horizontal="center" vertical="center" wrapText="1"/>
    </xf>
    <xf numFmtId="0" fontId="23" fillId="2" borderId="1" xfId="0" applyFont="1" applyFill="1" applyBorder="1" applyAlignment="1">
      <alignment horizontal="center" vertical="center"/>
    </xf>
    <xf numFmtId="165" fontId="19" fillId="2" borderId="8" xfId="0" applyNumberFormat="1" applyFont="1" applyFill="1" applyBorder="1" applyAlignment="1">
      <alignment horizontal="center" vertical="center"/>
    </xf>
    <xf numFmtId="0" fontId="13" fillId="2" borderId="42" xfId="0" applyFont="1" applyFill="1" applyBorder="1" applyAlignment="1">
      <alignment horizontal="center" vertical="center" wrapText="1"/>
    </xf>
    <xf numFmtId="0" fontId="10" fillId="2" borderId="8" xfId="0" applyFont="1" applyFill="1" applyBorder="1" applyAlignment="1">
      <alignment horizontal="center" vertical="center"/>
    </xf>
    <xf numFmtId="0" fontId="13" fillId="2" borderId="8" xfId="0" applyFont="1" applyFill="1" applyBorder="1" applyAlignment="1">
      <alignment horizontal="center" vertical="center" wrapText="1"/>
    </xf>
    <xf numFmtId="164" fontId="13" fillId="3" borderId="8" xfId="0" applyNumberFormat="1" applyFont="1" applyFill="1" applyBorder="1" applyAlignment="1">
      <alignment vertical="center" wrapText="1"/>
    </xf>
    <xf numFmtId="0" fontId="10" fillId="2" borderId="43" xfId="0" applyFont="1" applyFill="1" applyBorder="1"/>
    <xf numFmtId="0" fontId="22" fillId="0" borderId="44" xfId="0" applyFont="1" applyBorder="1" applyAlignment="1">
      <alignment horizontal="center" vertical="center"/>
    </xf>
    <xf numFmtId="0" fontId="20" fillId="0" borderId="45" xfId="0" applyFont="1" applyBorder="1" applyAlignment="1">
      <alignment horizontal="left" vertical="center"/>
    </xf>
    <xf numFmtId="165" fontId="22" fillId="0" borderId="17" xfId="0" applyNumberFormat="1" applyFont="1" applyBorder="1" applyAlignment="1">
      <alignment horizontal="center" vertical="center"/>
    </xf>
    <xf numFmtId="0" fontId="13" fillId="0" borderId="46" xfId="0" applyFont="1" applyBorder="1" applyAlignment="1">
      <alignment horizontal="center" vertical="center" wrapText="1"/>
    </xf>
    <xf numFmtId="0" fontId="10" fillId="0" borderId="17" xfId="0" applyFont="1" applyBorder="1" applyAlignment="1">
      <alignment horizontal="center" vertical="center"/>
    </xf>
    <xf numFmtId="164" fontId="13" fillId="0" borderId="17" xfId="0" applyNumberFormat="1" applyFont="1" applyBorder="1" applyAlignment="1">
      <alignment vertical="center" wrapText="1"/>
    </xf>
    <xf numFmtId="0" fontId="10" fillId="0" borderId="47" xfId="0" applyFont="1" applyBorder="1"/>
    <xf numFmtId="165" fontId="22" fillId="0" borderId="48" xfId="0" applyNumberFormat="1" applyFont="1" applyBorder="1" applyAlignment="1">
      <alignment horizontal="center" vertical="center"/>
    </xf>
    <xf numFmtId="0" fontId="20" fillId="0" borderId="49" xfId="0" applyFont="1" applyBorder="1" applyAlignment="1">
      <alignment horizontal="left" vertical="center"/>
    </xf>
    <xf numFmtId="165" fontId="22" fillId="0" borderId="13" xfId="0" applyNumberFormat="1" applyFont="1" applyBorder="1" applyAlignment="1">
      <alignment horizontal="center" vertical="center"/>
    </xf>
    <xf numFmtId="0" fontId="13" fillId="0" borderId="50" xfId="0" applyFont="1" applyBorder="1" applyAlignment="1">
      <alignment horizontal="center" vertical="center" wrapText="1"/>
    </xf>
    <xf numFmtId="0" fontId="10" fillId="0" borderId="51" xfId="0" applyFont="1" applyBorder="1"/>
    <xf numFmtId="0" fontId="23" fillId="0" borderId="13" xfId="0" applyFont="1" applyBorder="1" applyAlignment="1">
      <alignment horizontal="center" vertical="center"/>
    </xf>
    <xf numFmtId="0" fontId="22" fillId="0" borderId="13" xfId="0" applyFont="1" applyBorder="1" applyAlignment="1">
      <alignment vertical="center"/>
    </xf>
    <xf numFmtId="0" fontId="22" fillId="0" borderId="53" xfId="0" applyFont="1" applyBorder="1" applyAlignment="1">
      <alignment vertical="center"/>
    </xf>
    <xf numFmtId="164" fontId="13" fillId="3" borderId="13" xfId="0" applyNumberFormat="1" applyFont="1" applyFill="1" applyBorder="1" applyAlignment="1">
      <alignment vertical="center" wrapText="1"/>
    </xf>
    <xf numFmtId="0" fontId="10" fillId="0" borderId="13" xfId="0" applyFont="1" applyBorder="1"/>
    <xf numFmtId="0" fontId="17" fillId="2" borderId="1" xfId="0" applyFont="1" applyFill="1" applyBorder="1" applyAlignment="1">
      <alignment vertical="center"/>
    </xf>
    <xf numFmtId="0" fontId="17" fillId="2" borderId="32" xfId="0" applyFont="1" applyFill="1" applyBorder="1" applyAlignment="1">
      <alignment vertical="center"/>
    </xf>
    <xf numFmtId="166" fontId="19" fillId="4" borderId="57" xfId="0" applyNumberFormat="1" applyFont="1" applyFill="1" applyBorder="1" applyAlignment="1">
      <alignment vertical="center" wrapText="1"/>
    </xf>
    <xf numFmtId="164" fontId="19" fillId="2" borderId="58" xfId="0" applyNumberFormat="1" applyFont="1" applyFill="1" applyBorder="1" applyAlignment="1">
      <alignment vertical="center" wrapText="1"/>
    </xf>
    <xf numFmtId="0" fontId="10" fillId="0" borderId="0" xfId="0" applyFont="1" applyAlignment="1">
      <alignment horizontal="left"/>
    </xf>
    <xf numFmtId="0" fontId="19" fillId="0" borderId="0" xfId="0" applyFont="1" applyAlignment="1">
      <alignment horizontal="left" vertical="center"/>
    </xf>
    <xf numFmtId="0" fontId="19" fillId="2" borderId="13" xfId="0" applyFont="1" applyFill="1" applyBorder="1" applyAlignment="1">
      <alignment horizontal="center" vertical="center" wrapText="1"/>
    </xf>
    <xf numFmtId="0" fontId="20" fillId="0" borderId="13" xfId="0" applyFont="1" applyBorder="1" applyAlignment="1">
      <alignment vertical="center"/>
    </xf>
    <xf numFmtId="0" fontId="16" fillId="0" borderId="13" xfId="0" applyFont="1" applyBorder="1" applyAlignment="1">
      <alignment horizontal="center" vertical="center" wrapText="1"/>
    </xf>
    <xf numFmtId="0" fontId="13" fillId="0" borderId="13" xfId="0" applyFont="1" applyBorder="1" applyAlignment="1">
      <alignment horizontal="center" vertical="top" wrapText="1"/>
    </xf>
    <xf numFmtId="0" fontId="19" fillId="0" borderId="13" xfId="0" applyFont="1" applyBorder="1" applyAlignment="1">
      <alignment horizontal="left" vertical="center" wrapText="1"/>
    </xf>
    <xf numFmtId="0" fontId="20" fillId="0" borderId="13" xfId="0" applyFont="1" applyBorder="1" applyAlignment="1">
      <alignment horizontal="left" vertical="center"/>
    </xf>
    <xf numFmtId="0" fontId="10" fillId="0" borderId="13" xfId="0" applyFont="1" applyBorder="1" applyAlignment="1">
      <alignment horizontal="center" vertical="top" wrapText="1"/>
    </xf>
    <xf numFmtId="0" fontId="20" fillId="0" borderId="13" xfId="0" applyFont="1" applyBorder="1" applyAlignment="1">
      <alignment horizontal="left" vertical="center" shrinkToFit="1"/>
    </xf>
    <xf numFmtId="0" fontId="20" fillId="0" borderId="13" xfId="0" applyFont="1" applyBorder="1" applyAlignment="1">
      <alignment horizontal="left" vertical="center" wrapText="1"/>
    </xf>
    <xf numFmtId="0" fontId="25" fillId="0" borderId="13" xfId="0" applyFont="1" applyBorder="1" applyAlignment="1">
      <alignment horizontal="center" vertical="center" wrapText="1"/>
    </xf>
    <xf numFmtId="0" fontId="22" fillId="0" borderId="13" xfId="0" applyFont="1" applyBorder="1" applyAlignment="1">
      <alignment horizontal="center" vertical="center"/>
    </xf>
    <xf numFmtId="0" fontId="10" fillId="0" borderId="13" xfId="0" applyFont="1" applyBorder="1" applyAlignment="1">
      <alignment horizontal="center" vertical="center"/>
    </xf>
    <xf numFmtId="0" fontId="26" fillId="0" borderId="0" xfId="0" applyFont="1"/>
    <xf numFmtId="0" fontId="27" fillId="0" borderId="0" xfId="0" applyFont="1" applyAlignment="1">
      <alignment horizontal="left"/>
    </xf>
    <xf numFmtId="0" fontId="28" fillId="0" borderId="0" xfId="0" applyFont="1" applyAlignment="1">
      <alignment horizontal="left"/>
    </xf>
    <xf numFmtId="0" fontId="29" fillId="0" borderId="0" xfId="0" applyFont="1"/>
    <xf numFmtId="0" fontId="29" fillId="0" borderId="0" xfId="0" applyFont="1" applyAlignment="1">
      <alignment horizontal="center"/>
    </xf>
    <xf numFmtId="0" fontId="30" fillId="0" borderId="59" xfId="0" applyFont="1" applyBorder="1" applyAlignment="1">
      <alignment vertical="top" wrapText="1"/>
    </xf>
    <xf numFmtId="0" fontId="26" fillId="0" borderId="0" xfId="0" applyFont="1" applyAlignment="1">
      <alignment wrapText="1"/>
    </xf>
    <xf numFmtId="0" fontId="10" fillId="0" borderId="64" xfId="0" applyFont="1" applyBorder="1" applyAlignment="1">
      <alignment horizontal="center" vertical="center"/>
    </xf>
    <xf numFmtId="0" fontId="10" fillId="0" borderId="68" xfId="0" applyFont="1" applyBorder="1"/>
    <xf numFmtId="169" fontId="33" fillId="5" borderId="69" xfId="0" applyNumberFormat="1" applyFont="1" applyFill="1" applyBorder="1" applyAlignment="1">
      <alignment horizontal="center" vertical="center"/>
    </xf>
    <xf numFmtId="169" fontId="33" fillId="5" borderId="70" xfId="0" applyNumberFormat="1" applyFont="1" applyFill="1" applyBorder="1" applyAlignment="1">
      <alignment horizontal="center" vertical="center"/>
    </xf>
    <xf numFmtId="169" fontId="33" fillId="5" borderId="71" xfId="0" applyNumberFormat="1" applyFont="1" applyFill="1" applyBorder="1" applyAlignment="1">
      <alignment horizontal="center" vertical="center"/>
    </xf>
    <xf numFmtId="0" fontId="34" fillId="6" borderId="72" xfId="0" applyFont="1" applyFill="1" applyBorder="1" applyAlignment="1">
      <alignment horizontal="left" vertical="center"/>
    </xf>
    <xf numFmtId="0" fontId="34" fillId="6" borderId="72" xfId="0" applyFont="1" applyFill="1" applyBorder="1" applyAlignment="1">
      <alignment horizontal="center" vertical="center" wrapText="1"/>
    </xf>
    <xf numFmtId="0" fontId="35" fillId="6" borderId="73" xfId="0" applyFont="1" applyFill="1" applyBorder="1" applyAlignment="1">
      <alignment horizontal="center" vertical="center" shrinkToFit="1"/>
    </xf>
    <xf numFmtId="0" fontId="10" fillId="0" borderId="0" xfId="0" applyFont="1" applyAlignment="1">
      <alignment wrapText="1"/>
    </xf>
    <xf numFmtId="0" fontId="36" fillId="0" borderId="0" xfId="0" applyFont="1"/>
    <xf numFmtId="0" fontId="10" fillId="0" borderId="74" xfId="0" applyFont="1" applyBorder="1" applyAlignment="1">
      <alignment vertical="center"/>
    </xf>
    <xf numFmtId="0" fontId="37" fillId="7" borderId="75" xfId="0" applyFont="1" applyFill="1" applyBorder="1" applyAlignment="1">
      <alignment horizontal="left" vertical="center"/>
    </xf>
    <xf numFmtId="0" fontId="32" fillId="7" borderId="75" xfId="0" applyFont="1" applyFill="1" applyBorder="1" applyAlignment="1">
      <alignment horizontal="center" vertical="center"/>
    </xf>
    <xf numFmtId="9" fontId="32" fillId="7" borderId="75" xfId="0" applyNumberFormat="1" applyFont="1" applyFill="1" applyBorder="1" applyAlignment="1">
      <alignment horizontal="center" vertical="center"/>
    </xf>
    <xf numFmtId="170" fontId="10" fillId="7" borderId="75" xfId="0" applyNumberFormat="1" applyFont="1" applyFill="1" applyBorder="1" applyAlignment="1">
      <alignment horizontal="center" vertical="center"/>
    </xf>
    <xf numFmtId="170" fontId="32" fillId="7" borderId="75" xfId="0" applyNumberFormat="1" applyFont="1" applyFill="1" applyBorder="1" applyAlignment="1">
      <alignment horizontal="center" vertical="center"/>
    </xf>
    <xf numFmtId="0" fontId="32" fillId="0" borderId="76" xfId="0" applyFont="1" applyBorder="1" applyAlignment="1">
      <alignment horizontal="center" vertical="center"/>
    </xf>
    <xf numFmtId="0" fontId="32" fillId="8" borderId="75" xfId="0" applyFont="1" applyFill="1" applyBorder="1" applyAlignment="1">
      <alignment horizontal="left" vertical="center"/>
    </xf>
    <xf numFmtId="0" fontId="32" fillId="8" borderId="75" xfId="0" applyFont="1" applyFill="1" applyBorder="1" applyAlignment="1">
      <alignment horizontal="center" vertical="center"/>
    </xf>
    <xf numFmtId="9" fontId="32" fillId="8" borderId="75" xfId="0" applyNumberFormat="1" applyFont="1" applyFill="1" applyBorder="1" applyAlignment="1">
      <alignment horizontal="center" vertical="center"/>
    </xf>
    <xf numFmtId="170" fontId="32" fillId="8" borderId="75" xfId="0" applyNumberFormat="1" applyFont="1" applyFill="1" applyBorder="1" applyAlignment="1">
      <alignment horizontal="center" vertical="center"/>
    </xf>
    <xf numFmtId="0" fontId="10" fillId="0" borderId="74" xfId="0" applyFont="1" applyBorder="1" applyAlignment="1">
      <alignment horizontal="right" vertical="center"/>
    </xf>
    <xf numFmtId="0" fontId="37" fillId="9" borderId="75" xfId="0" applyFont="1" applyFill="1" applyBorder="1" applyAlignment="1">
      <alignment horizontal="left" vertical="center"/>
    </xf>
    <xf numFmtId="0" fontId="32" fillId="9" borderId="75" xfId="0" applyFont="1" applyFill="1" applyBorder="1" applyAlignment="1">
      <alignment horizontal="center" vertical="center"/>
    </xf>
    <xf numFmtId="9" fontId="32" fillId="9" borderId="75" xfId="0" applyNumberFormat="1" applyFont="1" applyFill="1" applyBorder="1" applyAlignment="1">
      <alignment horizontal="center" vertical="center"/>
    </xf>
    <xf numFmtId="170" fontId="10" fillId="9" borderId="75" xfId="0" applyNumberFormat="1" applyFont="1" applyFill="1" applyBorder="1" applyAlignment="1">
      <alignment horizontal="center" vertical="center"/>
    </xf>
    <xf numFmtId="170" fontId="32" fillId="9" borderId="75" xfId="0" applyNumberFormat="1" applyFont="1" applyFill="1" applyBorder="1" applyAlignment="1">
      <alignment horizontal="center" vertical="center"/>
    </xf>
    <xf numFmtId="0" fontId="32" fillId="10" borderId="75" xfId="0" applyFont="1" applyFill="1" applyBorder="1" applyAlignment="1">
      <alignment horizontal="left" vertical="center"/>
    </xf>
    <xf numFmtId="0" fontId="32" fillId="10" borderId="75" xfId="0" applyFont="1" applyFill="1" applyBorder="1" applyAlignment="1">
      <alignment horizontal="center" vertical="center"/>
    </xf>
    <xf numFmtId="9" fontId="32" fillId="10" borderId="75" xfId="0" applyNumberFormat="1" applyFont="1" applyFill="1" applyBorder="1" applyAlignment="1">
      <alignment horizontal="center" vertical="center"/>
    </xf>
    <xf numFmtId="170" fontId="32" fillId="10" borderId="75" xfId="0" applyNumberFormat="1" applyFont="1" applyFill="1" applyBorder="1" applyAlignment="1">
      <alignment horizontal="center" vertical="center"/>
    </xf>
    <xf numFmtId="0" fontId="37" fillId="11" borderId="75" xfId="0" applyFont="1" applyFill="1" applyBorder="1" applyAlignment="1">
      <alignment horizontal="left" vertical="center"/>
    </xf>
    <xf numFmtId="0" fontId="32" fillId="11" borderId="75" xfId="0" applyFont="1" applyFill="1" applyBorder="1" applyAlignment="1">
      <alignment horizontal="center" vertical="center"/>
    </xf>
    <xf numFmtId="9" fontId="32" fillId="11" borderId="75" xfId="0" applyNumberFormat="1" applyFont="1" applyFill="1" applyBorder="1" applyAlignment="1">
      <alignment horizontal="center" vertical="center"/>
    </xf>
    <xf numFmtId="170" fontId="10" fillId="11" borderId="75" xfId="0" applyNumberFormat="1" applyFont="1" applyFill="1" applyBorder="1" applyAlignment="1">
      <alignment horizontal="center" vertical="center"/>
    </xf>
    <xf numFmtId="170" fontId="32" fillId="11" borderId="75" xfId="0" applyNumberFormat="1" applyFont="1" applyFill="1" applyBorder="1" applyAlignment="1">
      <alignment horizontal="center" vertical="center"/>
    </xf>
    <xf numFmtId="0" fontId="32" fillId="12" borderId="75" xfId="0" applyFont="1" applyFill="1" applyBorder="1" applyAlignment="1">
      <alignment horizontal="left" vertical="center"/>
    </xf>
    <xf numFmtId="0" fontId="32" fillId="12" borderId="75" xfId="0" applyFont="1" applyFill="1" applyBorder="1" applyAlignment="1">
      <alignment horizontal="center" vertical="center"/>
    </xf>
    <xf numFmtId="9" fontId="32" fillId="12" borderId="75" xfId="0" applyNumberFormat="1" applyFont="1" applyFill="1" applyBorder="1" applyAlignment="1">
      <alignment horizontal="center" vertical="center"/>
    </xf>
    <xf numFmtId="170" fontId="32" fillId="12" borderId="75" xfId="0" applyNumberFormat="1" applyFont="1" applyFill="1" applyBorder="1" applyAlignment="1">
      <alignment horizontal="center" vertical="center"/>
    </xf>
    <xf numFmtId="0" fontId="37" fillId="13" borderId="75" xfId="0" applyFont="1" applyFill="1" applyBorder="1" applyAlignment="1">
      <alignment horizontal="left" vertical="center"/>
    </xf>
    <xf numFmtId="0" fontId="32" fillId="13" borderId="75" xfId="0" applyFont="1" applyFill="1" applyBorder="1" applyAlignment="1">
      <alignment horizontal="center" vertical="center"/>
    </xf>
    <xf numFmtId="9" fontId="32" fillId="13" borderId="75" xfId="0" applyNumberFormat="1" applyFont="1" applyFill="1" applyBorder="1" applyAlignment="1">
      <alignment horizontal="center" vertical="center"/>
    </xf>
    <xf numFmtId="170" fontId="10" fillId="13" borderId="75" xfId="0" applyNumberFormat="1" applyFont="1" applyFill="1" applyBorder="1" applyAlignment="1">
      <alignment horizontal="center" vertical="center"/>
    </xf>
    <xf numFmtId="170" fontId="32" fillId="13" borderId="75" xfId="0" applyNumberFormat="1" applyFont="1" applyFill="1" applyBorder="1" applyAlignment="1">
      <alignment horizontal="center" vertical="center"/>
    </xf>
    <xf numFmtId="0" fontId="32" fillId="14" borderId="75" xfId="0" applyFont="1" applyFill="1" applyBorder="1" applyAlignment="1">
      <alignment horizontal="left" vertical="center"/>
    </xf>
    <xf numFmtId="0" fontId="32" fillId="14" borderId="75" xfId="0" applyFont="1" applyFill="1" applyBorder="1" applyAlignment="1">
      <alignment horizontal="center" vertical="center"/>
    </xf>
    <xf numFmtId="9" fontId="32" fillId="14" borderId="75" xfId="0" applyNumberFormat="1" applyFont="1" applyFill="1" applyBorder="1" applyAlignment="1">
      <alignment horizontal="center" vertical="center"/>
    </xf>
    <xf numFmtId="170" fontId="32" fillId="14" borderId="75" xfId="0" applyNumberFormat="1" applyFont="1" applyFill="1" applyBorder="1" applyAlignment="1">
      <alignment horizontal="center" vertical="center"/>
    </xf>
    <xf numFmtId="0" fontId="32" fillId="0" borderId="76" xfId="0" applyFont="1" applyBorder="1" applyAlignment="1">
      <alignment horizontal="left" vertical="center"/>
    </xf>
    <xf numFmtId="9" fontId="32" fillId="0" borderId="76" xfId="0" applyNumberFormat="1" applyFont="1" applyBorder="1" applyAlignment="1">
      <alignment horizontal="center" vertical="center"/>
    </xf>
    <xf numFmtId="170" fontId="32" fillId="0" borderId="76" xfId="0" applyNumberFormat="1" applyFont="1" applyBorder="1" applyAlignment="1">
      <alignment horizontal="center" vertical="center"/>
    </xf>
    <xf numFmtId="0" fontId="38" fillId="15" borderId="75" xfId="0" applyFont="1" applyFill="1" applyBorder="1" applyAlignment="1">
      <alignment horizontal="left" vertical="center"/>
    </xf>
    <xf numFmtId="0" fontId="38" fillId="15" borderId="75" xfId="0" applyFont="1" applyFill="1" applyBorder="1" applyAlignment="1">
      <alignment horizontal="center" vertical="center"/>
    </xf>
    <xf numFmtId="9" fontId="32" fillId="15" borderId="75" xfId="0" applyNumberFormat="1" applyFont="1" applyFill="1" applyBorder="1" applyAlignment="1">
      <alignment horizontal="center" vertical="center"/>
    </xf>
    <xf numFmtId="170" fontId="39" fillId="15" borderId="75" xfId="0" applyNumberFormat="1" applyFont="1" applyFill="1" applyBorder="1" applyAlignment="1">
      <alignment horizontal="left" vertical="center"/>
    </xf>
    <xf numFmtId="170" fontId="32" fillId="15" borderId="75" xfId="0" applyNumberFormat="1" applyFont="1" applyFill="1" applyBorder="1" applyAlignment="1">
      <alignment horizontal="center" vertical="center"/>
    </xf>
    <xf numFmtId="0" fontId="32" fillId="15" borderId="75" xfId="0" applyFont="1" applyFill="1" applyBorder="1" applyAlignment="1">
      <alignment horizontal="center" vertical="center"/>
    </xf>
    <xf numFmtId="0" fontId="10" fillId="15" borderId="74" xfId="0" applyFont="1" applyFill="1" applyBorder="1" applyAlignment="1">
      <alignment vertical="center"/>
    </xf>
    <xf numFmtId="0" fontId="10" fillId="0" borderId="0" xfId="0" applyFont="1" applyAlignment="1">
      <alignment horizontal="right" vertical="center"/>
    </xf>
    <xf numFmtId="0" fontId="40" fillId="0" borderId="0" xfId="0" applyFont="1"/>
    <xf numFmtId="0" fontId="26" fillId="0" borderId="0" xfId="0" applyFont="1" applyAlignment="1">
      <alignment horizontal="center"/>
    </xf>
    <xf numFmtId="0" fontId="41" fillId="0" borderId="0" xfId="0" applyFont="1"/>
    <xf numFmtId="0" fontId="10" fillId="0" borderId="77" xfId="0" applyFont="1" applyBorder="1"/>
    <xf numFmtId="0" fontId="10" fillId="0" borderId="78" xfId="0" applyFont="1" applyBorder="1"/>
    <xf numFmtId="0" fontId="10" fillId="0" borderId="79" xfId="0" applyFont="1" applyBorder="1"/>
    <xf numFmtId="0" fontId="10" fillId="0" borderId="80" xfId="0" applyFont="1" applyBorder="1"/>
    <xf numFmtId="0" fontId="10" fillId="0" borderId="81" xfId="0" applyFont="1" applyBorder="1"/>
    <xf numFmtId="0" fontId="10" fillId="0" borderId="82" xfId="0" applyFont="1" applyBorder="1"/>
    <xf numFmtId="0" fontId="42" fillId="16" borderId="1" xfId="0" applyFont="1" applyFill="1" applyBorder="1" applyAlignment="1">
      <alignment horizontal="center" vertical="center" wrapText="1"/>
    </xf>
    <xf numFmtId="0" fontId="42" fillId="16" borderId="83" xfId="0" applyFont="1" applyFill="1" applyBorder="1" applyAlignment="1">
      <alignment horizontal="center" vertical="center" wrapText="1"/>
    </xf>
    <xf numFmtId="0" fontId="42" fillId="16" borderId="86" xfId="0" applyFont="1" applyFill="1" applyBorder="1" applyAlignment="1">
      <alignment horizontal="center" vertical="center" wrapText="1"/>
    </xf>
    <xf numFmtId="0" fontId="42" fillId="16" borderId="87" xfId="0" applyFont="1" applyFill="1" applyBorder="1" applyAlignment="1">
      <alignment horizontal="center" vertical="center" wrapText="1"/>
    </xf>
    <xf numFmtId="0" fontId="10" fillId="0" borderId="37" xfId="0" applyFont="1" applyBorder="1"/>
    <xf numFmtId="0" fontId="10" fillId="0" borderId="5" xfId="0" applyFont="1" applyBorder="1"/>
    <xf numFmtId="0" fontId="7" fillId="0" borderId="91" xfId="0" applyFont="1" applyBorder="1" applyAlignment="1">
      <alignment horizontal="left" vertical="center" wrapText="1"/>
    </xf>
    <xf numFmtId="0" fontId="7" fillId="0" borderId="13" xfId="0" applyFont="1" applyBorder="1" applyAlignment="1">
      <alignment horizontal="left" vertical="center" wrapText="1"/>
    </xf>
    <xf numFmtId="0" fontId="42" fillId="18" borderId="94" xfId="0" applyFont="1" applyFill="1" applyBorder="1" applyAlignment="1">
      <alignment horizontal="left" vertical="center" wrapText="1"/>
    </xf>
    <xf numFmtId="0" fontId="42" fillId="18" borderId="95" xfId="0" applyFont="1" applyFill="1" applyBorder="1" applyAlignment="1">
      <alignment horizontal="left" vertical="center" wrapText="1"/>
    </xf>
    <xf numFmtId="0" fontId="7" fillId="0" borderId="91" xfId="0" applyFont="1" applyBorder="1" applyAlignment="1">
      <alignment horizontal="left" vertical="top" wrapText="1"/>
    </xf>
    <xf numFmtId="0" fontId="7" fillId="0" borderId="13" xfId="0" applyFont="1" applyBorder="1" applyAlignment="1">
      <alignment horizontal="left" vertical="top" wrapText="1"/>
    </xf>
    <xf numFmtId="0" fontId="24" fillId="0" borderId="70" xfId="1"/>
    <xf numFmtId="0" fontId="47" fillId="20" borderId="70" xfId="1" applyFont="1" applyFill="1" applyAlignment="1">
      <alignment horizontal="center" vertical="center" wrapText="1"/>
    </xf>
    <xf numFmtId="0" fontId="47" fillId="20" borderId="101" xfId="1" applyFont="1" applyFill="1" applyBorder="1" applyAlignment="1">
      <alignment horizontal="center" vertical="center" wrapText="1"/>
    </xf>
    <xf numFmtId="0" fontId="50" fillId="20" borderId="101" xfId="1" applyFont="1" applyFill="1" applyBorder="1" applyAlignment="1">
      <alignment horizontal="center" vertical="center" wrapText="1"/>
    </xf>
    <xf numFmtId="0" fontId="49" fillId="20" borderId="70" xfId="1" applyFont="1" applyFill="1" applyAlignment="1">
      <alignment horizontal="center" vertical="center" wrapText="1"/>
    </xf>
    <xf numFmtId="14" fontId="47" fillId="20" borderId="70" xfId="1" applyNumberFormat="1" applyFont="1" applyFill="1" applyAlignment="1">
      <alignment horizontal="center" vertical="center" wrapText="1"/>
    </xf>
    <xf numFmtId="0" fontId="49" fillId="22" borderId="102" xfId="1" applyFont="1" applyFill="1" applyBorder="1" applyAlignment="1">
      <alignment horizontal="center" vertical="center"/>
    </xf>
    <xf numFmtId="0" fontId="49" fillId="22" borderId="102" xfId="1" applyFont="1" applyFill="1" applyBorder="1" applyAlignment="1">
      <alignment horizontal="center" vertical="center" wrapText="1"/>
    </xf>
    <xf numFmtId="0" fontId="54" fillId="28" borderId="103" xfId="0" applyFont="1" applyFill="1" applyBorder="1" applyAlignment="1">
      <alignment horizontal="center" vertical="center"/>
    </xf>
    <xf numFmtId="0" fontId="0" fillId="0" borderId="103" xfId="0" applyBorder="1" applyAlignment="1">
      <alignment vertical="center"/>
    </xf>
    <xf numFmtId="0" fontId="55" fillId="0" borderId="104" xfId="0" applyFont="1" applyBorder="1" applyAlignment="1">
      <alignment horizontal="center"/>
    </xf>
    <xf numFmtId="0" fontId="55" fillId="0" borderId="105" xfId="0" applyFont="1" applyBorder="1" applyAlignment="1">
      <alignment horizontal="center"/>
    </xf>
    <xf numFmtId="0" fontId="24" fillId="0" borderId="106" xfId="0" applyFont="1" applyBorder="1"/>
    <xf numFmtId="0" fontId="24" fillId="0" borderId="107" xfId="0" applyFont="1" applyBorder="1"/>
    <xf numFmtId="0" fontId="24" fillId="0" borderId="108" xfId="0" applyFont="1" applyBorder="1"/>
    <xf numFmtId="0" fontId="24" fillId="0" borderId="109" xfId="0" applyFont="1" applyBorder="1"/>
    <xf numFmtId="0" fontId="24" fillId="0" borderId="110" xfId="0" applyFont="1" applyBorder="1"/>
    <xf numFmtId="0" fontId="0" fillId="0" borderId="103" xfId="0" applyBorder="1" applyAlignment="1">
      <alignment horizontal="center" vertical="center"/>
    </xf>
    <xf numFmtId="0" fontId="56" fillId="0" borderId="70" xfId="9" applyFont="1" applyAlignment="1">
      <alignment horizontal="center"/>
    </xf>
    <xf numFmtId="0" fontId="57" fillId="0" borderId="70" xfId="9" applyFont="1" applyAlignment="1">
      <alignment horizontal="center"/>
    </xf>
    <xf numFmtId="0" fontId="57" fillId="0" borderId="70" xfId="9" applyFont="1"/>
    <xf numFmtId="0" fontId="57" fillId="0" borderId="70" xfId="9" applyFont="1" applyAlignment="1">
      <alignment vertical="center"/>
    </xf>
    <xf numFmtId="0" fontId="58" fillId="29" borderId="70" xfId="9" applyFont="1" applyFill="1" applyAlignment="1">
      <alignment horizontal="left" vertical="center" indent="2"/>
    </xf>
    <xf numFmtId="0" fontId="58" fillId="29" borderId="70" xfId="9" applyFont="1" applyFill="1" applyAlignment="1">
      <alignment horizontal="left" vertical="center"/>
    </xf>
    <xf numFmtId="0" fontId="59" fillId="29" borderId="70" xfId="9" applyFont="1" applyFill="1" applyAlignment="1">
      <alignment vertical="center"/>
    </xf>
    <xf numFmtId="0" fontId="58" fillId="29" borderId="70" xfId="9" applyFont="1" applyFill="1" applyAlignment="1">
      <alignment horizontal="right" vertical="center"/>
    </xf>
    <xf numFmtId="0" fontId="57" fillId="20" borderId="111" xfId="9" applyFont="1" applyFill="1" applyBorder="1" applyAlignment="1">
      <alignment horizontal="center"/>
    </xf>
    <xf numFmtId="0" fontId="60" fillId="30" borderId="111" xfId="9" applyFont="1" applyFill="1" applyBorder="1" applyAlignment="1">
      <alignment horizontal="center"/>
    </xf>
    <xf numFmtId="0" fontId="61" fillId="0" borderId="111" xfId="9" applyFont="1" applyBorder="1"/>
    <xf numFmtId="0" fontId="62" fillId="0" borderId="70" xfId="9" applyFont="1"/>
    <xf numFmtId="0" fontId="62" fillId="20" borderId="70" xfId="9" applyFont="1" applyFill="1" applyAlignment="1">
      <alignment horizontal="center"/>
    </xf>
    <xf numFmtId="0" fontId="63" fillId="30" borderId="70" xfId="9" applyFont="1" applyFill="1" applyAlignment="1">
      <alignment horizontal="center" vertical="center"/>
    </xf>
    <xf numFmtId="0" fontId="46" fillId="0" borderId="70" xfId="10" applyAlignment="1" applyProtection="1"/>
    <xf numFmtId="0" fontId="45" fillId="0" borderId="70" xfId="9"/>
    <xf numFmtId="0" fontId="64" fillId="0" borderId="70" xfId="9" applyFont="1" applyAlignment="1">
      <alignment vertical="center"/>
    </xf>
    <xf numFmtId="0" fontId="65" fillId="0" borderId="70" xfId="9" applyFont="1" applyAlignment="1">
      <alignment vertical="center"/>
    </xf>
    <xf numFmtId="0" fontId="57" fillId="20" borderId="70" xfId="9" applyFont="1" applyFill="1" applyAlignment="1">
      <alignment horizontal="center"/>
    </xf>
    <xf numFmtId="0" fontId="60" fillId="30" borderId="70" xfId="9" applyFont="1" applyFill="1" applyAlignment="1">
      <alignment horizontal="center"/>
    </xf>
    <xf numFmtId="0" fontId="61" fillId="0" borderId="70" xfId="9" applyFont="1"/>
    <xf numFmtId="0" fontId="57" fillId="20" borderId="112" xfId="9" applyFont="1" applyFill="1" applyBorder="1" applyAlignment="1">
      <alignment horizontal="center"/>
    </xf>
    <xf numFmtId="0" fontId="60" fillId="30" borderId="112" xfId="9" applyFont="1" applyFill="1" applyBorder="1" applyAlignment="1">
      <alignment horizontal="center"/>
    </xf>
    <xf numFmtId="0" fontId="61" fillId="0" borderId="112" xfId="9" applyFont="1" applyBorder="1"/>
    <xf numFmtId="0" fontId="44" fillId="26" borderId="103" xfId="19" applyBorder="1" applyAlignment="1">
      <alignment horizontal="center"/>
    </xf>
    <xf numFmtId="0" fontId="44" fillId="26" borderId="103" xfId="19" applyBorder="1"/>
    <xf numFmtId="0" fontId="66" fillId="0" borderId="113" xfId="0" applyFont="1" applyBorder="1" applyAlignment="1">
      <alignment horizontal="center" vertical="center" wrapText="1"/>
    </xf>
    <xf numFmtId="14" fontId="66" fillId="0" borderId="114" xfId="0" applyNumberFormat="1" applyFont="1" applyBorder="1" applyAlignment="1">
      <alignment horizontal="center" vertical="center" wrapText="1"/>
    </xf>
    <xf numFmtId="0" fontId="66" fillId="0" borderId="114" xfId="0" applyFont="1" applyBorder="1" applyAlignment="1">
      <alignment horizontal="center" vertical="center" wrapText="1"/>
    </xf>
    <xf numFmtId="0" fontId="67" fillId="0" borderId="103" xfId="9" applyFont="1" applyBorder="1"/>
    <xf numFmtId="0" fontId="67" fillId="0" borderId="103" xfId="9" applyFont="1" applyBorder="1" applyAlignment="1">
      <alignment horizontal="center"/>
    </xf>
    <xf numFmtId="0" fontId="48" fillId="0" borderId="70" xfId="9" applyFont="1"/>
    <xf numFmtId="0" fontId="68" fillId="0" borderId="70" xfId="9" applyFont="1"/>
    <xf numFmtId="0" fontId="44" fillId="26" borderId="103" xfId="19" applyBorder="1" applyAlignment="1">
      <alignment horizontal="center" wrapText="1"/>
    </xf>
    <xf numFmtId="0" fontId="48" fillId="0" borderId="103" xfId="9" applyFont="1" applyBorder="1"/>
    <xf numFmtId="0" fontId="48" fillId="0" borderId="103" xfId="9" applyFont="1" applyBorder="1" applyAlignment="1">
      <alignment wrapText="1"/>
    </xf>
    <xf numFmtId="1" fontId="48" fillId="0" borderId="103" xfId="9" applyNumberFormat="1" applyFont="1" applyBorder="1" applyAlignment="1">
      <alignment horizontal="center" vertical="top" wrapText="1"/>
    </xf>
    <xf numFmtId="14" fontId="67" fillId="0" borderId="103" xfId="9" applyNumberFormat="1" applyFont="1" applyBorder="1" applyAlignment="1">
      <alignment horizontal="center"/>
    </xf>
    <xf numFmtId="0" fontId="48" fillId="0" borderId="0" xfId="0" applyFont="1"/>
    <xf numFmtId="0" fontId="68" fillId="0" borderId="0" xfId="0" applyFont="1" applyAlignment="1">
      <alignment horizontal="center"/>
    </xf>
    <xf numFmtId="0" fontId="44" fillId="27" borderId="0" xfId="20"/>
    <xf numFmtId="0" fontId="44" fillId="26" borderId="0" xfId="19"/>
    <xf numFmtId="17" fontId="44" fillId="26" borderId="0" xfId="19" applyNumberFormat="1" applyAlignment="1">
      <alignment horizontal="center"/>
    </xf>
    <xf numFmtId="172" fontId="44" fillId="26" borderId="0" xfId="19" applyNumberFormat="1" applyAlignment="1">
      <alignment horizontal="center"/>
    </xf>
    <xf numFmtId="0" fontId="44" fillId="29" borderId="0" xfId="0" applyFont="1" applyFill="1" applyAlignment="1">
      <alignment horizontal="right"/>
    </xf>
    <xf numFmtId="0" fontId="68" fillId="0" borderId="0" xfId="0" applyFont="1"/>
    <xf numFmtId="3" fontId="68" fillId="29" borderId="0" xfId="0" applyNumberFormat="1" applyFont="1" applyFill="1"/>
    <xf numFmtId="3" fontId="44" fillId="27" borderId="0" xfId="20" applyNumberFormat="1"/>
    <xf numFmtId="0" fontId="48" fillId="0" borderId="118" xfId="0" applyFont="1" applyBorder="1"/>
    <xf numFmtId="9" fontId="48" fillId="31" borderId="118" xfId="0" applyNumberFormat="1" applyFont="1" applyFill="1" applyBorder="1"/>
    <xf numFmtId="9" fontId="3" fillId="31" borderId="118" xfId="21" applyNumberFormat="1" applyFill="1" applyBorder="1"/>
    <xf numFmtId="9" fontId="3" fillId="19" borderId="118" xfId="21" applyNumberFormat="1" applyBorder="1"/>
    <xf numFmtId="0" fontId="48" fillId="0" borderId="119" xfId="0" applyFont="1" applyBorder="1"/>
    <xf numFmtId="0" fontId="68" fillId="31" borderId="120" xfId="0" applyFont="1" applyFill="1" applyBorder="1"/>
    <xf numFmtId="0" fontId="48" fillId="31" borderId="121" xfId="0" applyFont="1" applyFill="1" applyBorder="1"/>
    <xf numFmtId="3" fontId="48" fillId="31" borderId="121" xfId="0" applyNumberFormat="1" applyFont="1" applyFill="1" applyBorder="1"/>
    <xf numFmtId="3" fontId="3" fillId="19" borderId="121" xfId="21" applyNumberFormat="1" applyBorder="1"/>
    <xf numFmtId="3" fontId="44" fillId="27" borderId="122" xfId="20" applyNumberFormat="1" applyBorder="1"/>
    <xf numFmtId="0" fontId="48" fillId="0" borderId="123" xfId="0" applyFont="1" applyBorder="1"/>
    <xf numFmtId="3" fontId="48" fillId="31" borderId="0" xfId="0" applyNumberFormat="1" applyFont="1" applyFill="1"/>
    <xf numFmtId="3" fontId="3" fillId="19" borderId="0" xfId="21" applyNumberFormat="1"/>
    <xf numFmtId="0" fontId="68" fillId="31" borderId="0" xfId="0" applyFont="1" applyFill="1"/>
    <xf numFmtId="0" fontId="48" fillId="31" borderId="0" xfId="0" applyFont="1" applyFill="1"/>
    <xf numFmtId="1" fontId="48" fillId="0" borderId="0" xfId="0" applyNumberFormat="1" applyFont="1"/>
    <xf numFmtId="0" fontId="68" fillId="32" borderId="0" xfId="0" applyFont="1" applyFill="1"/>
    <xf numFmtId="0" fontId="48" fillId="32" borderId="0" xfId="0" applyFont="1" applyFill="1"/>
    <xf numFmtId="10" fontId="48" fillId="0" borderId="0" xfId="0" applyNumberFormat="1" applyFont="1"/>
    <xf numFmtId="173" fontId="48" fillId="0" borderId="0" xfId="0" applyNumberFormat="1" applyFont="1"/>
    <xf numFmtId="3" fontId="48" fillId="0" borderId="0" xfId="0" applyNumberFormat="1" applyFont="1"/>
    <xf numFmtId="9" fontId="48" fillId="0" borderId="0" xfId="18" applyFont="1"/>
    <xf numFmtId="9" fontId="48" fillId="0" borderId="118" xfId="0" applyNumberFormat="1" applyFont="1" applyBorder="1"/>
    <xf numFmtId="4" fontId="48" fillId="31" borderId="0" xfId="0" applyNumberFormat="1" applyFont="1" applyFill="1"/>
    <xf numFmtId="4" fontId="3" fillId="19" borderId="0" xfId="21" applyNumberFormat="1"/>
    <xf numFmtId="0" fontId="44" fillId="26" borderId="0" xfId="19" applyAlignment="1">
      <alignment wrapText="1"/>
    </xf>
    <xf numFmtId="0" fontId="48" fillId="0" borderId="103" xfId="0" applyFont="1" applyBorder="1"/>
    <xf numFmtId="3" fontId="48" fillId="0" borderId="103" xfId="0" applyNumberFormat="1" applyFont="1" applyBorder="1"/>
    <xf numFmtId="9" fontId="48" fillId="0" borderId="103" xfId="0" applyNumberFormat="1" applyFont="1" applyBorder="1"/>
    <xf numFmtId="0" fontId="44" fillId="27" borderId="103" xfId="20" applyBorder="1"/>
    <xf numFmtId="0" fontId="44" fillId="26" borderId="0" xfId="19" applyAlignment="1">
      <alignment horizontal="center" wrapText="1"/>
    </xf>
    <xf numFmtId="0" fontId="44" fillId="26" borderId="124" xfId="19" applyBorder="1" applyAlignment="1">
      <alignment horizontal="center" wrapText="1"/>
    </xf>
    <xf numFmtId="0" fontId="44" fillId="26" borderId="120" xfId="19" applyBorder="1" applyAlignment="1">
      <alignment horizontal="center" wrapText="1"/>
    </xf>
    <xf numFmtId="0" fontId="44" fillId="26" borderId="122" xfId="19" applyBorder="1" applyAlignment="1">
      <alignment horizontal="center" wrapText="1"/>
    </xf>
    <xf numFmtId="0" fontId="44" fillId="26" borderId="125" xfId="19" applyBorder="1" applyAlignment="1">
      <alignment horizontal="center" wrapText="1"/>
    </xf>
    <xf numFmtId="0" fontId="48" fillId="0" borderId="124" xfId="0" applyFont="1" applyBorder="1"/>
    <xf numFmtId="9" fontId="48" fillId="0" borderId="124" xfId="0" applyNumberFormat="1" applyFont="1" applyBorder="1"/>
    <xf numFmtId="0" fontId="48" fillId="0" borderId="126" xfId="0" applyFont="1" applyBorder="1"/>
    <xf numFmtId="0" fontId="48" fillId="0" borderId="127" xfId="0" applyFont="1" applyBorder="1"/>
    <xf numFmtId="0" fontId="48" fillId="0" borderId="120" xfId="0" applyFont="1" applyBorder="1"/>
    <xf numFmtId="0" fontId="48" fillId="0" borderId="125" xfId="0" applyFont="1" applyBorder="1"/>
    <xf numFmtId="0" fontId="4" fillId="31" borderId="70" xfId="16" applyFill="1"/>
    <xf numFmtId="17" fontId="4" fillId="31" borderId="70" xfId="16" applyNumberFormat="1" applyFill="1"/>
    <xf numFmtId="0" fontId="55" fillId="0" borderId="0" xfId="0" applyFont="1"/>
    <xf numFmtId="0" fontId="0" fillId="0" borderId="0" xfId="0" applyAlignment="1">
      <alignment vertical="center"/>
    </xf>
    <xf numFmtId="14" fontId="55" fillId="0" borderId="103" xfId="0" applyNumberFormat="1" applyFont="1" applyBorder="1" applyAlignment="1">
      <alignment horizontal="center" vertical="center" wrapText="1"/>
    </xf>
    <xf numFmtId="49" fontId="74" fillId="0" borderId="138" xfId="0" applyNumberFormat="1" applyFont="1" applyBorder="1" applyAlignment="1">
      <alignment vertical="center" wrapText="1"/>
    </xf>
    <xf numFmtId="0" fontId="75" fillId="0" borderId="138" xfId="0" applyFont="1" applyBorder="1" applyAlignment="1">
      <alignment vertical="center" wrapText="1"/>
    </xf>
    <xf numFmtId="0" fontId="75" fillId="0" borderId="138" xfId="0" applyFont="1" applyBorder="1" applyAlignment="1">
      <alignment horizontal="center" vertical="center" wrapText="1"/>
    </xf>
    <xf numFmtId="0" fontId="75" fillId="0" borderId="139" xfId="0" applyFont="1" applyBorder="1" applyAlignment="1">
      <alignment horizontal="center" vertical="center" wrapText="1"/>
    </xf>
    <xf numFmtId="0" fontId="75" fillId="0" borderId="0" xfId="0" applyFont="1" applyAlignment="1">
      <alignment horizontal="center" vertical="center" wrapText="1"/>
    </xf>
    <xf numFmtId="49" fontId="74" fillId="0" borderId="0" xfId="0" applyNumberFormat="1" applyFont="1" applyAlignment="1">
      <alignment vertical="center" wrapText="1"/>
    </xf>
    <xf numFmtId="0" fontId="75" fillId="0" borderId="0" xfId="0" applyFont="1" applyAlignment="1">
      <alignment vertical="center" wrapText="1"/>
    </xf>
    <xf numFmtId="0" fontId="75" fillId="0" borderId="141" xfId="0" applyFont="1" applyBorder="1" applyAlignment="1">
      <alignment horizontal="center" vertical="center" wrapText="1"/>
    </xf>
    <xf numFmtId="0" fontId="75" fillId="0" borderId="0" xfId="0" quotePrefix="1" applyFont="1" applyAlignment="1">
      <alignment vertical="center" wrapText="1"/>
    </xf>
    <xf numFmtId="0" fontId="75" fillId="0" borderId="143" xfId="0" applyFont="1" applyBorder="1" applyAlignment="1">
      <alignment horizontal="center" vertical="center" wrapText="1"/>
    </xf>
    <xf numFmtId="0" fontId="75" fillId="0" borderId="143" xfId="0" applyFont="1" applyBorder="1" applyAlignment="1">
      <alignment vertical="center" wrapText="1"/>
    </xf>
    <xf numFmtId="0" fontId="75" fillId="0" borderId="144" xfId="0" applyFont="1" applyBorder="1" applyAlignment="1">
      <alignment horizontal="center" vertical="center" wrapText="1"/>
    </xf>
    <xf numFmtId="0" fontId="74" fillId="35" borderId="137" xfId="0" applyFont="1" applyFill="1" applyBorder="1" applyAlignment="1">
      <alignment horizontal="center" vertical="center" wrapText="1"/>
    </xf>
    <xf numFmtId="0" fontId="74" fillId="35" borderId="145" xfId="0" applyFont="1" applyFill="1" applyBorder="1" applyAlignment="1" applyProtection="1">
      <alignment horizontal="center" vertical="center" wrapText="1"/>
      <protection locked="0"/>
    </xf>
    <xf numFmtId="0" fontId="76" fillId="35" borderId="145" xfId="0" applyFont="1" applyFill="1" applyBorder="1" applyAlignment="1" applyProtection="1">
      <alignment horizontal="center" vertical="center" wrapText="1"/>
      <protection locked="0"/>
    </xf>
    <xf numFmtId="0" fontId="74" fillId="35" borderId="138" xfId="0" applyFont="1" applyFill="1" applyBorder="1" applyAlignment="1">
      <alignment horizontal="center" vertical="center" wrapText="1"/>
    </xf>
    <xf numFmtId="0" fontId="74" fillId="35" borderId="147" xfId="0" applyFont="1" applyFill="1" applyBorder="1" applyAlignment="1">
      <alignment horizontal="center" vertical="center" wrapText="1"/>
    </xf>
    <xf numFmtId="0" fontId="74" fillId="35" borderId="118" xfId="0" applyFont="1" applyFill="1" applyBorder="1" applyAlignment="1" applyProtection="1">
      <alignment horizontal="center" vertical="center" wrapText="1"/>
      <protection locked="0"/>
    </xf>
    <xf numFmtId="0" fontId="75" fillId="0" borderId="0" xfId="0" applyFont="1" applyAlignment="1" applyProtection="1">
      <alignment horizontal="center" vertical="center" wrapText="1"/>
      <protection locked="0"/>
    </xf>
    <xf numFmtId="0" fontId="75" fillId="0" borderId="106" xfId="0" applyFont="1" applyBorder="1" applyAlignment="1">
      <alignment horizontal="center" vertical="center" wrapText="1"/>
    </xf>
    <xf numFmtId="0" fontId="0" fillId="0" borderId="103" xfId="0" applyBorder="1" applyAlignment="1">
      <alignment horizontal="center" vertical="center" wrapText="1"/>
    </xf>
    <xf numFmtId="0" fontId="24" fillId="0" borderId="103" xfId="0" applyFont="1" applyBorder="1" applyAlignment="1">
      <alignment horizontal="left" vertical="center" wrapText="1"/>
    </xf>
    <xf numFmtId="0" fontId="0" fillId="0" borderId="103" xfId="0" applyBorder="1" applyAlignment="1">
      <alignment horizontal="left" vertical="center" wrapText="1"/>
    </xf>
    <xf numFmtId="0" fontId="0" fillId="0" borderId="103" xfId="0" applyBorder="1" applyAlignment="1">
      <alignment vertical="center" wrapText="1"/>
    </xf>
    <xf numFmtId="0" fontId="24" fillId="0" borderId="103" xfId="0" applyFont="1" applyBorder="1" applyAlignment="1">
      <alignment vertical="center" wrapText="1"/>
    </xf>
    <xf numFmtId="0" fontId="75" fillId="0" borderId="103" xfId="0" applyFont="1" applyBorder="1" applyAlignment="1">
      <alignment horizontal="center" vertical="center" wrapText="1"/>
    </xf>
    <xf numFmtId="49" fontId="74" fillId="0" borderId="103" xfId="0" applyNumberFormat="1" applyFont="1" applyBorder="1" applyAlignment="1">
      <alignment horizontal="center" vertical="center" wrapText="1"/>
    </xf>
    <xf numFmtId="0" fontId="24" fillId="0" borderId="103" xfId="0" applyFont="1" applyBorder="1" applyAlignment="1">
      <alignment horizontal="center" vertical="center"/>
    </xf>
    <xf numFmtId="0" fontId="75" fillId="0" borderId="103" xfId="0" applyFont="1" applyBorder="1" applyAlignment="1">
      <alignment horizontal="left" vertical="center" wrapText="1"/>
    </xf>
    <xf numFmtId="0" fontId="75" fillId="0" borderId="0" xfId="0" applyFont="1" applyAlignment="1">
      <alignment horizontal="left" vertical="center" wrapText="1"/>
    </xf>
    <xf numFmtId="0" fontId="74" fillId="35" borderId="148" xfId="0" applyFont="1" applyFill="1" applyBorder="1" applyAlignment="1" applyProtection="1">
      <alignment horizontal="center" vertical="center" wrapText="1"/>
      <protection locked="0"/>
    </xf>
    <xf numFmtId="0" fontId="74" fillId="35" borderId="149" xfId="0" applyFont="1" applyFill="1" applyBorder="1" applyAlignment="1" applyProtection="1">
      <alignment horizontal="center" vertical="center" wrapText="1"/>
      <protection locked="0"/>
    </xf>
    <xf numFmtId="0" fontId="74" fillId="35" borderId="119" xfId="0" applyFont="1" applyFill="1" applyBorder="1" applyAlignment="1" applyProtection="1">
      <alignment horizontal="center" vertical="center" wrapText="1"/>
      <protection locked="0"/>
    </xf>
    <xf numFmtId="0" fontId="74" fillId="35" borderId="150" xfId="0" applyFont="1" applyFill="1" applyBorder="1" applyAlignment="1" applyProtection="1">
      <alignment horizontal="center" vertical="center" wrapText="1"/>
      <protection locked="0"/>
    </xf>
    <xf numFmtId="0" fontId="74" fillId="35" borderId="151" xfId="0" applyFont="1" applyFill="1" applyBorder="1" applyAlignment="1" applyProtection="1">
      <alignment horizontal="center" vertical="center" wrapText="1"/>
      <protection locked="0"/>
    </xf>
    <xf numFmtId="0" fontId="74" fillId="35" borderId="152" xfId="0" applyFont="1" applyFill="1" applyBorder="1" applyAlignment="1" applyProtection="1">
      <alignment horizontal="center" vertical="center" wrapText="1"/>
      <protection locked="0"/>
    </xf>
    <xf numFmtId="0" fontId="76" fillId="35" borderId="153" xfId="0" applyFont="1" applyFill="1" applyBorder="1" applyAlignment="1" applyProtection="1">
      <alignment horizontal="center" vertical="center" wrapText="1"/>
      <protection locked="0"/>
    </xf>
    <xf numFmtId="0" fontId="74" fillId="35" borderId="153" xfId="0" applyFont="1" applyFill="1" applyBorder="1" applyAlignment="1" applyProtection="1">
      <alignment horizontal="center" vertical="center" wrapText="1"/>
      <protection locked="0"/>
    </xf>
    <xf numFmtId="49" fontId="76" fillId="36" borderId="154" xfId="0" applyNumberFormat="1" applyFont="1" applyFill="1" applyBorder="1" applyAlignment="1" applyProtection="1">
      <alignment horizontal="center" vertical="center" wrapText="1"/>
      <protection locked="0"/>
    </xf>
    <xf numFmtId="49" fontId="76" fillId="36" borderId="155" xfId="0" applyNumberFormat="1" applyFont="1" applyFill="1" applyBorder="1" applyAlignment="1" applyProtection="1">
      <alignment horizontal="center" vertical="center" wrapText="1"/>
      <protection locked="0"/>
    </xf>
    <xf numFmtId="49" fontId="76" fillId="36" borderId="150" xfId="0" applyNumberFormat="1" applyFont="1" applyFill="1" applyBorder="1" applyAlignment="1" applyProtection="1">
      <alignment horizontal="center" vertical="center" wrapText="1"/>
      <protection locked="0"/>
    </xf>
    <xf numFmtId="0" fontId="74" fillId="35" borderId="156" xfId="0" applyFont="1" applyFill="1" applyBorder="1" applyAlignment="1" applyProtection="1">
      <alignment horizontal="center" vertical="center" wrapText="1"/>
      <protection locked="0"/>
    </xf>
    <xf numFmtId="0" fontId="74" fillId="0" borderId="157" xfId="0" applyFont="1" applyBorder="1" applyAlignment="1">
      <alignment horizontal="center" vertical="center" wrapText="1"/>
    </xf>
    <xf numFmtId="49" fontId="74" fillId="0" borderId="108" xfId="0" applyNumberFormat="1" applyFont="1" applyBorder="1" applyAlignment="1">
      <alignment horizontal="center" vertical="center" wrapText="1"/>
    </xf>
    <xf numFmtId="2" fontId="74" fillId="35" borderId="103" xfId="0" applyNumberFormat="1" applyFont="1" applyFill="1" applyBorder="1" applyAlignment="1">
      <alignment horizontal="center" vertical="center" wrapText="1"/>
    </xf>
    <xf numFmtId="2" fontId="74" fillId="35" borderId="109" xfId="0" applyNumberFormat="1" applyFont="1" applyFill="1" applyBorder="1" applyAlignment="1">
      <alignment horizontal="center" vertical="center" wrapText="1"/>
    </xf>
    <xf numFmtId="0" fontId="75" fillId="0" borderId="122" xfId="0" applyFont="1" applyBorder="1" applyAlignment="1">
      <alignment horizontal="center" vertical="center" wrapText="1"/>
    </xf>
    <xf numFmtId="0" fontId="75" fillId="0" borderId="121" xfId="0" applyFont="1" applyBorder="1" applyAlignment="1">
      <alignment horizontal="center" vertical="center" wrapText="1"/>
    </xf>
    <xf numFmtId="9" fontId="74" fillId="37" borderId="103" xfId="18" applyFont="1" applyFill="1" applyBorder="1" applyAlignment="1">
      <alignment horizontal="center" vertical="center" wrapText="1"/>
    </xf>
    <xf numFmtId="8" fontId="79" fillId="0" borderId="103" xfId="0" applyNumberFormat="1" applyFont="1" applyBorder="1" applyAlignment="1">
      <alignment horizontal="center" vertical="center"/>
    </xf>
    <xf numFmtId="174" fontId="80" fillId="0" borderId="125" xfId="0" applyNumberFormat="1" applyFont="1" applyBorder="1" applyAlignment="1">
      <alignment horizontal="center" vertical="center" wrapText="1" shrinkToFit="1"/>
    </xf>
    <xf numFmtId="49" fontId="75" fillId="0" borderId="103" xfId="0" applyNumberFormat="1" applyFont="1" applyBorder="1" applyAlignment="1">
      <alignment horizontal="left" vertical="center" wrapText="1"/>
    </xf>
    <xf numFmtId="175" fontId="80" fillId="0" borderId="103" xfId="0" applyNumberFormat="1" applyFont="1" applyBorder="1" applyAlignment="1">
      <alignment horizontal="center" vertical="center" wrapText="1" shrinkToFit="1"/>
    </xf>
    <xf numFmtId="0" fontId="83" fillId="20" borderId="0" xfId="0" applyFont="1" applyFill="1" applyAlignment="1">
      <alignment horizontal="center" vertical="center"/>
    </xf>
    <xf numFmtId="0" fontId="0" fillId="20" borderId="0" xfId="0" applyFill="1"/>
    <xf numFmtId="0" fontId="81" fillId="20" borderId="0" xfId="0" applyFont="1" applyFill="1" applyAlignment="1">
      <alignment vertical="center"/>
    </xf>
    <xf numFmtId="0" fontId="83" fillId="20" borderId="0" xfId="0" applyFont="1" applyFill="1" applyAlignment="1">
      <alignment vertical="center"/>
    </xf>
    <xf numFmtId="0" fontId="84" fillId="20" borderId="0" xfId="0" applyFont="1" applyFill="1" applyAlignment="1">
      <alignment vertical="center"/>
    </xf>
    <xf numFmtId="0" fontId="85" fillId="20" borderId="153" xfId="0" applyFont="1" applyFill="1" applyBorder="1" applyAlignment="1">
      <alignment horizontal="center" vertical="center" wrapText="1"/>
    </xf>
    <xf numFmtId="0" fontId="86" fillId="20" borderId="96" xfId="0" applyFont="1" applyFill="1" applyBorder="1" applyAlignment="1">
      <alignment horizontal="center" vertical="center" wrapText="1"/>
    </xf>
    <xf numFmtId="0" fontId="81" fillId="20" borderId="146" xfId="0" applyFont="1" applyFill="1" applyBorder="1" applyAlignment="1">
      <alignment horizontal="center" vertical="center" wrapText="1"/>
    </xf>
    <xf numFmtId="0" fontId="81" fillId="20" borderId="144" xfId="0" applyFont="1" applyFill="1" applyBorder="1" applyAlignment="1">
      <alignment horizontal="center" vertical="center" wrapText="1"/>
    </xf>
    <xf numFmtId="0" fontId="82" fillId="20" borderId="0" xfId="0" applyFont="1" applyFill="1" applyAlignment="1">
      <alignment vertical="center"/>
    </xf>
    <xf numFmtId="0" fontId="87" fillId="20" borderId="0" xfId="0" applyFont="1" applyFill="1" applyAlignment="1">
      <alignment vertical="center"/>
    </xf>
    <xf numFmtId="0" fontId="88" fillId="20" borderId="0" xfId="0" applyFont="1" applyFill="1" applyAlignment="1">
      <alignment horizontal="center" vertical="center"/>
    </xf>
    <xf numFmtId="0" fontId="90" fillId="0" borderId="0" xfId="0" applyFont="1"/>
    <xf numFmtId="0" fontId="91" fillId="0" borderId="0" xfId="0" applyFont="1"/>
    <xf numFmtId="0" fontId="55" fillId="0" borderId="0" xfId="0" applyFont="1" applyAlignment="1">
      <alignment horizontal="right"/>
    </xf>
    <xf numFmtId="0" fontId="0" fillId="39" borderId="158" xfId="0" applyFill="1" applyBorder="1"/>
    <xf numFmtId="0" fontId="92" fillId="40" borderId="145" xfId="0" applyFont="1" applyFill="1" applyBorder="1" applyAlignment="1">
      <alignment horizontal="centerContinuous"/>
    </xf>
    <xf numFmtId="0" fontId="93" fillId="40" borderId="145" xfId="0" applyFont="1" applyFill="1" applyBorder="1" applyAlignment="1">
      <alignment horizontal="centerContinuous"/>
    </xf>
    <xf numFmtId="0" fontId="93" fillId="40" borderId="137" xfId="0" applyFont="1" applyFill="1" applyBorder="1" applyAlignment="1">
      <alignment horizontal="centerContinuous"/>
    </xf>
    <xf numFmtId="0" fontId="93" fillId="40" borderId="139" xfId="0" applyFont="1" applyFill="1" applyBorder="1"/>
    <xf numFmtId="0" fontId="0" fillId="0" borderId="0" xfId="0" applyAlignment="1">
      <alignment textRotation="90"/>
    </xf>
    <xf numFmtId="0" fontId="0" fillId="37" borderId="137" xfId="0" applyFill="1" applyBorder="1"/>
    <xf numFmtId="0" fontId="0" fillId="37" borderId="138" xfId="0" applyFill="1" applyBorder="1"/>
    <xf numFmtId="0" fontId="55" fillId="38" borderId="108" xfId="0" applyFont="1" applyFill="1" applyBorder="1" applyAlignment="1">
      <alignment horizontal="center"/>
    </xf>
    <xf numFmtId="0" fontId="0" fillId="37" borderId="161" xfId="0" applyFill="1" applyBorder="1"/>
    <xf numFmtId="0" fontId="0" fillId="37" borderId="116" xfId="0" applyFill="1" applyBorder="1"/>
    <xf numFmtId="0" fontId="55" fillId="38" borderId="103" xfId="0" applyFont="1" applyFill="1" applyBorder="1" applyAlignment="1">
      <alignment horizontal="center"/>
    </xf>
    <xf numFmtId="0" fontId="92" fillId="40" borderId="103" xfId="0" applyFont="1" applyFill="1" applyBorder="1" applyAlignment="1">
      <alignment horizontal="centerContinuous"/>
    </xf>
    <xf numFmtId="0" fontId="92" fillId="40" borderId="0" xfId="0" applyFont="1" applyFill="1" applyAlignment="1">
      <alignment horizontal="centerContinuous"/>
    </xf>
    <xf numFmtId="0" fontId="94" fillId="0" borderId="0" xfId="0" applyFont="1"/>
    <xf numFmtId="0" fontId="93" fillId="40" borderId="0" xfId="0" applyFont="1" applyFill="1"/>
    <xf numFmtId="0" fontId="0" fillId="40" borderId="0" xfId="0" applyFill="1"/>
    <xf numFmtId="0" fontId="92" fillId="40" borderId="0" xfId="0" applyFont="1" applyFill="1" applyAlignment="1">
      <alignment horizontal="right"/>
    </xf>
    <xf numFmtId="0" fontId="0" fillId="41" borderId="160" xfId="0" applyFill="1" applyBorder="1" applyAlignment="1">
      <alignment horizontal="right"/>
    </xf>
    <xf numFmtId="0" fontId="0" fillId="41" borderId="162" xfId="0" applyFill="1" applyBorder="1" applyAlignment="1">
      <alignment horizontal="right"/>
    </xf>
    <xf numFmtId="0" fontId="89" fillId="41" borderId="104" xfId="0" applyFont="1" applyFill="1" applyBorder="1" applyAlignment="1">
      <alignment textRotation="90"/>
    </xf>
    <xf numFmtId="0" fontId="89" fillId="41" borderId="159" xfId="0" applyFont="1" applyFill="1" applyBorder="1" applyAlignment="1">
      <alignment textRotation="90"/>
    </xf>
    <xf numFmtId="0" fontId="89" fillId="41" borderId="105" xfId="0" applyFont="1" applyFill="1" applyBorder="1" applyAlignment="1">
      <alignment textRotation="90"/>
    </xf>
    <xf numFmtId="0" fontId="0" fillId="41" borderId="139" xfId="0" applyFill="1" applyBorder="1"/>
    <xf numFmtId="0" fontId="0" fillId="41" borderId="149" xfId="0" applyFill="1" applyBorder="1"/>
    <xf numFmtId="0" fontId="0" fillId="36" borderId="103" xfId="0" applyFill="1" applyBorder="1"/>
    <xf numFmtId="0" fontId="0" fillId="38" borderId="163" xfId="0" applyFill="1" applyBorder="1"/>
    <xf numFmtId="0" fontId="0" fillId="36" borderId="164" xfId="0" applyFill="1" applyBorder="1"/>
    <xf numFmtId="0" fontId="0" fillId="41" borderId="103" xfId="0" applyFill="1" applyBorder="1"/>
    <xf numFmtId="0" fontId="55" fillId="38" borderId="103" xfId="0" applyFont="1" applyFill="1" applyBorder="1"/>
    <xf numFmtId="0" fontId="0" fillId="38" borderId="103" xfId="0" applyFill="1" applyBorder="1"/>
    <xf numFmtId="0" fontId="71" fillId="39" borderId="103" xfId="0" applyFont="1" applyFill="1" applyBorder="1"/>
    <xf numFmtId="0" fontId="92" fillId="34" borderId="103" xfId="0" applyFont="1" applyFill="1" applyBorder="1" applyAlignment="1">
      <alignment horizontal="center" vertical="center" wrapText="1"/>
    </xf>
    <xf numFmtId="0" fontId="96" fillId="0" borderId="103" xfId="0" applyFont="1" applyBorder="1" applyAlignment="1">
      <alignment horizontal="left" vertical="center" wrapText="1" indent="1"/>
    </xf>
    <xf numFmtId="0" fontId="96" fillId="0" borderId="103" xfId="0" applyFont="1" applyBorder="1" applyAlignment="1">
      <alignment horizontal="left" vertical="center" wrapText="1"/>
    </xf>
    <xf numFmtId="0" fontId="55" fillId="0" borderId="103" xfId="0" applyFont="1" applyBorder="1" applyAlignment="1">
      <alignment horizontal="center"/>
    </xf>
    <xf numFmtId="0" fontId="24" fillId="0" borderId="103" xfId="0" applyFont="1" applyBorder="1"/>
    <xf numFmtId="0" fontId="97" fillId="20" borderId="103" xfId="0" applyFont="1" applyFill="1" applyBorder="1" applyAlignment="1">
      <alignment horizontal="center" vertical="center" wrapText="1"/>
    </xf>
    <xf numFmtId="0" fontId="24" fillId="0" borderId="103" xfId="0" applyFont="1" applyBorder="1" applyAlignment="1">
      <alignment horizontal="center" vertical="center" wrapText="1"/>
    </xf>
    <xf numFmtId="0" fontId="97" fillId="0" borderId="103" xfId="0" applyFont="1" applyBorder="1" applyAlignment="1">
      <alignment horizontal="center" vertical="center" wrapText="1"/>
    </xf>
    <xf numFmtId="0" fontId="97" fillId="0" borderId="70" xfId="0" applyFont="1" applyBorder="1" applyAlignment="1">
      <alignment horizontal="center" vertical="center" wrapText="1"/>
    </xf>
    <xf numFmtId="0" fontId="24" fillId="0" borderId="70" xfId="0" applyFont="1" applyBorder="1" applyAlignment="1">
      <alignment vertical="center" wrapText="1"/>
    </xf>
    <xf numFmtId="0" fontId="24" fillId="0" borderId="70" xfId="0" applyFont="1" applyBorder="1"/>
    <xf numFmtId="0" fontId="55" fillId="0" borderId="103" xfId="0" applyFont="1" applyBorder="1"/>
    <xf numFmtId="0" fontId="0" fillId="0" borderId="0" xfId="0" applyAlignment="1">
      <alignment horizontal="center"/>
    </xf>
    <xf numFmtId="0" fontId="24" fillId="20" borderId="103" xfId="0" applyFont="1" applyFill="1" applyBorder="1" applyAlignment="1">
      <alignment horizontal="center" vertical="center"/>
    </xf>
    <xf numFmtId="0" fontId="0" fillId="20" borderId="70" xfId="0" applyFill="1" applyBorder="1" applyAlignment="1">
      <alignment horizontal="center"/>
    </xf>
    <xf numFmtId="49" fontId="75" fillId="39" borderId="0" xfId="0" applyNumberFormat="1" applyFont="1" applyFill="1" applyAlignment="1">
      <alignment horizontal="left" vertical="center" wrapText="1"/>
    </xf>
    <xf numFmtId="0" fontId="0" fillId="0" borderId="103" xfId="0" applyBorder="1"/>
    <xf numFmtId="0" fontId="54" fillId="0" borderId="103" xfId="0" applyFont="1" applyBorder="1" applyAlignment="1">
      <alignment horizontal="center" vertical="top"/>
    </xf>
    <xf numFmtId="0" fontId="0" fillId="0" borderId="103" xfId="0" applyBorder="1" applyAlignment="1">
      <alignment horizontal="center"/>
    </xf>
    <xf numFmtId="0" fontId="98" fillId="44" borderId="103" xfId="0" applyFont="1" applyFill="1" applyBorder="1" applyAlignment="1">
      <alignment horizontal="center" vertical="center" wrapText="1"/>
    </xf>
    <xf numFmtId="0" fontId="55" fillId="44" borderId="103" xfId="0" applyFont="1" applyFill="1" applyBorder="1" applyAlignment="1">
      <alignment horizontal="center"/>
    </xf>
    <xf numFmtId="0" fontId="99" fillId="0" borderId="0" xfId="0" applyFont="1" applyAlignment="1">
      <alignment vertical="center"/>
    </xf>
    <xf numFmtId="0" fontId="66" fillId="0" borderId="0" xfId="0" applyFont="1" applyAlignment="1">
      <alignment vertical="center"/>
    </xf>
    <xf numFmtId="0" fontId="97" fillId="45" borderId="103" xfId="0" applyFont="1" applyFill="1" applyBorder="1" applyAlignment="1">
      <alignment horizontal="center" vertical="center" wrapText="1"/>
    </xf>
    <xf numFmtId="0" fontId="103" fillId="46" borderId="0" xfId="0" applyFont="1" applyFill="1" applyAlignment="1">
      <alignment horizontal="center" vertical="center"/>
    </xf>
    <xf numFmtId="0" fontId="24" fillId="46" borderId="0" xfId="0" applyFont="1" applyFill="1" applyAlignment="1">
      <alignment horizontal="center" vertical="center"/>
    </xf>
    <xf numFmtId="0" fontId="0" fillId="0" borderId="119" xfId="0" applyBorder="1"/>
    <xf numFmtId="0" fontId="55" fillId="0" borderId="103" xfId="0" applyFont="1" applyBorder="1" applyAlignment="1">
      <alignment horizontal="center" vertical="center" wrapText="1"/>
    </xf>
    <xf numFmtId="0" fontId="66" fillId="0" borderId="0" xfId="0" applyFont="1" applyAlignment="1">
      <alignment vertical="center" wrapText="1"/>
    </xf>
    <xf numFmtId="0" fontId="24" fillId="46" borderId="0" xfId="0" applyFont="1" applyFill="1" applyAlignment="1">
      <alignment vertical="center"/>
    </xf>
    <xf numFmtId="0" fontId="107" fillId="0" borderId="0" xfId="0" applyFont="1" applyAlignment="1">
      <alignment vertical="center"/>
    </xf>
    <xf numFmtId="0" fontId="0" fillId="0" borderId="0" xfId="0" applyAlignment="1">
      <alignment horizontal="left" vertical="center" indent="1"/>
    </xf>
    <xf numFmtId="0" fontId="107" fillId="0" borderId="0" xfId="0" applyFont="1" applyAlignment="1">
      <alignment horizontal="left" vertical="center" indent="1"/>
    </xf>
    <xf numFmtId="0" fontId="103" fillId="46" borderId="70" xfId="0" applyFont="1" applyFill="1" applyBorder="1" applyAlignment="1">
      <alignment horizontal="center" vertical="center"/>
    </xf>
    <xf numFmtId="0" fontId="24" fillId="46" borderId="70" xfId="0" applyFont="1" applyFill="1" applyBorder="1" applyAlignment="1">
      <alignment horizontal="center" vertical="center"/>
    </xf>
    <xf numFmtId="0" fontId="0" fillId="0" borderId="77" xfId="0" pivotButton="1" applyBorder="1"/>
    <xf numFmtId="0" fontId="0" fillId="0" borderId="78" xfId="0" applyBorder="1"/>
    <xf numFmtId="0" fontId="0" fillId="0" borderId="77" xfId="0" applyBorder="1"/>
    <xf numFmtId="14" fontId="0" fillId="0" borderId="77" xfId="0" applyNumberFormat="1" applyBorder="1"/>
    <xf numFmtId="0" fontId="0" fillId="0" borderId="167" xfId="0" applyBorder="1"/>
    <xf numFmtId="0" fontId="0" fillId="0" borderId="80" xfId="0" applyBorder="1"/>
    <xf numFmtId="0" fontId="0" fillId="0" borderId="168" xfId="0" applyBorder="1"/>
    <xf numFmtId="0" fontId="2" fillId="31" borderId="70" xfId="16" applyFont="1" applyFill="1"/>
    <xf numFmtId="0" fontId="2" fillId="19" borderId="0" xfId="21" applyFont="1"/>
    <xf numFmtId="0" fontId="1" fillId="31" borderId="70" xfId="16" applyFont="1" applyFill="1"/>
    <xf numFmtId="0" fontId="1" fillId="19" borderId="0" xfId="21" applyFont="1"/>
    <xf numFmtId="0" fontId="14" fillId="0" borderId="0" xfId="0" applyFont="1" applyAlignment="1">
      <alignment horizontal="center" vertical="center"/>
    </xf>
    <xf numFmtId="0" fontId="0" fillId="0" borderId="0" xfId="0"/>
    <xf numFmtId="0" fontId="49" fillId="25" borderId="100" xfId="1" applyFont="1" applyFill="1" applyBorder="1" applyAlignment="1">
      <alignment horizontal="center"/>
    </xf>
    <xf numFmtId="0" fontId="49" fillId="25" borderId="97" xfId="1" applyFont="1" applyFill="1" applyBorder="1" applyAlignment="1">
      <alignment horizontal="center"/>
    </xf>
    <xf numFmtId="0" fontId="49" fillId="25" borderId="96" xfId="1" applyFont="1" applyFill="1" applyBorder="1" applyAlignment="1">
      <alignment horizontal="center"/>
    </xf>
    <xf numFmtId="0" fontId="47" fillId="21" borderId="100" xfId="1" applyFont="1" applyFill="1" applyBorder="1" applyAlignment="1">
      <alignment horizontal="center"/>
    </xf>
    <xf numFmtId="0" fontId="47" fillId="21" borderId="97" xfId="1" applyFont="1" applyFill="1" applyBorder="1" applyAlignment="1">
      <alignment horizontal="center"/>
    </xf>
    <xf numFmtId="0" fontId="47" fillId="21" borderId="96" xfId="1" applyFont="1" applyFill="1" applyBorder="1" applyAlignment="1">
      <alignment horizontal="center"/>
    </xf>
    <xf numFmtId="0" fontId="22" fillId="0" borderId="52" xfId="0" applyFont="1" applyBorder="1" applyAlignment="1">
      <alignment horizontal="center"/>
    </xf>
    <xf numFmtId="0" fontId="24" fillId="0" borderId="53" xfId="0" applyFont="1" applyBorder="1"/>
    <xf numFmtId="0" fontId="19" fillId="2" borderId="54" xfId="0" applyFont="1" applyFill="1" applyBorder="1" applyAlignment="1">
      <alignment horizontal="right" vertical="center" wrapText="1"/>
    </xf>
    <xf numFmtId="0" fontId="24" fillId="0" borderId="55" xfId="0" applyFont="1" applyBorder="1"/>
    <xf numFmtId="0" fontId="24" fillId="0" borderId="56" xfId="0" applyFont="1" applyBorder="1"/>
    <xf numFmtId="0" fontId="67" fillId="0" borderId="103" xfId="9" applyFont="1" applyBorder="1"/>
    <xf numFmtId="0" fontId="64" fillId="0" borderId="70" xfId="9" applyFont="1" applyAlignment="1">
      <alignment horizontal="left" vertical="center" wrapText="1"/>
    </xf>
    <xf numFmtId="0" fontId="58" fillId="29" borderId="70" xfId="9" applyFont="1" applyFill="1" applyAlignment="1">
      <alignment horizontal="center" vertical="center"/>
    </xf>
    <xf numFmtId="0" fontId="44" fillId="26" borderId="103" xfId="19" applyBorder="1"/>
    <xf numFmtId="0" fontId="0" fillId="0" borderId="103" xfId="9" applyFont="1" applyBorder="1" applyAlignment="1">
      <alignment wrapText="1"/>
    </xf>
    <xf numFmtId="0" fontId="48" fillId="0" borderId="103" xfId="9" applyFont="1" applyBorder="1" applyAlignment="1">
      <alignment wrapText="1"/>
    </xf>
    <xf numFmtId="0" fontId="44" fillId="26" borderId="103" xfId="19" applyBorder="1" applyAlignment="1">
      <alignment horizontal="center" wrapText="1"/>
    </xf>
    <xf numFmtId="0" fontId="67" fillId="0" borderId="115" xfId="9" applyFont="1" applyBorder="1"/>
    <xf numFmtId="0" fontId="67" fillId="0" borderId="116" xfId="9" applyFont="1" applyBorder="1"/>
    <xf numFmtId="0" fontId="67" fillId="0" borderId="117" xfId="9" applyFont="1" applyBorder="1"/>
    <xf numFmtId="0" fontId="44" fillId="26" borderId="0" xfId="19" applyAlignment="1">
      <alignment horizontal="center"/>
    </xf>
    <xf numFmtId="0" fontId="44" fillId="26" borderId="123" xfId="19" applyBorder="1" applyAlignment="1">
      <alignment horizontal="center" wrapText="1"/>
    </xf>
    <xf numFmtId="0" fontId="44" fillId="26" borderId="119" xfId="19" applyBorder="1" applyAlignment="1">
      <alignment horizontal="center" wrapText="1"/>
    </xf>
    <xf numFmtId="0" fontId="72" fillId="34" borderId="134" xfId="0" applyFont="1" applyFill="1" applyBorder="1" applyAlignment="1">
      <alignment horizontal="left" vertical="center"/>
    </xf>
    <xf numFmtId="0" fontId="72" fillId="34" borderId="135" xfId="0" applyFont="1" applyFill="1" applyBorder="1" applyAlignment="1">
      <alignment horizontal="left" vertical="center"/>
    </xf>
    <xf numFmtId="14" fontId="55" fillId="0" borderId="135" xfId="0" applyNumberFormat="1" applyFont="1" applyBorder="1" applyAlignment="1">
      <alignment horizontal="left" vertical="center"/>
    </xf>
    <xf numFmtId="14" fontId="55" fillId="0" borderId="136" xfId="0" applyNumberFormat="1" applyFont="1" applyBorder="1" applyAlignment="1">
      <alignment horizontal="left" vertical="center"/>
    </xf>
    <xf numFmtId="0" fontId="71" fillId="33" borderId="128" xfId="0" applyFont="1" applyFill="1" applyBorder="1" applyAlignment="1">
      <alignment horizontal="center"/>
    </xf>
    <xf numFmtId="0" fontId="71" fillId="33" borderId="129" xfId="0" applyFont="1" applyFill="1" applyBorder="1" applyAlignment="1">
      <alignment horizontal="center"/>
    </xf>
    <xf numFmtId="0" fontId="71" fillId="33" borderId="130" xfId="0" applyFont="1" applyFill="1" applyBorder="1" applyAlignment="1">
      <alignment horizontal="center"/>
    </xf>
    <xf numFmtId="0" fontId="72" fillId="34" borderId="131" xfId="0" applyFont="1" applyFill="1" applyBorder="1" applyAlignment="1">
      <alignment horizontal="left" vertical="center"/>
    </xf>
    <xf numFmtId="0" fontId="72" fillId="34" borderId="132" xfId="0" applyFont="1" applyFill="1" applyBorder="1" applyAlignment="1">
      <alignment horizontal="left" vertical="center"/>
    </xf>
    <xf numFmtId="0" fontId="55" fillId="0" borderId="132" xfId="0" applyFont="1" applyBorder="1" applyAlignment="1">
      <alignment horizontal="left" vertical="center"/>
    </xf>
    <xf numFmtId="0" fontId="55" fillId="0" borderId="133" xfId="0" applyFont="1" applyBorder="1" applyAlignment="1">
      <alignment horizontal="left" vertical="center"/>
    </xf>
    <xf numFmtId="0" fontId="0" fillId="0" borderId="115" xfId="0" applyBorder="1" applyAlignment="1">
      <alignment horizontal="left" vertical="top"/>
    </xf>
    <xf numFmtId="0" fontId="0" fillId="0" borderId="116" xfId="0" applyBorder="1" applyAlignment="1">
      <alignment horizontal="left" vertical="top"/>
    </xf>
    <xf numFmtId="0" fontId="0" fillId="0" borderId="117" xfId="0" applyBorder="1" applyAlignment="1">
      <alignment horizontal="left" vertical="top"/>
    </xf>
    <xf numFmtId="0" fontId="72" fillId="34" borderId="115" xfId="0" applyFont="1" applyFill="1" applyBorder="1" applyAlignment="1">
      <alignment horizontal="center" vertical="center"/>
    </xf>
    <xf numFmtId="0" fontId="72" fillId="34" borderId="116" xfId="0" applyFont="1" applyFill="1" applyBorder="1" applyAlignment="1">
      <alignment horizontal="center" vertical="center"/>
    </xf>
    <xf numFmtId="0" fontId="72" fillId="34" borderId="117" xfId="0" applyFont="1" applyFill="1" applyBorder="1" applyAlignment="1">
      <alignment horizontal="center" vertical="center"/>
    </xf>
    <xf numFmtId="0" fontId="24" fillId="0" borderId="115" xfId="0" applyFont="1" applyBorder="1" applyAlignment="1">
      <alignment horizontal="left" vertical="center"/>
    </xf>
    <xf numFmtId="0" fontId="0" fillId="0" borderId="116" xfId="0" applyBorder="1" applyAlignment="1">
      <alignment horizontal="left" vertical="center"/>
    </xf>
    <xf numFmtId="0" fontId="0" fillId="0" borderId="117" xfId="0" applyBorder="1" applyAlignment="1">
      <alignment horizontal="left" vertical="center"/>
    </xf>
    <xf numFmtId="0" fontId="74" fillId="35" borderId="145" xfId="0" applyFont="1" applyFill="1" applyBorder="1" applyAlignment="1" applyProtection="1">
      <alignment horizontal="center" vertical="center" wrapText="1"/>
      <protection locked="0"/>
    </xf>
    <xf numFmtId="0" fontId="74" fillId="35" borderId="147" xfId="0" applyFont="1" applyFill="1" applyBorder="1" applyAlignment="1" applyProtection="1">
      <alignment horizontal="center" vertical="center" wrapText="1"/>
      <protection locked="0"/>
    </xf>
    <xf numFmtId="0" fontId="76" fillId="35" borderId="145" xfId="0" applyFont="1" applyFill="1" applyBorder="1" applyAlignment="1" applyProtection="1">
      <alignment horizontal="center" vertical="center" wrapText="1"/>
      <protection locked="0"/>
    </xf>
    <xf numFmtId="0" fontId="76" fillId="35" borderId="147" xfId="0" applyFont="1" applyFill="1" applyBorder="1" applyAlignment="1" applyProtection="1">
      <alignment horizontal="center" vertical="center" wrapText="1"/>
      <protection locked="0"/>
    </xf>
    <xf numFmtId="0" fontId="74" fillId="35" borderId="139" xfId="0" applyFont="1" applyFill="1" applyBorder="1" applyAlignment="1" applyProtection="1">
      <alignment horizontal="center" vertical="center" wrapText="1"/>
      <protection locked="0"/>
    </xf>
    <xf numFmtId="0" fontId="74" fillId="35" borderId="141" xfId="0" applyFont="1" applyFill="1" applyBorder="1" applyAlignment="1" applyProtection="1">
      <alignment horizontal="center" vertical="center" wrapText="1"/>
      <protection locked="0"/>
    </xf>
    <xf numFmtId="0" fontId="73" fillId="0" borderId="137" xfId="0" applyFont="1" applyBorder="1" applyAlignment="1">
      <alignment horizontal="center" vertical="center" wrapText="1"/>
    </xf>
    <xf numFmtId="0" fontId="73" fillId="0" borderId="138" xfId="0" applyFont="1" applyBorder="1" applyAlignment="1">
      <alignment horizontal="center" vertical="center" wrapText="1"/>
    </xf>
    <xf numFmtId="0" fontId="73" fillId="0" borderId="140" xfId="0" applyFont="1" applyBorder="1" applyAlignment="1">
      <alignment horizontal="center" vertical="center" wrapText="1"/>
    </xf>
    <xf numFmtId="0" fontId="73" fillId="0" borderId="0" xfId="0" applyFont="1" applyAlignment="1">
      <alignment horizontal="center" vertical="center" wrapText="1"/>
    </xf>
    <xf numFmtId="0" fontId="73" fillId="0" borderId="142" xfId="0" applyFont="1" applyBorder="1" applyAlignment="1">
      <alignment horizontal="center" vertical="center" wrapText="1"/>
    </xf>
    <xf numFmtId="0" fontId="73" fillId="0" borderId="143" xfId="0" applyFont="1" applyBorder="1" applyAlignment="1">
      <alignment horizontal="center" vertical="center" wrapText="1"/>
    </xf>
    <xf numFmtId="0" fontId="74" fillId="35" borderId="145" xfId="0" applyFont="1" applyFill="1" applyBorder="1" applyAlignment="1">
      <alignment horizontal="center" vertical="center" wrapText="1"/>
    </xf>
    <xf numFmtId="0" fontId="74" fillId="35" borderId="146" xfId="0" applyFont="1" applyFill="1" applyBorder="1" applyAlignment="1">
      <alignment horizontal="center" vertical="center" wrapText="1"/>
    </xf>
    <xf numFmtId="0" fontId="74" fillId="35" borderId="100" xfId="0" applyFont="1" applyFill="1" applyBorder="1" applyAlignment="1">
      <alignment horizontal="center" vertical="center" wrapText="1"/>
    </xf>
    <xf numFmtId="0" fontId="74" fillId="35" borderId="97" xfId="0" applyFont="1" applyFill="1" applyBorder="1" applyAlignment="1">
      <alignment horizontal="center" vertical="center" wrapText="1"/>
    </xf>
    <xf numFmtId="0" fontId="74" fillId="35" borderId="96" xfId="0" applyFont="1" applyFill="1" applyBorder="1" applyAlignment="1">
      <alignment horizontal="center" vertical="center" wrapText="1"/>
    </xf>
    <xf numFmtId="49" fontId="76" fillId="35" borderId="137" xfId="0" applyNumberFormat="1" applyFont="1" applyFill="1" applyBorder="1" applyAlignment="1" applyProtection="1">
      <alignment horizontal="center" vertical="center" wrapText="1"/>
      <protection locked="0"/>
    </xf>
    <xf numFmtId="49" fontId="76" fillId="35" borderId="140" xfId="0" applyNumberFormat="1" applyFont="1" applyFill="1" applyBorder="1" applyAlignment="1" applyProtection="1">
      <alignment horizontal="center" vertical="center" wrapText="1"/>
      <protection locked="0"/>
    </xf>
    <xf numFmtId="49" fontId="76" fillId="36" borderId="137" xfId="0" applyNumberFormat="1" applyFont="1" applyFill="1" applyBorder="1" applyAlignment="1" applyProtection="1">
      <alignment horizontal="center" vertical="center" wrapText="1"/>
      <protection locked="0"/>
    </xf>
    <xf numFmtId="49" fontId="76" fillId="36" borderId="138" xfId="0" applyNumberFormat="1" applyFont="1" applyFill="1" applyBorder="1" applyAlignment="1" applyProtection="1">
      <alignment horizontal="center" vertical="center" wrapText="1"/>
      <protection locked="0"/>
    </xf>
    <xf numFmtId="49" fontId="76" fillId="36" borderId="139" xfId="0" applyNumberFormat="1" applyFont="1" applyFill="1" applyBorder="1" applyAlignment="1" applyProtection="1">
      <alignment horizontal="center" vertical="center" wrapText="1"/>
      <protection locked="0"/>
    </xf>
    <xf numFmtId="0" fontId="74" fillId="35" borderId="144" xfId="0" applyFont="1" applyFill="1" applyBorder="1" applyAlignment="1" applyProtection="1">
      <alignment horizontal="center" vertical="center" wrapText="1"/>
      <protection locked="0"/>
    </xf>
    <xf numFmtId="49" fontId="76" fillId="35" borderId="142" xfId="0" applyNumberFormat="1" applyFont="1" applyFill="1" applyBorder="1" applyAlignment="1" applyProtection="1">
      <alignment horizontal="center" vertical="center" wrapText="1"/>
      <protection locked="0"/>
    </xf>
    <xf numFmtId="0" fontId="74" fillId="36" borderId="145" xfId="0" applyFont="1" applyFill="1" applyBorder="1" applyAlignment="1" applyProtection="1">
      <alignment horizontal="center" vertical="center" wrapText="1"/>
      <protection locked="0"/>
    </xf>
    <xf numFmtId="0" fontId="74" fillId="36" borderId="146" xfId="0" applyFont="1" applyFill="1" applyBorder="1" applyAlignment="1" applyProtection="1">
      <alignment horizontal="center" vertical="center" wrapText="1"/>
      <protection locked="0"/>
    </xf>
    <xf numFmtId="0" fontId="74" fillId="35" borderId="146" xfId="0" applyFont="1" applyFill="1" applyBorder="1" applyAlignment="1" applyProtection="1">
      <alignment horizontal="center" vertical="center" wrapText="1"/>
      <protection locked="0"/>
    </xf>
    <xf numFmtId="0" fontId="74" fillId="35" borderId="157" xfId="0" applyFont="1" applyFill="1" applyBorder="1" applyAlignment="1" applyProtection="1">
      <alignment horizontal="center" vertical="center" wrapText="1"/>
      <protection locked="0"/>
    </xf>
    <xf numFmtId="0" fontId="76" fillId="35" borderId="157" xfId="0" applyFont="1" applyFill="1" applyBorder="1" applyAlignment="1" applyProtection="1">
      <alignment horizontal="center" vertical="center" wrapText="1"/>
      <protection locked="0"/>
    </xf>
    <xf numFmtId="0" fontId="73" fillId="0" borderId="139" xfId="0" applyFont="1" applyBorder="1" applyAlignment="1">
      <alignment horizontal="center" vertical="center" wrapText="1"/>
    </xf>
    <xf numFmtId="0" fontId="73" fillId="0" borderId="141" xfId="0" applyFont="1" applyBorder="1" applyAlignment="1">
      <alignment horizontal="center" vertical="center" wrapText="1"/>
    </xf>
    <xf numFmtId="0" fontId="73" fillId="0" borderId="144" xfId="0" applyFont="1" applyBorder="1" applyAlignment="1">
      <alignment horizontal="center" vertical="center" wrapText="1"/>
    </xf>
    <xf numFmtId="0" fontId="24" fillId="46" borderId="138" xfId="0" applyFont="1" applyFill="1" applyBorder="1" applyAlignment="1">
      <alignment vertical="center"/>
    </xf>
    <xf numFmtId="0" fontId="24" fillId="46" borderId="0" xfId="0" applyFont="1" applyFill="1" applyAlignment="1">
      <alignment vertical="center"/>
    </xf>
    <xf numFmtId="0" fontId="73" fillId="45" borderId="103" xfId="0" applyFont="1" applyFill="1" applyBorder="1" applyAlignment="1">
      <alignment horizontal="center" vertical="center"/>
    </xf>
    <xf numFmtId="0" fontId="102" fillId="46" borderId="103" xfId="0" applyFont="1" applyFill="1" applyBorder="1" applyAlignment="1">
      <alignment horizontal="center" vertical="center"/>
    </xf>
    <xf numFmtId="0" fontId="104" fillId="46" borderId="138" xfId="0" applyFont="1" applyFill="1" applyBorder="1" applyAlignment="1">
      <alignment vertical="center" wrapText="1"/>
    </xf>
    <xf numFmtId="0" fontId="104" fillId="46" borderId="70" xfId="0" applyFont="1" applyFill="1" applyBorder="1" applyAlignment="1">
      <alignment vertical="center" wrapText="1"/>
    </xf>
    <xf numFmtId="0" fontId="24" fillId="46" borderId="97" xfId="0" applyFont="1" applyFill="1" applyBorder="1" applyAlignment="1">
      <alignment horizontal="center" vertical="center"/>
    </xf>
    <xf numFmtId="0" fontId="24" fillId="46" borderId="0" xfId="0" applyFont="1" applyFill="1" applyAlignment="1">
      <alignment horizontal="center" vertical="center"/>
    </xf>
    <xf numFmtId="0" fontId="55" fillId="47" borderId="100" xfId="0" applyFont="1" applyFill="1" applyBorder="1" applyAlignment="1">
      <alignment horizontal="center" vertical="center" wrapText="1"/>
    </xf>
    <xf numFmtId="0" fontId="55" fillId="47" borderId="96" xfId="0" applyFont="1" applyFill="1" applyBorder="1" applyAlignment="1">
      <alignment horizontal="center" vertical="center" wrapText="1"/>
    </xf>
    <xf numFmtId="0" fontId="55" fillId="47" borderId="97" xfId="0" applyFont="1" applyFill="1" applyBorder="1" applyAlignment="1">
      <alignment horizontal="center" vertical="center" wrapText="1"/>
    </xf>
    <xf numFmtId="0" fontId="55" fillId="47" borderId="165" xfId="0" applyFont="1" applyFill="1" applyBorder="1" applyAlignment="1">
      <alignment horizontal="center" vertical="center" wrapText="1"/>
    </xf>
    <xf numFmtId="0" fontId="55" fillId="47" borderId="166" xfId="0" applyFont="1" applyFill="1" applyBorder="1" applyAlignment="1">
      <alignment horizontal="center" vertical="center" wrapText="1"/>
    </xf>
    <xf numFmtId="0" fontId="24" fillId="46" borderId="70" xfId="0" applyFont="1" applyFill="1" applyBorder="1" applyAlignment="1">
      <alignment horizontal="center" vertical="center"/>
    </xf>
    <xf numFmtId="0" fontId="0" fillId="20" borderId="70" xfId="0" applyFill="1" applyBorder="1" applyAlignment="1">
      <alignment horizontal="center"/>
    </xf>
    <xf numFmtId="0" fontId="95" fillId="42" borderId="115" xfId="0" applyFont="1" applyFill="1" applyBorder="1" applyAlignment="1">
      <alignment horizontal="center"/>
    </xf>
    <xf numFmtId="0" fontId="95" fillId="42" borderId="116" xfId="0" applyFont="1" applyFill="1" applyBorder="1" applyAlignment="1">
      <alignment horizontal="center"/>
    </xf>
    <xf numFmtId="0" fontId="95" fillId="42" borderId="117" xfId="0" applyFont="1" applyFill="1" applyBorder="1" applyAlignment="1">
      <alignment horizontal="center"/>
    </xf>
    <xf numFmtId="0" fontId="71" fillId="43" borderId="115" xfId="0" applyFont="1" applyFill="1" applyBorder="1" applyAlignment="1">
      <alignment horizontal="center" vertical="center"/>
    </xf>
    <xf numFmtId="0" fontId="71" fillId="43" borderId="116" xfId="0" applyFont="1" applyFill="1" applyBorder="1" applyAlignment="1">
      <alignment horizontal="center" vertical="center"/>
    </xf>
    <xf numFmtId="0" fontId="71" fillId="43" borderId="117" xfId="0" applyFont="1" applyFill="1" applyBorder="1" applyAlignment="1">
      <alignment horizontal="center" vertical="center"/>
    </xf>
    <xf numFmtId="0" fontId="24" fillId="20" borderId="115" xfId="0" applyFont="1" applyFill="1" applyBorder="1" applyAlignment="1">
      <alignment horizontal="center" vertical="center"/>
    </xf>
    <xf numFmtId="0" fontId="0" fillId="20" borderId="117" xfId="0" applyFill="1" applyBorder="1" applyAlignment="1">
      <alignment horizontal="center" vertical="center"/>
    </xf>
    <xf numFmtId="0" fontId="24" fillId="0" borderId="103" xfId="0" applyFont="1" applyBorder="1" applyAlignment="1">
      <alignment horizontal="center" vertical="center"/>
    </xf>
    <xf numFmtId="0" fontId="0" fillId="0" borderId="103" xfId="0" applyBorder="1" applyAlignment="1">
      <alignment horizontal="center" vertical="center"/>
    </xf>
    <xf numFmtId="0" fontId="97" fillId="0" borderId="103" xfId="0" applyFont="1" applyBorder="1" applyAlignment="1">
      <alignment horizontal="center"/>
    </xf>
    <xf numFmtId="168" fontId="10" fillId="5" borderId="65" xfId="0" applyNumberFormat="1" applyFont="1" applyFill="1" applyBorder="1" applyAlignment="1">
      <alignment horizontal="left" vertical="center" wrapText="1"/>
    </xf>
    <xf numFmtId="0" fontId="24" fillId="0" borderId="66" xfId="0" applyFont="1" applyBorder="1"/>
    <xf numFmtId="0" fontId="24" fillId="0" borderId="67" xfId="0" applyFont="1" applyBorder="1"/>
    <xf numFmtId="0" fontId="31" fillId="0" borderId="60" xfId="0" applyFont="1" applyBorder="1" applyAlignment="1">
      <alignment horizontal="right"/>
    </xf>
    <xf numFmtId="0" fontId="24" fillId="0" borderId="61" xfId="0" applyFont="1" applyBorder="1"/>
    <xf numFmtId="167" fontId="32" fillId="0" borderId="62" xfId="0" applyNumberFormat="1" applyFont="1" applyBorder="1" applyAlignment="1">
      <alignment horizontal="center" vertical="center"/>
    </xf>
    <xf numFmtId="0" fontId="24" fillId="0" borderId="63" xfId="0" applyFont="1" applyBorder="1"/>
    <xf numFmtId="0" fontId="7" fillId="17" borderId="49" xfId="0" applyFont="1" applyFill="1" applyBorder="1" applyAlignment="1">
      <alignment horizontal="center" vertical="center" wrapText="1"/>
    </xf>
    <xf numFmtId="0" fontId="24" fillId="0" borderId="92" xfId="0" applyFont="1" applyBorder="1"/>
    <xf numFmtId="0" fontId="24" fillId="0" borderId="93" xfId="0" applyFont="1" applyBorder="1"/>
    <xf numFmtId="0" fontId="42" fillId="16" borderId="84" xfId="0" applyFont="1" applyFill="1" applyBorder="1" applyAlignment="1">
      <alignment horizontal="center" vertical="center" wrapText="1"/>
    </xf>
    <xf numFmtId="0" fontId="24" fillId="0" borderId="85" xfId="0" applyFont="1" applyBorder="1"/>
    <xf numFmtId="0" fontId="10" fillId="0" borderId="88" xfId="0" applyFont="1" applyBorder="1" applyAlignment="1">
      <alignment horizontal="center" wrapText="1"/>
    </xf>
    <xf numFmtId="0" fontId="24" fillId="0" borderId="89" xfId="0" applyFont="1" applyBorder="1"/>
    <xf numFmtId="0" fontId="24" fillId="0" borderId="90" xfId="0" applyFont="1" applyBorder="1"/>
    <xf numFmtId="0" fontId="10" fillId="0" borderId="88" xfId="0" applyFont="1" applyBorder="1" applyAlignment="1">
      <alignment horizontal="center"/>
    </xf>
    <xf numFmtId="0" fontId="0" fillId="0" borderId="78" xfId="0" applyNumberFormat="1" applyBorder="1"/>
    <xf numFmtId="0" fontId="0" fillId="0" borderId="82" xfId="0" applyNumberFormat="1" applyBorder="1"/>
  </cellXfs>
  <cellStyles count="22">
    <cellStyle name="40% - Ênfase3" xfId="21" builtinId="39"/>
    <cellStyle name="40% - Ênfase3 2" xfId="15" xr:uid="{6C6DBF89-A56A-4324-B19A-8FF4F35F1916}"/>
    <cellStyle name="Data" xfId="2" xr:uid="{446AF912-D5F5-45CB-8B92-03C1C7E651A5}"/>
    <cellStyle name="Ênfase1" xfId="19" builtinId="29"/>
    <cellStyle name="Ênfase1 2" xfId="12" xr:uid="{3611CC24-1031-40E4-8214-8E067BA0CDC2}"/>
    <cellStyle name="Ênfase2" xfId="20" builtinId="33"/>
    <cellStyle name="Ênfase2 2" xfId="14" xr:uid="{215B3A6D-179C-41D6-AED7-B506201A76EF}"/>
    <cellStyle name="Hiperlink 2" xfId="11" xr:uid="{98BC52A7-E935-4465-AB2F-65671A2500E5}"/>
    <cellStyle name="Início do Projeto" xfId="3" xr:uid="{4D23C6A8-9807-41DD-B610-9564BA2713FD}"/>
    <cellStyle name="Nome" xfId="4" xr:uid="{66780031-7DD3-4039-B16C-4095F1D43AB6}"/>
    <cellStyle name="Normal" xfId="0" builtinId="0"/>
    <cellStyle name="Normal 2" xfId="9" xr:uid="{D3C157FE-2EE6-4522-B465-88B25B7ACAE5}"/>
    <cellStyle name="Normal 3" xfId="13" xr:uid="{AF75A4D6-8DFA-442F-B104-EFAD33BDA3D5}"/>
    <cellStyle name="Normal 3 2 2" xfId="16" xr:uid="{52C73FA3-2179-4AA5-B6F2-6B55DBD8BB41}"/>
    <cellStyle name="Normal 4" xfId="1" xr:uid="{F29E3E6C-71C9-4D1C-B8A8-6006C8D50BF2}"/>
    <cellStyle name="Porcentagem" xfId="18" builtinId="5"/>
    <cellStyle name="Porcentagem 2" xfId="17" xr:uid="{E84F42D2-BB67-4D20-9596-D8C9FC880F2E}"/>
    <cellStyle name="Porcentagem 3" xfId="5" xr:uid="{9B862930-17F0-4488-A452-1A6F38725468}"/>
    <cellStyle name="Sheet Title" xfId="10" xr:uid="{28E1EE51-53B4-465F-987D-86884721E6AA}"/>
    <cellStyle name="Tarefa" xfId="6" xr:uid="{056E81AD-5F39-4023-B095-553FCD248A71}"/>
    <cellStyle name="Título 5" xfId="7" xr:uid="{F98BD1A2-4169-4ECB-AE1C-E2720C1516F2}"/>
    <cellStyle name="zTextoOculto" xfId="8" xr:uid="{B6B2E3C4-2328-4BD0-84C5-EDAE9EF5F21E}"/>
  </cellStyles>
  <dxfs count="28">
    <dxf>
      <fill>
        <patternFill patternType="solid">
          <fgColor theme="7"/>
          <bgColor theme="7"/>
        </patternFill>
      </fill>
    </dxf>
    <dxf>
      <fill>
        <patternFill patternType="solid">
          <fgColor rgb="FFA5A5A5"/>
          <bgColor rgb="FFA5A5A5"/>
        </patternFill>
      </fill>
    </dxf>
    <dxf>
      <fill>
        <patternFill patternType="none"/>
      </fill>
      <border>
        <left style="thin">
          <color rgb="FFC00000"/>
        </left>
        <right style="thin">
          <color rgb="FFC00000"/>
        </right>
      </border>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1"/>
          <c:tx>
            <c:strRef>
              <c:f>[1]Status!$E$3</c:f>
              <c:strCache>
                <c:ptCount val="1"/>
                <c:pt idx="0">
                  <c:v>Orçado</c:v>
                </c:pt>
              </c:strCache>
            </c:strRef>
          </c:tx>
          <c:marker>
            <c:symbol val="none"/>
          </c:marker>
          <c:val>
            <c:numRef>
              <c:f>[1]Status!$E$4:$E$13</c:f>
              <c:numCache>
                <c:formatCode>General</c:formatCode>
                <c:ptCount val="10"/>
                <c:pt idx="0">
                  <c:v>36750</c:v>
                </c:pt>
                <c:pt idx="1">
                  <c:v>39650</c:v>
                </c:pt>
                <c:pt idx="2">
                  <c:v>40050</c:v>
                </c:pt>
                <c:pt idx="3">
                  <c:v>40450</c:v>
                </c:pt>
                <c:pt idx="4">
                  <c:v>40850</c:v>
                </c:pt>
                <c:pt idx="5">
                  <c:v>41250</c:v>
                </c:pt>
                <c:pt idx="6">
                  <c:v>41650</c:v>
                </c:pt>
                <c:pt idx="7">
                  <c:v>42050</c:v>
                </c:pt>
                <c:pt idx="8">
                  <c:v>42450</c:v>
                </c:pt>
                <c:pt idx="9">
                  <c:v>42850</c:v>
                </c:pt>
              </c:numCache>
            </c:numRef>
          </c:val>
          <c:smooth val="0"/>
          <c:extLst>
            <c:ext xmlns:c16="http://schemas.microsoft.com/office/drawing/2014/chart" uri="{C3380CC4-5D6E-409C-BE32-E72D297353CC}">
              <c16:uniqueId val="{00000000-22AC-4065-9FAA-A653C4D8FD8B}"/>
            </c:ext>
          </c:extLst>
        </c:ser>
        <c:ser>
          <c:idx val="4"/>
          <c:order val="2"/>
          <c:tx>
            <c:strRef>
              <c:f>[1]Status!$F$3</c:f>
              <c:strCache>
                <c:ptCount val="1"/>
                <c:pt idx="0">
                  <c:v>Realizado</c:v>
                </c:pt>
              </c:strCache>
            </c:strRef>
          </c:tx>
          <c:marker>
            <c:symbol val="none"/>
          </c:marker>
          <c:val>
            <c:numRef>
              <c:f>[1]Status!$F$4:$F$13</c:f>
              <c:numCache>
                <c:formatCode>General</c:formatCode>
                <c:ptCount val="10"/>
                <c:pt idx="0">
                  <c:v>18000</c:v>
                </c:pt>
                <c:pt idx="1">
                  <c:v>21150</c:v>
                </c:pt>
                <c:pt idx="2">
                  <c:v>24300</c:v>
                </c:pt>
                <c:pt idx="3">
                  <c:v>27450</c:v>
                </c:pt>
                <c:pt idx="4">
                  <c:v>30600</c:v>
                </c:pt>
                <c:pt idx="5">
                  <c:v>33750</c:v>
                </c:pt>
                <c:pt idx="6">
                  <c:v>36900</c:v>
                </c:pt>
                <c:pt idx="7">
                  <c:v>40050</c:v>
                </c:pt>
                <c:pt idx="8">
                  <c:v>43200</c:v>
                </c:pt>
                <c:pt idx="9">
                  <c:v>46350</c:v>
                </c:pt>
              </c:numCache>
            </c:numRef>
          </c:val>
          <c:smooth val="0"/>
          <c:extLst>
            <c:ext xmlns:c16="http://schemas.microsoft.com/office/drawing/2014/chart" uri="{C3380CC4-5D6E-409C-BE32-E72D297353CC}">
              <c16:uniqueId val="{00000001-22AC-4065-9FAA-A653C4D8FD8B}"/>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[1]Status!$B$3</c15:sqref>
                        </c15:formulaRef>
                      </c:ext>
                    </c:extLst>
                    <c:strCache>
                      <c:ptCount val="1"/>
                      <c:pt idx="0">
                        <c:v>Mês</c:v>
                      </c:pt>
                    </c:strCache>
                  </c:strRef>
                </c:tx>
                <c:marker>
                  <c:symbol val="none"/>
                </c:marker>
                <c:val>
                  <c:numRef>
                    <c:extLst>
                      <c:ext uri="{02D57815-91ED-43cb-92C2-25804820EDAC}">
                        <c15:formulaRef>
                          <c15:sqref>[1]Status!$B$4:$B$13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22AC-4065-9FAA-A653C4D8FD8B}"/>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General"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a:ln>
          <a:solidFill>
            <a:schemeClr val="accent1"/>
          </a:solidFill>
        </a:ln>
      </dgm:spPr>
      <dgm:t>
        <a:bodyPr/>
        <a:lstStyle/>
        <a:p>
          <a:r>
            <a:rPr lang="pt-BR" sz="1050" b="1"/>
            <a:t>FASOR - FARE ADVISOR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APP</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MONITORAMENTO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 (LEVANTAMENTO DE REQUISITOS)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85C9611E-0EC3-4C90-8306-3D5D07DB36F8}">
      <dgm:prSet/>
      <dgm:spPr/>
      <dgm:t>
        <a:bodyPr/>
        <a:lstStyle/>
        <a:p>
          <a:r>
            <a:rPr lang="pt-BR" b="0"/>
            <a:t>PROCURAR PROGRAMAS DE AFILIADO</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MAPEAR APIS A SEREM UTILIZADAS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APLICATIVOS DE TRANSPORTE</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PLANEJAR INFRAESTRUTURA</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DESENVOLVIMENTO E MARKETING</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FUNÇÕES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SISTEMA DE COTAÇÃO INTELIGENTE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INDENTIFICADOR DE ÁREAS DE RISCO</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DIVERSIFICAR PLANOS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CRIAÇÃO DE PERSONAS</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2F891F8-9ED4-4BAE-A9BF-62B96EABA934}">
      <dgm:prSet/>
      <dgm:spPr/>
      <dgm:t>
        <a:bodyPr/>
        <a:lstStyle/>
        <a:p>
          <a:r>
            <a:rPr lang="pt-BR"/>
            <a:t>REALIZAR ANÁLISE DE DADOS HISTÓRICOS DAS EMPRESAS DE TRANSPORTE</a:t>
          </a:r>
        </a:p>
      </dgm:t>
    </dgm:pt>
    <dgm:pt modelId="{417DCBE6-4218-4437-977D-010E84F69770}" type="parTrans" cxnId="{DDFFE2F8-F0BB-4EFD-90D6-5FE758C91CFB}">
      <dgm:prSet/>
      <dgm:spPr/>
      <dgm:t>
        <a:bodyPr/>
        <a:lstStyle/>
        <a:p>
          <a:endParaRPr lang="pt-BR"/>
        </a:p>
      </dgm:t>
    </dgm:pt>
    <dgm:pt modelId="{71DEC081-C7B1-41CA-A5BD-FD768D6CDEAD}" type="sibTrans" cxnId="{DDFFE2F8-F0BB-4EFD-90D6-5FE758C91CFB}">
      <dgm:prSet/>
      <dgm:spPr/>
      <dgm:t>
        <a:bodyPr/>
        <a:lstStyle/>
        <a:p>
          <a:endParaRPr lang="pt-BR"/>
        </a:p>
      </dgm:t>
    </dgm:pt>
    <dgm:pt modelId="{1293CCAD-3657-495A-B6A1-1C53EE030868}">
      <dgm:prSet/>
      <dgm:spPr/>
      <dgm:t>
        <a:bodyPr/>
        <a:lstStyle/>
        <a:p>
          <a:r>
            <a:rPr lang="pt-BR"/>
            <a:t>MODELAR ARQUITETURA DO PROJETO</a:t>
          </a:r>
        </a:p>
      </dgm:t>
    </dgm:pt>
    <dgm:pt modelId="{0234CCD0-D7A7-42F3-8060-D5C82E9A89B4}" type="parTrans" cxnId="{F042DCFB-1E61-410C-959C-8A629E34CFA7}">
      <dgm:prSet/>
      <dgm:spPr/>
      <dgm:t>
        <a:bodyPr/>
        <a:lstStyle/>
        <a:p>
          <a:endParaRPr lang="pt-BR"/>
        </a:p>
      </dgm:t>
    </dgm:pt>
    <dgm:pt modelId="{95C95FF2-C708-4F93-9627-1C688967E9FC}" type="sibTrans" cxnId="{F042DCFB-1E61-410C-959C-8A629E34CFA7}">
      <dgm:prSet/>
      <dgm:spPr/>
      <dgm:t>
        <a:bodyPr/>
        <a:lstStyle/>
        <a:p>
          <a:endParaRPr lang="pt-BR"/>
        </a:p>
      </dgm:t>
    </dgm:pt>
    <dgm:pt modelId="{212E7DD1-78AA-4070-B5C7-B34AFBABDF14}">
      <dgm:prSet/>
      <dgm:spPr/>
      <dgm:t>
        <a:bodyPr/>
        <a:lstStyle/>
        <a:p>
          <a:r>
            <a:rPr lang="pt-BR"/>
            <a:t>PLANEJAR MODELO DE MACHINE LEARNING</a:t>
          </a:r>
        </a:p>
      </dgm:t>
    </dgm:pt>
    <dgm:pt modelId="{3F8578DF-0100-4C54-B0A0-929A860253DF}" type="parTrans" cxnId="{B45D21C2-10CF-42D2-B8AB-BEE731947EA2}">
      <dgm:prSet/>
      <dgm:spPr/>
      <dgm:t>
        <a:bodyPr/>
        <a:lstStyle/>
        <a:p>
          <a:endParaRPr lang="pt-BR"/>
        </a:p>
      </dgm:t>
    </dgm:pt>
    <dgm:pt modelId="{D1C53B73-152D-4D7C-B3E9-07319F35C09B}" type="sibTrans" cxnId="{B45D21C2-10CF-42D2-B8AB-BEE731947EA2}">
      <dgm:prSet/>
      <dgm:spPr/>
      <dgm:t>
        <a:bodyPr/>
        <a:lstStyle/>
        <a:p>
          <a:endParaRPr lang="pt-BR"/>
        </a:p>
      </dgm:t>
    </dgm:pt>
    <dgm:pt modelId="{CB3BD01C-5838-44E6-AE8F-E204A81CE5B2}">
      <dgm:prSet/>
      <dgm:spPr/>
      <dgm:t>
        <a:bodyPr/>
        <a:lstStyle/>
        <a:p>
          <a:r>
            <a:rPr lang="pt-BR"/>
            <a:t>DIVULGAÇÃO POR MEIO DE MARKETING DE INFLUÊNCIA</a:t>
          </a:r>
        </a:p>
      </dgm:t>
    </dgm:pt>
    <dgm:pt modelId="{939FAE5A-B4E7-468B-9273-64D309FB7D94}" type="parTrans" cxnId="{CBE55973-68E9-49A7-A885-864018BB1BE2}">
      <dgm:prSet/>
      <dgm:spPr/>
      <dgm:t>
        <a:bodyPr/>
        <a:lstStyle/>
        <a:p>
          <a:endParaRPr lang="pt-BR"/>
        </a:p>
      </dgm:t>
    </dgm:pt>
    <dgm:pt modelId="{46858A65-767A-40ED-902E-75B5E0322FEC}" type="sibTrans" cxnId="{CBE55973-68E9-49A7-A885-864018BB1BE2}">
      <dgm:prSet/>
      <dgm:spPr/>
      <dgm:t>
        <a:bodyPr/>
        <a:lstStyle/>
        <a:p>
          <a:endParaRPr lang="pt-BR"/>
        </a:p>
      </dgm:t>
    </dgm:pt>
    <dgm:pt modelId="{2B2AA104-6F99-4AA1-A522-AAE5547A18C7}">
      <dgm:prSet/>
      <dgm:spPr/>
      <dgm:t>
        <a:bodyPr/>
        <a:lstStyle/>
        <a:p>
          <a:r>
            <a:rPr lang="pt-BR"/>
            <a:t>CRIAÇÃO DE CRONOGRAMAS E METAS</a:t>
          </a:r>
        </a:p>
      </dgm:t>
    </dgm:pt>
    <dgm:pt modelId="{84044A7E-8505-4400-986A-5C748ED4DA9C}" type="parTrans" cxnId="{1C163E95-EB53-4D34-BB13-0E4507DDA3B5}">
      <dgm:prSet/>
      <dgm:spPr/>
      <dgm:t>
        <a:bodyPr/>
        <a:lstStyle/>
        <a:p>
          <a:endParaRPr lang="pt-BR"/>
        </a:p>
      </dgm:t>
    </dgm:pt>
    <dgm:pt modelId="{3D231495-B252-4253-976E-B5414833038F}" type="sibTrans" cxnId="{1C163E95-EB53-4D34-BB13-0E4507DDA3B5}">
      <dgm:prSet/>
      <dgm:spPr/>
      <dgm:t>
        <a:bodyPr/>
        <a:lstStyle/>
        <a:p>
          <a:endParaRPr lang="pt-BR"/>
        </a:p>
      </dgm:t>
    </dgm:pt>
    <dgm:pt modelId="{AF342C8A-C468-4119-A0C3-1B44B6888CFD}">
      <dgm:prSet/>
      <dgm:spPr/>
      <dgm:t>
        <a:bodyPr/>
        <a:lstStyle/>
        <a:p>
          <a:r>
            <a:rPr lang="pt-BR"/>
            <a:t>TESTAR A UI/UX</a:t>
          </a:r>
        </a:p>
      </dgm:t>
    </dgm:pt>
    <dgm:pt modelId="{9C55AAE4-EDC6-4C14-9D7C-E6C409660700}" type="parTrans" cxnId="{8CC7F641-1C16-4FBB-B6D4-BDAF2C9B72D8}">
      <dgm:prSet/>
      <dgm:spPr/>
      <dgm:t>
        <a:bodyPr/>
        <a:lstStyle/>
        <a:p>
          <a:endParaRPr lang="pt-BR"/>
        </a:p>
      </dgm:t>
    </dgm:pt>
    <dgm:pt modelId="{E36B0D37-C4ED-4047-9D13-E49A63178920}" type="sibTrans" cxnId="{8CC7F641-1C16-4FBB-B6D4-BDAF2C9B72D8}">
      <dgm:prSet/>
      <dgm:spPr/>
      <dgm:t>
        <a:bodyPr/>
        <a:lstStyle/>
        <a:p>
          <a:endParaRPr lang="pt-BR"/>
        </a:p>
      </dgm:t>
    </dgm:pt>
    <dgm:pt modelId="{6D33468A-9F7D-43E1-ACF6-EAE12F2BCB65}">
      <dgm:prSet/>
      <dgm:spPr/>
      <dgm:t>
        <a:bodyPr/>
        <a:lstStyle/>
        <a:p>
          <a:r>
            <a:rPr lang="pt-BR"/>
            <a:t>FAZER TRATATIVA DOS DADOS</a:t>
          </a:r>
        </a:p>
      </dgm:t>
    </dgm:pt>
    <dgm:pt modelId="{6A052EB1-BFA0-4C78-BE12-0A3B064A8B12}" type="parTrans" cxnId="{AC7D10A2-63E9-4889-B315-899BFC122306}">
      <dgm:prSet/>
      <dgm:spPr/>
      <dgm:t>
        <a:bodyPr/>
        <a:lstStyle/>
        <a:p>
          <a:endParaRPr lang="pt-BR"/>
        </a:p>
      </dgm:t>
    </dgm:pt>
    <dgm:pt modelId="{78B7CF4D-DEEF-4C06-A5E7-6AE4459B621E}" type="sibTrans" cxnId="{AC7D10A2-63E9-4889-B315-899BFC122306}">
      <dgm:prSet/>
      <dgm:spPr/>
      <dgm:t>
        <a:bodyPr/>
        <a:lstStyle/>
        <a:p>
          <a:endParaRPr lang="pt-BR"/>
        </a:p>
      </dgm:t>
    </dgm:pt>
    <dgm:pt modelId="{B7DA4D9B-A8A5-4868-8EB4-C5A96A156FCE}">
      <dgm:prSet/>
      <dgm:spPr/>
      <dgm:t>
        <a:bodyPr/>
        <a:lstStyle/>
        <a:p>
          <a:r>
            <a:rPr lang="pt-BR"/>
            <a:t>CRIAÇÃO DO NOME DO PROJETO</a:t>
          </a:r>
        </a:p>
      </dgm:t>
    </dgm:pt>
    <dgm:pt modelId="{3D828763-6D30-4ECD-9553-E04CA66899EA}" type="parTrans" cxnId="{A07C8227-A4B8-4FBA-B979-7B4B23A903B0}">
      <dgm:prSet/>
      <dgm:spPr/>
      <dgm:t>
        <a:bodyPr/>
        <a:lstStyle/>
        <a:p>
          <a:endParaRPr lang="pt-BR"/>
        </a:p>
      </dgm:t>
    </dgm:pt>
    <dgm:pt modelId="{ECA8B932-4378-4746-A53C-B3579CC49543}" type="sibTrans" cxnId="{A07C8227-A4B8-4FBA-B979-7B4B23A903B0}">
      <dgm:prSet/>
      <dgm:spPr/>
      <dgm:t>
        <a:bodyPr/>
        <a:lstStyle/>
        <a:p>
          <a:endParaRPr lang="pt-BR"/>
        </a:p>
      </dgm:t>
    </dgm:pt>
    <dgm:pt modelId="{E7B82BD0-2A1E-4927-8BA4-871BE3C38E34}">
      <dgm:prSet/>
      <dgm:spPr/>
      <dgm:t>
        <a:bodyPr/>
        <a:lstStyle/>
        <a:p>
          <a:r>
            <a:rPr lang="pt-BR"/>
            <a:t>CRIAÇÃO DO LOGOTIPO</a:t>
          </a:r>
        </a:p>
      </dgm:t>
    </dgm:pt>
    <dgm:pt modelId="{954F908A-270B-406E-AC0C-946EC72BE0F8}" type="parTrans" cxnId="{560F38CA-56E5-4D7D-A4B3-03FC093FF00B}">
      <dgm:prSet/>
      <dgm:spPr/>
      <dgm:t>
        <a:bodyPr/>
        <a:lstStyle/>
        <a:p>
          <a:endParaRPr lang="pt-BR"/>
        </a:p>
      </dgm:t>
    </dgm:pt>
    <dgm:pt modelId="{2CF688FF-45FE-40E2-BD78-1A6DC15774B4}" type="sibTrans" cxnId="{560F38CA-56E5-4D7D-A4B3-03FC093FF00B}">
      <dgm:prSet/>
      <dgm:spPr/>
      <dgm:t>
        <a:bodyPr/>
        <a:lstStyle/>
        <a:p>
          <a:endParaRPr lang="pt-BR"/>
        </a:p>
      </dgm:t>
    </dgm:pt>
    <dgm:pt modelId="{797C67F9-30C8-49CF-8CB8-E674A8FA8405}">
      <dgm:prSet/>
      <dgm:spPr/>
      <dgm:t>
        <a:bodyPr/>
        <a:lstStyle/>
        <a:p>
          <a:r>
            <a:rPr lang="pt-BR"/>
            <a:t>SEGMENTADOR DE SERVIÇOS DE APLICATIVOS POR MEIO DA DISTÂNCIA</a:t>
          </a:r>
        </a:p>
      </dgm:t>
    </dgm:pt>
    <dgm:pt modelId="{8D554A57-5FC1-4B11-86CC-ACE4B4D047F5}" type="parTrans" cxnId="{1672EE5A-A904-4F94-A0D8-1EB076BE826C}">
      <dgm:prSet/>
      <dgm:spPr/>
      <dgm:t>
        <a:bodyPr/>
        <a:lstStyle/>
        <a:p>
          <a:endParaRPr lang="pt-BR"/>
        </a:p>
      </dgm:t>
    </dgm:pt>
    <dgm:pt modelId="{BE9CC519-5AA2-4629-B5C2-84A648692CAA}" type="sibTrans" cxnId="{1672EE5A-A904-4F94-A0D8-1EB076BE826C}">
      <dgm:prSet/>
      <dgm:spPr/>
      <dgm:t>
        <a:bodyPr/>
        <a:lstStyle/>
        <a:p>
          <a:endParaRPr lang="pt-BR"/>
        </a:p>
      </dgm:t>
    </dgm:pt>
    <dgm:pt modelId="{7C8F0571-4966-44B5-B05A-82396DC22507}">
      <dgm:prSet/>
      <dgm:spPr/>
      <dgm:t>
        <a:bodyPr/>
        <a:lstStyle/>
        <a:p>
          <a:r>
            <a:rPr lang="pt-BR"/>
            <a:t>TESTES UNITÁRIOS</a:t>
          </a:r>
        </a:p>
      </dgm:t>
    </dgm:pt>
    <dgm:pt modelId="{0E0046FC-B965-47A5-9754-A8EA20848AFE}" type="parTrans" cxnId="{A896F14F-9AF3-4939-BB59-0BC157CF20DE}">
      <dgm:prSet/>
      <dgm:spPr/>
      <dgm:t>
        <a:bodyPr/>
        <a:lstStyle/>
        <a:p>
          <a:endParaRPr lang="pt-BR"/>
        </a:p>
      </dgm:t>
    </dgm:pt>
    <dgm:pt modelId="{B69B6583-2E3F-4A35-BEBA-35D731361C6B}" type="sibTrans" cxnId="{A896F14F-9AF3-4939-BB59-0BC157CF20DE}">
      <dgm:prSet/>
      <dgm:spPr/>
      <dgm:t>
        <a:bodyPr/>
        <a:lstStyle/>
        <a:p>
          <a:endParaRPr lang="pt-BR"/>
        </a:p>
      </dgm:t>
    </dgm:pt>
    <dgm:pt modelId="{F0687AFF-F132-4EF1-942F-C61AD6BBD8FC}">
      <dgm:prSet/>
      <dgm:spPr/>
      <dgm:t>
        <a:bodyPr/>
        <a:lstStyle/>
        <a:p>
          <a:r>
            <a:rPr lang="pt-BR"/>
            <a:t>CRIAR PROPOSTA COMERCIAL</a:t>
          </a:r>
        </a:p>
      </dgm:t>
    </dgm:pt>
    <dgm:pt modelId="{6F5965B3-E9BF-457C-934F-3B6B8B239889}" type="parTrans" cxnId="{4337BBF2-0830-4741-8EBA-321EB229F09B}">
      <dgm:prSet/>
      <dgm:spPr/>
      <dgm:t>
        <a:bodyPr/>
        <a:lstStyle/>
        <a:p>
          <a:endParaRPr lang="pt-BR"/>
        </a:p>
      </dgm:t>
    </dgm:pt>
    <dgm:pt modelId="{FC6AAAEB-DBA1-4FF4-B2F3-4E149C0D9F46}" type="sibTrans" cxnId="{4337BBF2-0830-4741-8EBA-321EB229F09B}">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9"/>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9"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9"/>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7769F0DD-BFB1-47C2-B74D-F49F18268D9E}" type="pres">
      <dgm:prSet presAssocID="{3D828763-6D30-4ECD-9553-E04CA66899EA}" presName="Name37" presStyleLbl="parChTrans1D3" presStyleIdx="3" presStyleCnt="25"/>
      <dgm:spPr/>
    </dgm:pt>
    <dgm:pt modelId="{83FF0119-C560-459E-8493-99E6F5461829}" type="pres">
      <dgm:prSet presAssocID="{B7DA4D9B-A8A5-4868-8EB4-C5A96A156FCE}" presName="hierRoot2" presStyleCnt="0">
        <dgm:presLayoutVars>
          <dgm:hierBranch val="init"/>
        </dgm:presLayoutVars>
      </dgm:prSet>
      <dgm:spPr/>
    </dgm:pt>
    <dgm:pt modelId="{15ADDA36-4680-4138-BAB0-D4A983FE2682}" type="pres">
      <dgm:prSet presAssocID="{B7DA4D9B-A8A5-4868-8EB4-C5A96A156FCE}" presName="rootComposite" presStyleCnt="0"/>
      <dgm:spPr/>
    </dgm:pt>
    <dgm:pt modelId="{E7944EBC-8DAD-4B06-9272-B5AD2D89D4CC}" type="pres">
      <dgm:prSet presAssocID="{B7DA4D9B-A8A5-4868-8EB4-C5A96A156FCE}" presName="rootText" presStyleLbl="node3" presStyleIdx="3" presStyleCnt="25">
        <dgm:presLayoutVars>
          <dgm:chPref val="3"/>
        </dgm:presLayoutVars>
      </dgm:prSet>
      <dgm:spPr/>
    </dgm:pt>
    <dgm:pt modelId="{9A72CF9C-055A-4C20-A9B5-92C35FC07243}" type="pres">
      <dgm:prSet presAssocID="{B7DA4D9B-A8A5-4868-8EB4-C5A96A156FCE}" presName="rootConnector" presStyleLbl="node3" presStyleIdx="3" presStyleCnt="25"/>
      <dgm:spPr/>
    </dgm:pt>
    <dgm:pt modelId="{8F289ABB-EE95-4A3B-A589-E5B414B8560C}" type="pres">
      <dgm:prSet presAssocID="{B7DA4D9B-A8A5-4868-8EB4-C5A96A156FCE}" presName="hierChild4" presStyleCnt="0"/>
      <dgm:spPr/>
    </dgm:pt>
    <dgm:pt modelId="{F89AC98F-3EB4-40CD-B524-B4C40CB1984C}" type="pres">
      <dgm:prSet presAssocID="{B7DA4D9B-A8A5-4868-8EB4-C5A96A156FCE}"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9"/>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9"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9"/>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2BE8EFB2-4965-4609-B1C2-1F507D9025F0}" type="pres">
      <dgm:prSet presAssocID="{4661214A-AF71-4F01-B5B7-3BAE62E034B1}" presName="Name37" presStyleLbl="parChTrans1D4" presStyleIdx="1" presStyleCnt="2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1" presStyleCnt="22">
        <dgm:presLayoutVars>
          <dgm:chPref val="3"/>
        </dgm:presLayoutVars>
      </dgm:prSet>
      <dgm:spPr/>
    </dgm:pt>
    <dgm:pt modelId="{37EBA9EA-1D7F-4485-92CD-286075E5D657}" type="pres">
      <dgm:prSet presAssocID="{85C9611E-0EC3-4C90-8306-3D5D07DB36F8}" presName="rootConnector" presStyleLbl="node4" presStyleIdx="1" presStyleCnt="2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2" presStyleCnt="22"/>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2" presStyleCnt="22">
        <dgm:presLayoutVars>
          <dgm:chPref val="3"/>
        </dgm:presLayoutVars>
      </dgm:prSet>
      <dgm:spPr/>
    </dgm:pt>
    <dgm:pt modelId="{3EDBFA9C-F817-479F-9192-D74217624230}" type="pres">
      <dgm:prSet presAssocID="{C2EFE54E-DDBB-4937-AAAF-B8E47F74D697}" presName="rootConnector" presStyleLbl="node4" presStyleIdx="2" presStyleCnt="22"/>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3"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3" presStyleCnt="22">
        <dgm:presLayoutVars>
          <dgm:chPref val="3"/>
        </dgm:presLayoutVars>
      </dgm:prSet>
      <dgm:spPr/>
    </dgm:pt>
    <dgm:pt modelId="{9DEDF8A8-C04F-4AC1-8A19-9C5D980141EF}" type="pres">
      <dgm:prSet presAssocID="{0B7A893D-34B0-412E-AAF0-3244FF37E62F}" presName="rootConnector" presStyleLbl="node4" presStyleIdx="3" presStyleCnt="22"/>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2E653D61-FB8E-4D72-886C-42D8BC318512}" type="pres">
      <dgm:prSet presAssocID="{417DCBE6-4218-4437-977D-010E84F69770}" presName="Name37" presStyleLbl="parChTrans1D4" presStyleIdx="4" presStyleCnt="22"/>
      <dgm:spPr/>
    </dgm:pt>
    <dgm:pt modelId="{FE8F050F-634F-4159-80F1-54FABAE7B779}" type="pres">
      <dgm:prSet presAssocID="{62F891F8-9ED4-4BAE-A9BF-62B96EABA934}" presName="hierRoot2" presStyleCnt="0">
        <dgm:presLayoutVars>
          <dgm:hierBranch val="init"/>
        </dgm:presLayoutVars>
      </dgm:prSet>
      <dgm:spPr/>
    </dgm:pt>
    <dgm:pt modelId="{82C3D369-870A-4A8C-A24A-BB776944EF64}" type="pres">
      <dgm:prSet presAssocID="{62F891F8-9ED4-4BAE-A9BF-62B96EABA934}" presName="rootComposite" presStyleCnt="0"/>
      <dgm:spPr/>
    </dgm:pt>
    <dgm:pt modelId="{98E47B64-E1C1-4958-A31B-4DAA865C327E}" type="pres">
      <dgm:prSet presAssocID="{62F891F8-9ED4-4BAE-A9BF-62B96EABA934}" presName="rootText" presStyleLbl="node4" presStyleIdx="4" presStyleCnt="22">
        <dgm:presLayoutVars>
          <dgm:chPref val="3"/>
        </dgm:presLayoutVars>
      </dgm:prSet>
      <dgm:spPr/>
    </dgm:pt>
    <dgm:pt modelId="{5CAE7EF6-F9F5-4B18-9C2F-2DD4DB529ECC}" type="pres">
      <dgm:prSet presAssocID="{62F891F8-9ED4-4BAE-A9BF-62B96EABA934}" presName="rootConnector" presStyleLbl="node4" presStyleIdx="4" presStyleCnt="22"/>
      <dgm:spPr/>
    </dgm:pt>
    <dgm:pt modelId="{2BE3686F-0DAC-4B2A-AB87-B7E14F668057}" type="pres">
      <dgm:prSet presAssocID="{62F891F8-9ED4-4BAE-A9BF-62B96EABA934}" presName="hierChild4" presStyleCnt="0"/>
      <dgm:spPr/>
    </dgm:pt>
    <dgm:pt modelId="{B7509CB9-9260-4C57-B30A-297FF25ABFFF}" type="pres">
      <dgm:prSet presAssocID="{62F891F8-9ED4-4BAE-A9BF-62B96EABA934}" presName="hierChild5" presStyleCnt="0"/>
      <dgm:spPr/>
    </dgm:pt>
    <dgm:pt modelId="{D33159DC-F794-4096-9FD6-AE9E1CDD14F3}" type="pres">
      <dgm:prSet presAssocID="{0234CCD0-D7A7-42F3-8060-D5C82E9A89B4}" presName="Name37" presStyleLbl="parChTrans1D4" presStyleIdx="5" presStyleCnt="22"/>
      <dgm:spPr/>
    </dgm:pt>
    <dgm:pt modelId="{C59DF5B1-487A-4BBA-86CE-473C271C6BAB}" type="pres">
      <dgm:prSet presAssocID="{1293CCAD-3657-495A-B6A1-1C53EE030868}" presName="hierRoot2" presStyleCnt="0">
        <dgm:presLayoutVars>
          <dgm:hierBranch val="init"/>
        </dgm:presLayoutVars>
      </dgm:prSet>
      <dgm:spPr/>
    </dgm:pt>
    <dgm:pt modelId="{7607F954-ADA4-456A-8AA7-33A218DD6BB7}" type="pres">
      <dgm:prSet presAssocID="{1293CCAD-3657-495A-B6A1-1C53EE030868}" presName="rootComposite" presStyleCnt="0"/>
      <dgm:spPr/>
    </dgm:pt>
    <dgm:pt modelId="{C526E934-56BD-47A1-8152-63C5545C4E98}" type="pres">
      <dgm:prSet presAssocID="{1293CCAD-3657-495A-B6A1-1C53EE030868}" presName="rootText" presStyleLbl="node4" presStyleIdx="5" presStyleCnt="22">
        <dgm:presLayoutVars>
          <dgm:chPref val="3"/>
        </dgm:presLayoutVars>
      </dgm:prSet>
      <dgm:spPr/>
    </dgm:pt>
    <dgm:pt modelId="{C1EECA64-AB9B-4CAC-95A6-B059AA266795}" type="pres">
      <dgm:prSet presAssocID="{1293CCAD-3657-495A-B6A1-1C53EE030868}" presName="rootConnector" presStyleLbl="node4" presStyleIdx="5" presStyleCnt="22"/>
      <dgm:spPr/>
    </dgm:pt>
    <dgm:pt modelId="{EC1DCF2D-E408-4A94-9171-37FD315CCA7B}" type="pres">
      <dgm:prSet presAssocID="{1293CCAD-3657-495A-B6A1-1C53EE030868}" presName="hierChild4" presStyleCnt="0"/>
      <dgm:spPr/>
    </dgm:pt>
    <dgm:pt modelId="{C7D2784E-53CA-4C39-B847-547464F0316F}" type="pres">
      <dgm:prSet presAssocID="{1293CCAD-3657-495A-B6A1-1C53EE030868}" presName="hierChild5" presStyleCnt="0"/>
      <dgm:spPr/>
    </dgm:pt>
    <dgm:pt modelId="{65DE5333-50BB-4F97-A333-62B618935A3C}" type="pres">
      <dgm:prSet presAssocID="{3F8578DF-0100-4C54-B0A0-929A860253DF}" presName="Name37" presStyleLbl="parChTrans1D4" presStyleIdx="6" presStyleCnt="22"/>
      <dgm:spPr/>
    </dgm:pt>
    <dgm:pt modelId="{6D2954C2-5CD5-4944-8BFF-6E54106C58D2}" type="pres">
      <dgm:prSet presAssocID="{212E7DD1-78AA-4070-B5C7-B34AFBABDF14}" presName="hierRoot2" presStyleCnt="0">
        <dgm:presLayoutVars>
          <dgm:hierBranch val="init"/>
        </dgm:presLayoutVars>
      </dgm:prSet>
      <dgm:spPr/>
    </dgm:pt>
    <dgm:pt modelId="{E6496017-8DD2-4B19-9E5B-B92127CE54BA}" type="pres">
      <dgm:prSet presAssocID="{212E7DD1-78AA-4070-B5C7-B34AFBABDF14}" presName="rootComposite" presStyleCnt="0"/>
      <dgm:spPr/>
    </dgm:pt>
    <dgm:pt modelId="{A7F081D8-FB5E-4128-9450-6EE0224D13C6}" type="pres">
      <dgm:prSet presAssocID="{212E7DD1-78AA-4070-B5C7-B34AFBABDF14}" presName="rootText" presStyleLbl="node4" presStyleIdx="6" presStyleCnt="22">
        <dgm:presLayoutVars>
          <dgm:chPref val="3"/>
        </dgm:presLayoutVars>
      </dgm:prSet>
      <dgm:spPr/>
    </dgm:pt>
    <dgm:pt modelId="{023DBD04-3ED0-48EE-8130-024904A79F58}" type="pres">
      <dgm:prSet presAssocID="{212E7DD1-78AA-4070-B5C7-B34AFBABDF14}" presName="rootConnector" presStyleLbl="node4" presStyleIdx="6" presStyleCnt="22"/>
      <dgm:spPr/>
    </dgm:pt>
    <dgm:pt modelId="{562323C5-804F-43CD-BDE1-8E29AF0D8B98}" type="pres">
      <dgm:prSet presAssocID="{212E7DD1-78AA-4070-B5C7-B34AFBABDF14}" presName="hierChild4" presStyleCnt="0"/>
      <dgm:spPr/>
    </dgm:pt>
    <dgm:pt modelId="{9A5F1BF4-3122-476B-A63C-5B27D77C55E0}" type="pres">
      <dgm:prSet presAssocID="{212E7DD1-78AA-4070-B5C7-B34AFBABDF14}" presName="hierChild5" presStyleCnt="0"/>
      <dgm:spPr/>
    </dgm:pt>
    <dgm:pt modelId="{8361F233-B12E-43F6-BC39-A98D94AE39A7}" type="pres">
      <dgm:prSet presAssocID="{DC6688E7-45CF-4D5C-9D56-6B7EDCF265A6}" presName="Name37" presStyleLbl="parChTrans1D4" presStyleIdx="7" presStyleCnt="22"/>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7" presStyleCnt="22">
        <dgm:presLayoutVars>
          <dgm:chPref val="3"/>
        </dgm:presLayoutVars>
      </dgm:prSet>
      <dgm:spPr/>
    </dgm:pt>
    <dgm:pt modelId="{C9DB3AA9-5EBE-4CDD-923A-16B2DED554F2}" type="pres">
      <dgm:prSet presAssocID="{EB3954B5-74F4-4D11-9DFF-EA78507987CB}" presName="rootConnector" presStyleLbl="node4" presStyleIdx="7" presStyleCnt="22"/>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8CACCFE2-0126-432F-9B67-67E4B6F7A0F9}" type="pres">
      <dgm:prSet presAssocID="{84044A7E-8505-4400-986A-5C748ED4DA9C}" presName="Name37" presStyleLbl="parChTrans1D4" presStyleIdx="8" presStyleCnt="22"/>
      <dgm:spPr/>
    </dgm:pt>
    <dgm:pt modelId="{F2B1513D-CBA9-428D-AFE0-F6F783F04D7A}" type="pres">
      <dgm:prSet presAssocID="{2B2AA104-6F99-4AA1-A522-AAE5547A18C7}" presName="hierRoot2" presStyleCnt="0">
        <dgm:presLayoutVars>
          <dgm:hierBranch val="init"/>
        </dgm:presLayoutVars>
      </dgm:prSet>
      <dgm:spPr/>
    </dgm:pt>
    <dgm:pt modelId="{EC1E27FA-C288-4602-86DB-BF3B1C9A813E}" type="pres">
      <dgm:prSet presAssocID="{2B2AA104-6F99-4AA1-A522-AAE5547A18C7}" presName="rootComposite" presStyleCnt="0"/>
      <dgm:spPr/>
    </dgm:pt>
    <dgm:pt modelId="{48A8AFAE-E3F7-4D96-8D57-1C4FF429C7CC}" type="pres">
      <dgm:prSet presAssocID="{2B2AA104-6F99-4AA1-A522-AAE5547A18C7}" presName="rootText" presStyleLbl="node4" presStyleIdx="8" presStyleCnt="22">
        <dgm:presLayoutVars>
          <dgm:chPref val="3"/>
        </dgm:presLayoutVars>
      </dgm:prSet>
      <dgm:spPr/>
    </dgm:pt>
    <dgm:pt modelId="{06DF6A64-389D-403A-9275-38BB865FBEB1}" type="pres">
      <dgm:prSet presAssocID="{2B2AA104-6F99-4AA1-A522-AAE5547A18C7}" presName="rootConnector" presStyleLbl="node4" presStyleIdx="8" presStyleCnt="22"/>
      <dgm:spPr/>
    </dgm:pt>
    <dgm:pt modelId="{4D6CE37F-AB21-41F8-A246-22D4969E0A5D}" type="pres">
      <dgm:prSet presAssocID="{2B2AA104-6F99-4AA1-A522-AAE5547A18C7}" presName="hierChild4" presStyleCnt="0"/>
      <dgm:spPr/>
    </dgm:pt>
    <dgm:pt modelId="{507D85B5-FF34-46DF-BD36-288EE8F7DAAA}" type="pres">
      <dgm:prSet presAssocID="{2B2AA104-6F99-4AA1-A522-AAE5547A18C7}"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9"/>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9" custLinFactNeighborY="-2145">
        <dgm:presLayoutVars>
          <dgm:chPref val="3"/>
        </dgm:presLayoutVars>
      </dgm:prSet>
      <dgm:spPr/>
    </dgm:pt>
    <dgm:pt modelId="{05AACB28-368C-4D12-A4D8-69764BDEC4D2}" type="pres">
      <dgm:prSet presAssocID="{4D29C077-1695-455C-9DAA-E15887E6F57B}" presName="rootConnector" presStyleLbl="node2" presStyleIdx="2" presStyleCnt="9"/>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5"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5" presStyleCnt="25">
        <dgm:presLayoutVars>
          <dgm:chPref val="3"/>
        </dgm:presLayoutVars>
      </dgm:prSet>
      <dgm:spPr/>
    </dgm:pt>
    <dgm:pt modelId="{77CF87DA-CCF2-4C68-A6A1-315D38F06E97}" type="pres">
      <dgm:prSet presAssocID="{4EDFDD96-7D03-4644-B893-2DE9B7516A86}" presName="rootConnector" presStyleLbl="node3" presStyleIdx="5"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9" presStyleCnt="2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9" presStyleCnt="22">
        <dgm:presLayoutVars>
          <dgm:chPref val="3"/>
        </dgm:presLayoutVars>
      </dgm:prSet>
      <dgm:spPr/>
    </dgm:pt>
    <dgm:pt modelId="{4AFAFC3D-D935-4174-82BF-8097E9CC3978}" type="pres">
      <dgm:prSet presAssocID="{E2EC6A85-58E6-4744-B75D-3324C60D8EE8}" presName="rootConnector" presStyleLbl="node4" presStyleIdx="9" presStyleCnt="2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0" presStyleCnt="2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0" presStyleCnt="22">
        <dgm:presLayoutVars>
          <dgm:chPref val="3"/>
        </dgm:presLayoutVars>
      </dgm:prSet>
      <dgm:spPr/>
    </dgm:pt>
    <dgm:pt modelId="{3957C82B-EF44-4844-A580-BC3F07AD1AAA}" type="pres">
      <dgm:prSet presAssocID="{69233474-9CCA-431F-ADB6-8A9AC33B9697}" presName="rootConnector" presStyleLbl="node4" presStyleIdx="10" presStyleCnt="2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43A59831-D8DF-43E9-AC5C-E5395A3A51DA}" type="pres">
      <dgm:prSet presAssocID="{954F908A-270B-406E-AC0C-946EC72BE0F8}" presName="Name37" presStyleLbl="parChTrans1D4" presStyleIdx="11" presStyleCnt="22"/>
      <dgm:spPr/>
    </dgm:pt>
    <dgm:pt modelId="{1F874BE9-39DA-4FB0-A087-033CC86ADD28}" type="pres">
      <dgm:prSet presAssocID="{E7B82BD0-2A1E-4927-8BA4-871BE3C38E34}" presName="hierRoot2" presStyleCnt="0">
        <dgm:presLayoutVars>
          <dgm:hierBranch val="init"/>
        </dgm:presLayoutVars>
      </dgm:prSet>
      <dgm:spPr/>
    </dgm:pt>
    <dgm:pt modelId="{16B277A4-5DE2-4458-892F-5A51CC722C9A}" type="pres">
      <dgm:prSet presAssocID="{E7B82BD0-2A1E-4927-8BA4-871BE3C38E34}" presName="rootComposite" presStyleCnt="0"/>
      <dgm:spPr/>
    </dgm:pt>
    <dgm:pt modelId="{78355528-2FBA-459D-A480-582EE4AE14AC}" type="pres">
      <dgm:prSet presAssocID="{E7B82BD0-2A1E-4927-8BA4-871BE3C38E34}" presName="rootText" presStyleLbl="node4" presStyleIdx="11" presStyleCnt="22">
        <dgm:presLayoutVars>
          <dgm:chPref val="3"/>
        </dgm:presLayoutVars>
      </dgm:prSet>
      <dgm:spPr/>
    </dgm:pt>
    <dgm:pt modelId="{E0E06277-24AC-48E8-B21E-7C199F7F85E0}" type="pres">
      <dgm:prSet presAssocID="{E7B82BD0-2A1E-4927-8BA4-871BE3C38E34}" presName="rootConnector" presStyleLbl="node4" presStyleIdx="11" presStyleCnt="22"/>
      <dgm:spPr/>
    </dgm:pt>
    <dgm:pt modelId="{07EC280A-42B7-409C-A938-6F3C6088F70A}" type="pres">
      <dgm:prSet presAssocID="{E7B82BD0-2A1E-4927-8BA4-871BE3C38E34}" presName="hierChild4" presStyleCnt="0"/>
      <dgm:spPr/>
    </dgm:pt>
    <dgm:pt modelId="{D4F27052-2FF1-4D96-BE95-CE26ADDE35BF}" type="pres">
      <dgm:prSet presAssocID="{E7B82BD0-2A1E-4927-8BA4-871BE3C38E34}"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6"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6" presStyleCnt="25">
        <dgm:presLayoutVars>
          <dgm:chPref val="3"/>
        </dgm:presLayoutVars>
      </dgm:prSet>
      <dgm:spPr/>
    </dgm:pt>
    <dgm:pt modelId="{FC89D3C7-0538-47F7-AF35-0B577D30F034}" type="pres">
      <dgm:prSet presAssocID="{141B889D-94F1-45C1-B73E-13B1197CCCF8}" presName="rootConnector" presStyleLbl="node3" presStyleIdx="6"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12" presStyleCnt="2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12" presStyleCnt="22">
        <dgm:presLayoutVars>
          <dgm:chPref val="3"/>
        </dgm:presLayoutVars>
      </dgm:prSet>
      <dgm:spPr/>
    </dgm:pt>
    <dgm:pt modelId="{A2F7DB0A-CD49-4EDD-B25D-FF7E00E87D85}" type="pres">
      <dgm:prSet presAssocID="{0AE7F9E1-765F-489C-8C16-C7BC49A797D9}" presName="rootConnector" presStyleLbl="node4" presStyleIdx="12" presStyleCnt="2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13" presStyleCnt="2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13" presStyleCnt="22">
        <dgm:presLayoutVars>
          <dgm:chPref val="3"/>
        </dgm:presLayoutVars>
      </dgm:prSet>
      <dgm:spPr/>
    </dgm:pt>
    <dgm:pt modelId="{5517D03E-AE9E-4827-A3FB-E1CF8BC3E098}" type="pres">
      <dgm:prSet presAssocID="{1FA32465-79CA-43E4-925C-FD9E6E9DB5C8}" presName="rootConnector" presStyleLbl="node4" presStyleIdx="13" presStyleCnt="2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3326AC9-F046-45F7-A8D2-2062DA5AE27C}" type="pres">
      <dgm:prSet presAssocID="{9C55AAE4-EDC6-4C14-9D7C-E6C409660700}" presName="Name37" presStyleLbl="parChTrans1D4" presStyleIdx="14" presStyleCnt="22"/>
      <dgm:spPr/>
    </dgm:pt>
    <dgm:pt modelId="{886E7955-1BE0-40B0-A2E0-444A295BD3F9}" type="pres">
      <dgm:prSet presAssocID="{AF342C8A-C468-4119-A0C3-1B44B6888CFD}" presName="hierRoot2" presStyleCnt="0">
        <dgm:presLayoutVars>
          <dgm:hierBranch val="init"/>
        </dgm:presLayoutVars>
      </dgm:prSet>
      <dgm:spPr/>
    </dgm:pt>
    <dgm:pt modelId="{0D52EF6B-7D04-4D4B-95D6-2E1F63054D68}" type="pres">
      <dgm:prSet presAssocID="{AF342C8A-C468-4119-A0C3-1B44B6888CFD}" presName="rootComposite" presStyleCnt="0"/>
      <dgm:spPr/>
    </dgm:pt>
    <dgm:pt modelId="{18BE359E-181C-4A47-95CC-3311C2D1D39D}" type="pres">
      <dgm:prSet presAssocID="{AF342C8A-C468-4119-A0C3-1B44B6888CFD}" presName="rootText" presStyleLbl="node4" presStyleIdx="14" presStyleCnt="22">
        <dgm:presLayoutVars>
          <dgm:chPref val="3"/>
        </dgm:presLayoutVars>
      </dgm:prSet>
      <dgm:spPr/>
    </dgm:pt>
    <dgm:pt modelId="{50AAF87D-B42E-46C4-8FA9-2B11C367BBF0}" type="pres">
      <dgm:prSet presAssocID="{AF342C8A-C468-4119-A0C3-1B44B6888CFD}" presName="rootConnector" presStyleLbl="node4" presStyleIdx="14" presStyleCnt="22"/>
      <dgm:spPr/>
    </dgm:pt>
    <dgm:pt modelId="{29691DE5-E182-440D-8A99-7AAB8F857B54}" type="pres">
      <dgm:prSet presAssocID="{AF342C8A-C468-4119-A0C3-1B44B6888CFD}" presName="hierChild4" presStyleCnt="0"/>
      <dgm:spPr/>
    </dgm:pt>
    <dgm:pt modelId="{1C139023-8C6A-42B4-BC93-A21BD1ED5ED1}" type="pres">
      <dgm:prSet presAssocID="{AF342C8A-C468-4119-A0C3-1B44B6888CFD}"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9"/>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9"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9"/>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7"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7" presStyleCnt="25">
        <dgm:presLayoutVars>
          <dgm:chPref val="3"/>
        </dgm:presLayoutVars>
      </dgm:prSet>
      <dgm:spPr/>
    </dgm:pt>
    <dgm:pt modelId="{99E07EF1-2718-49C0-B549-73DEE2F71416}" type="pres">
      <dgm:prSet presAssocID="{D9DCBD92-CF2D-4FA3-9650-A94983E94475}" presName="rootConnector" presStyleLbl="node3" presStyleIdx="7"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5"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5" presStyleCnt="22">
        <dgm:presLayoutVars>
          <dgm:chPref val="3"/>
        </dgm:presLayoutVars>
      </dgm:prSet>
      <dgm:spPr/>
    </dgm:pt>
    <dgm:pt modelId="{30BF917B-30C7-4244-BCF5-B6609692DE4D}" type="pres">
      <dgm:prSet presAssocID="{DBA8929B-46BA-404E-A3FA-7CF913B88C72}" presName="rootConnector" presStyleLbl="node4" presStyleIdx="15"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6"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6" presStyleCnt="22">
        <dgm:presLayoutVars>
          <dgm:chPref val="3"/>
        </dgm:presLayoutVars>
      </dgm:prSet>
      <dgm:spPr/>
    </dgm:pt>
    <dgm:pt modelId="{C3AE13EC-AD65-415B-91FB-22FE48785A3E}" type="pres">
      <dgm:prSet presAssocID="{C2E9E08C-C520-4750-9A46-099873830BC9}" presName="rootConnector" presStyleLbl="node4" presStyleIdx="16"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9172D84E-6E46-4AFF-A66C-B4C2C508F290}" type="pres">
      <dgm:prSet presAssocID="{6A052EB1-BFA0-4C78-BE12-0A3B064A8B12}" presName="Name37" presStyleLbl="parChTrans1D4" presStyleIdx="17" presStyleCnt="22"/>
      <dgm:spPr/>
    </dgm:pt>
    <dgm:pt modelId="{2034B300-B95B-408B-8422-6EE5A6081A68}" type="pres">
      <dgm:prSet presAssocID="{6D33468A-9F7D-43E1-ACF6-EAE12F2BCB65}" presName="hierRoot2" presStyleCnt="0">
        <dgm:presLayoutVars>
          <dgm:hierBranch val="init"/>
        </dgm:presLayoutVars>
      </dgm:prSet>
      <dgm:spPr/>
    </dgm:pt>
    <dgm:pt modelId="{DB4ED079-F106-4936-877B-E10918100516}" type="pres">
      <dgm:prSet presAssocID="{6D33468A-9F7D-43E1-ACF6-EAE12F2BCB65}" presName="rootComposite" presStyleCnt="0"/>
      <dgm:spPr/>
    </dgm:pt>
    <dgm:pt modelId="{77FA7ED2-A8EF-4EF3-B8AA-B4169772EA77}" type="pres">
      <dgm:prSet presAssocID="{6D33468A-9F7D-43E1-ACF6-EAE12F2BCB65}" presName="rootText" presStyleLbl="node4" presStyleIdx="17" presStyleCnt="22">
        <dgm:presLayoutVars>
          <dgm:chPref val="3"/>
        </dgm:presLayoutVars>
      </dgm:prSet>
      <dgm:spPr/>
    </dgm:pt>
    <dgm:pt modelId="{C876365D-1A08-4A1F-9348-30862090278F}" type="pres">
      <dgm:prSet presAssocID="{6D33468A-9F7D-43E1-ACF6-EAE12F2BCB65}" presName="rootConnector" presStyleLbl="node4" presStyleIdx="17" presStyleCnt="22"/>
      <dgm:spPr/>
    </dgm:pt>
    <dgm:pt modelId="{CD5E8D82-B849-448E-8B78-FF85530BFBFA}" type="pres">
      <dgm:prSet presAssocID="{6D33468A-9F7D-43E1-ACF6-EAE12F2BCB65}" presName="hierChild4" presStyleCnt="0"/>
      <dgm:spPr/>
    </dgm:pt>
    <dgm:pt modelId="{D50396FE-EF5A-48EF-A2A5-92FD0C137F07}" type="pres">
      <dgm:prSet presAssocID="{6D33468A-9F7D-43E1-ACF6-EAE12F2BCB65}"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8"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8" presStyleCnt="25">
        <dgm:presLayoutVars>
          <dgm:chPref val="3"/>
        </dgm:presLayoutVars>
      </dgm:prSet>
      <dgm:spPr/>
    </dgm:pt>
    <dgm:pt modelId="{E962E456-3173-4AC8-9388-5565756FFDF6}" type="pres">
      <dgm:prSet presAssocID="{D5E38E4B-FED5-4A0A-B8AA-8728BED387A3}" presName="rootConnector" presStyleLbl="node3" presStyleIdx="8"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8" presStyleCnt="22">
        <dgm:presLayoutVars>
          <dgm:chPref val="3"/>
        </dgm:presLayoutVars>
      </dgm:prSet>
      <dgm:spPr/>
    </dgm:pt>
    <dgm:pt modelId="{4FD3DBF8-676D-4E03-B8F9-806C982C4A66}" type="pres">
      <dgm:prSet presAssocID="{B3F45023-E1E3-43C0-B67F-AD1E7AC51078}" presName="rootConnector" presStyleLbl="node4" presStyleIdx="1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BDB6957A-A58F-4BEE-8C87-ED3BED229B6B}" type="pres">
      <dgm:prSet presAssocID="{8D554A57-5FC1-4B11-86CC-ACE4B4D047F5}" presName="Name37" presStyleLbl="parChTrans1D4" presStyleIdx="19" presStyleCnt="22"/>
      <dgm:spPr/>
    </dgm:pt>
    <dgm:pt modelId="{6FDC3636-CF1A-4B96-B5A4-89E3A7C0A129}" type="pres">
      <dgm:prSet presAssocID="{797C67F9-30C8-49CF-8CB8-E674A8FA8405}" presName="hierRoot2" presStyleCnt="0">
        <dgm:presLayoutVars>
          <dgm:hierBranch val="init"/>
        </dgm:presLayoutVars>
      </dgm:prSet>
      <dgm:spPr/>
    </dgm:pt>
    <dgm:pt modelId="{2BDB6D5D-1FE8-4BC0-A8D1-B64F76DC0979}" type="pres">
      <dgm:prSet presAssocID="{797C67F9-30C8-49CF-8CB8-E674A8FA8405}" presName="rootComposite" presStyleCnt="0"/>
      <dgm:spPr/>
    </dgm:pt>
    <dgm:pt modelId="{3A7EC605-CDDF-416F-9E99-BBDDD04E3F38}" type="pres">
      <dgm:prSet presAssocID="{797C67F9-30C8-49CF-8CB8-E674A8FA8405}" presName="rootText" presStyleLbl="node4" presStyleIdx="19" presStyleCnt="22">
        <dgm:presLayoutVars>
          <dgm:chPref val="3"/>
        </dgm:presLayoutVars>
      </dgm:prSet>
      <dgm:spPr/>
    </dgm:pt>
    <dgm:pt modelId="{66E9B3B1-45A6-4AA5-B398-229C55EBC5DF}" type="pres">
      <dgm:prSet presAssocID="{797C67F9-30C8-49CF-8CB8-E674A8FA8405}" presName="rootConnector" presStyleLbl="node4" presStyleIdx="19" presStyleCnt="22"/>
      <dgm:spPr/>
    </dgm:pt>
    <dgm:pt modelId="{D3BB45BA-9AE4-496A-9885-20B497290220}" type="pres">
      <dgm:prSet presAssocID="{797C67F9-30C8-49CF-8CB8-E674A8FA8405}" presName="hierChild4" presStyleCnt="0"/>
      <dgm:spPr/>
    </dgm:pt>
    <dgm:pt modelId="{431C6DB8-3876-47FE-B669-F34F65D4EF26}" type="pres">
      <dgm:prSet presAssocID="{797C67F9-30C8-49CF-8CB8-E674A8FA8405}" presName="hierChild5" presStyleCnt="0"/>
      <dgm:spPr/>
    </dgm:pt>
    <dgm:pt modelId="{C3FAA0F3-7CCC-449C-A82C-F68F70EE100B}" type="pres">
      <dgm:prSet presAssocID="{C550F39E-3BA4-4EAC-9784-E4F9E4C6F36F}" presName="Name37" presStyleLbl="parChTrans1D4" presStyleIdx="20" presStyleCnt="22"/>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20" presStyleCnt="22">
        <dgm:presLayoutVars>
          <dgm:chPref val="3"/>
        </dgm:presLayoutVars>
      </dgm:prSet>
      <dgm:spPr/>
    </dgm:pt>
    <dgm:pt modelId="{89AC791A-EBF2-49B2-B781-7B106A580939}" type="pres">
      <dgm:prSet presAssocID="{971055BB-A4A3-40DF-B506-54605DDFB45E}" presName="rootConnector" presStyleLbl="node4" presStyleIdx="20" presStyleCnt="22"/>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21" presStyleCnt="2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21" presStyleCnt="22">
        <dgm:presLayoutVars>
          <dgm:chPref val="3"/>
        </dgm:presLayoutVars>
      </dgm:prSet>
      <dgm:spPr/>
    </dgm:pt>
    <dgm:pt modelId="{1E232AB8-93DE-4845-B58C-D44BE96A7024}" type="pres">
      <dgm:prSet presAssocID="{B71ED880-875D-465D-A2D5-7EFCE170B8F3}" presName="rootConnector" presStyleLbl="node4" presStyleIdx="21" presStyleCnt="2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9"/>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9"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9"/>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9"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9" presStyleCnt="25">
        <dgm:presLayoutVars>
          <dgm:chPref val="3"/>
        </dgm:presLayoutVars>
      </dgm:prSet>
      <dgm:spPr/>
    </dgm:pt>
    <dgm:pt modelId="{C0FC47CA-1988-459D-A473-7CA219823B7E}" type="pres">
      <dgm:prSet presAssocID="{D6F5CD79-D3E1-4B19-9C25-479267A00537}" presName="rootConnector" presStyleLbl="node3" presStyleIdx="9"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C79B63F5-1585-4F14-83B5-B906D8A6FF0B}" type="pres">
      <dgm:prSet presAssocID="{0E0046FC-B965-47A5-9754-A8EA20848AFE}" presName="Name37" presStyleLbl="parChTrans1D3" presStyleIdx="10" presStyleCnt="25"/>
      <dgm:spPr/>
    </dgm:pt>
    <dgm:pt modelId="{0F364CD3-2985-42F2-AE07-A6CE07C31C18}" type="pres">
      <dgm:prSet presAssocID="{7C8F0571-4966-44B5-B05A-82396DC22507}" presName="hierRoot2" presStyleCnt="0">
        <dgm:presLayoutVars>
          <dgm:hierBranch val="init"/>
        </dgm:presLayoutVars>
      </dgm:prSet>
      <dgm:spPr/>
    </dgm:pt>
    <dgm:pt modelId="{ACA4A5DE-4B48-47A0-8360-A0454436F80F}" type="pres">
      <dgm:prSet presAssocID="{7C8F0571-4966-44B5-B05A-82396DC22507}" presName="rootComposite" presStyleCnt="0"/>
      <dgm:spPr/>
    </dgm:pt>
    <dgm:pt modelId="{475F4F74-9BEF-46A5-9D41-86F56CF7B9CF}" type="pres">
      <dgm:prSet presAssocID="{7C8F0571-4966-44B5-B05A-82396DC22507}" presName="rootText" presStyleLbl="node3" presStyleIdx="10" presStyleCnt="25">
        <dgm:presLayoutVars>
          <dgm:chPref val="3"/>
        </dgm:presLayoutVars>
      </dgm:prSet>
      <dgm:spPr/>
    </dgm:pt>
    <dgm:pt modelId="{35B3830A-E72C-467F-A40F-D9C886D50857}" type="pres">
      <dgm:prSet presAssocID="{7C8F0571-4966-44B5-B05A-82396DC22507}" presName="rootConnector" presStyleLbl="node3" presStyleIdx="10" presStyleCnt="25"/>
      <dgm:spPr/>
    </dgm:pt>
    <dgm:pt modelId="{627DF826-F356-4980-9471-110505F65379}" type="pres">
      <dgm:prSet presAssocID="{7C8F0571-4966-44B5-B05A-82396DC22507}" presName="hierChild4" presStyleCnt="0"/>
      <dgm:spPr/>
    </dgm:pt>
    <dgm:pt modelId="{79B38A92-39D3-492D-AD83-DACF378103C3}" type="pres">
      <dgm:prSet presAssocID="{7C8F0571-4966-44B5-B05A-82396DC22507}" presName="hierChild5" presStyleCnt="0"/>
      <dgm:spPr/>
    </dgm:pt>
    <dgm:pt modelId="{679EAA6C-B7F9-45B1-B314-064B1497E450}" type="pres">
      <dgm:prSet presAssocID="{699FA3BB-5DDB-4810-8B78-2E6BCAFDC511}" presName="Name37" presStyleLbl="parChTrans1D3" presStyleIdx="11"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1" presStyleCnt="25">
        <dgm:presLayoutVars>
          <dgm:chPref val="3"/>
        </dgm:presLayoutVars>
      </dgm:prSet>
      <dgm:spPr/>
    </dgm:pt>
    <dgm:pt modelId="{2B3E1A31-C7DC-446D-8815-E4813D3B56B4}" type="pres">
      <dgm:prSet presAssocID="{9AC19E5E-60C4-4CCF-A20E-E4814BC2FE9B}" presName="rootConnector" presStyleLbl="node3" presStyleIdx="11"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2"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2" presStyleCnt="25">
        <dgm:presLayoutVars>
          <dgm:chPref val="3"/>
        </dgm:presLayoutVars>
      </dgm:prSet>
      <dgm:spPr/>
    </dgm:pt>
    <dgm:pt modelId="{7568918C-FAD7-4B9E-9AFD-52C33DE56813}" type="pres">
      <dgm:prSet presAssocID="{03DF699C-3176-485E-B584-5BC85EC703ED}" presName="rootConnector" presStyleLbl="node3" presStyleIdx="12"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9"/>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9" custLinFactNeighborY="-2145">
        <dgm:presLayoutVars>
          <dgm:chPref val="3"/>
        </dgm:presLayoutVars>
      </dgm:prSet>
      <dgm:spPr/>
    </dgm:pt>
    <dgm:pt modelId="{14354306-A96D-4F9B-B8CB-A1923889D20A}" type="pres">
      <dgm:prSet presAssocID="{424E63FB-7A5E-47ED-BA8E-381C8BEA7B4D}" presName="rootConnector" presStyleLbl="node2" presStyleIdx="5" presStyleCnt="9"/>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5">
        <dgm:presLayoutVars>
          <dgm:chPref val="3"/>
        </dgm:presLayoutVars>
      </dgm:prSet>
      <dgm:spPr/>
    </dgm:pt>
    <dgm:pt modelId="{8DE7EDC3-030C-4699-90B7-316F8F127CEA}" type="pres">
      <dgm:prSet presAssocID="{92338313-9670-40FB-8040-D372407E9060}" presName="rootConnector" presStyleLbl="node3" presStyleIdx="13"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4"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4" presStyleCnt="25">
        <dgm:presLayoutVars>
          <dgm:chPref val="3"/>
        </dgm:presLayoutVars>
      </dgm:prSet>
      <dgm:spPr/>
    </dgm:pt>
    <dgm:pt modelId="{ABCA2F01-C14C-4548-BBBB-84ED0283C97F}" type="pres">
      <dgm:prSet presAssocID="{F02C7DD0-38B5-42D3-B052-77C4D943365F}" presName="rootConnector" presStyleLbl="node3" presStyleIdx="14"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9"/>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9" custLinFactNeighborY="-2145">
        <dgm:presLayoutVars>
          <dgm:chPref val="3"/>
        </dgm:presLayoutVars>
      </dgm:prSet>
      <dgm:spPr/>
    </dgm:pt>
    <dgm:pt modelId="{826A7F83-80B8-45B1-B66F-D6D09AC2C066}" type="pres">
      <dgm:prSet presAssocID="{5901CCA6-EF9E-4F05-B532-AFA0A830E4D5}" presName="rootConnector" presStyleLbl="node2" presStyleIdx="6" presStyleCnt="9"/>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5"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5" presStyleCnt="25">
        <dgm:presLayoutVars>
          <dgm:chPref val="3"/>
        </dgm:presLayoutVars>
      </dgm:prSet>
      <dgm:spPr/>
    </dgm:pt>
    <dgm:pt modelId="{3E384659-83D8-423C-BB17-F82A4F217F6D}" type="pres">
      <dgm:prSet presAssocID="{23A96D7A-299B-4FA1-93D0-41E5DC2BDB0F}" presName="rootConnector" presStyleLbl="node3" presStyleIdx="15"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6"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6" presStyleCnt="25">
        <dgm:presLayoutVars>
          <dgm:chPref val="3"/>
        </dgm:presLayoutVars>
      </dgm:prSet>
      <dgm:spPr/>
    </dgm:pt>
    <dgm:pt modelId="{F6623B5E-28CD-4799-A9B4-EF636C566661}" type="pres">
      <dgm:prSet presAssocID="{EC6FE534-DC93-4BE9-B221-533498D9AED2}" presName="rootConnector" presStyleLbl="node3" presStyleIdx="16"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7"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7" presStyleCnt="25">
        <dgm:presLayoutVars>
          <dgm:chPref val="3"/>
        </dgm:presLayoutVars>
      </dgm:prSet>
      <dgm:spPr/>
    </dgm:pt>
    <dgm:pt modelId="{5A747205-C3F6-4D4A-B739-6135E3BDFDEF}" type="pres">
      <dgm:prSet presAssocID="{0995A2E3-0901-4DB1-B970-376B2E4006D1}" presName="rootConnector" presStyleLbl="node3" presStyleIdx="17"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9"/>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9"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9"/>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8" presStyleCnt="25"/>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8" presStyleCnt="25">
        <dgm:presLayoutVars>
          <dgm:chPref val="3"/>
        </dgm:presLayoutVars>
      </dgm:prSet>
      <dgm:spPr/>
    </dgm:pt>
    <dgm:pt modelId="{37D81D16-9FA0-4B40-B026-416F10041A47}" type="pres">
      <dgm:prSet presAssocID="{EEBC546B-B559-4568-BA01-5B4728E41645}" presName="rootConnector" presStyleLbl="node3" presStyleIdx="18" presStyleCnt="25"/>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9"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5">
        <dgm:presLayoutVars>
          <dgm:chPref val="3"/>
        </dgm:presLayoutVars>
      </dgm:prSet>
      <dgm:spPr/>
    </dgm:pt>
    <dgm:pt modelId="{58BCE5B8-AC2E-43FA-B884-A8172ED4A1EB}" type="pres">
      <dgm:prSet presAssocID="{8C33E48E-334E-4A5A-8828-C0B9BC12F4DA}" presName="rootConnector" presStyleLbl="node3" presStyleIdx="19"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5F80D404-5D4B-4F52-90C5-8D2231084CAD}" type="pres">
      <dgm:prSet presAssocID="{939FAE5A-B4E7-468B-9273-64D309FB7D94}" presName="Name37" presStyleLbl="parChTrans1D3" presStyleIdx="20" presStyleCnt="25"/>
      <dgm:spPr/>
    </dgm:pt>
    <dgm:pt modelId="{ED84B3AD-1C65-400B-89D3-3BEBD623F28B}" type="pres">
      <dgm:prSet presAssocID="{CB3BD01C-5838-44E6-AE8F-E204A81CE5B2}" presName="hierRoot2" presStyleCnt="0">
        <dgm:presLayoutVars>
          <dgm:hierBranch val="init"/>
        </dgm:presLayoutVars>
      </dgm:prSet>
      <dgm:spPr/>
    </dgm:pt>
    <dgm:pt modelId="{A8225754-CE79-4356-9B5B-F0CC3FAE97D5}" type="pres">
      <dgm:prSet presAssocID="{CB3BD01C-5838-44E6-AE8F-E204A81CE5B2}" presName="rootComposite" presStyleCnt="0"/>
      <dgm:spPr/>
    </dgm:pt>
    <dgm:pt modelId="{6A298386-1FE7-4571-9AF8-754041AF87CD}" type="pres">
      <dgm:prSet presAssocID="{CB3BD01C-5838-44E6-AE8F-E204A81CE5B2}" presName="rootText" presStyleLbl="node3" presStyleIdx="20" presStyleCnt="25">
        <dgm:presLayoutVars>
          <dgm:chPref val="3"/>
        </dgm:presLayoutVars>
      </dgm:prSet>
      <dgm:spPr/>
    </dgm:pt>
    <dgm:pt modelId="{B5537726-CA68-4936-8F8D-7C5FD66FD072}" type="pres">
      <dgm:prSet presAssocID="{CB3BD01C-5838-44E6-AE8F-E204A81CE5B2}" presName="rootConnector" presStyleLbl="node3" presStyleIdx="20" presStyleCnt="25"/>
      <dgm:spPr/>
    </dgm:pt>
    <dgm:pt modelId="{E38679A8-7A9D-44EE-807F-59FE8D8E138C}" type="pres">
      <dgm:prSet presAssocID="{CB3BD01C-5838-44E6-AE8F-E204A81CE5B2}" presName="hierChild4" presStyleCnt="0"/>
      <dgm:spPr/>
    </dgm:pt>
    <dgm:pt modelId="{D7A107B8-C528-427C-9D0F-5F9B810251DC}" type="pres">
      <dgm:prSet presAssocID="{CB3BD01C-5838-44E6-AE8F-E204A81CE5B2}" presName="hierChild5" presStyleCnt="0"/>
      <dgm:spPr/>
    </dgm:pt>
    <dgm:pt modelId="{3833F1C6-A6B1-46E6-8A15-F930B1F8D329}" type="pres">
      <dgm:prSet presAssocID="{95040E2D-3B14-4838-BEEC-F567F54E210A}" presName="hierChild5" presStyleCnt="0"/>
      <dgm:spPr/>
    </dgm:pt>
    <dgm:pt modelId="{7009101D-659E-4AC4-B6A0-8312127BD0D5}" type="pres">
      <dgm:prSet presAssocID="{EC92CB9E-5DFE-4287-A9E0-4954C06F656B}" presName="Name37" presStyleLbl="parChTrans1D2" presStyleIdx="8" presStyleCnt="9"/>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8" presStyleCnt="9" custScaleX="73898" custLinFactNeighborX="-2822">
        <dgm:presLayoutVars>
          <dgm:chPref val="3"/>
        </dgm:presLayoutVars>
      </dgm:prSet>
      <dgm:spPr/>
    </dgm:pt>
    <dgm:pt modelId="{7E0A6FE1-6E00-44A1-81D8-0EA2A6CD2AF3}" type="pres">
      <dgm:prSet presAssocID="{14FC8420-D447-4CEA-A3B7-61E9B3749D8E}" presName="rootConnector" presStyleLbl="node2" presStyleIdx="8" presStyleCnt="9"/>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1" presStyleCnt="25"/>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1" presStyleCnt="25">
        <dgm:presLayoutVars>
          <dgm:chPref val="3"/>
        </dgm:presLayoutVars>
      </dgm:prSet>
      <dgm:spPr/>
    </dgm:pt>
    <dgm:pt modelId="{18956CBC-7222-4318-87FC-278CA4BA3768}" type="pres">
      <dgm:prSet presAssocID="{BA15DC88-B838-4D5F-9BAB-AEC02AE52521}" presName="rootConnector" presStyleLbl="node3" presStyleIdx="21" presStyleCnt="25"/>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2"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2" presStyleCnt="25">
        <dgm:presLayoutVars>
          <dgm:chPref val="3"/>
        </dgm:presLayoutVars>
      </dgm:prSet>
      <dgm:spPr/>
    </dgm:pt>
    <dgm:pt modelId="{F7BA7A01-E042-4673-AEEA-303514636AFE}" type="pres">
      <dgm:prSet presAssocID="{85451313-C917-4F47-86D0-45E28E549CBF}" presName="rootConnector" presStyleLbl="node3" presStyleIdx="22"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3" presStyleCnt="25"/>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3" presStyleCnt="25">
        <dgm:presLayoutVars>
          <dgm:chPref val="3"/>
        </dgm:presLayoutVars>
      </dgm:prSet>
      <dgm:spPr/>
    </dgm:pt>
    <dgm:pt modelId="{8BDE05C9-053F-4C88-B814-2D8F4E34080D}" type="pres">
      <dgm:prSet presAssocID="{F9F2A175-3F9B-492A-AD89-F9ADF1AA7A09}" presName="rootConnector" presStyleLbl="node3" presStyleIdx="23" presStyleCnt="25"/>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F2F185B8-C046-4EEB-AC69-ECAFBF066685}" type="pres">
      <dgm:prSet presAssocID="{6F5965B3-E9BF-457C-934F-3B6B8B239889}" presName="Name37" presStyleLbl="parChTrans1D3" presStyleIdx="24" presStyleCnt="25"/>
      <dgm:spPr/>
    </dgm:pt>
    <dgm:pt modelId="{3EC1E644-C150-4EB9-A76E-4A80EE8E8EE5}" type="pres">
      <dgm:prSet presAssocID="{F0687AFF-F132-4EF1-942F-C61AD6BBD8FC}" presName="hierRoot2" presStyleCnt="0">
        <dgm:presLayoutVars>
          <dgm:hierBranch val="init"/>
        </dgm:presLayoutVars>
      </dgm:prSet>
      <dgm:spPr/>
    </dgm:pt>
    <dgm:pt modelId="{5DDDA7C6-E51D-450C-BB42-51C4C718DD4A}" type="pres">
      <dgm:prSet presAssocID="{F0687AFF-F132-4EF1-942F-C61AD6BBD8FC}" presName="rootComposite" presStyleCnt="0"/>
      <dgm:spPr/>
    </dgm:pt>
    <dgm:pt modelId="{0E3D7BBC-8D70-40B5-9C37-C2DD890C8361}" type="pres">
      <dgm:prSet presAssocID="{F0687AFF-F132-4EF1-942F-C61AD6BBD8FC}" presName="rootText" presStyleLbl="node3" presStyleIdx="24" presStyleCnt="25">
        <dgm:presLayoutVars>
          <dgm:chPref val="3"/>
        </dgm:presLayoutVars>
      </dgm:prSet>
      <dgm:spPr/>
    </dgm:pt>
    <dgm:pt modelId="{92DBDEAB-1835-4FE7-A0FF-2E40122F5EFC}" type="pres">
      <dgm:prSet presAssocID="{F0687AFF-F132-4EF1-942F-C61AD6BBD8FC}" presName="rootConnector" presStyleLbl="node3" presStyleIdx="24" presStyleCnt="25"/>
      <dgm:spPr/>
    </dgm:pt>
    <dgm:pt modelId="{2CE56355-FB3F-49BF-A16C-90BA95F52AA0}" type="pres">
      <dgm:prSet presAssocID="{F0687AFF-F132-4EF1-942F-C61AD6BBD8FC}" presName="hierChild4" presStyleCnt="0"/>
      <dgm:spPr/>
    </dgm:pt>
    <dgm:pt modelId="{4369DDF1-8A86-403E-B711-BCCCD0F5F13B}" type="pres">
      <dgm:prSet presAssocID="{F0687AFF-F132-4EF1-942F-C61AD6BBD8FC}"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07D37805-8C56-48CA-B226-CF40E7A92ADE}" type="presOf" srcId="{212E7DD1-78AA-4070-B5C7-B34AFBABDF14}" destId="{A7F081D8-FB5E-4128-9450-6EE0224D13C6}"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714B050C-71B7-425C-8741-B9D6E2D8A7EC}" type="presOf" srcId="{62F891F8-9ED4-4BAE-A9BF-62B96EABA934}" destId="{98E47B64-E1C1-4958-A31B-4DAA865C327E}" srcOrd="0"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A321C70D-03D2-465A-9893-1B003E9E9006}" type="presOf" srcId="{6F5965B3-E9BF-457C-934F-3B6B8B239889}" destId="{F2F185B8-C046-4EEB-AC69-ECAFBF066685}"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47C42B15-15FC-42D6-AE52-2B361B80E45E}" type="presOf" srcId="{6D33468A-9F7D-43E1-ACF6-EAE12F2BCB65}" destId="{77FA7ED2-A8EF-4EF3-B8AA-B4169772EA77}"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E0D19D16-53AF-4FE3-A025-A8356A7A8626}" type="presOf" srcId="{939FAE5A-B4E7-468B-9273-64D309FB7D94}" destId="{5F80D404-5D4B-4F52-90C5-8D2231084CAD}"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763FE11B-7F59-4A81-ADEA-2E50CEDEE55F}" type="presOf" srcId="{E7B82BD0-2A1E-4927-8BA4-871BE3C38E34}" destId="{E0E06277-24AC-48E8-B21E-7C199F7F85E0}" srcOrd="1" destOrd="0" presId="urn:microsoft.com/office/officeart/2005/8/layout/orgChart1"/>
    <dgm:cxn modelId="{9A1E0F1E-C0D6-4262-BE78-96475764F9A9}" type="presOf" srcId="{F0687AFF-F132-4EF1-942F-C61AD6BBD8FC}" destId="{92DBDEAB-1835-4FE7-A0FF-2E40122F5EFC}" srcOrd="1" destOrd="0" presId="urn:microsoft.com/office/officeart/2005/8/layout/orgChart1"/>
    <dgm:cxn modelId="{84ED3323-463F-4A20-8A2B-C582520B4E9C}" type="presOf" srcId="{B7DA4D9B-A8A5-4868-8EB4-C5A96A156FCE}" destId="{E7944EBC-8DAD-4B06-9272-B5AD2D89D4CC}"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A07C8227-A4B8-4FBA-B979-7B4B23A903B0}" srcId="{8D244D8F-C792-40BC-A511-7DE39E45E194}" destId="{B7DA4D9B-A8A5-4868-8EB4-C5A96A156FCE}" srcOrd="3" destOrd="0" parTransId="{3D828763-6D30-4ECD-9553-E04CA66899EA}" sibTransId="{ECA8B932-4378-4746-A53C-B3579CC49543}"/>
    <dgm:cxn modelId="{A6334629-CBD2-4A81-9B8A-9E1DFEF88F8F}" type="presOf" srcId="{62F891F8-9ED4-4BAE-A9BF-62B96EABA934}" destId="{5CAE7EF6-F9F5-4B18-9C2F-2DD4DB529ECC}" srcOrd="1" destOrd="0" presId="urn:microsoft.com/office/officeart/2005/8/layout/orgChart1"/>
    <dgm:cxn modelId="{0098C52B-7871-4C62-9C1F-104F20413362}" type="presOf" srcId="{2B2AA104-6F99-4AA1-A522-AAE5547A18C7}" destId="{48A8AFAE-E3F7-4D96-8D57-1C4FF429C7CC}"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3"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8CC7F641-1C16-4FBB-B6D4-BDAF2C9B72D8}" srcId="{141B889D-94F1-45C1-B73E-13B1197CCCF8}" destId="{AF342C8A-C468-4119-A0C3-1B44B6888CFD}" srcOrd="2" destOrd="0" parTransId="{9C55AAE4-EDC6-4C14-9D7C-E6C409660700}" sibTransId="{E36B0D37-C4ED-4047-9D13-E49A63178920}"/>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80CC9E44-B7A5-4CF5-86BF-CFB33E67158C}" type="presOf" srcId="{1293CCAD-3657-495A-B6A1-1C53EE030868}" destId="{C1EECA64-AB9B-4CAC-95A6-B059AA266795}" srcOrd="1"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D7798C48-43B1-43C7-BD1A-EB2158F16A27}" type="presOf" srcId="{797C67F9-30C8-49CF-8CB8-E674A8FA8405}" destId="{66E9B3B1-45A6-4AA5-B398-229C55EBC5DF}"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1"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A896F14F-9AF3-4939-BB59-0BC157CF20DE}" srcId="{8BB75C25-BB24-48E5-95A1-BDDD2AD67385}" destId="{7C8F0571-4966-44B5-B05A-82396DC22507}" srcOrd="1" destOrd="0" parTransId="{0E0046FC-B965-47A5-9754-A8EA20848AFE}" sibTransId="{B69B6583-2E3F-4A35-BEBA-35D731361C6B}"/>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CBE55973-68E9-49A7-A885-864018BB1BE2}" srcId="{95040E2D-3B14-4838-BEEC-F567F54E210A}" destId="{CB3BD01C-5838-44E6-AE8F-E204A81CE5B2}" srcOrd="2" destOrd="0" parTransId="{939FAE5A-B4E7-468B-9273-64D309FB7D94}" sibTransId="{46858A65-767A-40ED-902E-75B5E0322FEC}"/>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36C2CF74-FDA7-4756-BD52-C9656CAD4BF9}" type="presOf" srcId="{212E7DD1-78AA-4070-B5C7-B34AFBABDF14}" destId="{023DBD04-3ED0-48EE-8130-024904A79F58}"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0BF8B555-695B-4DEE-B0F7-CB9885E23D69}" type="presOf" srcId="{954F908A-270B-406E-AC0C-946EC72BE0F8}" destId="{43A59831-D8DF-43E9-AC5C-E5395A3A51DA}" srcOrd="0" destOrd="0" presId="urn:microsoft.com/office/officeart/2005/8/layout/orgChart1"/>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0"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2B483477-6CEF-4CB8-834D-148560C858F1}" type="presOf" srcId="{1293CCAD-3657-495A-B6A1-1C53EE030868}" destId="{C526E934-56BD-47A1-8152-63C5545C4E98}" srcOrd="0"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F2679A5A-50C8-41CD-B9C1-9D777AAC5B6B}" type="presOf" srcId="{0234CCD0-D7A7-42F3-8060-D5C82E9A89B4}" destId="{D33159DC-F794-4096-9FD6-AE9E1CDD14F3}" srcOrd="0" destOrd="0" presId="urn:microsoft.com/office/officeart/2005/8/layout/orgChart1"/>
    <dgm:cxn modelId="{1672EE5A-A904-4F94-A0D8-1EB076BE826C}" srcId="{D5E38E4B-FED5-4A0A-B8AA-8728BED387A3}" destId="{797C67F9-30C8-49CF-8CB8-E674A8FA8405}" srcOrd="1" destOrd="0" parTransId="{8D554A57-5FC1-4B11-86CC-ACE4B4D047F5}" sibTransId="{BE9CC519-5AA2-4629-B5C2-84A648692CAA}"/>
    <dgm:cxn modelId="{A07DF47A-E69E-495D-8151-1979DE0A5DDB}" srcId="{8BB75C25-BB24-48E5-95A1-BDDD2AD67385}" destId="{9AC19E5E-60C4-4CCF-A20E-E4814BC2FE9B}" srcOrd="2"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70BF1F80-04B9-4B98-97F3-A20354526085}" type="presOf" srcId="{7C8F0571-4966-44B5-B05A-82396DC22507}" destId="{475F4F74-9BEF-46A5-9D41-86F56CF7B9CF}" srcOrd="0"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8"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AA544A83-AFAA-4021-A529-415992E0D6E8}" type="presOf" srcId="{9C55AAE4-EDC6-4C14-9D7C-E6C409660700}" destId="{43326AC9-F046-45F7-A8D2-2062DA5AE27C}" srcOrd="0"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48314992-0215-4877-96CC-4DBB3739DA46}" type="presOf" srcId="{CB3BD01C-5838-44E6-AE8F-E204A81CE5B2}" destId="{B5537726-CA68-4936-8F8D-7C5FD66FD07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2FBCA994-B9D2-4D55-8E63-CB7546CADBDC}" type="presOf" srcId="{7C8F0571-4966-44B5-B05A-82396DC22507}" destId="{35B3830A-E72C-467F-A40F-D9C886D50857}" srcOrd="1" destOrd="0" presId="urn:microsoft.com/office/officeart/2005/8/layout/orgChart1"/>
    <dgm:cxn modelId="{1C163E95-EB53-4D34-BB13-0E4507DDA3B5}" srcId="{86AF350A-A785-4BDD-9C13-1E90196942B4}" destId="{2B2AA104-6F99-4AA1-A522-AAE5547A18C7}" srcOrd="7" destOrd="0" parTransId="{84044A7E-8505-4400-986A-5C748ED4DA9C}" sibTransId="{3D231495-B252-4253-976E-B5414833038F}"/>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1D9FB09B-9838-4C38-BA47-419013DE91A4}" type="presOf" srcId="{CB3BD01C-5838-44E6-AE8F-E204A81CE5B2}" destId="{6A298386-1FE7-4571-9AF8-754041AF87CD}" srcOrd="0" destOrd="0" presId="urn:microsoft.com/office/officeart/2005/8/layout/orgChart1"/>
    <dgm:cxn modelId="{F5DE8E9D-0BC3-4BC5-B083-F3D3BE68C28D}" type="presOf" srcId="{900F9B5B-B201-41E8-9F84-B4A949821D1D}" destId="{1F22369C-0260-40DE-A3B5-80071F47CFCB}" srcOrd="0" destOrd="0" presId="urn:microsoft.com/office/officeart/2005/8/layout/orgChart1"/>
    <dgm:cxn modelId="{AC7D10A2-63E9-4889-B315-899BFC122306}" srcId="{D9DCBD92-CF2D-4FA3-9650-A94983E94475}" destId="{6D33468A-9F7D-43E1-ACF6-EAE12F2BCB65}" srcOrd="2" destOrd="0" parTransId="{6A052EB1-BFA0-4C78-BE12-0A3B064A8B12}" sibTransId="{78B7CF4D-DEEF-4C06-A5E7-6AE4459B621E}"/>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3419AAA-4956-47CE-BF02-2D6EECFD57B2}" type="presOf" srcId="{797C67F9-30C8-49CF-8CB8-E674A8FA8405}" destId="{3A7EC605-CDDF-416F-9E99-BBDDD04E3F38}"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98879FB1-8E02-4E27-AE3F-E2CF95EF5C61}" type="presOf" srcId="{AF342C8A-C468-4119-A0C3-1B44B6888CFD}" destId="{18BE359E-181C-4A47-95CC-3311C2D1D39D}" srcOrd="0"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3"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3209F4BD-FD6F-459B-8B35-605FECB1CC56}" type="presOf" srcId="{84044A7E-8505-4400-986A-5C748ED4DA9C}" destId="{8CACCFE2-0126-432F-9B67-67E4B6F7A0F9}"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B45D21C2-10CF-42D2-B8AB-BEE731947EA2}" srcId="{86AF350A-A785-4BDD-9C13-1E90196942B4}" destId="{212E7DD1-78AA-4070-B5C7-B34AFBABDF14}" srcOrd="5" destOrd="0" parTransId="{3F8578DF-0100-4C54-B0A0-929A860253DF}" sibTransId="{D1C53B73-152D-4D7C-B3E9-07319F35C09B}"/>
    <dgm:cxn modelId="{C03548C4-368B-4C04-95FA-AA2AA8F0357B}" type="presOf" srcId="{AF342C8A-C468-4119-A0C3-1B44B6888CFD}" destId="{50AAF87D-B42E-46C4-8FA9-2B11C367BBF0}" srcOrd="1"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6" destOrd="0" parTransId="{DC6688E7-45CF-4D5C-9D56-6B7EDCF265A6}" sibTransId="{70FF2AC7-4C12-4FF5-B75D-B14A9D9AF54D}"/>
    <dgm:cxn modelId="{560F38CA-56E5-4D7D-A4B3-03FC093FF00B}" srcId="{4EDFDD96-7D03-4644-B893-2DE9B7516A86}" destId="{E7B82BD0-2A1E-4927-8BA4-871BE3C38E34}" srcOrd="2" destOrd="0" parTransId="{954F908A-270B-406E-AC0C-946EC72BE0F8}" sibTransId="{2CF688FF-45FE-40E2-BD78-1A6DC15774B4}"/>
    <dgm:cxn modelId="{F7A145CB-AB41-45AF-8AD4-9A4F753B3ABE}" srcId="{14FC8420-D447-4CEA-A3B7-61E9B3749D8E}" destId="{BA15DC88-B838-4D5F-9BAB-AEC02AE52521}" srcOrd="0" destOrd="0" parTransId="{D1202378-9FC3-4AC3-BEDF-808E27AD479B}" sibTransId="{D7CB81A8-D79B-493F-A54C-A4C32D5B5C19}"/>
    <dgm:cxn modelId="{EB5E8BCB-EA41-4FF9-91F9-1FB0FD6B4C3A}" type="presOf" srcId="{2B2AA104-6F99-4AA1-A522-AAE5547A18C7}" destId="{06DF6A64-389D-403A-9275-38BB865FBEB1}" srcOrd="1"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C7BFD9D1-B9C1-4408-8993-B9B3C4BAD210}" type="presOf" srcId="{6D33468A-9F7D-43E1-ACF6-EAE12F2BCB65}" destId="{C876365D-1A08-4A1F-9348-30862090278F}" srcOrd="1"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B8B79AD8-A666-4595-848C-2830B812C677}" type="presOf" srcId="{E7B82BD0-2A1E-4927-8BA4-871BE3C38E34}" destId="{78355528-2FBA-459D-A480-582EE4AE14AC}"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C375D1DB-1739-4BCC-9D6F-48FE1E93A6DE}" type="presOf" srcId="{6A052EB1-BFA0-4C78-BE12-0A3B064A8B12}" destId="{9172D84E-6E46-4AFF-A66C-B4C2C508F290}" srcOrd="0" destOrd="0" presId="urn:microsoft.com/office/officeart/2005/8/layout/orgChart1"/>
    <dgm:cxn modelId="{DD8252DC-97BB-4DFF-98B1-5F9768B012B2}" srcId="{86AF350A-A785-4BDD-9C13-1E90196942B4}" destId="{0B7A893D-34B0-412E-AAF0-3244FF37E62F}" srcOrd="2"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0ED3C8E1-7261-400A-81B8-8E66AFE93942}" type="presOf" srcId="{417DCBE6-4218-4437-977D-010E84F69770}" destId="{2E653D61-FB8E-4D72-886C-42D8BC318512}"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CF236E5-9988-4222-8E32-86F49255274C}" type="presOf" srcId="{3D828763-6D30-4ECD-9553-E04CA66899EA}" destId="{7769F0DD-BFB1-47C2-B74D-F49F18268D9E}"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FD4A48E7-2C5D-424C-A5A4-2B11914AA9F7}" type="presOf" srcId="{F0687AFF-F132-4EF1-942F-C61AD6BBD8FC}" destId="{0E3D7BBC-8D70-40B5-9C37-C2DD890C8361}"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C1572AEE-9DA2-4B8B-99D8-A397A4426F41}" type="presOf" srcId="{8D554A57-5FC1-4B11-86CC-ACE4B4D047F5}" destId="{BDB6957A-A58F-4BEE-8C87-ED3BED229B6B}"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FE3CD4EF-44C4-46BE-BE68-033FC0D7314F}" type="presOf" srcId="{3F8578DF-0100-4C54-B0A0-929A860253DF}" destId="{65DE5333-50BB-4F97-A333-62B618935A3C}"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4337BBF2-0830-4741-8EBA-321EB229F09B}" srcId="{14FC8420-D447-4CEA-A3B7-61E9B3749D8E}" destId="{F0687AFF-F132-4EF1-942F-C61AD6BBD8FC}" srcOrd="3" destOrd="0" parTransId="{6F5965B3-E9BF-457C-934F-3B6B8B239889}" sibTransId="{FC6AAAEB-DBA1-4FF4-B2F3-4E149C0D9F46}"/>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B3B804F7-7DF8-42EC-99BE-27E59A949340}" type="presOf" srcId="{B7DA4D9B-A8A5-4868-8EB4-C5A96A156FCE}" destId="{9A72CF9C-055A-4C20-A9B5-92C35FC07243}" srcOrd="1" destOrd="0" presId="urn:microsoft.com/office/officeart/2005/8/layout/orgChart1"/>
    <dgm:cxn modelId="{2EACD3F8-E07A-4B10-94B0-C07DF6355E37}" type="presOf" srcId="{0E0046FC-B965-47A5-9754-A8EA20848AFE}" destId="{C79B63F5-1585-4F14-83B5-B906D8A6FF0B}" srcOrd="0" destOrd="0" presId="urn:microsoft.com/office/officeart/2005/8/layout/orgChart1"/>
    <dgm:cxn modelId="{DDFFE2F8-F0BB-4EFD-90D6-5FE758C91CFB}" srcId="{86AF350A-A785-4BDD-9C13-1E90196942B4}" destId="{62F891F8-9ED4-4BAE-A9BF-62B96EABA934}" srcOrd="3" destOrd="0" parTransId="{417DCBE6-4218-4437-977D-010E84F69770}" sibTransId="{71DEC081-C7B1-41CA-A5BD-FD768D6CDEAD}"/>
    <dgm:cxn modelId="{5B6CFCF8-25A2-4BDC-9211-21E220344ED1}" srcId="{D5E38E4B-FED5-4A0A-B8AA-8728BED387A3}" destId="{971055BB-A4A3-40DF-B506-54605DDFB45E}" srcOrd="2"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F042DCFB-1E61-410C-959C-8A629E34CFA7}" srcId="{86AF350A-A785-4BDD-9C13-1E90196942B4}" destId="{1293CCAD-3657-495A-B6A1-1C53EE030868}" srcOrd="4" destOrd="0" parTransId="{0234CCD0-D7A7-42F3-8060-D5C82E9A89B4}" sibTransId="{95C95FF2-C708-4F93-9627-1C688967E9FC}"/>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58AC681-111C-453D-9D6C-D18FC4DE4814}" type="presParOf" srcId="{CFE7259F-6958-4278-B532-D5FC1DF0D989}" destId="{7769F0DD-BFB1-47C2-B74D-F49F18268D9E}" srcOrd="6" destOrd="0" presId="urn:microsoft.com/office/officeart/2005/8/layout/orgChart1"/>
    <dgm:cxn modelId="{F1F5E1E3-5E5C-4F88-9840-9408CF99BA9A}" type="presParOf" srcId="{CFE7259F-6958-4278-B532-D5FC1DF0D989}" destId="{83FF0119-C560-459E-8493-99E6F5461829}" srcOrd="7" destOrd="0" presId="urn:microsoft.com/office/officeart/2005/8/layout/orgChart1"/>
    <dgm:cxn modelId="{FFD698E4-59E1-4C67-A587-C99462E5A63E}" type="presParOf" srcId="{83FF0119-C560-459E-8493-99E6F5461829}" destId="{15ADDA36-4680-4138-BAB0-D4A983FE2682}" srcOrd="0" destOrd="0" presId="urn:microsoft.com/office/officeart/2005/8/layout/orgChart1"/>
    <dgm:cxn modelId="{55219AAA-AD6A-4C69-AD47-703E375039B4}" type="presParOf" srcId="{15ADDA36-4680-4138-BAB0-D4A983FE2682}" destId="{E7944EBC-8DAD-4B06-9272-B5AD2D89D4CC}" srcOrd="0" destOrd="0" presId="urn:microsoft.com/office/officeart/2005/8/layout/orgChart1"/>
    <dgm:cxn modelId="{34DCBDA9-3FD8-4067-8509-DEFBFBAF450E}" type="presParOf" srcId="{15ADDA36-4680-4138-BAB0-D4A983FE2682}" destId="{9A72CF9C-055A-4C20-A9B5-92C35FC07243}" srcOrd="1" destOrd="0" presId="urn:microsoft.com/office/officeart/2005/8/layout/orgChart1"/>
    <dgm:cxn modelId="{4E4F7E45-3E76-47B5-A208-493324DCA7B6}" type="presParOf" srcId="{83FF0119-C560-459E-8493-99E6F5461829}" destId="{8F289ABB-EE95-4A3B-A589-E5B414B8560C}" srcOrd="1" destOrd="0" presId="urn:microsoft.com/office/officeart/2005/8/layout/orgChart1"/>
    <dgm:cxn modelId="{254DF846-D47A-43D2-8777-C208BA1E2803}" type="presParOf" srcId="{83FF0119-C560-459E-8493-99E6F5461829}" destId="{F89AC98F-3EB4-40CD-B524-B4C40CB1984C}"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1BE427B8-618D-4558-9E26-A9B0762E7960}" type="presParOf" srcId="{417D4C16-6F47-45C2-BFA4-54B9F621B68C}" destId="{2BE8EFB2-4965-4609-B1C2-1F507D9025F0}" srcOrd="0" destOrd="0" presId="urn:microsoft.com/office/officeart/2005/8/layout/orgChart1"/>
    <dgm:cxn modelId="{CC83812A-35CA-4D76-AD36-B93EA2183503}" type="presParOf" srcId="{417D4C16-6F47-45C2-BFA4-54B9F621B68C}" destId="{F775338A-84A5-49A8-AF6A-9BA8BA981152}" srcOrd="1"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2" destOrd="0" presId="urn:microsoft.com/office/officeart/2005/8/layout/orgChart1"/>
    <dgm:cxn modelId="{531C8F46-FDD4-4B78-B0C9-66E182A3449D}" type="presParOf" srcId="{417D4C16-6F47-45C2-BFA4-54B9F621B68C}" destId="{4EA350DD-0CE0-4931-8C0F-DBE036A1099D}" srcOrd="3"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4" destOrd="0" presId="urn:microsoft.com/office/officeart/2005/8/layout/orgChart1"/>
    <dgm:cxn modelId="{12F2EF62-5D93-4BA3-BB32-28747AEE9BDE}" type="presParOf" srcId="{417D4C16-6F47-45C2-BFA4-54B9F621B68C}" destId="{BA7890AD-C28B-4184-A8D6-6EDBD113CB8A}" srcOrd="5"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33CD69F1-E57A-4CAE-BA99-CC38797E9DE1}" type="presParOf" srcId="{417D4C16-6F47-45C2-BFA4-54B9F621B68C}" destId="{2E653D61-FB8E-4D72-886C-42D8BC318512}" srcOrd="6" destOrd="0" presId="urn:microsoft.com/office/officeart/2005/8/layout/orgChart1"/>
    <dgm:cxn modelId="{4FF77F6D-5CE2-42CD-9DA7-CB9062A07394}" type="presParOf" srcId="{417D4C16-6F47-45C2-BFA4-54B9F621B68C}" destId="{FE8F050F-634F-4159-80F1-54FABAE7B779}" srcOrd="7" destOrd="0" presId="urn:microsoft.com/office/officeart/2005/8/layout/orgChart1"/>
    <dgm:cxn modelId="{35DE4F9F-CD57-4BA9-8D81-A65A6444C124}" type="presParOf" srcId="{FE8F050F-634F-4159-80F1-54FABAE7B779}" destId="{82C3D369-870A-4A8C-A24A-BB776944EF64}" srcOrd="0" destOrd="0" presId="urn:microsoft.com/office/officeart/2005/8/layout/orgChart1"/>
    <dgm:cxn modelId="{A32EE08B-F244-4DF9-9CE3-B3C377510B43}" type="presParOf" srcId="{82C3D369-870A-4A8C-A24A-BB776944EF64}" destId="{98E47B64-E1C1-4958-A31B-4DAA865C327E}" srcOrd="0" destOrd="0" presId="urn:microsoft.com/office/officeart/2005/8/layout/orgChart1"/>
    <dgm:cxn modelId="{3331B6B9-04C4-4BAC-A2A1-7F5652E22178}" type="presParOf" srcId="{82C3D369-870A-4A8C-A24A-BB776944EF64}" destId="{5CAE7EF6-F9F5-4B18-9C2F-2DD4DB529ECC}" srcOrd="1" destOrd="0" presId="urn:microsoft.com/office/officeart/2005/8/layout/orgChart1"/>
    <dgm:cxn modelId="{0D145D32-D79F-4A60-92DE-71338F95FA81}" type="presParOf" srcId="{FE8F050F-634F-4159-80F1-54FABAE7B779}" destId="{2BE3686F-0DAC-4B2A-AB87-B7E14F668057}" srcOrd="1" destOrd="0" presId="urn:microsoft.com/office/officeart/2005/8/layout/orgChart1"/>
    <dgm:cxn modelId="{98DB7649-19B5-4767-977D-6C6F2E43B7D7}" type="presParOf" srcId="{FE8F050F-634F-4159-80F1-54FABAE7B779}" destId="{B7509CB9-9260-4C57-B30A-297FF25ABFFF}" srcOrd="2" destOrd="0" presId="urn:microsoft.com/office/officeart/2005/8/layout/orgChart1"/>
    <dgm:cxn modelId="{197000B2-52FA-4A6D-82AE-990EBFFB8AED}" type="presParOf" srcId="{417D4C16-6F47-45C2-BFA4-54B9F621B68C}" destId="{D33159DC-F794-4096-9FD6-AE9E1CDD14F3}" srcOrd="8" destOrd="0" presId="urn:microsoft.com/office/officeart/2005/8/layout/orgChart1"/>
    <dgm:cxn modelId="{6C14A816-A028-4D42-88BF-98A618558ECB}" type="presParOf" srcId="{417D4C16-6F47-45C2-BFA4-54B9F621B68C}" destId="{C59DF5B1-487A-4BBA-86CE-473C271C6BAB}" srcOrd="9" destOrd="0" presId="urn:microsoft.com/office/officeart/2005/8/layout/orgChart1"/>
    <dgm:cxn modelId="{4FBAAE5F-7C5C-4A03-9A26-050338A82791}" type="presParOf" srcId="{C59DF5B1-487A-4BBA-86CE-473C271C6BAB}" destId="{7607F954-ADA4-456A-8AA7-33A218DD6BB7}" srcOrd="0" destOrd="0" presId="urn:microsoft.com/office/officeart/2005/8/layout/orgChart1"/>
    <dgm:cxn modelId="{70B40107-4538-4007-8C12-2E772C625AC0}" type="presParOf" srcId="{7607F954-ADA4-456A-8AA7-33A218DD6BB7}" destId="{C526E934-56BD-47A1-8152-63C5545C4E98}" srcOrd="0" destOrd="0" presId="urn:microsoft.com/office/officeart/2005/8/layout/orgChart1"/>
    <dgm:cxn modelId="{D512432E-9E32-4B62-AD11-303D480B1E7F}" type="presParOf" srcId="{7607F954-ADA4-456A-8AA7-33A218DD6BB7}" destId="{C1EECA64-AB9B-4CAC-95A6-B059AA266795}" srcOrd="1" destOrd="0" presId="urn:microsoft.com/office/officeart/2005/8/layout/orgChart1"/>
    <dgm:cxn modelId="{872EE955-5834-4F59-B09C-FCA12CECF3B2}" type="presParOf" srcId="{C59DF5B1-487A-4BBA-86CE-473C271C6BAB}" destId="{EC1DCF2D-E408-4A94-9171-37FD315CCA7B}" srcOrd="1" destOrd="0" presId="urn:microsoft.com/office/officeart/2005/8/layout/orgChart1"/>
    <dgm:cxn modelId="{5DB84C4B-038C-4024-B46F-618AA4A59646}" type="presParOf" srcId="{C59DF5B1-487A-4BBA-86CE-473C271C6BAB}" destId="{C7D2784E-53CA-4C39-B847-547464F0316F}" srcOrd="2" destOrd="0" presId="urn:microsoft.com/office/officeart/2005/8/layout/orgChart1"/>
    <dgm:cxn modelId="{A2D5A301-1365-427A-979E-EDED3C244A3A}" type="presParOf" srcId="{417D4C16-6F47-45C2-BFA4-54B9F621B68C}" destId="{65DE5333-50BB-4F97-A333-62B618935A3C}" srcOrd="10" destOrd="0" presId="urn:microsoft.com/office/officeart/2005/8/layout/orgChart1"/>
    <dgm:cxn modelId="{1601352C-590B-4BFE-A55B-5CEFAF810185}" type="presParOf" srcId="{417D4C16-6F47-45C2-BFA4-54B9F621B68C}" destId="{6D2954C2-5CD5-4944-8BFF-6E54106C58D2}" srcOrd="11" destOrd="0" presId="urn:microsoft.com/office/officeart/2005/8/layout/orgChart1"/>
    <dgm:cxn modelId="{5C34D9B5-3209-4A01-A054-2249C0914F25}" type="presParOf" srcId="{6D2954C2-5CD5-4944-8BFF-6E54106C58D2}" destId="{E6496017-8DD2-4B19-9E5B-B92127CE54BA}" srcOrd="0" destOrd="0" presId="urn:microsoft.com/office/officeart/2005/8/layout/orgChart1"/>
    <dgm:cxn modelId="{2E217EE0-C525-4181-B8FF-CA9CFF7DF30E}" type="presParOf" srcId="{E6496017-8DD2-4B19-9E5B-B92127CE54BA}" destId="{A7F081D8-FB5E-4128-9450-6EE0224D13C6}" srcOrd="0" destOrd="0" presId="urn:microsoft.com/office/officeart/2005/8/layout/orgChart1"/>
    <dgm:cxn modelId="{27E81178-B957-4CD9-B62C-D61FFF33B604}" type="presParOf" srcId="{E6496017-8DD2-4B19-9E5B-B92127CE54BA}" destId="{023DBD04-3ED0-48EE-8130-024904A79F58}" srcOrd="1" destOrd="0" presId="urn:microsoft.com/office/officeart/2005/8/layout/orgChart1"/>
    <dgm:cxn modelId="{6D983C05-32AE-4105-AB60-2838DE2FFFE3}" type="presParOf" srcId="{6D2954C2-5CD5-4944-8BFF-6E54106C58D2}" destId="{562323C5-804F-43CD-BDE1-8E29AF0D8B98}" srcOrd="1" destOrd="0" presId="urn:microsoft.com/office/officeart/2005/8/layout/orgChart1"/>
    <dgm:cxn modelId="{A20F54DF-48E6-4DD3-A4DF-4B89DB7CFFF8}" type="presParOf" srcId="{6D2954C2-5CD5-4944-8BFF-6E54106C58D2}" destId="{9A5F1BF4-3122-476B-A63C-5B27D77C55E0}" srcOrd="2" destOrd="0" presId="urn:microsoft.com/office/officeart/2005/8/layout/orgChart1"/>
    <dgm:cxn modelId="{0F6E4012-374C-4450-8F48-BABF154EDB41}" type="presParOf" srcId="{417D4C16-6F47-45C2-BFA4-54B9F621B68C}" destId="{8361F233-B12E-43F6-BC39-A98D94AE39A7}" srcOrd="12" destOrd="0" presId="urn:microsoft.com/office/officeart/2005/8/layout/orgChart1"/>
    <dgm:cxn modelId="{6EE47D9D-25A0-45B3-86B1-28C264EC0BD8}" type="presParOf" srcId="{417D4C16-6F47-45C2-BFA4-54B9F621B68C}" destId="{DE9A41E4-3923-40A4-9CC8-1B1A5C09A77A}" srcOrd="13"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2F058A24-1DDF-4B39-9FC3-429E78F222C5}" type="presParOf" srcId="{417D4C16-6F47-45C2-BFA4-54B9F621B68C}" destId="{8CACCFE2-0126-432F-9B67-67E4B6F7A0F9}" srcOrd="14" destOrd="0" presId="urn:microsoft.com/office/officeart/2005/8/layout/orgChart1"/>
    <dgm:cxn modelId="{25236465-639C-4AA7-9204-ACC04E66CEBE}" type="presParOf" srcId="{417D4C16-6F47-45C2-BFA4-54B9F621B68C}" destId="{F2B1513D-CBA9-428D-AFE0-F6F783F04D7A}" srcOrd="15" destOrd="0" presId="urn:microsoft.com/office/officeart/2005/8/layout/orgChart1"/>
    <dgm:cxn modelId="{1BB0B4FD-65B0-44D9-87BF-3DCC8735C72C}" type="presParOf" srcId="{F2B1513D-CBA9-428D-AFE0-F6F783F04D7A}" destId="{EC1E27FA-C288-4602-86DB-BF3B1C9A813E}" srcOrd="0" destOrd="0" presId="urn:microsoft.com/office/officeart/2005/8/layout/orgChart1"/>
    <dgm:cxn modelId="{894C4E7A-84FE-4526-AFB8-C98BF8B7F510}" type="presParOf" srcId="{EC1E27FA-C288-4602-86DB-BF3B1C9A813E}" destId="{48A8AFAE-E3F7-4D96-8D57-1C4FF429C7CC}" srcOrd="0" destOrd="0" presId="urn:microsoft.com/office/officeart/2005/8/layout/orgChart1"/>
    <dgm:cxn modelId="{79FED8C7-17DE-4FCF-8618-A90AC59B3FB7}" type="presParOf" srcId="{EC1E27FA-C288-4602-86DB-BF3B1C9A813E}" destId="{06DF6A64-389D-403A-9275-38BB865FBEB1}" srcOrd="1" destOrd="0" presId="urn:microsoft.com/office/officeart/2005/8/layout/orgChart1"/>
    <dgm:cxn modelId="{741671D2-4A08-416E-B330-68E596B2B823}" type="presParOf" srcId="{F2B1513D-CBA9-428D-AFE0-F6F783F04D7A}" destId="{4D6CE37F-AB21-41F8-A246-22D4969E0A5D}" srcOrd="1" destOrd="0" presId="urn:microsoft.com/office/officeart/2005/8/layout/orgChart1"/>
    <dgm:cxn modelId="{BACB25B9-DAF0-43A3-832A-9F3DEE2810C6}" type="presParOf" srcId="{F2B1513D-CBA9-428D-AFE0-F6F783F04D7A}" destId="{507D85B5-FF34-46DF-BD36-288EE8F7DAA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63F1D2A3-0B44-48EC-9FCE-9496476745B7}" type="presParOf" srcId="{9A131EBF-4F2C-4F30-929D-6EE9E0F9BCAA}" destId="{43A59831-D8DF-43E9-AC5C-E5395A3A51DA}" srcOrd="4" destOrd="0" presId="urn:microsoft.com/office/officeart/2005/8/layout/orgChart1"/>
    <dgm:cxn modelId="{891CB2AB-85B1-40E0-812D-2F74EBCCC2F9}" type="presParOf" srcId="{9A131EBF-4F2C-4F30-929D-6EE9E0F9BCAA}" destId="{1F874BE9-39DA-4FB0-A087-033CC86ADD28}" srcOrd="5" destOrd="0" presId="urn:microsoft.com/office/officeart/2005/8/layout/orgChart1"/>
    <dgm:cxn modelId="{7EEB981D-4CC7-4305-91A1-2EA97EBDD1E5}" type="presParOf" srcId="{1F874BE9-39DA-4FB0-A087-033CC86ADD28}" destId="{16B277A4-5DE2-4458-892F-5A51CC722C9A}" srcOrd="0" destOrd="0" presId="urn:microsoft.com/office/officeart/2005/8/layout/orgChart1"/>
    <dgm:cxn modelId="{20682303-6B61-47E6-8E26-A3D936F40C7F}" type="presParOf" srcId="{16B277A4-5DE2-4458-892F-5A51CC722C9A}" destId="{78355528-2FBA-459D-A480-582EE4AE14AC}" srcOrd="0" destOrd="0" presId="urn:microsoft.com/office/officeart/2005/8/layout/orgChart1"/>
    <dgm:cxn modelId="{913DF483-772B-4D4D-BD89-1B9E1306C54A}" type="presParOf" srcId="{16B277A4-5DE2-4458-892F-5A51CC722C9A}" destId="{E0E06277-24AC-48E8-B21E-7C199F7F85E0}" srcOrd="1" destOrd="0" presId="urn:microsoft.com/office/officeart/2005/8/layout/orgChart1"/>
    <dgm:cxn modelId="{1A0503B9-E6DD-41F8-8E8D-638E5B6B0CE6}" type="presParOf" srcId="{1F874BE9-39DA-4FB0-A087-033CC86ADD28}" destId="{07EC280A-42B7-409C-A938-6F3C6088F70A}" srcOrd="1" destOrd="0" presId="urn:microsoft.com/office/officeart/2005/8/layout/orgChart1"/>
    <dgm:cxn modelId="{3942FE85-91F3-4139-8D9E-DB83663F4D5F}" type="presParOf" srcId="{1F874BE9-39DA-4FB0-A087-033CC86ADD28}" destId="{D4F27052-2FF1-4D96-BE95-CE26ADDE35BF}"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1937D44E-8997-4ABA-8E07-31CD8A441C50}" type="presParOf" srcId="{40C287F3-39F2-4A58-9655-CD0EF0D06F7B}" destId="{43326AC9-F046-45F7-A8D2-2062DA5AE27C}" srcOrd="4" destOrd="0" presId="urn:microsoft.com/office/officeart/2005/8/layout/orgChart1"/>
    <dgm:cxn modelId="{F4D5B4FD-D71C-45B4-8B73-D9665D65067E}" type="presParOf" srcId="{40C287F3-39F2-4A58-9655-CD0EF0D06F7B}" destId="{886E7955-1BE0-40B0-A2E0-444A295BD3F9}" srcOrd="5" destOrd="0" presId="urn:microsoft.com/office/officeart/2005/8/layout/orgChart1"/>
    <dgm:cxn modelId="{2B349AE0-1819-4DB4-B4A1-FCC22B2F24FD}" type="presParOf" srcId="{886E7955-1BE0-40B0-A2E0-444A295BD3F9}" destId="{0D52EF6B-7D04-4D4B-95D6-2E1F63054D68}" srcOrd="0" destOrd="0" presId="urn:microsoft.com/office/officeart/2005/8/layout/orgChart1"/>
    <dgm:cxn modelId="{C5D36F2B-BD36-4B77-BD2A-4A69EAC6DCB4}" type="presParOf" srcId="{0D52EF6B-7D04-4D4B-95D6-2E1F63054D68}" destId="{18BE359E-181C-4A47-95CC-3311C2D1D39D}" srcOrd="0" destOrd="0" presId="urn:microsoft.com/office/officeart/2005/8/layout/orgChart1"/>
    <dgm:cxn modelId="{09EDBDE1-9F1F-46DE-92A6-5BC2F6AA132B}" type="presParOf" srcId="{0D52EF6B-7D04-4D4B-95D6-2E1F63054D68}" destId="{50AAF87D-B42E-46C4-8FA9-2B11C367BBF0}" srcOrd="1" destOrd="0" presId="urn:microsoft.com/office/officeart/2005/8/layout/orgChart1"/>
    <dgm:cxn modelId="{F5D2A535-1642-40C1-9CED-3C4CDE1A4C9D}" type="presParOf" srcId="{886E7955-1BE0-40B0-A2E0-444A295BD3F9}" destId="{29691DE5-E182-440D-8A99-7AAB8F857B54}" srcOrd="1" destOrd="0" presId="urn:microsoft.com/office/officeart/2005/8/layout/orgChart1"/>
    <dgm:cxn modelId="{31B31AD7-0AF8-4AB4-8ED9-BEF33700E5E1}" type="presParOf" srcId="{886E7955-1BE0-40B0-A2E0-444A295BD3F9}" destId="{1C139023-8C6A-42B4-BC93-A21BD1ED5ED1}"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308A4347-8798-49E1-8615-1298EFF37E54}" type="presParOf" srcId="{7B0E1761-D15E-4320-AA6E-52EBF3F2E66D}" destId="{9172D84E-6E46-4AFF-A66C-B4C2C508F290}" srcOrd="4" destOrd="0" presId="urn:microsoft.com/office/officeart/2005/8/layout/orgChart1"/>
    <dgm:cxn modelId="{DC40B08E-8553-4BB5-979B-7C6D04AE8C5C}" type="presParOf" srcId="{7B0E1761-D15E-4320-AA6E-52EBF3F2E66D}" destId="{2034B300-B95B-408B-8422-6EE5A6081A68}" srcOrd="5" destOrd="0" presId="urn:microsoft.com/office/officeart/2005/8/layout/orgChart1"/>
    <dgm:cxn modelId="{C17076DC-EC9E-4E4A-83C6-D556396DBC44}" type="presParOf" srcId="{2034B300-B95B-408B-8422-6EE5A6081A68}" destId="{DB4ED079-F106-4936-877B-E10918100516}" srcOrd="0" destOrd="0" presId="urn:microsoft.com/office/officeart/2005/8/layout/orgChart1"/>
    <dgm:cxn modelId="{594824AD-43A5-4E28-92F5-56623B8C5A4D}" type="presParOf" srcId="{DB4ED079-F106-4936-877B-E10918100516}" destId="{77FA7ED2-A8EF-4EF3-B8AA-B4169772EA77}" srcOrd="0" destOrd="0" presId="urn:microsoft.com/office/officeart/2005/8/layout/orgChart1"/>
    <dgm:cxn modelId="{50826AA9-24FA-4F52-83C7-B39304979761}" type="presParOf" srcId="{DB4ED079-F106-4936-877B-E10918100516}" destId="{C876365D-1A08-4A1F-9348-30862090278F}" srcOrd="1" destOrd="0" presId="urn:microsoft.com/office/officeart/2005/8/layout/orgChart1"/>
    <dgm:cxn modelId="{CE4FB3D6-7D0F-4388-9FED-D222091EEB9A}" type="presParOf" srcId="{2034B300-B95B-408B-8422-6EE5A6081A68}" destId="{CD5E8D82-B849-448E-8B78-FF85530BFBFA}" srcOrd="1" destOrd="0" presId="urn:microsoft.com/office/officeart/2005/8/layout/orgChart1"/>
    <dgm:cxn modelId="{7CC41E0E-FCFE-4CB8-A48C-A516D616AC33}" type="presParOf" srcId="{2034B300-B95B-408B-8422-6EE5A6081A68}" destId="{D50396FE-EF5A-48EF-A2A5-92FD0C137F07}"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C493313B-FF26-45C5-AF79-4D4D5565400D}" type="presParOf" srcId="{7E0C7BB9-5BB2-4E5A-B8D7-6F7CFC60ED3A}" destId="{BDB6957A-A58F-4BEE-8C87-ED3BED229B6B}" srcOrd="2" destOrd="0" presId="urn:microsoft.com/office/officeart/2005/8/layout/orgChart1"/>
    <dgm:cxn modelId="{6F0B0CF4-22FA-4D4F-B159-50DBAE57CF4D}" type="presParOf" srcId="{7E0C7BB9-5BB2-4E5A-B8D7-6F7CFC60ED3A}" destId="{6FDC3636-CF1A-4B96-B5A4-89E3A7C0A129}" srcOrd="3" destOrd="0" presId="urn:microsoft.com/office/officeart/2005/8/layout/orgChart1"/>
    <dgm:cxn modelId="{00859531-8D22-47F8-9106-1CFB326D69F7}" type="presParOf" srcId="{6FDC3636-CF1A-4B96-B5A4-89E3A7C0A129}" destId="{2BDB6D5D-1FE8-4BC0-A8D1-B64F76DC0979}" srcOrd="0" destOrd="0" presId="urn:microsoft.com/office/officeart/2005/8/layout/orgChart1"/>
    <dgm:cxn modelId="{2141488A-281E-48B8-AFC4-73EB9B377262}" type="presParOf" srcId="{2BDB6D5D-1FE8-4BC0-A8D1-B64F76DC0979}" destId="{3A7EC605-CDDF-416F-9E99-BBDDD04E3F38}" srcOrd="0" destOrd="0" presId="urn:microsoft.com/office/officeart/2005/8/layout/orgChart1"/>
    <dgm:cxn modelId="{3BFB36F7-3A41-445A-BAC5-E6555E71CC47}" type="presParOf" srcId="{2BDB6D5D-1FE8-4BC0-A8D1-B64F76DC0979}" destId="{66E9B3B1-45A6-4AA5-B398-229C55EBC5DF}" srcOrd="1" destOrd="0" presId="urn:microsoft.com/office/officeart/2005/8/layout/orgChart1"/>
    <dgm:cxn modelId="{98E99AF4-968C-41C7-943A-618332A95F64}" type="presParOf" srcId="{6FDC3636-CF1A-4B96-B5A4-89E3A7C0A129}" destId="{D3BB45BA-9AE4-496A-9885-20B497290220}" srcOrd="1" destOrd="0" presId="urn:microsoft.com/office/officeart/2005/8/layout/orgChart1"/>
    <dgm:cxn modelId="{6073CB33-4BA0-4A18-A304-1D71910E0055}" type="presParOf" srcId="{6FDC3636-CF1A-4B96-B5A4-89E3A7C0A129}" destId="{431C6DB8-3876-47FE-B669-F34F65D4EF26}" srcOrd="2" destOrd="0" presId="urn:microsoft.com/office/officeart/2005/8/layout/orgChart1"/>
    <dgm:cxn modelId="{B0769E41-8BDC-4062-8EEA-F106AC93E83D}" type="presParOf" srcId="{7E0C7BB9-5BB2-4E5A-B8D7-6F7CFC60ED3A}" destId="{C3FAA0F3-7CCC-449C-A82C-F68F70EE100B}" srcOrd="4" destOrd="0" presId="urn:microsoft.com/office/officeart/2005/8/layout/orgChart1"/>
    <dgm:cxn modelId="{606D5A7B-EBE2-4D1F-B810-A7A278C38DBF}" type="presParOf" srcId="{7E0C7BB9-5BB2-4E5A-B8D7-6F7CFC60ED3A}" destId="{092F2FFF-9E60-49E0-9D67-A2B2110FF0CC}" srcOrd="5"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6" destOrd="0" presId="urn:microsoft.com/office/officeart/2005/8/layout/orgChart1"/>
    <dgm:cxn modelId="{69F0F29B-DEC6-4ADE-A473-B8722C058D6B}" type="presParOf" srcId="{7E0C7BB9-5BB2-4E5A-B8D7-6F7CFC60ED3A}" destId="{D467E7B8-8553-4750-9481-240B144A140A}" srcOrd="7"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B077F6BB-2FA7-4044-9241-0BDF00ECF53E}" type="presParOf" srcId="{977D3813-5412-42A7-8B4D-5447A06AC163}" destId="{C79B63F5-1585-4F14-83B5-B906D8A6FF0B}" srcOrd="2" destOrd="0" presId="urn:microsoft.com/office/officeart/2005/8/layout/orgChart1"/>
    <dgm:cxn modelId="{DB89653A-FAC1-4A85-ADF2-6EBEF8F13BD1}" type="presParOf" srcId="{977D3813-5412-42A7-8B4D-5447A06AC163}" destId="{0F364CD3-2985-42F2-AE07-A6CE07C31C18}" srcOrd="3" destOrd="0" presId="urn:microsoft.com/office/officeart/2005/8/layout/orgChart1"/>
    <dgm:cxn modelId="{E26D5877-8FAD-4A1A-9079-7E3DE0BEBF50}" type="presParOf" srcId="{0F364CD3-2985-42F2-AE07-A6CE07C31C18}" destId="{ACA4A5DE-4B48-47A0-8360-A0454436F80F}" srcOrd="0" destOrd="0" presId="urn:microsoft.com/office/officeart/2005/8/layout/orgChart1"/>
    <dgm:cxn modelId="{C742CB8B-D585-4285-956E-6FEB32713B83}" type="presParOf" srcId="{ACA4A5DE-4B48-47A0-8360-A0454436F80F}" destId="{475F4F74-9BEF-46A5-9D41-86F56CF7B9CF}" srcOrd="0" destOrd="0" presId="urn:microsoft.com/office/officeart/2005/8/layout/orgChart1"/>
    <dgm:cxn modelId="{1E89A16C-33DF-493C-9A32-1F6A61BEC6E0}" type="presParOf" srcId="{ACA4A5DE-4B48-47A0-8360-A0454436F80F}" destId="{35B3830A-E72C-467F-A40F-D9C886D50857}" srcOrd="1" destOrd="0" presId="urn:microsoft.com/office/officeart/2005/8/layout/orgChart1"/>
    <dgm:cxn modelId="{F3D3AB1F-F32A-498F-9ED3-8D34F6ECB6BF}" type="presParOf" srcId="{0F364CD3-2985-42F2-AE07-A6CE07C31C18}" destId="{627DF826-F356-4980-9471-110505F65379}" srcOrd="1" destOrd="0" presId="urn:microsoft.com/office/officeart/2005/8/layout/orgChart1"/>
    <dgm:cxn modelId="{DF5993F4-4A12-44A6-AA02-79D2DD0BB843}" type="presParOf" srcId="{0F364CD3-2985-42F2-AE07-A6CE07C31C18}" destId="{79B38A92-39D3-492D-AD83-DACF378103C3}" srcOrd="2" destOrd="0" presId="urn:microsoft.com/office/officeart/2005/8/layout/orgChart1"/>
    <dgm:cxn modelId="{1874F35E-5383-4BBD-A724-556040B27330}" type="presParOf" srcId="{977D3813-5412-42A7-8B4D-5447A06AC163}" destId="{679EAA6C-B7F9-45B1-B314-064B1497E450}" srcOrd="4" destOrd="0" presId="urn:microsoft.com/office/officeart/2005/8/layout/orgChart1"/>
    <dgm:cxn modelId="{380344C2-5564-4AFE-A8CE-7319C8B9FB1B}" type="presParOf" srcId="{977D3813-5412-42A7-8B4D-5447A06AC163}" destId="{A65D9E2F-0DF0-4606-978F-4875BE6D73B0}" srcOrd="5"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6" destOrd="0" presId="urn:microsoft.com/office/officeart/2005/8/layout/orgChart1"/>
    <dgm:cxn modelId="{7B9F6543-286F-4FF4-996C-3EB407699B6C}" type="presParOf" srcId="{977D3813-5412-42A7-8B4D-5447A06AC163}" destId="{9ED8E56C-C0DA-4771-B928-9B8BF0AE6D47}" srcOrd="7"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051DCDF8-BF0F-4E5D-BE38-A37AC4C697CC}" type="presParOf" srcId="{2A9EE20B-950C-4346-8C81-41F64B0AED1C}" destId="{5F80D404-5D4B-4F52-90C5-8D2231084CAD}" srcOrd="4" destOrd="0" presId="urn:microsoft.com/office/officeart/2005/8/layout/orgChart1"/>
    <dgm:cxn modelId="{4943DE9E-11D2-4640-864D-388CC98404A5}" type="presParOf" srcId="{2A9EE20B-950C-4346-8C81-41F64B0AED1C}" destId="{ED84B3AD-1C65-400B-89D3-3BEBD623F28B}" srcOrd="5" destOrd="0" presId="urn:microsoft.com/office/officeart/2005/8/layout/orgChart1"/>
    <dgm:cxn modelId="{2474931E-26CE-4119-90C0-E19CC51D671E}" type="presParOf" srcId="{ED84B3AD-1C65-400B-89D3-3BEBD623F28B}" destId="{A8225754-CE79-4356-9B5B-F0CC3FAE97D5}" srcOrd="0" destOrd="0" presId="urn:microsoft.com/office/officeart/2005/8/layout/orgChart1"/>
    <dgm:cxn modelId="{59F9190A-B0E1-4C32-9E38-2ACEA58B815B}" type="presParOf" srcId="{A8225754-CE79-4356-9B5B-F0CC3FAE97D5}" destId="{6A298386-1FE7-4571-9AF8-754041AF87CD}" srcOrd="0" destOrd="0" presId="urn:microsoft.com/office/officeart/2005/8/layout/orgChart1"/>
    <dgm:cxn modelId="{DE52DC38-F770-467D-90D6-537060FC00B2}" type="presParOf" srcId="{A8225754-CE79-4356-9B5B-F0CC3FAE97D5}" destId="{B5537726-CA68-4936-8F8D-7C5FD66FD072}" srcOrd="1" destOrd="0" presId="urn:microsoft.com/office/officeart/2005/8/layout/orgChart1"/>
    <dgm:cxn modelId="{00D452B0-DFA1-4F7A-82F3-8CE12D43C839}" type="presParOf" srcId="{ED84B3AD-1C65-400B-89D3-3BEBD623F28B}" destId="{E38679A8-7A9D-44EE-807F-59FE8D8E138C}" srcOrd="1" destOrd="0" presId="urn:microsoft.com/office/officeart/2005/8/layout/orgChart1"/>
    <dgm:cxn modelId="{94967A6F-8F16-400B-B2A9-DEE8A9026289}" type="presParOf" srcId="{ED84B3AD-1C65-400B-89D3-3BEBD623F28B}" destId="{D7A107B8-C528-427C-9D0F-5F9B810251DC}"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02F39377-92C5-426F-9EC8-ECB703EC5533}" type="presParOf" srcId="{7F944FE0-D2A2-405B-BDFF-D1897631706E}" destId="{7009101D-659E-4AC4-B6A0-8312127BD0D5}" srcOrd="16" destOrd="0" presId="urn:microsoft.com/office/officeart/2005/8/layout/orgChart1"/>
    <dgm:cxn modelId="{FDC8EE08-BF7D-4834-B60E-1643A82992FD}" type="presParOf" srcId="{7F944FE0-D2A2-405B-BDFF-D1897631706E}" destId="{5AD6FC9D-6064-445F-8A06-CCA400DB3B08}" srcOrd="17"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743F991C-2F1C-4C34-9C71-B31BCFFABF13}" type="presParOf" srcId="{5ACBC9EB-3255-4183-99C6-36BFA4DB898A}" destId="{F2F185B8-C046-4EEB-AC69-ECAFBF066685}" srcOrd="6" destOrd="0" presId="urn:microsoft.com/office/officeart/2005/8/layout/orgChart1"/>
    <dgm:cxn modelId="{AAC30F89-FB04-4362-8E10-458E5E91AEA4}" type="presParOf" srcId="{5ACBC9EB-3255-4183-99C6-36BFA4DB898A}" destId="{3EC1E644-C150-4EB9-A76E-4A80EE8E8EE5}" srcOrd="7" destOrd="0" presId="urn:microsoft.com/office/officeart/2005/8/layout/orgChart1"/>
    <dgm:cxn modelId="{7853E3A7-F991-409F-A77C-904BBCC1C2D8}" type="presParOf" srcId="{3EC1E644-C150-4EB9-A76E-4A80EE8E8EE5}" destId="{5DDDA7C6-E51D-450C-BB42-51C4C718DD4A}" srcOrd="0" destOrd="0" presId="urn:microsoft.com/office/officeart/2005/8/layout/orgChart1"/>
    <dgm:cxn modelId="{C3D5A798-E03A-4A39-AB5D-F26A6BD16E45}" type="presParOf" srcId="{5DDDA7C6-E51D-450C-BB42-51C4C718DD4A}" destId="{0E3D7BBC-8D70-40B5-9C37-C2DD890C8361}" srcOrd="0" destOrd="0" presId="urn:microsoft.com/office/officeart/2005/8/layout/orgChart1"/>
    <dgm:cxn modelId="{C6FE4A1C-4220-43CB-A428-00E77F2C62D5}" type="presParOf" srcId="{5DDDA7C6-E51D-450C-BB42-51C4C718DD4A}" destId="{92DBDEAB-1835-4FE7-A0FF-2E40122F5EFC}" srcOrd="1" destOrd="0" presId="urn:microsoft.com/office/officeart/2005/8/layout/orgChart1"/>
    <dgm:cxn modelId="{76A64D10-18E0-45D7-B4B0-76459867DECB}" type="presParOf" srcId="{3EC1E644-C150-4EB9-A76E-4A80EE8E8EE5}" destId="{2CE56355-FB3F-49BF-A16C-90BA95F52AA0}" srcOrd="1" destOrd="0" presId="urn:microsoft.com/office/officeart/2005/8/layout/orgChart1"/>
    <dgm:cxn modelId="{9A83500D-1D72-45D4-8999-6BA30583E0A8}" type="presParOf" srcId="{3EC1E644-C150-4EB9-A76E-4A80EE8E8EE5}" destId="{4369DDF1-8A86-403E-B711-BCCCD0F5F13B}"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4ED3F89-7E09-46CF-968C-B9C72FC246A6}" type="doc">
      <dgm:prSet loTypeId="urn:microsoft.com/office/officeart/2005/8/layout/orgChart1" loCatId="hierarchy" qsTypeId="urn:microsoft.com/office/officeart/2005/8/quickstyle/simple1" qsCatId="simple" csTypeId="urn:microsoft.com/office/officeart/2005/8/colors/accent1_2" csCatId="accent1" phldr="1"/>
      <dgm:spPr/>
    </dgm:pt>
    <dgm:pt modelId="{52303390-654E-43D7-99C3-DAC6FBA13ADB}">
      <dgm:prSet/>
      <dgm:spPr/>
      <dgm:t>
        <a:bodyPr/>
        <a:lstStyle/>
        <a:p>
          <a:pPr algn="ctr" rtl="0">
            <a:defRPr sz="1000"/>
          </a:pPr>
          <a:r>
            <a:rPr lang="pt-BR" b="1" i="0" u="none" strike="noStrike" baseline="0">
              <a:solidFill>
                <a:srgbClr val="000000"/>
              </a:solidFill>
              <a:latin typeface="Times New Roman"/>
              <a:cs typeface="Times New Roman"/>
            </a:rPr>
            <a:t>Fare Advisor</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Patrocinador</a:t>
          </a:r>
        </a:p>
      </dgm:t>
    </dgm:pt>
    <dgm:pt modelId="{446A2C2B-40E7-4DA4-8AC2-EAF3B8C11DA0}" type="parTrans" cxnId="{1133B829-60CA-4C02-8565-3FE1D308D456}">
      <dgm:prSet/>
      <dgm:spPr/>
      <dgm:t>
        <a:bodyPr/>
        <a:lstStyle/>
        <a:p>
          <a:endParaRPr lang="pt-BR"/>
        </a:p>
      </dgm:t>
    </dgm:pt>
    <dgm:pt modelId="{A1ED8019-574B-4CC3-971C-0B0973BE612C}" type="sibTrans" cxnId="{1133B829-60CA-4C02-8565-3FE1D308D456}">
      <dgm:prSet/>
      <dgm:spPr/>
      <dgm:t>
        <a:bodyPr/>
        <a:lstStyle/>
        <a:p>
          <a:endParaRPr lang="pt-BR"/>
        </a:p>
      </dgm:t>
    </dgm:pt>
    <dgm:pt modelId="{F04ABFAA-D34B-4EC7-9003-3FB1832FDCB2}">
      <dgm:prSet/>
      <dgm:spPr/>
      <dgm:t>
        <a:bodyPr/>
        <a:lstStyle/>
        <a:p>
          <a:pPr algn="ctr" rtl="0">
            <a:defRPr sz="1000"/>
          </a:pPr>
          <a:r>
            <a:rPr lang="pt-BR" b="1" i="0" u="none" strike="noStrike" baseline="0">
              <a:solidFill>
                <a:srgbClr val="000000"/>
              </a:solidFill>
              <a:latin typeface="Times New Roman"/>
              <a:cs typeface="Times New Roman"/>
            </a:rPr>
            <a:t>Icaro Luiz</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Gerente do projeto</a:t>
          </a:r>
        </a:p>
        <a:p>
          <a:pPr algn="ctr" rtl="0">
            <a:defRPr sz="1000"/>
          </a:pPr>
          <a:r>
            <a:rPr lang="pt-BR" b="1" i="0" u="none" strike="noStrike" baseline="0">
              <a:solidFill>
                <a:srgbClr val="000000"/>
              </a:solidFill>
              <a:latin typeface="Times New Roman"/>
              <a:cs typeface="Times New Roman"/>
            </a:rPr>
            <a:t> </a:t>
          </a:r>
        </a:p>
      </dgm:t>
    </dgm:pt>
    <dgm:pt modelId="{EF70B30A-B3AA-4A75-81E0-FC49F5B9AD35}" type="parTrans" cxnId="{781599B7-E088-4C0B-92B3-85A8718EA7DC}">
      <dgm:prSet/>
      <dgm:spPr/>
      <dgm:t>
        <a:bodyPr/>
        <a:lstStyle/>
        <a:p>
          <a:endParaRPr lang="pt-BR"/>
        </a:p>
      </dgm:t>
    </dgm:pt>
    <dgm:pt modelId="{493C055F-B774-4E11-A9B6-222D773C2B64}" type="sibTrans" cxnId="{781599B7-E088-4C0B-92B3-85A8718EA7DC}">
      <dgm:prSet/>
      <dgm:spPr/>
      <dgm:t>
        <a:bodyPr/>
        <a:lstStyle/>
        <a:p>
          <a:endParaRPr lang="pt-BR"/>
        </a:p>
      </dgm:t>
    </dgm:pt>
    <dgm:pt modelId="{E59C47BD-8832-4E1E-A02C-A77409886C69}">
      <dgm:prSet/>
      <dgm:spPr/>
      <dgm:t>
        <a:bodyPr/>
        <a:lstStyle/>
        <a:p>
          <a:pPr algn="ctr" rtl="0">
            <a:defRPr sz="1000"/>
          </a:pPr>
          <a:r>
            <a:rPr lang="pt-BR" b="1" i="0" u="none" strike="noStrike" baseline="0">
              <a:solidFill>
                <a:srgbClr val="000000"/>
              </a:solidFill>
              <a:latin typeface="Times New Roman"/>
              <a:cs typeface="Times New Roman"/>
            </a:rPr>
            <a:t>Caroline Gomes</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Analista de Dados</a:t>
          </a:r>
        </a:p>
        <a:p>
          <a:pPr algn="ctr" rtl="0">
            <a:defRPr sz="1000"/>
          </a:pPr>
          <a:r>
            <a:rPr lang="pt-BR" b="1" i="0" u="none" strike="noStrike" baseline="0">
              <a:solidFill>
                <a:srgbClr val="000000"/>
              </a:solidFill>
              <a:latin typeface="Times New Roman"/>
              <a:cs typeface="Times New Roman"/>
            </a:rPr>
            <a:t> </a:t>
          </a:r>
        </a:p>
      </dgm:t>
    </dgm:pt>
    <dgm:pt modelId="{98E46910-ED57-4FA3-9609-5A24A9126F73}" type="parTrans" cxnId="{DC54BD0F-E8CE-4B71-B553-06F4E87B4A56}">
      <dgm:prSet/>
      <dgm:spPr/>
      <dgm:t>
        <a:bodyPr/>
        <a:lstStyle/>
        <a:p>
          <a:endParaRPr lang="pt-BR"/>
        </a:p>
      </dgm:t>
    </dgm:pt>
    <dgm:pt modelId="{D00AE20D-A6BD-48B5-9C1B-A0BEBFC18D89}" type="sibTrans" cxnId="{DC54BD0F-E8CE-4B71-B553-06F4E87B4A56}">
      <dgm:prSet/>
      <dgm:spPr/>
      <dgm:t>
        <a:bodyPr/>
        <a:lstStyle/>
        <a:p>
          <a:endParaRPr lang="pt-BR"/>
        </a:p>
      </dgm:t>
    </dgm:pt>
    <dgm:pt modelId="{C186D398-4FD6-4709-BFB7-AAE159BB06C3}">
      <dgm:prSet/>
      <dgm:spPr/>
      <dgm:t>
        <a:bodyPr/>
        <a:lstStyle/>
        <a:p>
          <a:pPr algn="ctr" rtl="0">
            <a:defRPr sz="1000"/>
          </a:pPr>
          <a:r>
            <a:rPr lang="pt-BR" b="1" i="0" u="none" strike="noStrike" baseline="0">
              <a:solidFill>
                <a:srgbClr val="000000"/>
              </a:solidFill>
              <a:latin typeface="Times New Roman"/>
              <a:cs typeface="Times New Roman"/>
            </a:rPr>
            <a:t>Giovanne Braga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Desenvolvedor Full Stack</a:t>
          </a:r>
        </a:p>
        <a:p>
          <a:pPr algn="ctr" rtl="0">
            <a:defRPr sz="1000"/>
          </a:pPr>
          <a:r>
            <a:rPr lang="pt-BR" b="1" i="0" u="none" strike="noStrike" baseline="0">
              <a:solidFill>
                <a:srgbClr val="000000"/>
              </a:solidFill>
              <a:latin typeface="Times New Roman"/>
              <a:cs typeface="Times New Roman"/>
            </a:rPr>
            <a:t> </a:t>
          </a:r>
        </a:p>
      </dgm:t>
    </dgm:pt>
    <dgm:pt modelId="{8FC263DD-85CA-4D09-BFB1-41FF018BFE5A}" type="parTrans" cxnId="{26B4843C-718F-4393-977D-4C8210A6EA62}">
      <dgm:prSet/>
      <dgm:spPr/>
      <dgm:t>
        <a:bodyPr/>
        <a:lstStyle/>
        <a:p>
          <a:endParaRPr lang="pt-BR"/>
        </a:p>
      </dgm:t>
    </dgm:pt>
    <dgm:pt modelId="{59EAD8E0-74A1-4D50-836D-C448889B339F}" type="sibTrans" cxnId="{26B4843C-718F-4393-977D-4C8210A6EA62}">
      <dgm:prSet/>
      <dgm:spPr/>
      <dgm:t>
        <a:bodyPr/>
        <a:lstStyle/>
        <a:p>
          <a:endParaRPr lang="pt-BR"/>
        </a:p>
      </dgm:t>
    </dgm:pt>
    <dgm:pt modelId="{BC46668D-0C12-4F89-8137-758929210E28}">
      <dgm:prSet/>
      <dgm:spPr/>
      <dgm:t>
        <a:bodyPr/>
        <a:lstStyle/>
        <a:p>
          <a:pPr algn="ctr" rtl="0">
            <a:defRPr sz="1000"/>
          </a:pPr>
          <a:r>
            <a:rPr lang="pt-BR" b="1" i="0" u="none" strike="noStrike" baseline="0">
              <a:solidFill>
                <a:srgbClr val="000000"/>
              </a:solidFill>
              <a:latin typeface="Times New Roman"/>
              <a:cs typeface="Times New Roman"/>
            </a:rPr>
            <a:t>Isaac Ferreira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UX/UI Designer</a:t>
          </a:r>
        </a:p>
        <a:p>
          <a:pPr algn="ctr" rtl="0">
            <a:defRPr sz="1000"/>
          </a:pPr>
          <a:r>
            <a:rPr lang="pt-BR" b="1" i="0" u="none" strike="noStrike" baseline="0">
              <a:solidFill>
                <a:srgbClr val="000000"/>
              </a:solidFill>
              <a:latin typeface="Times New Roman"/>
              <a:cs typeface="Times New Roman"/>
            </a:rPr>
            <a:t> </a:t>
          </a:r>
        </a:p>
      </dgm:t>
    </dgm:pt>
    <dgm:pt modelId="{222BF1C3-37FC-4294-9A90-C64A4C99A0CB}" type="parTrans" cxnId="{9050E8DE-9006-4767-B60D-AA9F6BC3F0AA}">
      <dgm:prSet/>
      <dgm:spPr/>
      <dgm:t>
        <a:bodyPr/>
        <a:lstStyle/>
        <a:p>
          <a:endParaRPr lang="pt-BR"/>
        </a:p>
      </dgm:t>
    </dgm:pt>
    <dgm:pt modelId="{CDA62481-2615-492A-87E7-7A492BE2158B}" type="sibTrans" cxnId="{9050E8DE-9006-4767-B60D-AA9F6BC3F0AA}">
      <dgm:prSet/>
      <dgm:spPr/>
      <dgm:t>
        <a:bodyPr/>
        <a:lstStyle/>
        <a:p>
          <a:endParaRPr lang="pt-BR"/>
        </a:p>
      </dgm:t>
    </dgm:pt>
    <dgm:pt modelId="{EAF792BE-B75D-4EBD-B3AB-82F35D953AD0}" type="pres">
      <dgm:prSet presAssocID="{D4ED3F89-7E09-46CF-968C-B9C72FC246A6}" presName="hierChild1" presStyleCnt="0">
        <dgm:presLayoutVars>
          <dgm:orgChart val="1"/>
          <dgm:chPref val="1"/>
          <dgm:dir/>
          <dgm:animOne val="branch"/>
          <dgm:animLvl val="lvl"/>
          <dgm:resizeHandles/>
        </dgm:presLayoutVars>
      </dgm:prSet>
      <dgm:spPr/>
    </dgm:pt>
    <dgm:pt modelId="{0DBE7BA9-6643-4540-BEA3-D881AF2D21A5}" type="pres">
      <dgm:prSet presAssocID="{52303390-654E-43D7-99C3-DAC6FBA13ADB}" presName="hierRoot1" presStyleCnt="0">
        <dgm:presLayoutVars>
          <dgm:hierBranch/>
        </dgm:presLayoutVars>
      </dgm:prSet>
      <dgm:spPr/>
    </dgm:pt>
    <dgm:pt modelId="{5C30AEFA-561F-4835-B45D-0172781E3EAA}" type="pres">
      <dgm:prSet presAssocID="{52303390-654E-43D7-99C3-DAC6FBA13ADB}" presName="rootComposite1" presStyleCnt="0"/>
      <dgm:spPr/>
    </dgm:pt>
    <dgm:pt modelId="{6C88F88A-8345-4929-A1D7-D64ECC51DE49}" type="pres">
      <dgm:prSet presAssocID="{52303390-654E-43D7-99C3-DAC6FBA13ADB}" presName="rootText1" presStyleLbl="node0" presStyleIdx="0" presStyleCnt="1">
        <dgm:presLayoutVars>
          <dgm:chPref val="3"/>
        </dgm:presLayoutVars>
      </dgm:prSet>
      <dgm:spPr/>
    </dgm:pt>
    <dgm:pt modelId="{670126AC-F10A-4722-9A38-0B928F327BA2}" type="pres">
      <dgm:prSet presAssocID="{52303390-654E-43D7-99C3-DAC6FBA13ADB}" presName="rootConnector1" presStyleLbl="node1" presStyleIdx="0" presStyleCnt="0"/>
      <dgm:spPr/>
    </dgm:pt>
    <dgm:pt modelId="{ADD0E185-2B2D-4346-ADE9-D10E55ECB712}" type="pres">
      <dgm:prSet presAssocID="{52303390-654E-43D7-99C3-DAC6FBA13ADB}" presName="hierChild2" presStyleCnt="0"/>
      <dgm:spPr/>
    </dgm:pt>
    <dgm:pt modelId="{51B7E695-9683-4A3C-B712-3B441D3C80AD}" type="pres">
      <dgm:prSet presAssocID="{EF70B30A-B3AA-4A75-81E0-FC49F5B9AD35}" presName="Name35" presStyleLbl="parChTrans1D2" presStyleIdx="0" presStyleCnt="1"/>
      <dgm:spPr/>
    </dgm:pt>
    <dgm:pt modelId="{0A8AC8F9-EBCA-4CD2-9AC2-201FDF85FAFE}" type="pres">
      <dgm:prSet presAssocID="{F04ABFAA-D34B-4EC7-9003-3FB1832FDCB2}" presName="hierRoot2" presStyleCnt="0">
        <dgm:presLayoutVars>
          <dgm:hierBranch/>
        </dgm:presLayoutVars>
      </dgm:prSet>
      <dgm:spPr/>
    </dgm:pt>
    <dgm:pt modelId="{5EBDF887-AF25-4A47-904F-0750328D8454}" type="pres">
      <dgm:prSet presAssocID="{F04ABFAA-D34B-4EC7-9003-3FB1832FDCB2}" presName="rootComposite" presStyleCnt="0"/>
      <dgm:spPr/>
    </dgm:pt>
    <dgm:pt modelId="{DD357619-01ED-4C72-B652-BAE3FF9DBD90}" type="pres">
      <dgm:prSet presAssocID="{F04ABFAA-D34B-4EC7-9003-3FB1832FDCB2}" presName="rootText" presStyleLbl="node2" presStyleIdx="0" presStyleCnt="1">
        <dgm:presLayoutVars>
          <dgm:chPref val="3"/>
        </dgm:presLayoutVars>
      </dgm:prSet>
      <dgm:spPr/>
    </dgm:pt>
    <dgm:pt modelId="{0F57BDE4-AF38-41FF-A4E9-ACD35D8B88B9}" type="pres">
      <dgm:prSet presAssocID="{F04ABFAA-D34B-4EC7-9003-3FB1832FDCB2}" presName="rootConnector" presStyleLbl="node2" presStyleIdx="0" presStyleCnt="1"/>
      <dgm:spPr/>
    </dgm:pt>
    <dgm:pt modelId="{A3C4A360-E883-49B4-95B4-13D2BB3A54D6}" type="pres">
      <dgm:prSet presAssocID="{F04ABFAA-D34B-4EC7-9003-3FB1832FDCB2}" presName="hierChild4" presStyleCnt="0"/>
      <dgm:spPr/>
    </dgm:pt>
    <dgm:pt modelId="{33DD0652-80D3-459A-812F-E2EB019ED9F7}" type="pres">
      <dgm:prSet presAssocID="{98E46910-ED57-4FA3-9609-5A24A9126F73}" presName="Name35" presStyleLbl="parChTrans1D3" presStyleIdx="0" presStyleCnt="3"/>
      <dgm:spPr/>
    </dgm:pt>
    <dgm:pt modelId="{8F6E6651-38D7-4625-A7E3-13E8A3A2D4AE}" type="pres">
      <dgm:prSet presAssocID="{E59C47BD-8832-4E1E-A02C-A77409886C69}" presName="hierRoot2" presStyleCnt="0">
        <dgm:presLayoutVars>
          <dgm:hierBranch val="r"/>
        </dgm:presLayoutVars>
      </dgm:prSet>
      <dgm:spPr/>
    </dgm:pt>
    <dgm:pt modelId="{648F5F4C-578D-4E09-A918-481AB4C76986}" type="pres">
      <dgm:prSet presAssocID="{E59C47BD-8832-4E1E-A02C-A77409886C69}" presName="rootComposite" presStyleCnt="0"/>
      <dgm:spPr/>
    </dgm:pt>
    <dgm:pt modelId="{177F9ADD-F5C5-4B53-A5A6-E206A94B7BB5}" type="pres">
      <dgm:prSet presAssocID="{E59C47BD-8832-4E1E-A02C-A77409886C69}" presName="rootText" presStyleLbl="node3" presStyleIdx="0" presStyleCnt="3">
        <dgm:presLayoutVars>
          <dgm:chPref val="3"/>
        </dgm:presLayoutVars>
      </dgm:prSet>
      <dgm:spPr/>
    </dgm:pt>
    <dgm:pt modelId="{67F8B50B-8DF9-497C-AE45-15FAE686B039}" type="pres">
      <dgm:prSet presAssocID="{E59C47BD-8832-4E1E-A02C-A77409886C69}" presName="rootConnector" presStyleLbl="node3" presStyleIdx="0" presStyleCnt="3"/>
      <dgm:spPr/>
    </dgm:pt>
    <dgm:pt modelId="{3DD5011B-E221-4385-97F1-0F0592986ACB}" type="pres">
      <dgm:prSet presAssocID="{E59C47BD-8832-4E1E-A02C-A77409886C69}" presName="hierChild4" presStyleCnt="0"/>
      <dgm:spPr/>
    </dgm:pt>
    <dgm:pt modelId="{7FA88DC1-3E78-48FC-B408-6A5FE27772F4}" type="pres">
      <dgm:prSet presAssocID="{E59C47BD-8832-4E1E-A02C-A77409886C69}" presName="hierChild5" presStyleCnt="0"/>
      <dgm:spPr/>
    </dgm:pt>
    <dgm:pt modelId="{9C6A2588-F6B0-4958-827C-8276F14AEA98}" type="pres">
      <dgm:prSet presAssocID="{8FC263DD-85CA-4D09-BFB1-41FF018BFE5A}" presName="Name35" presStyleLbl="parChTrans1D3" presStyleIdx="1" presStyleCnt="3"/>
      <dgm:spPr/>
    </dgm:pt>
    <dgm:pt modelId="{A20F6E08-A94F-40DB-9F3B-DBABDF59D18D}" type="pres">
      <dgm:prSet presAssocID="{C186D398-4FD6-4709-BFB7-AAE159BB06C3}" presName="hierRoot2" presStyleCnt="0">
        <dgm:presLayoutVars>
          <dgm:hierBranch val="r"/>
        </dgm:presLayoutVars>
      </dgm:prSet>
      <dgm:spPr/>
    </dgm:pt>
    <dgm:pt modelId="{548E2C56-5625-4456-A3D8-6B5CFA7A7C8D}" type="pres">
      <dgm:prSet presAssocID="{C186D398-4FD6-4709-BFB7-AAE159BB06C3}" presName="rootComposite" presStyleCnt="0"/>
      <dgm:spPr/>
    </dgm:pt>
    <dgm:pt modelId="{044DBD82-D617-445B-95D7-63608BD4C4D0}" type="pres">
      <dgm:prSet presAssocID="{C186D398-4FD6-4709-BFB7-AAE159BB06C3}" presName="rootText" presStyleLbl="node3" presStyleIdx="1" presStyleCnt="3">
        <dgm:presLayoutVars>
          <dgm:chPref val="3"/>
        </dgm:presLayoutVars>
      </dgm:prSet>
      <dgm:spPr/>
    </dgm:pt>
    <dgm:pt modelId="{E1F93E56-230C-446A-9FE5-1D7E90410CE6}" type="pres">
      <dgm:prSet presAssocID="{C186D398-4FD6-4709-BFB7-AAE159BB06C3}" presName="rootConnector" presStyleLbl="node3" presStyleIdx="1" presStyleCnt="3"/>
      <dgm:spPr/>
    </dgm:pt>
    <dgm:pt modelId="{A58895F7-2E99-4A41-B317-15A396EC371B}" type="pres">
      <dgm:prSet presAssocID="{C186D398-4FD6-4709-BFB7-AAE159BB06C3}" presName="hierChild4" presStyleCnt="0"/>
      <dgm:spPr/>
    </dgm:pt>
    <dgm:pt modelId="{0E32072D-53D6-48AD-B9C7-B7A3B46E878F}" type="pres">
      <dgm:prSet presAssocID="{C186D398-4FD6-4709-BFB7-AAE159BB06C3}" presName="hierChild5" presStyleCnt="0"/>
      <dgm:spPr/>
    </dgm:pt>
    <dgm:pt modelId="{FAD83F92-4249-4045-AAC6-8704250DE215}" type="pres">
      <dgm:prSet presAssocID="{222BF1C3-37FC-4294-9A90-C64A4C99A0CB}" presName="Name35" presStyleLbl="parChTrans1D3" presStyleIdx="2" presStyleCnt="3"/>
      <dgm:spPr/>
    </dgm:pt>
    <dgm:pt modelId="{298152A9-7D4C-4ED5-8983-2F3513BA407C}" type="pres">
      <dgm:prSet presAssocID="{BC46668D-0C12-4F89-8137-758929210E28}" presName="hierRoot2" presStyleCnt="0">
        <dgm:presLayoutVars>
          <dgm:hierBranch val="r"/>
        </dgm:presLayoutVars>
      </dgm:prSet>
      <dgm:spPr/>
    </dgm:pt>
    <dgm:pt modelId="{0F6A6EFA-679D-455D-8269-2AB57D353FE5}" type="pres">
      <dgm:prSet presAssocID="{BC46668D-0C12-4F89-8137-758929210E28}" presName="rootComposite" presStyleCnt="0"/>
      <dgm:spPr/>
    </dgm:pt>
    <dgm:pt modelId="{CE74CC60-F368-40EF-B623-F7BA168CE20C}" type="pres">
      <dgm:prSet presAssocID="{BC46668D-0C12-4F89-8137-758929210E28}" presName="rootText" presStyleLbl="node3" presStyleIdx="2" presStyleCnt="3">
        <dgm:presLayoutVars>
          <dgm:chPref val="3"/>
        </dgm:presLayoutVars>
      </dgm:prSet>
      <dgm:spPr/>
    </dgm:pt>
    <dgm:pt modelId="{C6B483CC-DADF-4020-87F4-E1D373CE3FC8}" type="pres">
      <dgm:prSet presAssocID="{BC46668D-0C12-4F89-8137-758929210E28}" presName="rootConnector" presStyleLbl="node3" presStyleIdx="2" presStyleCnt="3"/>
      <dgm:spPr/>
    </dgm:pt>
    <dgm:pt modelId="{293290BC-3601-45C2-9F36-7BE5A61A4401}" type="pres">
      <dgm:prSet presAssocID="{BC46668D-0C12-4F89-8137-758929210E28}" presName="hierChild4" presStyleCnt="0"/>
      <dgm:spPr/>
    </dgm:pt>
    <dgm:pt modelId="{D7CA9AA9-80D8-4ABD-8848-44B27FAFB60C}" type="pres">
      <dgm:prSet presAssocID="{BC46668D-0C12-4F89-8137-758929210E28}" presName="hierChild5" presStyleCnt="0"/>
      <dgm:spPr/>
    </dgm:pt>
    <dgm:pt modelId="{73EF881F-8663-4C40-91C5-993D1B2D6EBF}" type="pres">
      <dgm:prSet presAssocID="{F04ABFAA-D34B-4EC7-9003-3FB1832FDCB2}" presName="hierChild5" presStyleCnt="0"/>
      <dgm:spPr/>
    </dgm:pt>
    <dgm:pt modelId="{7D62D7EE-1A64-44F3-8D12-043F01585BB1}" type="pres">
      <dgm:prSet presAssocID="{52303390-654E-43D7-99C3-DAC6FBA13ADB}" presName="hierChild3" presStyleCnt="0"/>
      <dgm:spPr/>
    </dgm:pt>
  </dgm:ptLst>
  <dgm:cxnLst>
    <dgm:cxn modelId="{DC54BD0F-E8CE-4B71-B553-06F4E87B4A56}" srcId="{F04ABFAA-D34B-4EC7-9003-3FB1832FDCB2}" destId="{E59C47BD-8832-4E1E-A02C-A77409886C69}" srcOrd="0" destOrd="0" parTransId="{98E46910-ED57-4FA3-9609-5A24A9126F73}" sibTransId="{D00AE20D-A6BD-48B5-9C1B-A0BEBFC18D89}"/>
    <dgm:cxn modelId="{9CF75F1A-163A-4141-B4AB-64E1DF9FDE1E}" type="presOf" srcId="{52303390-654E-43D7-99C3-DAC6FBA13ADB}" destId="{6C88F88A-8345-4929-A1D7-D64ECC51DE49}" srcOrd="0" destOrd="0" presId="urn:microsoft.com/office/officeart/2005/8/layout/orgChart1"/>
    <dgm:cxn modelId="{44D9931F-D15B-4B7D-9595-C823CB530517}" type="presOf" srcId="{C186D398-4FD6-4709-BFB7-AAE159BB06C3}" destId="{E1F93E56-230C-446A-9FE5-1D7E90410CE6}" srcOrd="1" destOrd="0" presId="urn:microsoft.com/office/officeart/2005/8/layout/orgChart1"/>
    <dgm:cxn modelId="{1133B829-60CA-4C02-8565-3FE1D308D456}" srcId="{D4ED3F89-7E09-46CF-968C-B9C72FC246A6}" destId="{52303390-654E-43D7-99C3-DAC6FBA13ADB}" srcOrd="0" destOrd="0" parTransId="{446A2C2B-40E7-4DA4-8AC2-EAF3B8C11DA0}" sibTransId="{A1ED8019-574B-4CC3-971C-0B0973BE612C}"/>
    <dgm:cxn modelId="{26B4843C-718F-4393-977D-4C8210A6EA62}" srcId="{F04ABFAA-D34B-4EC7-9003-3FB1832FDCB2}" destId="{C186D398-4FD6-4709-BFB7-AAE159BB06C3}" srcOrd="1" destOrd="0" parTransId="{8FC263DD-85CA-4D09-BFB1-41FF018BFE5A}" sibTransId="{59EAD8E0-74A1-4D50-836D-C448889B339F}"/>
    <dgm:cxn modelId="{E26A3041-75B0-46FA-811A-6A3E49414BCE}" type="presOf" srcId="{222BF1C3-37FC-4294-9A90-C64A4C99A0CB}" destId="{FAD83F92-4249-4045-AAC6-8704250DE215}" srcOrd="0" destOrd="0" presId="urn:microsoft.com/office/officeart/2005/8/layout/orgChart1"/>
    <dgm:cxn modelId="{875BCB62-BF45-4954-BA7E-B5A94A1C6DD4}" type="presOf" srcId="{BC46668D-0C12-4F89-8137-758929210E28}" destId="{CE74CC60-F368-40EF-B623-F7BA168CE20C}" srcOrd="0" destOrd="0" presId="urn:microsoft.com/office/officeart/2005/8/layout/orgChart1"/>
    <dgm:cxn modelId="{1730B843-0B32-422D-AF8F-7F6E61858B70}" type="presOf" srcId="{E59C47BD-8832-4E1E-A02C-A77409886C69}" destId="{67F8B50B-8DF9-497C-AE45-15FAE686B039}" srcOrd="1" destOrd="0" presId="urn:microsoft.com/office/officeart/2005/8/layout/orgChart1"/>
    <dgm:cxn modelId="{E6ADFA6B-C836-4B85-80BC-1111F9F12E03}" type="presOf" srcId="{F04ABFAA-D34B-4EC7-9003-3FB1832FDCB2}" destId="{0F57BDE4-AF38-41FF-A4E9-ACD35D8B88B9}" srcOrd="1" destOrd="0" presId="urn:microsoft.com/office/officeart/2005/8/layout/orgChart1"/>
    <dgm:cxn modelId="{8015264E-63E5-4EF7-8E40-9FC8DEF4CACE}" type="presOf" srcId="{C186D398-4FD6-4709-BFB7-AAE159BB06C3}" destId="{044DBD82-D617-445B-95D7-63608BD4C4D0}" srcOrd="0" destOrd="0" presId="urn:microsoft.com/office/officeart/2005/8/layout/orgChart1"/>
    <dgm:cxn modelId="{5CB9094F-76ED-49C8-9705-75FE0045559F}" type="presOf" srcId="{E59C47BD-8832-4E1E-A02C-A77409886C69}" destId="{177F9ADD-F5C5-4B53-A5A6-E206A94B7BB5}" srcOrd="0" destOrd="0" presId="urn:microsoft.com/office/officeart/2005/8/layout/orgChart1"/>
    <dgm:cxn modelId="{ADCB237B-7A20-4B6E-A52F-F458ED2FB9D1}" type="presOf" srcId="{EF70B30A-B3AA-4A75-81E0-FC49F5B9AD35}" destId="{51B7E695-9683-4A3C-B712-3B441D3C80AD}" srcOrd="0" destOrd="0" presId="urn:microsoft.com/office/officeart/2005/8/layout/orgChart1"/>
    <dgm:cxn modelId="{EFD02185-768A-48B4-AF42-C57BE9F593CC}" type="presOf" srcId="{F04ABFAA-D34B-4EC7-9003-3FB1832FDCB2}" destId="{DD357619-01ED-4C72-B652-BAE3FF9DBD90}" srcOrd="0" destOrd="0" presId="urn:microsoft.com/office/officeart/2005/8/layout/orgChart1"/>
    <dgm:cxn modelId="{737C7986-6D04-4881-AF7C-20AC54612DB2}" type="presOf" srcId="{52303390-654E-43D7-99C3-DAC6FBA13ADB}" destId="{670126AC-F10A-4722-9A38-0B928F327BA2}" srcOrd="1" destOrd="0" presId="urn:microsoft.com/office/officeart/2005/8/layout/orgChart1"/>
    <dgm:cxn modelId="{781599B7-E088-4C0B-92B3-85A8718EA7DC}" srcId="{52303390-654E-43D7-99C3-DAC6FBA13ADB}" destId="{F04ABFAA-D34B-4EC7-9003-3FB1832FDCB2}" srcOrd="0" destOrd="0" parTransId="{EF70B30A-B3AA-4A75-81E0-FC49F5B9AD35}" sibTransId="{493C055F-B774-4E11-A9B6-222D773C2B64}"/>
    <dgm:cxn modelId="{3FBC1CCD-43D6-4ACB-860B-DE88A2561C91}" type="presOf" srcId="{8FC263DD-85CA-4D09-BFB1-41FF018BFE5A}" destId="{9C6A2588-F6B0-4958-827C-8276F14AEA98}" srcOrd="0" destOrd="0" presId="urn:microsoft.com/office/officeart/2005/8/layout/orgChart1"/>
    <dgm:cxn modelId="{7BA8E1D3-E470-4D53-99AA-02E7FAB103C7}" type="presOf" srcId="{98E46910-ED57-4FA3-9609-5A24A9126F73}" destId="{33DD0652-80D3-459A-812F-E2EB019ED9F7}" srcOrd="0" destOrd="0" presId="urn:microsoft.com/office/officeart/2005/8/layout/orgChart1"/>
    <dgm:cxn modelId="{9050E8DE-9006-4767-B60D-AA9F6BC3F0AA}" srcId="{F04ABFAA-D34B-4EC7-9003-3FB1832FDCB2}" destId="{BC46668D-0C12-4F89-8137-758929210E28}" srcOrd="2" destOrd="0" parTransId="{222BF1C3-37FC-4294-9A90-C64A4C99A0CB}" sibTransId="{CDA62481-2615-492A-87E7-7A492BE2158B}"/>
    <dgm:cxn modelId="{87A1EEF4-E2A2-4141-B934-E209A3A1500B}" type="presOf" srcId="{D4ED3F89-7E09-46CF-968C-B9C72FC246A6}" destId="{EAF792BE-B75D-4EBD-B3AB-82F35D953AD0}" srcOrd="0" destOrd="0" presId="urn:microsoft.com/office/officeart/2005/8/layout/orgChart1"/>
    <dgm:cxn modelId="{627C2BF9-AD15-4B29-AA7F-73FA7F0C2B25}" type="presOf" srcId="{BC46668D-0C12-4F89-8137-758929210E28}" destId="{C6B483CC-DADF-4020-87F4-E1D373CE3FC8}" srcOrd="1" destOrd="0" presId="urn:microsoft.com/office/officeart/2005/8/layout/orgChart1"/>
    <dgm:cxn modelId="{79DFB34C-2A5B-4C1B-895F-5592A7D8BFBD}" type="presParOf" srcId="{EAF792BE-B75D-4EBD-B3AB-82F35D953AD0}" destId="{0DBE7BA9-6643-4540-BEA3-D881AF2D21A5}" srcOrd="0" destOrd="0" presId="urn:microsoft.com/office/officeart/2005/8/layout/orgChart1"/>
    <dgm:cxn modelId="{EAA3ACF1-F63D-4DB8-AECE-B332976A0155}" type="presParOf" srcId="{0DBE7BA9-6643-4540-BEA3-D881AF2D21A5}" destId="{5C30AEFA-561F-4835-B45D-0172781E3EAA}" srcOrd="0" destOrd="0" presId="urn:microsoft.com/office/officeart/2005/8/layout/orgChart1"/>
    <dgm:cxn modelId="{FC26164F-043A-4DBE-8F25-250D7E674F7A}" type="presParOf" srcId="{5C30AEFA-561F-4835-B45D-0172781E3EAA}" destId="{6C88F88A-8345-4929-A1D7-D64ECC51DE49}" srcOrd="0" destOrd="0" presId="urn:microsoft.com/office/officeart/2005/8/layout/orgChart1"/>
    <dgm:cxn modelId="{A041FDA8-E563-4057-B339-3B8237167241}" type="presParOf" srcId="{5C30AEFA-561F-4835-B45D-0172781E3EAA}" destId="{670126AC-F10A-4722-9A38-0B928F327BA2}" srcOrd="1" destOrd="0" presId="urn:microsoft.com/office/officeart/2005/8/layout/orgChart1"/>
    <dgm:cxn modelId="{48196FDB-029B-43A5-82CA-162A40129D81}" type="presParOf" srcId="{0DBE7BA9-6643-4540-BEA3-D881AF2D21A5}" destId="{ADD0E185-2B2D-4346-ADE9-D10E55ECB712}" srcOrd="1" destOrd="0" presId="urn:microsoft.com/office/officeart/2005/8/layout/orgChart1"/>
    <dgm:cxn modelId="{72FCF6F8-2F29-4F00-ADEE-87A4A9264026}" type="presParOf" srcId="{ADD0E185-2B2D-4346-ADE9-D10E55ECB712}" destId="{51B7E695-9683-4A3C-B712-3B441D3C80AD}" srcOrd="0" destOrd="0" presId="urn:microsoft.com/office/officeart/2005/8/layout/orgChart1"/>
    <dgm:cxn modelId="{4C854EC6-29CA-472E-AABE-F709FC5AB079}" type="presParOf" srcId="{ADD0E185-2B2D-4346-ADE9-D10E55ECB712}" destId="{0A8AC8F9-EBCA-4CD2-9AC2-201FDF85FAFE}" srcOrd="1" destOrd="0" presId="urn:microsoft.com/office/officeart/2005/8/layout/orgChart1"/>
    <dgm:cxn modelId="{0ED331A7-ACDB-477A-9BCA-9E3A4E80B9B6}" type="presParOf" srcId="{0A8AC8F9-EBCA-4CD2-9AC2-201FDF85FAFE}" destId="{5EBDF887-AF25-4A47-904F-0750328D8454}" srcOrd="0" destOrd="0" presId="urn:microsoft.com/office/officeart/2005/8/layout/orgChart1"/>
    <dgm:cxn modelId="{3FEBE340-7E1A-4DF0-AC20-4AD3CD6F52F7}" type="presParOf" srcId="{5EBDF887-AF25-4A47-904F-0750328D8454}" destId="{DD357619-01ED-4C72-B652-BAE3FF9DBD90}" srcOrd="0" destOrd="0" presId="urn:microsoft.com/office/officeart/2005/8/layout/orgChart1"/>
    <dgm:cxn modelId="{E588EBBD-1E63-4E98-BE57-07423F32EA9E}" type="presParOf" srcId="{5EBDF887-AF25-4A47-904F-0750328D8454}" destId="{0F57BDE4-AF38-41FF-A4E9-ACD35D8B88B9}" srcOrd="1" destOrd="0" presId="urn:microsoft.com/office/officeart/2005/8/layout/orgChart1"/>
    <dgm:cxn modelId="{0B633D6B-CCE8-4196-890B-7BF368E65014}" type="presParOf" srcId="{0A8AC8F9-EBCA-4CD2-9AC2-201FDF85FAFE}" destId="{A3C4A360-E883-49B4-95B4-13D2BB3A54D6}" srcOrd="1" destOrd="0" presId="urn:microsoft.com/office/officeart/2005/8/layout/orgChart1"/>
    <dgm:cxn modelId="{3D2DAD70-D5D6-4443-ACDB-DC1F04F4D661}" type="presParOf" srcId="{A3C4A360-E883-49B4-95B4-13D2BB3A54D6}" destId="{33DD0652-80D3-459A-812F-E2EB019ED9F7}" srcOrd="0" destOrd="0" presId="urn:microsoft.com/office/officeart/2005/8/layout/orgChart1"/>
    <dgm:cxn modelId="{A7622DC9-A426-4549-B822-22440F410B75}" type="presParOf" srcId="{A3C4A360-E883-49B4-95B4-13D2BB3A54D6}" destId="{8F6E6651-38D7-4625-A7E3-13E8A3A2D4AE}" srcOrd="1" destOrd="0" presId="urn:microsoft.com/office/officeart/2005/8/layout/orgChart1"/>
    <dgm:cxn modelId="{97E076D5-8A49-4BDD-A49A-3939F8DC69EE}" type="presParOf" srcId="{8F6E6651-38D7-4625-A7E3-13E8A3A2D4AE}" destId="{648F5F4C-578D-4E09-A918-481AB4C76986}" srcOrd="0" destOrd="0" presId="urn:microsoft.com/office/officeart/2005/8/layout/orgChart1"/>
    <dgm:cxn modelId="{8DF52719-21B3-4B27-8CC9-5178928984C8}" type="presParOf" srcId="{648F5F4C-578D-4E09-A918-481AB4C76986}" destId="{177F9ADD-F5C5-4B53-A5A6-E206A94B7BB5}" srcOrd="0" destOrd="0" presId="urn:microsoft.com/office/officeart/2005/8/layout/orgChart1"/>
    <dgm:cxn modelId="{4A4412A4-D796-4FBB-B094-8CF1859E5352}" type="presParOf" srcId="{648F5F4C-578D-4E09-A918-481AB4C76986}" destId="{67F8B50B-8DF9-497C-AE45-15FAE686B039}" srcOrd="1" destOrd="0" presId="urn:microsoft.com/office/officeart/2005/8/layout/orgChart1"/>
    <dgm:cxn modelId="{AFE91E16-0CAA-4DE0-B50A-BFC9CFB35E4C}" type="presParOf" srcId="{8F6E6651-38D7-4625-A7E3-13E8A3A2D4AE}" destId="{3DD5011B-E221-4385-97F1-0F0592986ACB}" srcOrd="1" destOrd="0" presId="urn:microsoft.com/office/officeart/2005/8/layout/orgChart1"/>
    <dgm:cxn modelId="{24F0188A-DC0B-4AD8-98B9-38B21D504E37}" type="presParOf" srcId="{8F6E6651-38D7-4625-A7E3-13E8A3A2D4AE}" destId="{7FA88DC1-3E78-48FC-B408-6A5FE27772F4}" srcOrd="2" destOrd="0" presId="urn:microsoft.com/office/officeart/2005/8/layout/orgChart1"/>
    <dgm:cxn modelId="{C1D72329-919E-4F93-971E-0B0DCAB10AB5}" type="presParOf" srcId="{A3C4A360-E883-49B4-95B4-13D2BB3A54D6}" destId="{9C6A2588-F6B0-4958-827C-8276F14AEA98}" srcOrd="2" destOrd="0" presId="urn:microsoft.com/office/officeart/2005/8/layout/orgChart1"/>
    <dgm:cxn modelId="{613AA6FF-D098-4AFC-BBCA-7F1D5E9ECFB7}" type="presParOf" srcId="{A3C4A360-E883-49B4-95B4-13D2BB3A54D6}" destId="{A20F6E08-A94F-40DB-9F3B-DBABDF59D18D}" srcOrd="3" destOrd="0" presId="urn:microsoft.com/office/officeart/2005/8/layout/orgChart1"/>
    <dgm:cxn modelId="{0A8F88C0-BD31-48E4-8A63-9D52072F2923}" type="presParOf" srcId="{A20F6E08-A94F-40DB-9F3B-DBABDF59D18D}" destId="{548E2C56-5625-4456-A3D8-6B5CFA7A7C8D}" srcOrd="0" destOrd="0" presId="urn:microsoft.com/office/officeart/2005/8/layout/orgChart1"/>
    <dgm:cxn modelId="{27BB7FDB-2E23-45E9-ACCC-F122450320E6}" type="presParOf" srcId="{548E2C56-5625-4456-A3D8-6B5CFA7A7C8D}" destId="{044DBD82-D617-445B-95D7-63608BD4C4D0}" srcOrd="0" destOrd="0" presId="urn:microsoft.com/office/officeart/2005/8/layout/orgChart1"/>
    <dgm:cxn modelId="{ACD46E0A-8653-4240-BAD6-E215BD479388}" type="presParOf" srcId="{548E2C56-5625-4456-A3D8-6B5CFA7A7C8D}" destId="{E1F93E56-230C-446A-9FE5-1D7E90410CE6}" srcOrd="1" destOrd="0" presId="urn:microsoft.com/office/officeart/2005/8/layout/orgChart1"/>
    <dgm:cxn modelId="{F59E0459-B0BC-4748-8825-C0261B8BD00E}" type="presParOf" srcId="{A20F6E08-A94F-40DB-9F3B-DBABDF59D18D}" destId="{A58895F7-2E99-4A41-B317-15A396EC371B}" srcOrd="1" destOrd="0" presId="urn:microsoft.com/office/officeart/2005/8/layout/orgChart1"/>
    <dgm:cxn modelId="{C51A6007-0276-44AB-A1D1-8F686CF11525}" type="presParOf" srcId="{A20F6E08-A94F-40DB-9F3B-DBABDF59D18D}" destId="{0E32072D-53D6-48AD-B9C7-B7A3B46E878F}" srcOrd="2" destOrd="0" presId="urn:microsoft.com/office/officeart/2005/8/layout/orgChart1"/>
    <dgm:cxn modelId="{9BE67F8A-67DA-4703-A99F-1CCBAAD68179}" type="presParOf" srcId="{A3C4A360-E883-49B4-95B4-13D2BB3A54D6}" destId="{FAD83F92-4249-4045-AAC6-8704250DE215}" srcOrd="4" destOrd="0" presId="urn:microsoft.com/office/officeart/2005/8/layout/orgChart1"/>
    <dgm:cxn modelId="{E5848EBD-B5CE-4C91-894B-12CB70F7EAFA}" type="presParOf" srcId="{A3C4A360-E883-49B4-95B4-13D2BB3A54D6}" destId="{298152A9-7D4C-4ED5-8983-2F3513BA407C}" srcOrd="5" destOrd="0" presId="urn:microsoft.com/office/officeart/2005/8/layout/orgChart1"/>
    <dgm:cxn modelId="{A9891C41-9CEB-483F-BFAF-42DCC2B73F4E}" type="presParOf" srcId="{298152A9-7D4C-4ED5-8983-2F3513BA407C}" destId="{0F6A6EFA-679D-455D-8269-2AB57D353FE5}" srcOrd="0" destOrd="0" presId="urn:microsoft.com/office/officeart/2005/8/layout/orgChart1"/>
    <dgm:cxn modelId="{0D25F3F8-71AB-4B78-ABB1-B4149E6B71DA}" type="presParOf" srcId="{0F6A6EFA-679D-455D-8269-2AB57D353FE5}" destId="{CE74CC60-F368-40EF-B623-F7BA168CE20C}" srcOrd="0" destOrd="0" presId="urn:microsoft.com/office/officeart/2005/8/layout/orgChart1"/>
    <dgm:cxn modelId="{26D960B0-530B-4AE2-8363-AA1A63C02569}" type="presParOf" srcId="{0F6A6EFA-679D-455D-8269-2AB57D353FE5}" destId="{C6B483CC-DADF-4020-87F4-E1D373CE3FC8}" srcOrd="1" destOrd="0" presId="urn:microsoft.com/office/officeart/2005/8/layout/orgChart1"/>
    <dgm:cxn modelId="{78CFD316-56E6-4313-8257-A50CEDE35FFB}" type="presParOf" srcId="{298152A9-7D4C-4ED5-8983-2F3513BA407C}" destId="{293290BC-3601-45C2-9F36-7BE5A61A4401}" srcOrd="1" destOrd="0" presId="urn:microsoft.com/office/officeart/2005/8/layout/orgChart1"/>
    <dgm:cxn modelId="{64471E11-CA9B-4779-BFED-A830FF46EAFB}" type="presParOf" srcId="{298152A9-7D4C-4ED5-8983-2F3513BA407C}" destId="{D7CA9AA9-80D8-4ABD-8848-44B27FAFB60C}" srcOrd="2" destOrd="0" presId="urn:microsoft.com/office/officeart/2005/8/layout/orgChart1"/>
    <dgm:cxn modelId="{2A79A2B0-EE69-413A-837A-3E37CDC423EE}" type="presParOf" srcId="{0A8AC8F9-EBCA-4CD2-9AC2-201FDF85FAFE}" destId="{73EF881F-8663-4C40-91C5-993D1B2D6EBF}" srcOrd="2" destOrd="0" presId="urn:microsoft.com/office/officeart/2005/8/layout/orgChart1"/>
    <dgm:cxn modelId="{E9BC8FAC-FB0A-4F89-8131-2692EFADF49B}" type="presParOf" srcId="{0DBE7BA9-6643-4540-BEA3-D881AF2D21A5}" destId="{7D62D7EE-1A64-44F3-8D12-043F01585BB1}"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2F185B8-C046-4EEB-AC69-ECAFBF066685}">
      <dsp:nvSpPr>
        <dsp:cNvPr id="0" name=""/>
        <dsp:cNvSpPr/>
      </dsp:nvSpPr>
      <dsp:spPr>
        <a:xfrm>
          <a:off x="12419747" y="1150968"/>
          <a:ext cx="117876" cy="2195342"/>
        </a:xfrm>
        <a:custGeom>
          <a:avLst/>
          <a:gdLst/>
          <a:ahLst/>
          <a:cxnLst/>
          <a:rect l="0" t="0" r="0" b="0"/>
          <a:pathLst>
            <a:path>
              <a:moveTo>
                <a:pt x="0" y="0"/>
              </a:moveTo>
              <a:lnTo>
                <a:pt x="0" y="2195342"/>
              </a:lnTo>
              <a:lnTo>
                <a:pt x="11787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A5CF57C-EB3E-499E-8222-998FF1F3959E}">
      <dsp:nvSpPr>
        <dsp:cNvPr id="0" name=""/>
        <dsp:cNvSpPr/>
      </dsp:nvSpPr>
      <dsp:spPr>
        <a:xfrm>
          <a:off x="12419747" y="1150968"/>
          <a:ext cx="117876" cy="1593530"/>
        </a:xfrm>
        <a:custGeom>
          <a:avLst/>
          <a:gdLst/>
          <a:ahLst/>
          <a:cxnLst/>
          <a:rect l="0" t="0" r="0" b="0"/>
          <a:pathLst>
            <a:path>
              <a:moveTo>
                <a:pt x="0" y="0"/>
              </a:moveTo>
              <a:lnTo>
                <a:pt x="0" y="1593530"/>
              </a:lnTo>
              <a:lnTo>
                <a:pt x="11787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2419747" y="1150968"/>
          <a:ext cx="117876" cy="991718"/>
        </a:xfrm>
        <a:custGeom>
          <a:avLst/>
          <a:gdLst/>
          <a:ahLst/>
          <a:cxnLst/>
          <a:rect l="0" t="0" r="0" b="0"/>
          <a:pathLst>
            <a:path>
              <a:moveTo>
                <a:pt x="0" y="0"/>
              </a:moveTo>
              <a:lnTo>
                <a:pt x="0" y="991718"/>
              </a:lnTo>
              <a:lnTo>
                <a:pt x="11787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2419747" y="1150968"/>
          <a:ext cx="117876" cy="389906"/>
        </a:xfrm>
        <a:custGeom>
          <a:avLst/>
          <a:gdLst/>
          <a:ahLst/>
          <a:cxnLst/>
          <a:rect l="0" t="0" r="0" b="0"/>
          <a:pathLst>
            <a:path>
              <a:moveTo>
                <a:pt x="0" y="0"/>
              </a:moveTo>
              <a:lnTo>
                <a:pt x="0" y="389906"/>
              </a:lnTo>
              <a:lnTo>
                <a:pt x="11787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79009" y="545919"/>
          <a:ext cx="5291288" cy="181236"/>
        </a:xfrm>
        <a:custGeom>
          <a:avLst/>
          <a:gdLst/>
          <a:ahLst/>
          <a:cxnLst/>
          <a:rect l="0" t="0" r="0" b="0"/>
          <a:pathLst>
            <a:path>
              <a:moveTo>
                <a:pt x="0" y="0"/>
              </a:moveTo>
              <a:lnTo>
                <a:pt x="0" y="92236"/>
              </a:lnTo>
              <a:lnTo>
                <a:pt x="5291288" y="92236"/>
              </a:lnTo>
              <a:lnTo>
                <a:pt x="5291288"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F80D404-5D4B-4F52-90C5-8D2231084CAD}">
      <dsp:nvSpPr>
        <dsp:cNvPr id="0" name=""/>
        <dsp:cNvSpPr/>
      </dsp:nvSpPr>
      <dsp:spPr>
        <a:xfrm>
          <a:off x="11360937" y="1141877"/>
          <a:ext cx="151063" cy="1602621"/>
        </a:xfrm>
        <a:custGeom>
          <a:avLst/>
          <a:gdLst/>
          <a:ahLst/>
          <a:cxnLst/>
          <a:rect l="0" t="0" r="0" b="0"/>
          <a:pathLst>
            <a:path>
              <a:moveTo>
                <a:pt x="0" y="0"/>
              </a:moveTo>
              <a:lnTo>
                <a:pt x="0" y="1602621"/>
              </a:lnTo>
              <a:lnTo>
                <a:pt x="15106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360937" y="1141877"/>
          <a:ext cx="151063" cy="1000809"/>
        </a:xfrm>
        <a:custGeom>
          <a:avLst/>
          <a:gdLst/>
          <a:ahLst/>
          <a:cxnLst/>
          <a:rect l="0" t="0" r="0" b="0"/>
          <a:pathLst>
            <a:path>
              <a:moveTo>
                <a:pt x="0" y="0"/>
              </a:moveTo>
              <a:lnTo>
                <a:pt x="0" y="1000809"/>
              </a:lnTo>
              <a:lnTo>
                <a:pt x="15106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360937" y="1141877"/>
          <a:ext cx="151063" cy="398997"/>
        </a:xfrm>
        <a:custGeom>
          <a:avLst/>
          <a:gdLst/>
          <a:ahLst/>
          <a:cxnLst/>
          <a:rect l="0" t="0" r="0" b="0"/>
          <a:pathLst>
            <a:path>
              <a:moveTo>
                <a:pt x="0" y="0"/>
              </a:moveTo>
              <a:lnTo>
                <a:pt x="0" y="398997"/>
              </a:lnTo>
              <a:lnTo>
                <a:pt x="15106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79009" y="545919"/>
          <a:ext cx="4320976" cy="172146"/>
        </a:xfrm>
        <a:custGeom>
          <a:avLst/>
          <a:gdLst/>
          <a:ahLst/>
          <a:cxnLst/>
          <a:rect l="0" t="0" r="0" b="0"/>
          <a:pathLst>
            <a:path>
              <a:moveTo>
                <a:pt x="0" y="0"/>
              </a:moveTo>
              <a:lnTo>
                <a:pt x="0" y="83145"/>
              </a:lnTo>
              <a:lnTo>
                <a:pt x="4320976" y="83145"/>
              </a:lnTo>
              <a:lnTo>
                <a:pt x="4320976"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59233" y="1141877"/>
          <a:ext cx="127143" cy="1602621"/>
        </a:xfrm>
        <a:custGeom>
          <a:avLst/>
          <a:gdLst/>
          <a:ahLst/>
          <a:cxnLst/>
          <a:rect l="0" t="0" r="0" b="0"/>
          <a:pathLst>
            <a:path>
              <a:moveTo>
                <a:pt x="0" y="0"/>
              </a:moveTo>
              <a:lnTo>
                <a:pt x="0" y="1602621"/>
              </a:lnTo>
              <a:lnTo>
                <a:pt x="12714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59233"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59233"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79009" y="545919"/>
          <a:ext cx="3319273" cy="172146"/>
        </a:xfrm>
        <a:custGeom>
          <a:avLst/>
          <a:gdLst/>
          <a:ahLst/>
          <a:cxnLst/>
          <a:rect l="0" t="0" r="0" b="0"/>
          <a:pathLst>
            <a:path>
              <a:moveTo>
                <a:pt x="0" y="0"/>
              </a:moveTo>
              <a:lnTo>
                <a:pt x="0" y="83145"/>
              </a:lnTo>
              <a:lnTo>
                <a:pt x="3319273" y="83145"/>
              </a:lnTo>
              <a:lnTo>
                <a:pt x="3319273"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333610"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333610"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79009" y="545919"/>
          <a:ext cx="2293649" cy="172146"/>
        </a:xfrm>
        <a:custGeom>
          <a:avLst/>
          <a:gdLst/>
          <a:ahLst/>
          <a:cxnLst/>
          <a:rect l="0" t="0" r="0" b="0"/>
          <a:pathLst>
            <a:path>
              <a:moveTo>
                <a:pt x="0" y="0"/>
              </a:moveTo>
              <a:lnTo>
                <a:pt x="0" y="83145"/>
              </a:lnTo>
              <a:lnTo>
                <a:pt x="2293649" y="83145"/>
              </a:lnTo>
              <a:lnTo>
                <a:pt x="2293649"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245951" y="1141877"/>
          <a:ext cx="137482" cy="2204433"/>
        </a:xfrm>
        <a:custGeom>
          <a:avLst/>
          <a:gdLst/>
          <a:ahLst/>
          <a:cxnLst/>
          <a:rect l="0" t="0" r="0" b="0"/>
          <a:pathLst>
            <a:path>
              <a:moveTo>
                <a:pt x="0" y="0"/>
              </a:moveTo>
              <a:lnTo>
                <a:pt x="0" y="2204433"/>
              </a:lnTo>
              <a:lnTo>
                <a:pt x="137482" y="220443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245951" y="1141877"/>
          <a:ext cx="137482" cy="1602621"/>
        </a:xfrm>
        <a:custGeom>
          <a:avLst/>
          <a:gdLst/>
          <a:ahLst/>
          <a:cxnLst/>
          <a:rect l="0" t="0" r="0" b="0"/>
          <a:pathLst>
            <a:path>
              <a:moveTo>
                <a:pt x="0" y="0"/>
              </a:moveTo>
              <a:lnTo>
                <a:pt x="0" y="1602621"/>
              </a:lnTo>
              <a:lnTo>
                <a:pt x="137482"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79B63F5-1585-4F14-83B5-B906D8A6FF0B}">
      <dsp:nvSpPr>
        <dsp:cNvPr id="0" name=""/>
        <dsp:cNvSpPr/>
      </dsp:nvSpPr>
      <dsp:spPr>
        <a:xfrm>
          <a:off x="8245951" y="1141877"/>
          <a:ext cx="137482" cy="1000809"/>
        </a:xfrm>
        <a:custGeom>
          <a:avLst/>
          <a:gdLst/>
          <a:ahLst/>
          <a:cxnLst/>
          <a:rect l="0" t="0" r="0" b="0"/>
          <a:pathLst>
            <a:path>
              <a:moveTo>
                <a:pt x="0" y="0"/>
              </a:moveTo>
              <a:lnTo>
                <a:pt x="0" y="1000809"/>
              </a:lnTo>
              <a:lnTo>
                <a:pt x="137482"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245951" y="1141877"/>
          <a:ext cx="137482" cy="398997"/>
        </a:xfrm>
        <a:custGeom>
          <a:avLst/>
          <a:gdLst/>
          <a:ahLst/>
          <a:cxnLst/>
          <a:rect l="0" t="0" r="0" b="0"/>
          <a:pathLst>
            <a:path>
              <a:moveTo>
                <a:pt x="0" y="0"/>
              </a:moveTo>
              <a:lnTo>
                <a:pt x="0" y="398997"/>
              </a:lnTo>
              <a:lnTo>
                <a:pt x="137482"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79009" y="545919"/>
          <a:ext cx="1233562" cy="172146"/>
        </a:xfrm>
        <a:custGeom>
          <a:avLst/>
          <a:gdLst/>
          <a:ahLst/>
          <a:cxnLst/>
          <a:rect l="0" t="0" r="0" b="0"/>
          <a:pathLst>
            <a:path>
              <a:moveTo>
                <a:pt x="0" y="0"/>
              </a:moveTo>
              <a:lnTo>
                <a:pt x="0" y="83145"/>
              </a:lnTo>
              <a:lnTo>
                <a:pt x="1233562" y="83145"/>
              </a:lnTo>
              <a:lnTo>
                <a:pt x="1233562"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7230667" y="1752780"/>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723066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DB6957A-A58F-4BEE-8C87-ED3BED229B6B}">
      <dsp:nvSpPr>
        <dsp:cNvPr id="0" name=""/>
        <dsp:cNvSpPr/>
      </dsp:nvSpPr>
      <dsp:spPr>
        <a:xfrm>
          <a:off x="723066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723066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7056904"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172D84E-6E46-4AFF-A66C-B4C2C508F290}">
      <dsp:nvSpPr>
        <dsp:cNvPr id="0" name=""/>
        <dsp:cNvSpPr/>
      </dsp:nvSpPr>
      <dsp:spPr>
        <a:xfrm>
          <a:off x="6205043"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6205043"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6205043"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544093"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7056904" y="545919"/>
          <a:ext cx="322105" cy="172146"/>
        </a:xfrm>
        <a:custGeom>
          <a:avLst/>
          <a:gdLst/>
          <a:ahLst/>
          <a:cxnLst/>
          <a:rect l="0" t="0" r="0" b="0"/>
          <a:pathLst>
            <a:path>
              <a:moveTo>
                <a:pt x="322105" y="0"/>
              </a:moveTo>
              <a:lnTo>
                <a:pt x="322105"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326AC9-F046-45F7-A8D2-2062DA5AE27C}">
      <dsp:nvSpPr>
        <dsp:cNvPr id="0" name=""/>
        <dsp:cNvSpPr/>
      </dsp:nvSpPr>
      <dsp:spPr>
        <a:xfrm>
          <a:off x="5179420"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5179420"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5179420"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5005657"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A59831-D8DF-43E9-AC5C-E5395A3A51DA}">
      <dsp:nvSpPr>
        <dsp:cNvPr id="0" name=""/>
        <dsp:cNvSpPr/>
      </dsp:nvSpPr>
      <dsp:spPr>
        <a:xfrm>
          <a:off x="415379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415379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415379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4492846"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5005657" y="545919"/>
          <a:ext cx="2373351" cy="172146"/>
        </a:xfrm>
        <a:custGeom>
          <a:avLst/>
          <a:gdLst/>
          <a:ahLst/>
          <a:cxnLst/>
          <a:rect l="0" t="0" r="0" b="0"/>
          <a:pathLst>
            <a:path>
              <a:moveTo>
                <a:pt x="2373351" y="0"/>
              </a:moveTo>
              <a:lnTo>
                <a:pt x="2373351"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CACCFE2-0126-432F-9B67-67E4B6F7A0F9}">
      <dsp:nvSpPr>
        <dsp:cNvPr id="0" name=""/>
        <dsp:cNvSpPr/>
      </dsp:nvSpPr>
      <dsp:spPr>
        <a:xfrm>
          <a:off x="3128173" y="2354592"/>
          <a:ext cx="127143" cy="4602590"/>
        </a:xfrm>
        <a:custGeom>
          <a:avLst/>
          <a:gdLst/>
          <a:ahLst/>
          <a:cxnLst/>
          <a:rect l="0" t="0" r="0" b="0"/>
          <a:pathLst>
            <a:path>
              <a:moveTo>
                <a:pt x="0" y="0"/>
              </a:moveTo>
              <a:lnTo>
                <a:pt x="0" y="4602590"/>
              </a:lnTo>
              <a:lnTo>
                <a:pt x="127143" y="460259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3128173" y="2354592"/>
          <a:ext cx="127143" cy="4000778"/>
        </a:xfrm>
        <a:custGeom>
          <a:avLst/>
          <a:gdLst/>
          <a:ahLst/>
          <a:cxnLst/>
          <a:rect l="0" t="0" r="0" b="0"/>
          <a:pathLst>
            <a:path>
              <a:moveTo>
                <a:pt x="0" y="0"/>
              </a:moveTo>
              <a:lnTo>
                <a:pt x="0" y="4000778"/>
              </a:lnTo>
              <a:lnTo>
                <a:pt x="127143" y="400077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5DE5333-50BB-4F97-A333-62B618935A3C}">
      <dsp:nvSpPr>
        <dsp:cNvPr id="0" name=""/>
        <dsp:cNvSpPr/>
      </dsp:nvSpPr>
      <dsp:spPr>
        <a:xfrm>
          <a:off x="3128173" y="2354592"/>
          <a:ext cx="127143" cy="3398966"/>
        </a:xfrm>
        <a:custGeom>
          <a:avLst/>
          <a:gdLst/>
          <a:ahLst/>
          <a:cxnLst/>
          <a:rect l="0" t="0" r="0" b="0"/>
          <a:pathLst>
            <a:path>
              <a:moveTo>
                <a:pt x="0" y="0"/>
              </a:moveTo>
              <a:lnTo>
                <a:pt x="0" y="3398966"/>
              </a:lnTo>
              <a:lnTo>
                <a:pt x="127143" y="339896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33159DC-F794-4096-9FD6-AE9E1CDD14F3}">
      <dsp:nvSpPr>
        <dsp:cNvPr id="0" name=""/>
        <dsp:cNvSpPr/>
      </dsp:nvSpPr>
      <dsp:spPr>
        <a:xfrm>
          <a:off x="3128173" y="2354592"/>
          <a:ext cx="127143" cy="2797154"/>
        </a:xfrm>
        <a:custGeom>
          <a:avLst/>
          <a:gdLst/>
          <a:ahLst/>
          <a:cxnLst/>
          <a:rect l="0" t="0" r="0" b="0"/>
          <a:pathLst>
            <a:path>
              <a:moveTo>
                <a:pt x="0" y="0"/>
              </a:moveTo>
              <a:lnTo>
                <a:pt x="0" y="2797154"/>
              </a:lnTo>
              <a:lnTo>
                <a:pt x="127143" y="279715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653D61-FB8E-4D72-886C-42D8BC318512}">
      <dsp:nvSpPr>
        <dsp:cNvPr id="0" name=""/>
        <dsp:cNvSpPr/>
      </dsp:nvSpPr>
      <dsp:spPr>
        <a:xfrm>
          <a:off x="3128173" y="2354592"/>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3128173" y="2354592"/>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3128173" y="2354592"/>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3128173" y="2354592"/>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3421502" y="1752780"/>
          <a:ext cx="91440" cy="178000"/>
        </a:xfrm>
        <a:custGeom>
          <a:avLst/>
          <a:gdLst/>
          <a:ahLst/>
          <a:cxnLst/>
          <a:rect l="0" t="0" r="0" b="0"/>
          <a:pathLst>
            <a:path>
              <a:moveTo>
                <a:pt x="45720" y="0"/>
              </a:moveTo>
              <a:lnTo>
                <a:pt x="45720" y="17800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3421502" y="1141877"/>
          <a:ext cx="91440" cy="187091"/>
        </a:xfrm>
        <a:custGeom>
          <a:avLst/>
          <a:gdLst/>
          <a:ahLst/>
          <a:cxnLst/>
          <a:rect l="0" t="0" r="0" b="0"/>
          <a:pathLst>
            <a:path>
              <a:moveTo>
                <a:pt x="45720" y="0"/>
              </a:moveTo>
              <a:lnTo>
                <a:pt x="4572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3467222" y="545919"/>
          <a:ext cx="3911786" cy="172146"/>
        </a:xfrm>
        <a:custGeom>
          <a:avLst/>
          <a:gdLst/>
          <a:ahLst/>
          <a:cxnLst/>
          <a:rect l="0" t="0" r="0" b="0"/>
          <a:pathLst>
            <a:path>
              <a:moveTo>
                <a:pt x="3911786" y="0"/>
              </a:moveTo>
              <a:lnTo>
                <a:pt x="3911786"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769F0DD-BFB1-47C2-B74D-F49F18268D9E}">
      <dsp:nvSpPr>
        <dsp:cNvPr id="0" name=""/>
        <dsp:cNvSpPr/>
      </dsp:nvSpPr>
      <dsp:spPr>
        <a:xfrm>
          <a:off x="1900801" y="1150968"/>
          <a:ext cx="116986" cy="2195342"/>
        </a:xfrm>
        <a:custGeom>
          <a:avLst/>
          <a:gdLst/>
          <a:ahLst/>
          <a:cxnLst/>
          <a:rect l="0" t="0" r="0" b="0"/>
          <a:pathLst>
            <a:path>
              <a:moveTo>
                <a:pt x="0" y="0"/>
              </a:moveTo>
              <a:lnTo>
                <a:pt x="0" y="2195342"/>
              </a:lnTo>
              <a:lnTo>
                <a:pt x="11698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900801" y="1150968"/>
          <a:ext cx="116986" cy="1593530"/>
        </a:xfrm>
        <a:custGeom>
          <a:avLst/>
          <a:gdLst/>
          <a:ahLst/>
          <a:cxnLst/>
          <a:rect l="0" t="0" r="0" b="0"/>
          <a:pathLst>
            <a:path>
              <a:moveTo>
                <a:pt x="0" y="0"/>
              </a:moveTo>
              <a:lnTo>
                <a:pt x="0" y="1593530"/>
              </a:lnTo>
              <a:lnTo>
                <a:pt x="11698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900801" y="1150968"/>
          <a:ext cx="116986" cy="991718"/>
        </a:xfrm>
        <a:custGeom>
          <a:avLst/>
          <a:gdLst/>
          <a:ahLst/>
          <a:cxnLst/>
          <a:rect l="0" t="0" r="0" b="0"/>
          <a:pathLst>
            <a:path>
              <a:moveTo>
                <a:pt x="0" y="0"/>
              </a:moveTo>
              <a:lnTo>
                <a:pt x="0" y="991718"/>
              </a:lnTo>
              <a:lnTo>
                <a:pt x="11698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1900801" y="1150968"/>
          <a:ext cx="116986" cy="389906"/>
        </a:xfrm>
        <a:custGeom>
          <a:avLst/>
          <a:gdLst/>
          <a:ahLst/>
          <a:cxnLst/>
          <a:rect l="0" t="0" r="0" b="0"/>
          <a:pathLst>
            <a:path>
              <a:moveTo>
                <a:pt x="0" y="0"/>
              </a:moveTo>
              <a:lnTo>
                <a:pt x="0" y="389906"/>
              </a:lnTo>
              <a:lnTo>
                <a:pt x="11698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2161659" y="545919"/>
          <a:ext cx="5217350" cy="181236"/>
        </a:xfrm>
        <a:custGeom>
          <a:avLst/>
          <a:gdLst/>
          <a:ahLst/>
          <a:cxnLst/>
          <a:rect l="0" t="0" r="0" b="0"/>
          <a:pathLst>
            <a:path>
              <a:moveTo>
                <a:pt x="5217350" y="0"/>
              </a:moveTo>
              <a:lnTo>
                <a:pt x="5217350" y="92236"/>
              </a:lnTo>
              <a:lnTo>
                <a:pt x="0" y="92236"/>
              </a:lnTo>
              <a:lnTo>
                <a:pt x="0"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2606" y="0"/>
          <a:ext cx="1272807" cy="545919"/>
        </a:xfrm>
        <a:prstGeom prst="rect">
          <a:avLst/>
        </a:prstGeom>
        <a:solidFill>
          <a:schemeClr val="tx2"/>
        </a:solidFill>
        <a:ln>
          <a:solidFill>
            <a:schemeClr val="accent1"/>
          </a:solidFill>
        </a:ln>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FASOR - FARE ADVISOR</a:t>
          </a:r>
        </a:p>
      </dsp:txBody>
      <dsp:txXfrm>
        <a:off x="6742606" y="0"/>
        <a:ext cx="1272807" cy="545919"/>
      </dsp:txXfrm>
    </dsp:sp>
    <dsp:sp modelId="{4C9AEEA8-806B-4221-A8CF-497F84C39D63}">
      <dsp:nvSpPr>
        <dsp:cNvPr id="0" name=""/>
        <dsp:cNvSpPr/>
      </dsp:nvSpPr>
      <dsp:spPr>
        <a:xfrm>
          <a:off x="1835587" y="727156"/>
          <a:ext cx="652143"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1835587" y="727156"/>
        <a:ext cx="652143" cy="423811"/>
      </dsp:txXfrm>
    </dsp:sp>
    <dsp:sp modelId="{9E9FE827-52A4-46D9-ADB2-E6FCF0B9E008}">
      <dsp:nvSpPr>
        <dsp:cNvPr id="0" name=""/>
        <dsp:cNvSpPr/>
      </dsp:nvSpPr>
      <dsp:spPr>
        <a:xfrm>
          <a:off x="201778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a:t>
          </a:r>
          <a:r>
            <a:rPr lang="pt-BR" sz="600" b="0" kern="1200"/>
            <a:t>DE</a:t>
          </a:r>
          <a:r>
            <a:rPr lang="pt-BR" sz="600" kern="1200"/>
            <a:t> OBJETIVOS DO APP</a:t>
          </a:r>
        </a:p>
      </dsp:txBody>
      <dsp:txXfrm>
        <a:off x="2017788" y="1328968"/>
        <a:ext cx="847622" cy="423811"/>
      </dsp:txXfrm>
    </dsp:sp>
    <dsp:sp modelId="{CF1CE0D6-2000-45B7-B412-882350AF6F25}">
      <dsp:nvSpPr>
        <dsp:cNvPr id="0" name=""/>
        <dsp:cNvSpPr/>
      </dsp:nvSpPr>
      <dsp:spPr>
        <a:xfrm>
          <a:off x="2017788"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DESENVOLVIMENTO E MARKETING</a:t>
          </a:r>
        </a:p>
      </dsp:txBody>
      <dsp:txXfrm>
        <a:off x="2017788" y="1930780"/>
        <a:ext cx="847622" cy="423811"/>
      </dsp:txXfrm>
    </dsp:sp>
    <dsp:sp modelId="{422A5DCC-F310-4179-AC5C-3A5AA9AB3509}">
      <dsp:nvSpPr>
        <dsp:cNvPr id="0" name=""/>
        <dsp:cNvSpPr/>
      </dsp:nvSpPr>
      <dsp:spPr>
        <a:xfrm>
          <a:off x="2017788"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17788" y="2532593"/>
        <a:ext cx="847622" cy="423811"/>
      </dsp:txXfrm>
    </dsp:sp>
    <dsp:sp modelId="{E7944EBC-8DAD-4B06-9272-B5AD2D89D4CC}">
      <dsp:nvSpPr>
        <dsp:cNvPr id="0" name=""/>
        <dsp:cNvSpPr/>
      </dsp:nvSpPr>
      <dsp:spPr>
        <a:xfrm>
          <a:off x="2017788"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NOME DO PROJETO</a:t>
          </a:r>
        </a:p>
      </dsp:txBody>
      <dsp:txXfrm>
        <a:off x="2017788" y="3134405"/>
        <a:ext cx="847622" cy="423811"/>
      </dsp:txXfrm>
    </dsp:sp>
    <dsp:sp modelId="{D170E32D-A43F-4CAB-A215-C289F970862B}">
      <dsp:nvSpPr>
        <dsp:cNvPr id="0" name=""/>
        <dsp:cNvSpPr/>
      </dsp:nvSpPr>
      <dsp:spPr>
        <a:xfrm>
          <a:off x="3041542" y="718066"/>
          <a:ext cx="851360"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3041542" y="718066"/>
        <a:ext cx="851360" cy="423811"/>
      </dsp:txXfrm>
    </dsp:sp>
    <dsp:sp modelId="{8D28DA9C-651E-493C-AEB4-8DE7C4670A76}">
      <dsp:nvSpPr>
        <dsp:cNvPr id="0" name=""/>
        <dsp:cNvSpPr/>
      </dsp:nvSpPr>
      <dsp:spPr>
        <a:xfrm>
          <a:off x="304341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3043411" y="1328968"/>
        <a:ext cx="847622" cy="423811"/>
      </dsp:txXfrm>
    </dsp:sp>
    <dsp:sp modelId="{72AC346F-2F4E-444E-8C03-BD2A3B5A48DE}">
      <dsp:nvSpPr>
        <dsp:cNvPr id="0" name=""/>
        <dsp:cNvSpPr/>
      </dsp:nvSpPr>
      <dsp:spPr>
        <a:xfrm>
          <a:off x="3043411"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 (LEVANTAMENTO DE REQUISITOS)</a:t>
          </a:r>
        </a:p>
      </dsp:txBody>
      <dsp:txXfrm>
        <a:off x="3043411" y="1930780"/>
        <a:ext cx="847622" cy="423811"/>
      </dsp:txXfrm>
    </dsp:sp>
    <dsp:sp modelId="{539C43EC-88FB-4101-BFC8-2FBEBDCB1CFF}">
      <dsp:nvSpPr>
        <dsp:cNvPr id="0" name=""/>
        <dsp:cNvSpPr/>
      </dsp:nvSpPr>
      <dsp:spPr>
        <a:xfrm>
          <a:off x="325531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PROCURAR PROGRAMAS DE AFILIADO</a:t>
          </a:r>
        </a:p>
      </dsp:txBody>
      <dsp:txXfrm>
        <a:off x="3255317" y="2532593"/>
        <a:ext cx="847622" cy="423811"/>
      </dsp:txXfrm>
    </dsp:sp>
    <dsp:sp modelId="{042C9D99-30E8-4921-9EB9-EBE3CC59CEFA}">
      <dsp:nvSpPr>
        <dsp:cNvPr id="0" name=""/>
        <dsp:cNvSpPr/>
      </dsp:nvSpPr>
      <dsp:spPr>
        <a:xfrm>
          <a:off x="325531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MAPEAR APIS A SEREM UTILIZADAS</a:t>
          </a:r>
        </a:p>
      </dsp:txBody>
      <dsp:txXfrm>
        <a:off x="3255317" y="3134405"/>
        <a:ext cx="847622" cy="423811"/>
      </dsp:txXfrm>
    </dsp:sp>
    <dsp:sp modelId="{D7E2BE4B-D731-4C2D-BA0A-37C902784000}">
      <dsp:nvSpPr>
        <dsp:cNvPr id="0" name=""/>
        <dsp:cNvSpPr/>
      </dsp:nvSpPr>
      <dsp:spPr>
        <a:xfrm>
          <a:off x="3255317"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APLICATIVOS DE TRANSPORTE</a:t>
          </a:r>
        </a:p>
      </dsp:txBody>
      <dsp:txXfrm>
        <a:off x="3255317" y="3736217"/>
        <a:ext cx="847622" cy="423811"/>
      </dsp:txXfrm>
    </dsp:sp>
    <dsp:sp modelId="{98E47B64-E1C1-4958-A31B-4DAA865C327E}">
      <dsp:nvSpPr>
        <dsp:cNvPr id="0" name=""/>
        <dsp:cNvSpPr/>
      </dsp:nvSpPr>
      <dsp:spPr>
        <a:xfrm>
          <a:off x="3255317" y="4338029"/>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REALIZAR ANÁLISE DE DADOS HISTÓRICOS DAS EMPRESAS DE TRANSPORTE</a:t>
          </a:r>
        </a:p>
      </dsp:txBody>
      <dsp:txXfrm>
        <a:off x="3255317" y="4338029"/>
        <a:ext cx="847622" cy="423811"/>
      </dsp:txXfrm>
    </dsp:sp>
    <dsp:sp modelId="{C526E934-56BD-47A1-8152-63C5545C4E98}">
      <dsp:nvSpPr>
        <dsp:cNvPr id="0" name=""/>
        <dsp:cNvSpPr/>
      </dsp:nvSpPr>
      <dsp:spPr>
        <a:xfrm>
          <a:off x="3255317" y="4939841"/>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MODELAR ARQUITETURA DO PROJETO</a:t>
          </a:r>
        </a:p>
      </dsp:txBody>
      <dsp:txXfrm>
        <a:off x="3255317" y="4939841"/>
        <a:ext cx="847622" cy="423811"/>
      </dsp:txXfrm>
    </dsp:sp>
    <dsp:sp modelId="{A7F081D8-FB5E-4128-9450-6EE0224D13C6}">
      <dsp:nvSpPr>
        <dsp:cNvPr id="0" name=""/>
        <dsp:cNvSpPr/>
      </dsp:nvSpPr>
      <dsp:spPr>
        <a:xfrm>
          <a:off x="3255317" y="554165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MODELO DE MACHINE LEARNING</a:t>
          </a:r>
        </a:p>
      </dsp:txBody>
      <dsp:txXfrm>
        <a:off x="3255317" y="5541653"/>
        <a:ext cx="847622" cy="423811"/>
      </dsp:txXfrm>
    </dsp:sp>
    <dsp:sp modelId="{85AD923B-4E2C-411D-9E05-6D278E6E3C31}">
      <dsp:nvSpPr>
        <dsp:cNvPr id="0" name=""/>
        <dsp:cNvSpPr/>
      </dsp:nvSpPr>
      <dsp:spPr>
        <a:xfrm>
          <a:off x="3255317" y="614346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INFRAESTRUTURA</a:t>
          </a:r>
        </a:p>
      </dsp:txBody>
      <dsp:txXfrm>
        <a:off x="3255317" y="6143465"/>
        <a:ext cx="847622" cy="423811"/>
      </dsp:txXfrm>
    </dsp:sp>
    <dsp:sp modelId="{48A8AFAE-E3F7-4D96-8D57-1C4FF429C7CC}">
      <dsp:nvSpPr>
        <dsp:cNvPr id="0" name=""/>
        <dsp:cNvSpPr/>
      </dsp:nvSpPr>
      <dsp:spPr>
        <a:xfrm>
          <a:off x="3255317" y="674527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CRONOGRAMAS E METAS</a:t>
          </a:r>
        </a:p>
      </dsp:txBody>
      <dsp:txXfrm>
        <a:off x="3255317" y="6745277"/>
        <a:ext cx="847622" cy="423811"/>
      </dsp:txXfrm>
    </dsp:sp>
    <dsp:sp modelId="{5368EF9E-E26F-497A-B704-8C2CE5D835FD}">
      <dsp:nvSpPr>
        <dsp:cNvPr id="0" name=""/>
        <dsp:cNvSpPr/>
      </dsp:nvSpPr>
      <dsp:spPr>
        <a:xfrm>
          <a:off x="4581846"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4581846" y="718066"/>
        <a:ext cx="847622" cy="423811"/>
      </dsp:txXfrm>
    </dsp:sp>
    <dsp:sp modelId="{3CB81659-FE3C-423B-9CBD-B42FC5FE3EA0}">
      <dsp:nvSpPr>
        <dsp:cNvPr id="0" name=""/>
        <dsp:cNvSpPr/>
      </dsp:nvSpPr>
      <dsp:spPr>
        <a:xfrm>
          <a:off x="40690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4069034" y="1328968"/>
        <a:ext cx="847622" cy="423811"/>
      </dsp:txXfrm>
    </dsp:sp>
    <dsp:sp modelId="{07D3882F-C235-4ADF-85FA-E879C777A8BD}">
      <dsp:nvSpPr>
        <dsp:cNvPr id="0" name=""/>
        <dsp:cNvSpPr/>
      </dsp:nvSpPr>
      <dsp:spPr>
        <a:xfrm>
          <a:off x="428094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4280940" y="1930780"/>
        <a:ext cx="847622" cy="423811"/>
      </dsp:txXfrm>
    </dsp:sp>
    <dsp:sp modelId="{D7DDDDF0-F44F-4B11-B08B-89295DEA0D9B}">
      <dsp:nvSpPr>
        <dsp:cNvPr id="0" name=""/>
        <dsp:cNvSpPr/>
      </dsp:nvSpPr>
      <dsp:spPr>
        <a:xfrm>
          <a:off x="428094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4280940" y="2532593"/>
        <a:ext cx="847622" cy="423811"/>
      </dsp:txXfrm>
    </dsp:sp>
    <dsp:sp modelId="{78355528-2FBA-459D-A480-582EE4AE14AC}">
      <dsp:nvSpPr>
        <dsp:cNvPr id="0" name=""/>
        <dsp:cNvSpPr/>
      </dsp:nvSpPr>
      <dsp:spPr>
        <a:xfrm>
          <a:off x="428094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LOGOTIPO</a:t>
          </a:r>
        </a:p>
      </dsp:txBody>
      <dsp:txXfrm>
        <a:off x="4280940" y="3134405"/>
        <a:ext cx="847622" cy="423811"/>
      </dsp:txXfrm>
    </dsp:sp>
    <dsp:sp modelId="{12FDCBF9-3BED-482D-906E-5A09DB8EAF1F}">
      <dsp:nvSpPr>
        <dsp:cNvPr id="0" name=""/>
        <dsp:cNvSpPr/>
      </dsp:nvSpPr>
      <dsp:spPr>
        <a:xfrm>
          <a:off x="509465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5094658" y="1328968"/>
        <a:ext cx="847622" cy="423811"/>
      </dsp:txXfrm>
    </dsp:sp>
    <dsp:sp modelId="{1E535ECD-9FA0-4E48-A66D-29FFB2AB3B70}">
      <dsp:nvSpPr>
        <dsp:cNvPr id="0" name=""/>
        <dsp:cNvSpPr/>
      </dsp:nvSpPr>
      <dsp:spPr>
        <a:xfrm>
          <a:off x="5306563"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5306563" y="1930780"/>
        <a:ext cx="847622" cy="423811"/>
      </dsp:txXfrm>
    </dsp:sp>
    <dsp:sp modelId="{0A7F2A46-750F-45A2-923B-D1292802EFDC}">
      <dsp:nvSpPr>
        <dsp:cNvPr id="0" name=""/>
        <dsp:cNvSpPr/>
      </dsp:nvSpPr>
      <dsp:spPr>
        <a:xfrm>
          <a:off x="5306563"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PERSONAS</a:t>
          </a:r>
        </a:p>
      </dsp:txBody>
      <dsp:txXfrm>
        <a:off x="5306563" y="2532593"/>
        <a:ext cx="847622" cy="423811"/>
      </dsp:txXfrm>
    </dsp:sp>
    <dsp:sp modelId="{18BE359E-181C-4A47-95CC-3311C2D1D39D}">
      <dsp:nvSpPr>
        <dsp:cNvPr id="0" name=""/>
        <dsp:cNvSpPr/>
      </dsp:nvSpPr>
      <dsp:spPr>
        <a:xfrm>
          <a:off x="5306563"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5306563" y="3134405"/>
        <a:ext cx="847622" cy="423811"/>
      </dsp:txXfrm>
    </dsp:sp>
    <dsp:sp modelId="{34D49AA9-33AD-4664-ADD5-58DB46EB9889}">
      <dsp:nvSpPr>
        <dsp:cNvPr id="0" name=""/>
        <dsp:cNvSpPr/>
      </dsp:nvSpPr>
      <dsp:spPr>
        <a:xfrm>
          <a:off x="6531946" y="718066"/>
          <a:ext cx="104991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531946" y="718066"/>
        <a:ext cx="1049916" cy="423811"/>
      </dsp:txXfrm>
    </dsp:sp>
    <dsp:sp modelId="{DA2E93DC-BB1D-4564-889B-BA004AC786E0}">
      <dsp:nvSpPr>
        <dsp:cNvPr id="0" name=""/>
        <dsp:cNvSpPr/>
      </dsp:nvSpPr>
      <dsp:spPr>
        <a:xfrm>
          <a:off x="612028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6120281" y="1328968"/>
        <a:ext cx="847622" cy="423811"/>
      </dsp:txXfrm>
    </dsp:sp>
    <dsp:sp modelId="{47D7B08E-C006-4337-AFA5-B2B6AB5330E7}">
      <dsp:nvSpPr>
        <dsp:cNvPr id="0" name=""/>
        <dsp:cNvSpPr/>
      </dsp:nvSpPr>
      <dsp:spPr>
        <a:xfrm>
          <a:off x="633218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FRONT-END</a:t>
          </a:r>
        </a:p>
      </dsp:txBody>
      <dsp:txXfrm>
        <a:off x="6332187" y="1930780"/>
        <a:ext cx="847622" cy="423811"/>
      </dsp:txXfrm>
    </dsp:sp>
    <dsp:sp modelId="{43E1BAD0-C612-479E-A76D-9ADDAE663A0D}">
      <dsp:nvSpPr>
        <dsp:cNvPr id="0" name=""/>
        <dsp:cNvSpPr/>
      </dsp:nvSpPr>
      <dsp:spPr>
        <a:xfrm>
          <a:off x="633218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BACK-END</a:t>
          </a:r>
        </a:p>
      </dsp:txBody>
      <dsp:txXfrm>
        <a:off x="6332187" y="2532593"/>
        <a:ext cx="847622" cy="423811"/>
      </dsp:txXfrm>
    </dsp:sp>
    <dsp:sp modelId="{77FA7ED2-A8EF-4EF3-B8AA-B4169772EA77}">
      <dsp:nvSpPr>
        <dsp:cNvPr id="0" name=""/>
        <dsp:cNvSpPr/>
      </dsp:nvSpPr>
      <dsp:spPr>
        <a:xfrm>
          <a:off x="633218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FAZER TRATATIVA DOS DADOS</a:t>
          </a:r>
        </a:p>
      </dsp:txBody>
      <dsp:txXfrm>
        <a:off x="6332187" y="3134405"/>
        <a:ext cx="847622" cy="423811"/>
      </dsp:txXfrm>
    </dsp:sp>
    <dsp:sp modelId="{4CB3CC10-420D-4678-B4A5-F650FAA65CFC}">
      <dsp:nvSpPr>
        <dsp:cNvPr id="0" name=""/>
        <dsp:cNvSpPr/>
      </dsp:nvSpPr>
      <dsp:spPr>
        <a:xfrm>
          <a:off x="7145905"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FUNÇÕES</a:t>
          </a:r>
        </a:p>
      </dsp:txBody>
      <dsp:txXfrm>
        <a:off x="7145905" y="1328968"/>
        <a:ext cx="847622" cy="423811"/>
      </dsp:txXfrm>
    </dsp:sp>
    <dsp:sp modelId="{4AD3C1C4-D9EA-4B51-B2F8-F5F336E1219A}">
      <dsp:nvSpPr>
        <dsp:cNvPr id="0" name=""/>
        <dsp:cNvSpPr/>
      </dsp:nvSpPr>
      <dsp:spPr>
        <a:xfrm>
          <a:off x="735781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SISTEMA DE COTAÇÃO INTELIGENTE</a:t>
          </a:r>
        </a:p>
      </dsp:txBody>
      <dsp:txXfrm>
        <a:off x="7357810" y="1930780"/>
        <a:ext cx="847622" cy="423811"/>
      </dsp:txXfrm>
    </dsp:sp>
    <dsp:sp modelId="{3A7EC605-CDDF-416F-9E99-BBDDD04E3F38}">
      <dsp:nvSpPr>
        <dsp:cNvPr id="0" name=""/>
        <dsp:cNvSpPr/>
      </dsp:nvSpPr>
      <dsp:spPr>
        <a:xfrm>
          <a:off x="735781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SEGMENTADOR DE SERVIÇOS DE APLICATIVOS POR MEIO DA DISTÂNCIA</a:t>
          </a:r>
        </a:p>
      </dsp:txBody>
      <dsp:txXfrm>
        <a:off x="7357810" y="2532593"/>
        <a:ext cx="847622" cy="423811"/>
      </dsp:txXfrm>
    </dsp:sp>
    <dsp:sp modelId="{8106893D-3A89-48AC-99BF-9C6C7C662C1D}">
      <dsp:nvSpPr>
        <dsp:cNvPr id="0" name=""/>
        <dsp:cNvSpPr/>
      </dsp:nvSpPr>
      <dsp:spPr>
        <a:xfrm>
          <a:off x="735781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INDENTIFICADOR DE ÁREAS DE RISCO</a:t>
          </a:r>
        </a:p>
      </dsp:txBody>
      <dsp:txXfrm>
        <a:off x="7357810" y="3134405"/>
        <a:ext cx="847622" cy="423811"/>
      </dsp:txXfrm>
    </dsp:sp>
    <dsp:sp modelId="{A197E7E5-E989-4B2D-830A-0E09071FB3E2}">
      <dsp:nvSpPr>
        <dsp:cNvPr id="0" name=""/>
        <dsp:cNvSpPr/>
      </dsp:nvSpPr>
      <dsp:spPr>
        <a:xfrm>
          <a:off x="7357810"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7357810" y="3736217"/>
        <a:ext cx="847622" cy="423811"/>
      </dsp:txXfrm>
    </dsp:sp>
    <dsp:sp modelId="{3A2A1C1F-CABC-4C98-B728-F262323AA994}">
      <dsp:nvSpPr>
        <dsp:cNvPr id="0" name=""/>
        <dsp:cNvSpPr/>
      </dsp:nvSpPr>
      <dsp:spPr>
        <a:xfrm>
          <a:off x="8154296" y="718066"/>
          <a:ext cx="916551"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8154296" y="718066"/>
        <a:ext cx="916551" cy="423811"/>
      </dsp:txXfrm>
    </dsp:sp>
    <dsp:sp modelId="{6BAFA004-7462-4BB3-8CF7-8F0FAE532698}">
      <dsp:nvSpPr>
        <dsp:cNvPr id="0" name=""/>
        <dsp:cNvSpPr/>
      </dsp:nvSpPr>
      <dsp:spPr>
        <a:xfrm>
          <a:off x="83834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8383434" y="1328968"/>
        <a:ext cx="847622" cy="423811"/>
      </dsp:txXfrm>
    </dsp:sp>
    <dsp:sp modelId="{475F4F74-9BEF-46A5-9D41-86F56CF7B9CF}">
      <dsp:nvSpPr>
        <dsp:cNvPr id="0" name=""/>
        <dsp:cNvSpPr/>
      </dsp:nvSpPr>
      <dsp:spPr>
        <a:xfrm>
          <a:off x="838343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UNITÁRIOS</a:t>
          </a:r>
        </a:p>
      </dsp:txBody>
      <dsp:txXfrm>
        <a:off x="8383434" y="1930780"/>
        <a:ext cx="847622" cy="423811"/>
      </dsp:txXfrm>
    </dsp:sp>
    <dsp:sp modelId="{8214640F-5D66-49B2-997F-5F320E255B10}">
      <dsp:nvSpPr>
        <dsp:cNvPr id="0" name=""/>
        <dsp:cNvSpPr/>
      </dsp:nvSpPr>
      <dsp:spPr>
        <a:xfrm>
          <a:off x="838343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8383434" y="2532593"/>
        <a:ext cx="847622" cy="423811"/>
      </dsp:txXfrm>
    </dsp:sp>
    <dsp:sp modelId="{0CE7C8B4-F8E6-429D-8C4A-73E9D60DCB81}">
      <dsp:nvSpPr>
        <dsp:cNvPr id="0" name=""/>
        <dsp:cNvSpPr/>
      </dsp:nvSpPr>
      <dsp:spPr>
        <a:xfrm>
          <a:off x="838343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8383434" y="3134405"/>
        <a:ext cx="847622" cy="423811"/>
      </dsp:txXfrm>
    </dsp:sp>
    <dsp:sp modelId="{9A681887-5350-4EBE-BD43-C7E4297AB1BB}">
      <dsp:nvSpPr>
        <dsp:cNvPr id="0" name=""/>
        <dsp:cNvSpPr/>
      </dsp:nvSpPr>
      <dsp:spPr>
        <a:xfrm>
          <a:off x="9248848"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248848" y="718066"/>
        <a:ext cx="847622" cy="423811"/>
      </dsp:txXfrm>
    </dsp:sp>
    <dsp:sp modelId="{A4073290-40FA-4447-A63D-A2A271E69369}">
      <dsp:nvSpPr>
        <dsp:cNvPr id="0" name=""/>
        <dsp:cNvSpPr/>
      </dsp:nvSpPr>
      <dsp:spPr>
        <a:xfrm>
          <a:off x="946075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MATERIAS DE MARKETING</a:t>
          </a:r>
        </a:p>
      </dsp:txBody>
      <dsp:txXfrm>
        <a:off x="9460754" y="1328968"/>
        <a:ext cx="847622" cy="423811"/>
      </dsp:txXfrm>
    </dsp:sp>
    <dsp:sp modelId="{55EC4157-21BA-4613-8860-42E031585862}">
      <dsp:nvSpPr>
        <dsp:cNvPr id="0" name=""/>
        <dsp:cNvSpPr/>
      </dsp:nvSpPr>
      <dsp:spPr>
        <a:xfrm>
          <a:off x="946075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AVALIAÇÃO DO APP NAS LOJAS DE APLICATIVOS</a:t>
          </a:r>
        </a:p>
      </dsp:txBody>
      <dsp:txXfrm>
        <a:off x="9460754" y="1930780"/>
        <a:ext cx="847622" cy="423811"/>
      </dsp:txXfrm>
    </dsp:sp>
    <dsp:sp modelId="{36F65EB3-A93B-4BDE-AD59-D991F66D50DB}">
      <dsp:nvSpPr>
        <dsp:cNvPr id="0" name=""/>
        <dsp:cNvSpPr/>
      </dsp:nvSpPr>
      <dsp:spPr>
        <a:xfrm>
          <a:off x="10274471"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274471" y="718066"/>
        <a:ext cx="847622" cy="423811"/>
      </dsp:txXfrm>
    </dsp:sp>
    <dsp:sp modelId="{26279B3F-32AE-429E-8F6A-E74283514EA0}">
      <dsp:nvSpPr>
        <dsp:cNvPr id="0" name=""/>
        <dsp:cNvSpPr/>
      </dsp:nvSpPr>
      <dsp:spPr>
        <a:xfrm>
          <a:off x="10486377"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DE MÉTRICAS E FEEDBACK</a:t>
          </a:r>
        </a:p>
      </dsp:txBody>
      <dsp:txXfrm>
        <a:off x="10486377" y="1328968"/>
        <a:ext cx="847622" cy="423811"/>
      </dsp:txXfrm>
    </dsp:sp>
    <dsp:sp modelId="{463E7EE2-DBFC-4EC0-BC5D-9271F221CF32}">
      <dsp:nvSpPr>
        <dsp:cNvPr id="0" name=""/>
        <dsp:cNvSpPr/>
      </dsp:nvSpPr>
      <dsp:spPr>
        <a:xfrm>
          <a:off x="1048637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REALIZAÇÃO DE ATUALIZAÇÕES E MELHORIAS CONTÍNUAS</a:t>
          </a:r>
        </a:p>
      </dsp:txBody>
      <dsp:txXfrm>
        <a:off x="10486377" y="1930780"/>
        <a:ext cx="847622" cy="423811"/>
      </dsp:txXfrm>
    </dsp:sp>
    <dsp:sp modelId="{133F1FC1-C5F4-4978-BE80-4F349F36D878}">
      <dsp:nvSpPr>
        <dsp:cNvPr id="0" name=""/>
        <dsp:cNvSpPr/>
      </dsp:nvSpPr>
      <dsp:spPr>
        <a:xfrm>
          <a:off x="1048637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E SOLUÇÃO DE DÚVIDAS</a:t>
          </a:r>
        </a:p>
      </dsp:txBody>
      <dsp:txXfrm>
        <a:off x="10486377" y="2532593"/>
        <a:ext cx="847622" cy="423811"/>
      </dsp:txXfrm>
    </dsp:sp>
    <dsp:sp modelId="{66215115-E87F-416B-87DA-9B997A3EC349}">
      <dsp:nvSpPr>
        <dsp:cNvPr id="0" name=""/>
        <dsp:cNvSpPr/>
      </dsp:nvSpPr>
      <dsp:spPr>
        <a:xfrm>
          <a:off x="11276175"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276175" y="718066"/>
        <a:ext cx="847622" cy="423811"/>
      </dsp:txXfrm>
    </dsp:sp>
    <dsp:sp modelId="{526919F3-C1E6-4952-AA9E-1BBFD8E73B82}">
      <dsp:nvSpPr>
        <dsp:cNvPr id="0" name=""/>
        <dsp:cNvSpPr/>
      </dsp:nvSpPr>
      <dsp:spPr>
        <a:xfrm>
          <a:off x="11512000"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ESTRATÉGIAS DE MARKETING</a:t>
          </a:r>
        </a:p>
      </dsp:txBody>
      <dsp:txXfrm>
        <a:off x="11512000" y="1328968"/>
        <a:ext cx="847622" cy="423811"/>
      </dsp:txXfrm>
    </dsp:sp>
    <dsp:sp modelId="{77F7510F-B277-4906-B909-89B1197C6DDE}">
      <dsp:nvSpPr>
        <dsp:cNvPr id="0" name=""/>
        <dsp:cNvSpPr/>
      </dsp:nvSpPr>
      <dsp:spPr>
        <a:xfrm>
          <a:off x="1151200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CAMPANHAS EM MÍDIAS SOCIAIS E ANÚNCIOS ONLINE</a:t>
          </a:r>
        </a:p>
      </dsp:txBody>
      <dsp:txXfrm>
        <a:off x="11512000" y="1930780"/>
        <a:ext cx="847622" cy="423811"/>
      </dsp:txXfrm>
    </dsp:sp>
    <dsp:sp modelId="{6A298386-1FE7-4571-9AF8-754041AF87CD}">
      <dsp:nvSpPr>
        <dsp:cNvPr id="0" name=""/>
        <dsp:cNvSpPr/>
      </dsp:nvSpPr>
      <dsp:spPr>
        <a:xfrm>
          <a:off x="1151200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DIVULGAÇÃO POR MEIO DE MARKETING DE INFLUÊNCIA</a:t>
          </a:r>
        </a:p>
      </dsp:txBody>
      <dsp:txXfrm>
        <a:off x="11512000" y="2532593"/>
        <a:ext cx="847622" cy="423811"/>
      </dsp:txXfrm>
    </dsp:sp>
    <dsp:sp modelId="{F5C5F184-CBCA-49BB-BB7E-3A0146C211EB}">
      <dsp:nvSpPr>
        <dsp:cNvPr id="0" name=""/>
        <dsp:cNvSpPr/>
      </dsp:nvSpPr>
      <dsp:spPr>
        <a:xfrm>
          <a:off x="12357110" y="727156"/>
          <a:ext cx="62637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2357110" y="727156"/>
        <a:ext cx="626376" cy="423811"/>
      </dsp:txXfrm>
    </dsp:sp>
    <dsp:sp modelId="{3E37B074-43F2-410D-A821-9E917734EEF5}">
      <dsp:nvSpPr>
        <dsp:cNvPr id="0" name=""/>
        <dsp:cNvSpPr/>
      </dsp:nvSpPr>
      <dsp:spPr>
        <a:xfrm>
          <a:off x="1253762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EXPANSÃO DE MERCADO</a:t>
          </a:r>
        </a:p>
      </dsp:txBody>
      <dsp:txXfrm>
        <a:off x="12537624" y="1328968"/>
        <a:ext cx="847622" cy="423811"/>
      </dsp:txXfrm>
    </dsp:sp>
    <dsp:sp modelId="{E1649481-31C2-4E1C-A6F3-BCDF01D59BD2}">
      <dsp:nvSpPr>
        <dsp:cNvPr id="0" name=""/>
        <dsp:cNvSpPr/>
      </dsp:nvSpPr>
      <dsp:spPr>
        <a:xfrm>
          <a:off x="1253762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PARCERIAS</a:t>
          </a:r>
        </a:p>
      </dsp:txBody>
      <dsp:txXfrm>
        <a:off x="12537624" y="1930780"/>
        <a:ext cx="847622" cy="423811"/>
      </dsp:txXfrm>
    </dsp:sp>
    <dsp:sp modelId="{5D899EB1-B601-4B33-9059-E0DEFEEE5318}">
      <dsp:nvSpPr>
        <dsp:cNvPr id="0" name=""/>
        <dsp:cNvSpPr/>
      </dsp:nvSpPr>
      <dsp:spPr>
        <a:xfrm>
          <a:off x="1253762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DIVERSIFICAR PLANOS DE ASSINATURA</a:t>
          </a:r>
        </a:p>
      </dsp:txBody>
      <dsp:txXfrm>
        <a:off x="12537624" y="2532593"/>
        <a:ext cx="847622" cy="423811"/>
      </dsp:txXfrm>
    </dsp:sp>
    <dsp:sp modelId="{0E3D7BBC-8D70-40B5-9C37-C2DD890C8361}">
      <dsp:nvSpPr>
        <dsp:cNvPr id="0" name=""/>
        <dsp:cNvSpPr/>
      </dsp:nvSpPr>
      <dsp:spPr>
        <a:xfrm>
          <a:off x="1253762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PROPOSTA COMERCIAL</a:t>
          </a:r>
        </a:p>
      </dsp:txBody>
      <dsp:txXfrm>
        <a:off x="12537624" y="3134405"/>
        <a:ext cx="847622" cy="4238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AD83F92-4249-4045-AAC6-8704250DE215}">
      <dsp:nvSpPr>
        <dsp:cNvPr id="0" name=""/>
        <dsp:cNvSpPr/>
      </dsp:nvSpPr>
      <dsp:spPr>
        <a:xfrm>
          <a:off x="6300787" y="2371032"/>
          <a:ext cx="2370852" cy="411470"/>
        </a:xfrm>
        <a:custGeom>
          <a:avLst/>
          <a:gdLst/>
          <a:ahLst/>
          <a:cxnLst/>
          <a:rect l="0" t="0" r="0" b="0"/>
          <a:pathLst>
            <a:path>
              <a:moveTo>
                <a:pt x="0" y="0"/>
              </a:moveTo>
              <a:lnTo>
                <a:pt x="0" y="205735"/>
              </a:lnTo>
              <a:lnTo>
                <a:pt x="2370852" y="205735"/>
              </a:lnTo>
              <a:lnTo>
                <a:pt x="2370852"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6A2588-F6B0-4958-827C-8276F14AEA98}">
      <dsp:nvSpPr>
        <dsp:cNvPr id="0" name=""/>
        <dsp:cNvSpPr/>
      </dsp:nvSpPr>
      <dsp:spPr>
        <a:xfrm>
          <a:off x="6255067" y="2371032"/>
          <a:ext cx="91440" cy="411470"/>
        </a:xfrm>
        <a:custGeom>
          <a:avLst/>
          <a:gdLst/>
          <a:ahLst/>
          <a:cxnLst/>
          <a:rect l="0" t="0" r="0" b="0"/>
          <a:pathLst>
            <a:path>
              <a:moveTo>
                <a:pt x="45720" y="0"/>
              </a:moveTo>
              <a:lnTo>
                <a:pt x="45720"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3DD0652-80D3-459A-812F-E2EB019ED9F7}">
      <dsp:nvSpPr>
        <dsp:cNvPr id="0" name=""/>
        <dsp:cNvSpPr/>
      </dsp:nvSpPr>
      <dsp:spPr>
        <a:xfrm>
          <a:off x="3929935" y="2371032"/>
          <a:ext cx="2370852" cy="411470"/>
        </a:xfrm>
        <a:custGeom>
          <a:avLst/>
          <a:gdLst/>
          <a:ahLst/>
          <a:cxnLst/>
          <a:rect l="0" t="0" r="0" b="0"/>
          <a:pathLst>
            <a:path>
              <a:moveTo>
                <a:pt x="2370852" y="0"/>
              </a:moveTo>
              <a:lnTo>
                <a:pt x="2370852" y="205735"/>
              </a:lnTo>
              <a:lnTo>
                <a:pt x="0" y="205735"/>
              </a:lnTo>
              <a:lnTo>
                <a:pt x="0"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1B7E695-9683-4A3C-B712-3B441D3C80AD}">
      <dsp:nvSpPr>
        <dsp:cNvPr id="0" name=""/>
        <dsp:cNvSpPr/>
      </dsp:nvSpPr>
      <dsp:spPr>
        <a:xfrm>
          <a:off x="6255067" y="979871"/>
          <a:ext cx="91440" cy="411470"/>
        </a:xfrm>
        <a:custGeom>
          <a:avLst/>
          <a:gdLst/>
          <a:ahLst/>
          <a:cxnLst/>
          <a:rect l="0" t="0" r="0" b="0"/>
          <a:pathLst>
            <a:path>
              <a:moveTo>
                <a:pt x="45720" y="0"/>
              </a:moveTo>
              <a:lnTo>
                <a:pt x="45720" y="41147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88F88A-8345-4929-A1D7-D64ECC51DE49}">
      <dsp:nvSpPr>
        <dsp:cNvPr id="0" name=""/>
        <dsp:cNvSpPr/>
      </dsp:nvSpPr>
      <dsp:spPr>
        <a:xfrm>
          <a:off x="5321096" y="180"/>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Fare Advisor</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Patrocinador</a:t>
          </a:r>
        </a:p>
      </dsp:txBody>
      <dsp:txXfrm>
        <a:off x="5321096" y="180"/>
        <a:ext cx="1959381" cy="979690"/>
      </dsp:txXfrm>
    </dsp:sp>
    <dsp:sp modelId="{DD357619-01ED-4C72-B652-BAE3FF9DBD90}">
      <dsp:nvSpPr>
        <dsp:cNvPr id="0" name=""/>
        <dsp:cNvSpPr/>
      </dsp:nvSpPr>
      <dsp:spPr>
        <a:xfrm>
          <a:off x="5321096" y="1391342"/>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Icaro Luiz</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Gerente do projeto</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21096" y="1391342"/>
        <a:ext cx="1959381" cy="979690"/>
      </dsp:txXfrm>
    </dsp:sp>
    <dsp:sp modelId="{177F9ADD-F5C5-4B53-A5A6-E206A94B7BB5}">
      <dsp:nvSpPr>
        <dsp:cNvPr id="0" name=""/>
        <dsp:cNvSpPr/>
      </dsp:nvSpPr>
      <dsp:spPr>
        <a:xfrm>
          <a:off x="2950244"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Caroline Gomes</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Analista de Dados</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2950244" y="2782503"/>
        <a:ext cx="1959381" cy="979690"/>
      </dsp:txXfrm>
    </dsp:sp>
    <dsp:sp modelId="{044DBD82-D617-445B-95D7-63608BD4C4D0}">
      <dsp:nvSpPr>
        <dsp:cNvPr id="0" name=""/>
        <dsp:cNvSpPr/>
      </dsp:nvSpPr>
      <dsp:spPr>
        <a:xfrm>
          <a:off x="5321096"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Giovanne Braga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Desenvolvedor Full Stack</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21096" y="2782503"/>
        <a:ext cx="1959381" cy="979690"/>
      </dsp:txXfrm>
    </dsp:sp>
    <dsp:sp modelId="{CE74CC60-F368-40EF-B623-F7BA168CE20C}">
      <dsp:nvSpPr>
        <dsp:cNvPr id="0" name=""/>
        <dsp:cNvSpPr/>
      </dsp:nvSpPr>
      <dsp:spPr>
        <a:xfrm>
          <a:off x="7691948"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Isaac Ferreira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UX/UI Designer</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7691948" y="2782503"/>
        <a:ext cx="1959381" cy="979690"/>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escritoriodeprojetos.com.br/"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2.xml"/><Relationship Id="rId7" Type="http://schemas.openxmlformats.org/officeDocument/2006/relationships/image" Target="../media/image4.png"/><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image" Target="../media/image3.png"/><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oneCellAnchor>
    <xdr:from>
      <xdr:col>8</xdr:col>
      <xdr:colOff>0</xdr:colOff>
      <xdr:row>142</xdr:row>
      <xdr:rowOff>114300</xdr:rowOff>
    </xdr:from>
    <xdr:ext cx="14220825" cy="4667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161924</xdr:rowOff>
    </xdr:from>
    <xdr:to>
      <xdr:col>26</xdr:col>
      <xdr:colOff>542924</xdr:colOff>
      <xdr:row>43</xdr:row>
      <xdr:rowOff>28574</xdr:rowOff>
    </xdr:to>
    <xdr:graphicFrame macro="">
      <xdr:nvGraphicFramePr>
        <xdr:cNvPr id="3" name="Diagrama 2">
          <a:extLst>
            <a:ext uri="{FF2B5EF4-FFF2-40B4-BE49-F238E27FC236}">
              <a16:creationId xmlns:a16="http://schemas.microsoft.com/office/drawing/2014/main" id="{FC4F6986-4D31-4A45-BAB6-D1EBBB35082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12</xdr:row>
      <xdr:rowOff>9525</xdr:rowOff>
    </xdr:from>
    <xdr:to>
      <xdr:col>11</xdr:col>
      <xdr:colOff>0</xdr:colOff>
      <xdr:row>16</xdr:row>
      <xdr:rowOff>19050</xdr:rowOff>
    </xdr:to>
    <xdr:cxnSp macro="">
      <xdr:nvCxnSpPr>
        <xdr:cNvPr id="2" name="Conector de Seta Reta 1">
          <a:extLst>
            <a:ext uri="{FF2B5EF4-FFF2-40B4-BE49-F238E27FC236}">
              <a16:creationId xmlns:a16="http://schemas.microsoft.com/office/drawing/2014/main" id="{1D92CDC7-56FF-4871-AAA8-82678E6E903C}"/>
            </a:ext>
          </a:extLst>
        </xdr:cNvPr>
        <xdr:cNvCxnSpPr/>
      </xdr:nvCxnSpPr>
      <xdr:spPr>
        <a:xfrm>
          <a:off x="8486775" y="2162175"/>
          <a:ext cx="1200150"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6</xdr:row>
      <xdr:rowOff>28575</xdr:rowOff>
    </xdr:from>
    <xdr:to>
      <xdr:col>10</xdr:col>
      <xdr:colOff>590550</xdr:colOff>
      <xdr:row>11</xdr:row>
      <xdr:rowOff>180975</xdr:rowOff>
    </xdr:to>
    <xdr:cxnSp macro="">
      <xdr:nvCxnSpPr>
        <xdr:cNvPr id="3" name="Conector de Seta Reta 2">
          <a:extLst>
            <a:ext uri="{FF2B5EF4-FFF2-40B4-BE49-F238E27FC236}">
              <a16:creationId xmlns:a16="http://schemas.microsoft.com/office/drawing/2014/main" id="{972FAA2A-2747-442E-A276-7CBF981F63F0}"/>
            </a:ext>
          </a:extLst>
        </xdr:cNvPr>
        <xdr:cNvCxnSpPr/>
      </xdr:nvCxnSpPr>
      <xdr:spPr>
        <a:xfrm flipV="1">
          <a:off x="8486775" y="1000125"/>
          <a:ext cx="1190625" cy="1143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9525</xdr:colOff>
      <xdr:row>6</xdr:row>
      <xdr:rowOff>9525</xdr:rowOff>
    </xdr:from>
    <xdr:to>
      <xdr:col>15</xdr:col>
      <xdr:colOff>9525</xdr:colOff>
      <xdr:row>11</xdr:row>
      <xdr:rowOff>0</xdr:rowOff>
    </xdr:to>
    <xdr:cxnSp macro="">
      <xdr:nvCxnSpPr>
        <xdr:cNvPr id="4" name="Conector de Seta Reta 3">
          <a:extLst>
            <a:ext uri="{FF2B5EF4-FFF2-40B4-BE49-F238E27FC236}">
              <a16:creationId xmlns:a16="http://schemas.microsoft.com/office/drawing/2014/main" id="{A5DEED78-8DF2-4DC4-BEC1-6B7732463B6D}"/>
            </a:ext>
          </a:extLst>
        </xdr:cNvPr>
        <xdr:cNvCxnSpPr/>
      </xdr:nvCxnSpPr>
      <xdr:spPr>
        <a:xfrm>
          <a:off x="10896600" y="981075"/>
          <a:ext cx="1200150" cy="9810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600075</xdr:colOff>
      <xdr:row>10</xdr:row>
      <xdr:rowOff>190500</xdr:rowOff>
    </xdr:from>
    <xdr:to>
      <xdr:col>14</xdr:col>
      <xdr:colOff>600075</xdr:colOff>
      <xdr:row>16</xdr:row>
      <xdr:rowOff>9525</xdr:rowOff>
    </xdr:to>
    <xdr:cxnSp macro="">
      <xdr:nvCxnSpPr>
        <xdr:cNvPr id="5" name="Conector de Seta Reta 4">
          <a:extLst>
            <a:ext uri="{FF2B5EF4-FFF2-40B4-BE49-F238E27FC236}">
              <a16:creationId xmlns:a16="http://schemas.microsoft.com/office/drawing/2014/main" id="{726A6A6C-ADF3-4DD7-B46D-A3DB5416BF81}"/>
            </a:ext>
          </a:extLst>
        </xdr:cNvPr>
        <xdr:cNvCxnSpPr/>
      </xdr:nvCxnSpPr>
      <xdr:spPr>
        <a:xfrm flipV="1">
          <a:off x="10887075" y="1952625"/>
          <a:ext cx="1200150"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11</xdr:row>
      <xdr:rowOff>0</xdr:rowOff>
    </xdr:from>
    <xdr:to>
      <xdr:col>19</xdr:col>
      <xdr:colOff>0</xdr:colOff>
      <xdr:row>11</xdr:row>
      <xdr:rowOff>0</xdr:rowOff>
    </xdr:to>
    <xdr:cxnSp macro="">
      <xdr:nvCxnSpPr>
        <xdr:cNvPr id="6" name="Conector de Seta Reta 5">
          <a:extLst>
            <a:ext uri="{FF2B5EF4-FFF2-40B4-BE49-F238E27FC236}">
              <a16:creationId xmlns:a16="http://schemas.microsoft.com/office/drawing/2014/main" id="{AB1F98EC-7B50-49ED-A417-6B07F006BB44}"/>
            </a:ext>
          </a:extLst>
        </xdr:cNvPr>
        <xdr:cNvCxnSpPr/>
      </xdr:nvCxnSpPr>
      <xdr:spPr>
        <a:xfrm>
          <a:off x="13296900" y="1962150"/>
          <a:ext cx="119062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11</xdr:row>
      <xdr:rowOff>0</xdr:rowOff>
    </xdr:from>
    <xdr:to>
      <xdr:col>22</xdr:col>
      <xdr:colOff>600075</xdr:colOff>
      <xdr:row>11</xdr:row>
      <xdr:rowOff>0</xdr:rowOff>
    </xdr:to>
    <xdr:cxnSp macro="">
      <xdr:nvCxnSpPr>
        <xdr:cNvPr id="7" name="Conector de Seta Reta 6">
          <a:extLst>
            <a:ext uri="{FF2B5EF4-FFF2-40B4-BE49-F238E27FC236}">
              <a16:creationId xmlns:a16="http://schemas.microsoft.com/office/drawing/2014/main" id="{FC639C37-55EB-4A6B-AD0C-531B87E505B7}"/>
            </a:ext>
          </a:extLst>
        </xdr:cNvPr>
        <xdr:cNvCxnSpPr/>
      </xdr:nvCxnSpPr>
      <xdr:spPr>
        <a:xfrm>
          <a:off x="156876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9525</xdr:colOff>
      <xdr:row>13</xdr:row>
      <xdr:rowOff>0</xdr:rowOff>
    </xdr:from>
    <xdr:to>
      <xdr:col>19</xdr:col>
      <xdr:colOff>600075</xdr:colOff>
      <xdr:row>21</xdr:row>
      <xdr:rowOff>19050</xdr:rowOff>
    </xdr:to>
    <xdr:cxnSp macro="">
      <xdr:nvCxnSpPr>
        <xdr:cNvPr id="8" name="Conector de Seta Reta 7">
          <a:extLst>
            <a:ext uri="{FF2B5EF4-FFF2-40B4-BE49-F238E27FC236}">
              <a16:creationId xmlns:a16="http://schemas.microsoft.com/office/drawing/2014/main" id="{F43D3E94-AD7C-406B-959A-3202B5D27C0F}"/>
            </a:ext>
          </a:extLst>
        </xdr:cNvPr>
        <xdr:cNvCxnSpPr/>
      </xdr:nvCxnSpPr>
      <xdr:spPr>
        <a:xfrm>
          <a:off x="12696825" y="2352675"/>
          <a:ext cx="239077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9525</xdr:colOff>
      <xdr:row>12</xdr:row>
      <xdr:rowOff>180975</xdr:rowOff>
    </xdr:from>
    <xdr:to>
      <xdr:col>21</xdr:col>
      <xdr:colOff>0</xdr:colOff>
      <xdr:row>19</xdr:row>
      <xdr:rowOff>9525</xdr:rowOff>
    </xdr:to>
    <xdr:cxnSp macro="">
      <xdr:nvCxnSpPr>
        <xdr:cNvPr id="9" name="Conector de Seta Reta 8">
          <a:extLst>
            <a:ext uri="{FF2B5EF4-FFF2-40B4-BE49-F238E27FC236}">
              <a16:creationId xmlns:a16="http://schemas.microsoft.com/office/drawing/2014/main" id="{4EBEBB41-1E14-4F6D-86B9-96EB705ED38A}"/>
            </a:ext>
          </a:extLst>
        </xdr:cNvPr>
        <xdr:cNvCxnSpPr/>
      </xdr:nvCxnSpPr>
      <xdr:spPr>
        <a:xfrm>
          <a:off x="15097125" y="2333625"/>
          <a:ext cx="590550" cy="1228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590550</xdr:colOff>
      <xdr:row>11</xdr:row>
      <xdr:rowOff>57150</xdr:rowOff>
    </xdr:from>
    <xdr:to>
      <xdr:col>22</xdr:col>
      <xdr:colOff>590550</xdr:colOff>
      <xdr:row>19</xdr:row>
      <xdr:rowOff>9525</xdr:rowOff>
    </xdr:to>
    <xdr:cxnSp macro="">
      <xdr:nvCxnSpPr>
        <xdr:cNvPr id="10" name="Conector de Seta Reta 9">
          <a:extLst>
            <a:ext uri="{FF2B5EF4-FFF2-40B4-BE49-F238E27FC236}">
              <a16:creationId xmlns:a16="http://schemas.microsoft.com/office/drawing/2014/main" id="{0BF3A73D-678E-426D-BAF7-61570CF21AF5}"/>
            </a:ext>
          </a:extLst>
        </xdr:cNvPr>
        <xdr:cNvCxnSpPr/>
      </xdr:nvCxnSpPr>
      <xdr:spPr>
        <a:xfrm flipV="1">
          <a:off x="15678150" y="2019300"/>
          <a:ext cx="1200150" cy="1543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11</xdr:row>
      <xdr:rowOff>0</xdr:rowOff>
    </xdr:from>
    <xdr:to>
      <xdr:col>26</xdr:col>
      <xdr:colOff>600075</xdr:colOff>
      <xdr:row>11</xdr:row>
      <xdr:rowOff>0</xdr:rowOff>
    </xdr:to>
    <xdr:cxnSp macro="">
      <xdr:nvCxnSpPr>
        <xdr:cNvPr id="11" name="Conector de Seta Reta 10">
          <a:extLst>
            <a:ext uri="{FF2B5EF4-FFF2-40B4-BE49-F238E27FC236}">
              <a16:creationId xmlns:a16="http://schemas.microsoft.com/office/drawing/2014/main" id="{1BA8757D-F1DB-4A14-A4A1-0C20865A5784}"/>
            </a:ext>
          </a:extLst>
        </xdr:cNvPr>
        <xdr:cNvCxnSpPr/>
      </xdr:nvCxnSpPr>
      <xdr:spPr>
        <a:xfrm>
          <a:off x="180879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600075</xdr:colOff>
      <xdr:row>12</xdr:row>
      <xdr:rowOff>190500</xdr:rowOff>
    </xdr:from>
    <xdr:to>
      <xdr:col>28</xdr:col>
      <xdr:colOff>0</xdr:colOff>
      <xdr:row>19</xdr:row>
      <xdr:rowOff>0</xdr:rowOff>
    </xdr:to>
    <xdr:cxnSp macro="">
      <xdr:nvCxnSpPr>
        <xdr:cNvPr id="12" name="Conector de Seta Reta 11">
          <a:extLst>
            <a:ext uri="{FF2B5EF4-FFF2-40B4-BE49-F238E27FC236}">
              <a16:creationId xmlns:a16="http://schemas.microsoft.com/office/drawing/2014/main" id="{1D717496-8C24-4827-9EFB-6687C4C0A3D7}"/>
            </a:ext>
          </a:extLst>
        </xdr:cNvPr>
        <xdr:cNvCxnSpPr/>
      </xdr:nvCxnSpPr>
      <xdr:spPr>
        <a:xfrm>
          <a:off x="15087600" y="2343150"/>
          <a:ext cx="4800600" cy="12096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9525</xdr:colOff>
      <xdr:row>12</xdr:row>
      <xdr:rowOff>180975</xdr:rowOff>
    </xdr:from>
    <xdr:to>
      <xdr:col>29</xdr:col>
      <xdr:colOff>9525</xdr:colOff>
      <xdr:row>16</xdr:row>
      <xdr:rowOff>190500</xdr:rowOff>
    </xdr:to>
    <xdr:cxnSp macro="">
      <xdr:nvCxnSpPr>
        <xdr:cNvPr id="13" name="Conector de Seta Reta 12">
          <a:extLst>
            <a:ext uri="{FF2B5EF4-FFF2-40B4-BE49-F238E27FC236}">
              <a16:creationId xmlns:a16="http://schemas.microsoft.com/office/drawing/2014/main" id="{5ED86A28-F25E-4C81-9233-67FB68D9744F}"/>
            </a:ext>
          </a:extLst>
        </xdr:cNvPr>
        <xdr:cNvCxnSpPr/>
      </xdr:nvCxnSpPr>
      <xdr:spPr>
        <a:xfrm>
          <a:off x="19897725" y="2333625"/>
          <a:ext cx="600075"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30</xdr:col>
      <xdr:colOff>9525</xdr:colOff>
      <xdr:row>10</xdr:row>
      <xdr:rowOff>180975</xdr:rowOff>
    </xdr:from>
    <xdr:to>
      <xdr:col>31</xdr:col>
      <xdr:colOff>600075</xdr:colOff>
      <xdr:row>19</xdr:row>
      <xdr:rowOff>9525</xdr:rowOff>
    </xdr:to>
    <xdr:cxnSp macro="">
      <xdr:nvCxnSpPr>
        <xdr:cNvPr id="14" name="Conector de Seta Reta 13">
          <a:extLst>
            <a:ext uri="{FF2B5EF4-FFF2-40B4-BE49-F238E27FC236}">
              <a16:creationId xmlns:a16="http://schemas.microsoft.com/office/drawing/2014/main" id="{E6FDA034-859B-42B6-83AC-D7E49ACD89B6}"/>
            </a:ext>
          </a:extLst>
        </xdr:cNvPr>
        <xdr:cNvCxnSpPr/>
      </xdr:nvCxnSpPr>
      <xdr:spPr>
        <a:xfrm flipV="1">
          <a:off x="21097875" y="1943100"/>
          <a:ext cx="119062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34</xdr:col>
      <xdr:colOff>0</xdr:colOff>
      <xdr:row>11</xdr:row>
      <xdr:rowOff>0</xdr:rowOff>
    </xdr:from>
    <xdr:to>
      <xdr:col>35</xdr:col>
      <xdr:colOff>600075</xdr:colOff>
      <xdr:row>11</xdr:row>
      <xdr:rowOff>0</xdr:rowOff>
    </xdr:to>
    <xdr:cxnSp macro="">
      <xdr:nvCxnSpPr>
        <xdr:cNvPr id="15" name="Conector de Seta Reta 14">
          <a:extLst>
            <a:ext uri="{FF2B5EF4-FFF2-40B4-BE49-F238E27FC236}">
              <a16:creationId xmlns:a16="http://schemas.microsoft.com/office/drawing/2014/main" id="{E5E212F5-5F66-466F-9D19-84ACD613EB8E}"/>
            </a:ext>
          </a:extLst>
        </xdr:cNvPr>
        <xdr:cNvCxnSpPr/>
      </xdr:nvCxnSpPr>
      <xdr:spPr>
        <a:xfrm>
          <a:off x="234886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38</xdr:col>
      <xdr:colOff>0</xdr:colOff>
      <xdr:row>11</xdr:row>
      <xdr:rowOff>0</xdr:rowOff>
    </xdr:from>
    <xdr:to>
      <xdr:col>39</xdr:col>
      <xdr:colOff>600075</xdr:colOff>
      <xdr:row>11</xdr:row>
      <xdr:rowOff>0</xdr:rowOff>
    </xdr:to>
    <xdr:cxnSp macro="">
      <xdr:nvCxnSpPr>
        <xdr:cNvPr id="16" name="Conector de Seta Reta 15">
          <a:extLst>
            <a:ext uri="{FF2B5EF4-FFF2-40B4-BE49-F238E27FC236}">
              <a16:creationId xmlns:a16="http://schemas.microsoft.com/office/drawing/2014/main" id="{49132955-E527-416F-A89B-C7B84282C484}"/>
            </a:ext>
          </a:extLst>
        </xdr:cNvPr>
        <xdr:cNvCxnSpPr/>
      </xdr:nvCxnSpPr>
      <xdr:spPr>
        <a:xfrm>
          <a:off x="258889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19050</xdr:colOff>
      <xdr:row>13</xdr:row>
      <xdr:rowOff>0</xdr:rowOff>
    </xdr:from>
    <xdr:to>
      <xdr:col>40</xdr:col>
      <xdr:colOff>0</xdr:colOff>
      <xdr:row>18</xdr:row>
      <xdr:rowOff>9525</xdr:rowOff>
    </xdr:to>
    <xdr:cxnSp macro="">
      <xdr:nvCxnSpPr>
        <xdr:cNvPr id="17" name="Conector de Seta Reta 16">
          <a:extLst>
            <a:ext uri="{FF2B5EF4-FFF2-40B4-BE49-F238E27FC236}">
              <a16:creationId xmlns:a16="http://schemas.microsoft.com/office/drawing/2014/main" id="{C5416B6A-50C8-4651-8EC7-9DD3A7E8087E}"/>
            </a:ext>
          </a:extLst>
        </xdr:cNvPr>
        <xdr:cNvCxnSpPr/>
      </xdr:nvCxnSpPr>
      <xdr:spPr>
        <a:xfrm>
          <a:off x="22907625" y="2352675"/>
          <a:ext cx="4181475"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9525</xdr:colOff>
      <xdr:row>13</xdr:row>
      <xdr:rowOff>19050</xdr:rowOff>
    </xdr:from>
    <xdr:to>
      <xdr:col>41</xdr:col>
      <xdr:colOff>9525</xdr:colOff>
      <xdr:row>15</xdr:row>
      <xdr:rowOff>190500</xdr:rowOff>
    </xdr:to>
    <xdr:cxnSp macro="">
      <xdr:nvCxnSpPr>
        <xdr:cNvPr id="18" name="Conector de Seta Reta 17">
          <a:extLst>
            <a:ext uri="{FF2B5EF4-FFF2-40B4-BE49-F238E27FC236}">
              <a16:creationId xmlns:a16="http://schemas.microsoft.com/office/drawing/2014/main" id="{D7BBB708-6419-431C-816C-2EAFF3C3D2AD}"/>
            </a:ext>
          </a:extLst>
        </xdr:cNvPr>
        <xdr:cNvCxnSpPr/>
      </xdr:nvCxnSpPr>
      <xdr:spPr>
        <a:xfrm>
          <a:off x="27698700" y="2371725"/>
          <a:ext cx="0" cy="571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0</xdr:colOff>
      <xdr:row>20</xdr:row>
      <xdr:rowOff>9525</xdr:rowOff>
    </xdr:from>
    <xdr:to>
      <xdr:col>41</xdr:col>
      <xdr:colOff>9525</xdr:colOff>
      <xdr:row>22</xdr:row>
      <xdr:rowOff>28575</xdr:rowOff>
    </xdr:to>
    <xdr:cxnSp macro="">
      <xdr:nvCxnSpPr>
        <xdr:cNvPr id="19" name="Conector de Seta Reta 18">
          <a:extLst>
            <a:ext uri="{FF2B5EF4-FFF2-40B4-BE49-F238E27FC236}">
              <a16:creationId xmlns:a16="http://schemas.microsoft.com/office/drawing/2014/main" id="{8ED37C14-B198-4580-AD7D-2E68A7B10562}"/>
            </a:ext>
          </a:extLst>
        </xdr:cNvPr>
        <xdr:cNvCxnSpPr/>
      </xdr:nvCxnSpPr>
      <xdr:spPr>
        <a:xfrm>
          <a:off x="27689175" y="3762375"/>
          <a:ext cx="9525" cy="419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590550</xdr:colOff>
      <xdr:row>13</xdr:row>
      <xdr:rowOff>0</xdr:rowOff>
    </xdr:from>
    <xdr:to>
      <xdr:col>40</xdr:col>
      <xdr:colOff>0</xdr:colOff>
      <xdr:row>24</xdr:row>
      <xdr:rowOff>19050</xdr:rowOff>
    </xdr:to>
    <xdr:cxnSp macro="">
      <xdr:nvCxnSpPr>
        <xdr:cNvPr id="20" name="Conector de Seta Reta 19">
          <a:extLst>
            <a:ext uri="{FF2B5EF4-FFF2-40B4-BE49-F238E27FC236}">
              <a16:creationId xmlns:a16="http://schemas.microsoft.com/office/drawing/2014/main" id="{1A2F1C55-09DA-4684-884E-8D87188D9327}"/>
            </a:ext>
          </a:extLst>
        </xdr:cNvPr>
        <xdr:cNvCxnSpPr/>
      </xdr:nvCxnSpPr>
      <xdr:spPr>
        <a:xfrm>
          <a:off x="19878675" y="2352675"/>
          <a:ext cx="7210425" cy="22098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42</xdr:col>
      <xdr:colOff>9525</xdr:colOff>
      <xdr:row>24</xdr:row>
      <xdr:rowOff>38100</xdr:rowOff>
    </xdr:from>
    <xdr:to>
      <xdr:col>43</xdr:col>
      <xdr:colOff>600075</xdr:colOff>
      <xdr:row>27</xdr:row>
      <xdr:rowOff>9525</xdr:rowOff>
    </xdr:to>
    <xdr:cxnSp macro="">
      <xdr:nvCxnSpPr>
        <xdr:cNvPr id="21" name="Conector de Seta Reta 20">
          <a:extLst>
            <a:ext uri="{FF2B5EF4-FFF2-40B4-BE49-F238E27FC236}">
              <a16:creationId xmlns:a16="http://schemas.microsoft.com/office/drawing/2014/main" id="{5E99EB9E-C97D-4165-9F38-0A7EAA96601A}"/>
            </a:ext>
          </a:extLst>
        </xdr:cNvPr>
        <xdr:cNvCxnSpPr/>
      </xdr:nvCxnSpPr>
      <xdr:spPr>
        <a:xfrm>
          <a:off x="28298775" y="4581525"/>
          <a:ext cx="1190625" cy="5619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600075</xdr:colOff>
      <xdr:row>15</xdr:row>
      <xdr:rowOff>190500</xdr:rowOff>
    </xdr:from>
    <xdr:to>
      <xdr:col>47</xdr:col>
      <xdr:colOff>9525</xdr:colOff>
      <xdr:row>24</xdr:row>
      <xdr:rowOff>9525</xdr:rowOff>
    </xdr:to>
    <xdr:cxnSp macro="">
      <xdr:nvCxnSpPr>
        <xdr:cNvPr id="22" name="Conector de Seta Reta 21">
          <a:extLst>
            <a:ext uri="{FF2B5EF4-FFF2-40B4-BE49-F238E27FC236}">
              <a16:creationId xmlns:a16="http://schemas.microsoft.com/office/drawing/2014/main" id="{B19E4CFE-E0F1-4C0A-AEA6-E17A82893881}"/>
            </a:ext>
          </a:extLst>
        </xdr:cNvPr>
        <xdr:cNvCxnSpPr/>
      </xdr:nvCxnSpPr>
      <xdr:spPr>
        <a:xfrm flipV="1">
          <a:off x="28289250" y="2943225"/>
          <a:ext cx="3009900" cy="1609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45</xdr:col>
      <xdr:colOff>19050</xdr:colOff>
      <xdr:row>16</xdr:row>
      <xdr:rowOff>9525</xdr:rowOff>
    </xdr:from>
    <xdr:to>
      <xdr:col>46</xdr:col>
      <xdr:colOff>590550</xdr:colOff>
      <xdr:row>24</xdr:row>
      <xdr:rowOff>190500</xdr:rowOff>
    </xdr:to>
    <xdr:cxnSp macro="">
      <xdr:nvCxnSpPr>
        <xdr:cNvPr id="23" name="Conector de Seta Reta 22">
          <a:extLst>
            <a:ext uri="{FF2B5EF4-FFF2-40B4-BE49-F238E27FC236}">
              <a16:creationId xmlns:a16="http://schemas.microsoft.com/office/drawing/2014/main" id="{793CD77D-5C0D-4B3B-A36C-E22B93B2E26E}"/>
            </a:ext>
          </a:extLst>
        </xdr:cNvPr>
        <xdr:cNvCxnSpPr/>
      </xdr:nvCxnSpPr>
      <xdr:spPr>
        <a:xfrm flipV="1">
          <a:off x="30108525" y="2962275"/>
          <a:ext cx="1171575" cy="1771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0</xdr:colOff>
      <xdr:row>16</xdr:row>
      <xdr:rowOff>0</xdr:rowOff>
    </xdr:from>
    <xdr:to>
      <xdr:col>50</xdr:col>
      <xdr:colOff>600075</xdr:colOff>
      <xdr:row>16</xdr:row>
      <xdr:rowOff>0</xdr:rowOff>
    </xdr:to>
    <xdr:cxnSp macro="">
      <xdr:nvCxnSpPr>
        <xdr:cNvPr id="24" name="Conector de Seta Reta 23">
          <a:extLst>
            <a:ext uri="{FF2B5EF4-FFF2-40B4-BE49-F238E27FC236}">
              <a16:creationId xmlns:a16="http://schemas.microsoft.com/office/drawing/2014/main" id="{133CAC9A-FC43-45B4-9184-979CE6917E7F}"/>
            </a:ext>
          </a:extLst>
        </xdr:cNvPr>
        <xdr:cNvCxnSpPr/>
      </xdr:nvCxnSpPr>
      <xdr:spPr>
        <a:xfrm>
          <a:off x="324897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54</xdr:col>
      <xdr:colOff>600075</xdr:colOff>
      <xdr:row>16</xdr:row>
      <xdr:rowOff>0</xdr:rowOff>
    </xdr:to>
    <xdr:cxnSp macro="">
      <xdr:nvCxnSpPr>
        <xdr:cNvPr id="25" name="Conector de Seta Reta 24">
          <a:extLst>
            <a:ext uri="{FF2B5EF4-FFF2-40B4-BE49-F238E27FC236}">
              <a16:creationId xmlns:a16="http://schemas.microsoft.com/office/drawing/2014/main" id="{646505F7-63E7-49C2-9132-41FFDE52BAA0}"/>
            </a:ext>
          </a:extLst>
        </xdr:cNvPr>
        <xdr:cNvCxnSpPr/>
      </xdr:nvCxnSpPr>
      <xdr:spPr>
        <a:xfrm>
          <a:off x="348900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16</xdr:row>
      <xdr:rowOff>0</xdr:rowOff>
    </xdr:from>
    <xdr:to>
      <xdr:col>58</xdr:col>
      <xdr:colOff>600075</xdr:colOff>
      <xdr:row>16</xdr:row>
      <xdr:rowOff>0</xdr:rowOff>
    </xdr:to>
    <xdr:cxnSp macro="">
      <xdr:nvCxnSpPr>
        <xdr:cNvPr id="26" name="Conector de Seta Reta 25">
          <a:extLst>
            <a:ext uri="{FF2B5EF4-FFF2-40B4-BE49-F238E27FC236}">
              <a16:creationId xmlns:a16="http://schemas.microsoft.com/office/drawing/2014/main" id="{8C2424D3-8DB8-46C4-AF4F-A5ADB9F5D727}"/>
            </a:ext>
          </a:extLst>
        </xdr:cNvPr>
        <xdr:cNvCxnSpPr/>
      </xdr:nvCxnSpPr>
      <xdr:spPr>
        <a:xfrm>
          <a:off x="372903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666750</xdr:colOff>
      <xdr:row>8</xdr:row>
      <xdr:rowOff>63500</xdr:rowOff>
    </xdr:from>
    <xdr:to>
      <xdr:col>10</xdr:col>
      <xdr:colOff>449086</xdr:colOff>
      <xdr:row>12</xdr:row>
      <xdr:rowOff>31750</xdr:rowOff>
    </xdr:to>
    <xdr:pic>
      <xdr:nvPicPr>
        <xdr:cNvPr id="2" name="Picture 3">
          <a:hlinkClick xmlns:r="http://schemas.openxmlformats.org/officeDocument/2006/relationships" r:id="rId1"/>
          <a:extLst>
            <a:ext uri="{FF2B5EF4-FFF2-40B4-BE49-F238E27FC236}">
              <a16:creationId xmlns:a16="http://schemas.microsoft.com/office/drawing/2014/main" id="{0E1C36FB-9A86-48C1-BFDF-E8F296F2974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29425" y="2292350"/>
          <a:ext cx="1058686"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285750</xdr:colOff>
      <xdr:row>0</xdr:row>
      <xdr:rowOff>138112</xdr:rowOff>
    </xdr:from>
    <xdr:to>
      <xdr:col>15</xdr:col>
      <xdr:colOff>590550</xdr:colOff>
      <xdr:row>17</xdr:row>
      <xdr:rowOff>128587</xdr:rowOff>
    </xdr:to>
    <xdr:graphicFrame macro="">
      <xdr:nvGraphicFramePr>
        <xdr:cNvPr id="2" name="Chart 1">
          <a:extLst>
            <a:ext uri="{FF2B5EF4-FFF2-40B4-BE49-F238E27FC236}">
              <a16:creationId xmlns:a16="http://schemas.microsoft.com/office/drawing/2014/main" id="{75F8A524-DA99-4683-98F1-95167C6A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409575</xdr:colOff>
      <xdr:row>44</xdr:row>
      <xdr:rowOff>95250</xdr:rowOff>
    </xdr:from>
    <xdr:to>
      <xdr:col>9</xdr:col>
      <xdr:colOff>409575</xdr:colOff>
      <xdr:row>60</xdr:row>
      <xdr:rowOff>133350</xdr:rowOff>
    </xdr:to>
    <xdr:graphicFrame macro="">
      <xdr:nvGraphicFramePr>
        <xdr:cNvPr id="5" name="Diagrama 4">
          <a:extLst>
            <a:ext uri="{FF2B5EF4-FFF2-40B4-BE49-F238E27FC236}">
              <a16:creationId xmlns:a16="http://schemas.microsoft.com/office/drawing/2014/main" id="{85E9F152-C8D0-5609-16B1-A447BE0773E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57150</xdr:colOff>
      <xdr:row>89</xdr:row>
      <xdr:rowOff>133350</xdr:rowOff>
    </xdr:from>
    <xdr:to>
      <xdr:col>7</xdr:col>
      <xdr:colOff>772993</xdr:colOff>
      <xdr:row>111</xdr:row>
      <xdr:rowOff>124321</xdr:rowOff>
    </xdr:to>
    <xdr:pic>
      <xdr:nvPicPr>
        <xdr:cNvPr id="2" name="Imagem 1">
          <a:extLst>
            <a:ext uri="{FF2B5EF4-FFF2-40B4-BE49-F238E27FC236}">
              <a16:creationId xmlns:a16="http://schemas.microsoft.com/office/drawing/2014/main" id="{23CBC87E-E845-0E76-BCE6-92383C5668BD}"/>
            </a:ext>
          </a:extLst>
        </xdr:cNvPr>
        <xdr:cNvPicPr>
          <a:picLocks noChangeAspect="1"/>
        </xdr:cNvPicPr>
      </xdr:nvPicPr>
      <xdr:blipFill>
        <a:blip xmlns:r="http://schemas.openxmlformats.org/officeDocument/2006/relationships" r:embed="rId6"/>
        <a:stretch>
          <a:fillRect/>
        </a:stretch>
      </xdr:blipFill>
      <xdr:spPr>
        <a:xfrm>
          <a:off x="57150" y="18507075"/>
          <a:ext cx="10517068" cy="3553321"/>
        </a:xfrm>
        <a:prstGeom prst="rect">
          <a:avLst/>
        </a:prstGeom>
      </xdr:spPr>
    </xdr:pic>
    <xdr:clientData/>
  </xdr:twoCellAnchor>
  <xdr:twoCellAnchor editAs="oneCell">
    <xdr:from>
      <xdr:col>0</xdr:col>
      <xdr:colOff>524411</xdr:colOff>
      <xdr:row>63</xdr:row>
      <xdr:rowOff>117726</xdr:rowOff>
    </xdr:from>
    <xdr:to>
      <xdr:col>4</xdr:col>
      <xdr:colOff>765599</xdr:colOff>
      <xdr:row>86</xdr:row>
      <xdr:rowOff>140838</xdr:rowOff>
    </xdr:to>
    <xdr:pic>
      <xdr:nvPicPr>
        <xdr:cNvPr id="4" name="Imagem 3">
          <a:extLst>
            <a:ext uri="{FF2B5EF4-FFF2-40B4-BE49-F238E27FC236}">
              <a16:creationId xmlns:a16="http://schemas.microsoft.com/office/drawing/2014/main" id="{47FE8F5D-B4F1-2877-0762-DAA710CF590B}"/>
            </a:ext>
          </a:extLst>
        </xdr:cNvPr>
        <xdr:cNvPicPr>
          <a:picLocks noChangeAspect="1"/>
        </xdr:cNvPicPr>
      </xdr:nvPicPr>
      <xdr:blipFill>
        <a:blip xmlns:r="http://schemas.openxmlformats.org/officeDocument/2006/relationships" r:embed="rId7"/>
        <a:stretch>
          <a:fillRect/>
        </a:stretch>
      </xdr:blipFill>
      <xdr:spPr>
        <a:xfrm>
          <a:off x="524411" y="14191181"/>
          <a:ext cx="5849166" cy="38010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447675</xdr:colOff>
      <xdr:row>7</xdr:row>
      <xdr:rowOff>1409700</xdr:rowOff>
    </xdr:from>
    <xdr:to>
      <xdr:col>3</xdr:col>
      <xdr:colOff>323850</xdr:colOff>
      <xdr:row>7</xdr:row>
      <xdr:rowOff>1409700</xdr:rowOff>
    </xdr:to>
    <xdr:sp macro="" textlink="">
      <xdr:nvSpPr>
        <xdr:cNvPr id="2" name="Line 1">
          <a:extLst>
            <a:ext uri="{FF2B5EF4-FFF2-40B4-BE49-F238E27FC236}">
              <a16:creationId xmlns:a16="http://schemas.microsoft.com/office/drawing/2014/main" id="{39D3FF23-E61B-4294-BB7B-B7355EA931A8}"/>
            </a:ext>
          </a:extLst>
        </xdr:cNvPr>
        <xdr:cNvSpPr>
          <a:spLocks noChangeShapeType="1"/>
        </xdr:cNvSpPr>
      </xdr:nvSpPr>
      <xdr:spPr bwMode="auto">
        <a:xfrm>
          <a:off x="1057275" y="3067050"/>
          <a:ext cx="10953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7</xdr:row>
      <xdr:rowOff>9525</xdr:rowOff>
    </xdr:from>
    <xdr:to>
      <xdr:col>1</xdr:col>
      <xdr:colOff>285750</xdr:colOff>
      <xdr:row>7</xdr:row>
      <xdr:rowOff>1409700</xdr:rowOff>
    </xdr:to>
    <xdr:sp macro="" textlink="">
      <xdr:nvSpPr>
        <xdr:cNvPr id="3" name="Line 2">
          <a:extLst>
            <a:ext uri="{FF2B5EF4-FFF2-40B4-BE49-F238E27FC236}">
              <a16:creationId xmlns:a16="http://schemas.microsoft.com/office/drawing/2014/main" id="{BF1B4A54-69E8-4883-8A4F-ACFBF2769005}"/>
            </a:ext>
          </a:extLst>
        </xdr:cNvPr>
        <xdr:cNvSpPr>
          <a:spLocks noChangeShapeType="1"/>
        </xdr:cNvSpPr>
      </xdr:nvSpPr>
      <xdr:spPr bwMode="auto">
        <a:xfrm flipV="1">
          <a:off x="1057275" y="1666875"/>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257175</xdr:colOff>
      <xdr:row>0</xdr:row>
      <xdr:rowOff>95250</xdr:rowOff>
    </xdr:from>
    <xdr:ext cx="971550" cy="828675"/>
    <xdr:pic>
      <xdr:nvPicPr>
        <xdr:cNvPr id="2" name="image1.jpg" descr="Logotipo De Saúde E Bem Estar Design De Logotipo De Centro ...">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amilia\Documents\Se&#231;&#227;o%2004%20-%20Previsoes%20do%20Orcamento_pronto.xlsx" TargetMode="External"/><Relationship Id="rId1" Type="http://schemas.openxmlformats.org/officeDocument/2006/relationships/externalLinkPath" Target="/Users/Familia/Documents/Se&#231;&#227;o%2004%20-%20Previsoes%20do%20Orcamento_pront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amilia\Downloads\Planilha%20Gest&#227;o%20de%20Risco%20-%20Faire%20Advisor.xls" TargetMode="External"/><Relationship Id="rId1" Type="http://schemas.openxmlformats.org/officeDocument/2006/relationships/externalLinkPath" Target="/Users/Familia/Downloads/Planilha%20Gest&#227;o%20de%20Risco%20-%20Faire%20Advis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Orcado"/>
      <sheetName val="Realizado"/>
      <sheetName val="Status"/>
      <sheetName val="Param"/>
    </sheetNames>
    <sheetDataSet>
      <sheetData sheetId="0"/>
      <sheetData sheetId="1">
        <row r="2">
          <cell r="B2" t="str">
            <v>Identificação do Projeto</v>
          </cell>
        </row>
        <row r="3">
          <cell r="E3">
            <v>45689</v>
          </cell>
          <cell r="F3">
            <v>45717</v>
          </cell>
          <cell r="G3">
            <v>45748</v>
          </cell>
          <cell r="H3">
            <v>45778</v>
          </cell>
          <cell r="I3">
            <v>45809</v>
          </cell>
          <cell r="J3">
            <v>45839</v>
          </cell>
          <cell r="K3">
            <v>45870</v>
          </cell>
          <cell r="L3">
            <v>45901</v>
          </cell>
          <cell r="M3">
            <v>45931</v>
          </cell>
          <cell r="N3">
            <v>45962</v>
          </cell>
          <cell r="O3">
            <v>45992</v>
          </cell>
          <cell r="P3">
            <v>46023</v>
          </cell>
        </row>
        <row r="4">
          <cell r="D4">
            <v>0</v>
          </cell>
          <cell r="E4">
            <v>1</v>
          </cell>
          <cell r="F4">
            <v>2</v>
          </cell>
          <cell r="G4">
            <v>3</v>
          </cell>
          <cell r="H4">
            <v>4</v>
          </cell>
          <cell r="I4">
            <v>5</v>
          </cell>
          <cell r="J4">
            <v>6</v>
          </cell>
          <cell r="K4">
            <v>7</v>
          </cell>
          <cell r="L4">
            <v>8</v>
          </cell>
          <cell r="M4">
            <v>9</v>
          </cell>
          <cell r="N4">
            <v>10</v>
          </cell>
          <cell r="O4">
            <v>11</v>
          </cell>
          <cell r="P4">
            <v>12</v>
          </cell>
        </row>
        <row r="5">
          <cell r="D5">
            <v>36750</v>
          </cell>
          <cell r="E5">
            <v>2900</v>
          </cell>
          <cell r="F5">
            <v>400</v>
          </cell>
          <cell r="G5">
            <v>400</v>
          </cell>
          <cell r="H5">
            <v>400</v>
          </cell>
          <cell r="I5">
            <v>400</v>
          </cell>
          <cell r="J5">
            <v>400</v>
          </cell>
          <cell r="K5">
            <v>400</v>
          </cell>
          <cell r="L5">
            <v>400</v>
          </cell>
          <cell r="M5">
            <v>400</v>
          </cell>
          <cell r="N5">
            <v>400</v>
          </cell>
          <cell r="O5">
            <v>400</v>
          </cell>
          <cell r="P5">
            <v>400</v>
          </cell>
        </row>
        <row r="9">
          <cell r="B9" t="str">
            <v>Gasto</v>
          </cell>
        </row>
        <row r="11">
          <cell r="B11" t="str">
            <v>Gasto</v>
          </cell>
        </row>
        <row r="13">
          <cell r="B13" t="str">
            <v>Gasto</v>
          </cell>
        </row>
        <row r="15">
          <cell r="B15" t="str">
            <v>Gasto</v>
          </cell>
        </row>
        <row r="17">
          <cell r="B17" t="str">
            <v>Gasto</v>
          </cell>
        </row>
        <row r="19">
          <cell r="B19" t="str">
            <v>Custo de Implementação</v>
          </cell>
        </row>
        <row r="20">
          <cell r="B20" t="str">
            <v>Custo da Operação</v>
          </cell>
        </row>
        <row r="21">
          <cell r="B21" t="str">
            <v>Custos de Treinamento</v>
          </cell>
        </row>
        <row r="22">
          <cell r="B22" t="str">
            <v>Design da interface (UI) e protótipos</v>
          </cell>
        </row>
        <row r="23">
          <cell r="B23" t="str">
            <v>Teste de usabilidade e ajustes</v>
          </cell>
        </row>
        <row r="24">
          <cell r="B24" t="str">
            <v>Desenvolvimento da estrutura do app</v>
          </cell>
        </row>
        <row r="25">
          <cell r="B25" t="str">
            <v>Desenvolvimento da IA para comparação de preços</v>
          </cell>
        </row>
        <row r="26">
          <cell r="B26" t="str">
            <v>Integração com sistemas de pagamento e localização</v>
          </cell>
        </row>
        <row r="27">
          <cell r="B27" t="str">
            <v>Testes de funcionalidade e usabilidade</v>
          </cell>
        </row>
        <row r="28">
          <cell r="B28" t="str">
            <v>Preparar infraestrutura para lojas de aplicativos</v>
          </cell>
        </row>
      </sheetData>
      <sheetData sheetId="2">
        <row r="4">
          <cell r="D4">
            <v>0</v>
          </cell>
          <cell r="E4">
            <v>1</v>
          </cell>
          <cell r="F4">
            <v>2</v>
          </cell>
          <cell r="G4">
            <v>3</v>
          </cell>
          <cell r="H4">
            <v>4</v>
          </cell>
          <cell r="I4">
            <v>5</v>
          </cell>
          <cell r="J4">
            <v>6</v>
          </cell>
          <cell r="K4">
            <v>7</v>
          </cell>
          <cell r="L4">
            <v>8</v>
          </cell>
          <cell r="M4">
            <v>9</v>
          </cell>
          <cell r="N4">
            <v>10</v>
          </cell>
          <cell r="O4">
            <v>11</v>
          </cell>
          <cell r="P4">
            <v>12</v>
          </cell>
        </row>
        <row r="5">
          <cell r="D5">
            <v>18000</v>
          </cell>
          <cell r="E5">
            <v>3150</v>
          </cell>
          <cell r="F5">
            <v>3150</v>
          </cell>
          <cell r="G5">
            <v>3150</v>
          </cell>
          <cell r="H5">
            <v>3150</v>
          </cell>
          <cell r="I5">
            <v>3150</v>
          </cell>
          <cell r="J5">
            <v>3150</v>
          </cell>
          <cell r="K5">
            <v>3150</v>
          </cell>
          <cell r="L5">
            <v>3150</v>
          </cell>
          <cell r="M5">
            <v>3150</v>
          </cell>
          <cell r="N5">
            <v>3150</v>
          </cell>
          <cell r="O5">
            <v>3150</v>
          </cell>
          <cell r="P5">
            <v>3150</v>
          </cell>
        </row>
      </sheetData>
      <sheetData sheetId="3">
        <row r="3">
          <cell r="B3" t="str">
            <v>Mês</v>
          </cell>
          <cell r="E3" t="str">
            <v>Orçado</v>
          </cell>
          <cell r="F3" t="str">
            <v>Realizado</v>
          </cell>
        </row>
        <row r="4">
          <cell r="B4">
            <v>0</v>
          </cell>
          <cell r="E4">
            <v>36750</v>
          </cell>
          <cell r="F4">
            <v>18000</v>
          </cell>
        </row>
        <row r="5">
          <cell r="B5">
            <v>1</v>
          </cell>
          <cell r="E5">
            <v>39650</v>
          </cell>
          <cell r="F5">
            <v>21150</v>
          </cell>
        </row>
        <row r="6">
          <cell r="B6">
            <v>2</v>
          </cell>
          <cell r="E6">
            <v>40050</v>
          </cell>
          <cell r="F6">
            <v>24300</v>
          </cell>
        </row>
        <row r="7">
          <cell r="B7">
            <v>3</v>
          </cell>
          <cell r="E7">
            <v>40450</v>
          </cell>
          <cell r="F7">
            <v>27450</v>
          </cell>
        </row>
        <row r="8">
          <cell r="B8">
            <v>4</v>
          </cell>
          <cell r="E8">
            <v>40850</v>
          </cell>
          <cell r="F8">
            <v>30600</v>
          </cell>
        </row>
        <row r="9">
          <cell r="B9">
            <v>5</v>
          </cell>
          <cell r="E9">
            <v>41250</v>
          </cell>
          <cell r="F9">
            <v>33750</v>
          </cell>
        </row>
        <row r="10">
          <cell r="B10">
            <v>6</v>
          </cell>
          <cell r="E10">
            <v>41650</v>
          </cell>
          <cell r="F10">
            <v>36900</v>
          </cell>
        </row>
        <row r="11">
          <cell r="B11">
            <v>7</v>
          </cell>
          <cell r="E11">
            <v>42050</v>
          </cell>
          <cell r="F11">
            <v>40050</v>
          </cell>
        </row>
        <row r="12">
          <cell r="B12">
            <v>8</v>
          </cell>
          <cell r="E12">
            <v>42450</v>
          </cell>
          <cell r="F12">
            <v>43200</v>
          </cell>
        </row>
        <row r="13">
          <cell r="B13">
            <v>9</v>
          </cell>
          <cell r="E13">
            <v>42850</v>
          </cell>
          <cell r="F13">
            <v>46350</v>
          </cell>
        </row>
      </sheetData>
      <sheetData sheetId="4">
        <row r="4">
          <cell r="D4">
            <v>0.06</v>
          </cell>
        </row>
        <row r="18">
          <cell r="C18">
            <v>45689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Identificar"/>
      <sheetName val="Qualificar"/>
      <sheetName val="Quantificar"/>
      <sheetName val="Histórico de evolução(não)"/>
      <sheetName val="Sensibilidade ao Risco"/>
    </sheetNames>
    <sheetDataSet>
      <sheetData sheetId="0"/>
      <sheetData sheetId="1">
        <row r="4">
          <cell r="A4" t="str">
            <v>Faire Advisor</v>
          </cell>
        </row>
        <row r="8">
          <cell r="A8" t="str">
            <v>R01</v>
          </cell>
          <cell r="D8" t="str">
            <v>Como resultado de falhas de autenticação na API</v>
          </cell>
          <cell r="E8" t="str">
            <v>Pode ocorrer acesso não autorizado aos dados de localização e preço</v>
          </cell>
          <cell r="F8" t="str">
            <v>O que acarretaria vazamento de dados sensíveis dos usuários</v>
          </cell>
          <cell r="G8" t="str">
            <v>Isaac</v>
          </cell>
          <cell r="I8" t="str">
            <v>Utilizar autenticação forte via tokens, criptografia de dados em trânsito e conformidade com a LGPD</v>
          </cell>
          <cell r="J8" t="str">
            <v>Monitoramento contínuo e alertas de acesso indevido</v>
          </cell>
        </row>
        <row r="9">
          <cell r="A9" t="str">
            <v>R02</v>
          </cell>
          <cell r="D9" t="str">
            <v>Como resultado de sobrecarga nos servidores em horários de pico</v>
          </cell>
          <cell r="E9" t="str">
            <v>Pode ocorrer lentidão ou falhas na exibição dos preços</v>
          </cell>
          <cell r="F9" t="str">
            <v>O que acarretaria perda de confiança do usuário e evasão da plataforma</v>
          </cell>
          <cell r="G9" t="str">
            <v>Giovanne</v>
          </cell>
          <cell r="I9" t="str">
            <v>Escalonamento automático de infraestrutura, cache inteligente e balanceamento de carga</v>
          </cell>
          <cell r="J9" t="str">
            <v>Uso de serviços em nuvem elásticos ou fallback para tela informativa</v>
          </cell>
        </row>
        <row r="10">
          <cell r="A10" t="str">
            <v>R03</v>
          </cell>
          <cell r="D10" t="str">
            <v>Como resultado de falha na sincronização entre a API e o banco de dados</v>
          </cell>
          <cell r="E10" t="str">
            <v>Pode ocorrer exibição de valores incorretos ou desatualizados</v>
          </cell>
          <cell r="F10" t="str">
            <v>O que acarretaria decisões erradas por parte do usuário e prejuízo à reputação da plataforma</v>
          </cell>
          <cell r="G10" t="str">
            <v>Giovanne</v>
          </cell>
          <cell r="I10" t="str">
            <v>Validar consistência dos dados a cada requisição, usar logs de integridade e backups automatizados</v>
          </cell>
          <cell r="J10" t="str">
            <v>Mostrar última atualização ao usuário e permitir feedback</v>
          </cell>
        </row>
        <row r="11">
          <cell r="A11" t="str">
            <v>R04</v>
          </cell>
          <cell r="D11" t="str">
            <v>Como resultado de má usabilidade ou layout não intuitivo</v>
          </cell>
          <cell r="E11" t="str">
            <v>Pode ocorrer desistência do uso antes da finalização da consulta</v>
          </cell>
          <cell r="F11" t="str">
            <v>O que acarretaria redução no engajamento e impacto negativo na retenção de usuários</v>
          </cell>
          <cell r="G11" t="str">
            <v>Caroline</v>
          </cell>
          <cell r="I11" t="str">
            <v>Realizar testes de usabilidade, aplicar UX Writing e boas práticas de design responsivo</v>
          </cell>
          <cell r="J11" t="str">
            <v>Iterações rápidas com base em feedback dos usuários</v>
          </cell>
        </row>
        <row r="12">
          <cell r="A12" t="str">
            <v>R05</v>
          </cell>
          <cell r="D12" t="str">
            <v>Como resultado do uso de dados de APIs sem contrato ou autorização explícita</v>
          </cell>
          <cell r="E12" t="str">
            <v>Pode ocorrer violação de termos de uso das plataformas integradas</v>
          </cell>
          <cell r="F12" t="str">
            <v>O que acarretaria sanções legais ou necessidade de descontinuação do serviço</v>
          </cell>
          <cell r="G12" t="str">
            <v>Ícaro</v>
          </cell>
          <cell r="I12" t="str">
            <v>Validar contratos de uso com as plataformas (Uber/99), revisar política de uso de dados públicos</v>
          </cell>
          <cell r="J12" t="str">
            <v>Suspensão temporária da funcionalidade e reformulação jurídica do serviço</v>
          </cell>
        </row>
      </sheetData>
      <sheetData sheetId="2">
        <row r="2">
          <cell r="M2">
            <v>10000</v>
          </cell>
        </row>
        <row r="3">
          <cell r="M3">
            <v>30</v>
          </cell>
        </row>
        <row r="8">
          <cell r="K8">
            <v>8.0000000000000016E-2</v>
          </cell>
        </row>
        <row r="9">
          <cell r="K9">
            <v>0.32000000000000006</v>
          </cell>
        </row>
        <row r="10">
          <cell r="K10">
            <v>0.16000000000000003</v>
          </cell>
        </row>
        <row r="11">
          <cell r="K11">
            <v>4.0000000000000008E-2</v>
          </cell>
        </row>
        <row r="12">
          <cell r="K12">
            <v>8.0000000000000016E-2</v>
          </cell>
        </row>
      </sheetData>
      <sheetData sheetId="3">
        <row r="8">
          <cell r="G8">
            <v>2500</v>
          </cell>
          <cell r="H8">
            <v>5</v>
          </cell>
        </row>
        <row r="9">
          <cell r="G9">
            <v>1200</v>
          </cell>
          <cell r="H9">
            <v>3</v>
          </cell>
        </row>
        <row r="10">
          <cell r="G10">
            <v>8000</v>
          </cell>
          <cell r="H10">
            <v>30</v>
          </cell>
        </row>
        <row r="11">
          <cell r="G11">
            <v>1000</v>
          </cell>
          <cell r="H11">
            <v>2</v>
          </cell>
        </row>
        <row r="12">
          <cell r="G12">
            <v>6000</v>
          </cell>
          <cell r="H12">
            <v>5</v>
          </cell>
        </row>
      </sheetData>
      <sheetData sheetId="4"/>
      <sheetData sheetId="5">
        <row r="2">
          <cell r="E2">
            <v>2.1524999999999999</v>
          </cell>
          <cell r="F2" t="str">
            <v>Muito baixa - 0,05</v>
          </cell>
        </row>
        <row r="3">
          <cell r="E3">
            <v>2.2050000000000001</v>
          </cell>
          <cell r="F3" t="str">
            <v>Baixa - 0,10</v>
          </cell>
        </row>
        <row r="4">
          <cell r="E4">
            <v>2.3100000000000005</v>
          </cell>
          <cell r="F4" t="str">
            <v>Baixa - 0,10</v>
          </cell>
        </row>
        <row r="5">
          <cell r="E5">
            <v>2.52</v>
          </cell>
          <cell r="F5" t="str">
            <v>Moderada - 0,20</v>
          </cell>
        </row>
        <row r="6">
          <cell r="E6">
            <v>2.94</v>
          </cell>
          <cell r="F6" t="str">
            <v>Alta - 0,40</v>
          </cell>
        </row>
        <row r="8">
          <cell r="E8">
            <v>2.2549999999999999</v>
          </cell>
          <cell r="F8" t="str">
            <v>Baixa - 0,10</v>
          </cell>
        </row>
        <row r="9">
          <cell r="E9">
            <v>2.3100000000000005</v>
          </cell>
          <cell r="F9" t="str">
            <v>Baixa - 0,10</v>
          </cell>
        </row>
        <row r="10">
          <cell r="E10">
            <v>2.4200000000000004</v>
          </cell>
          <cell r="F10" t="str">
            <v>Moderada - 0,20</v>
          </cell>
        </row>
        <row r="11">
          <cell r="E11">
            <v>2.64</v>
          </cell>
          <cell r="F11" t="str">
            <v>Alta - 0,40</v>
          </cell>
        </row>
        <row r="12">
          <cell r="E12">
            <v>3.08</v>
          </cell>
          <cell r="F12" t="str">
            <v>Alta - 0,40</v>
          </cell>
        </row>
        <row r="14">
          <cell r="E14">
            <v>2.4599999999999995</v>
          </cell>
          <cell r="F14" t="str">
            <v>Moderada - 0,20</v>
          </cell>
        </row>
        <row r="15">
          <cell r="E15">
            <v>2.52</v>
          </cell>
          <cell r="F15" t="str">
            <v>Moderada - 0,20</v>
          </cell>
        </row>
        <row r="16">
          <cell r="E16">
            <v>2.64</v>
          </cell>
          <cell r="F16" t="str">
            <v>Alta - 0,40</v>
          </cell>
        </row>
        <row r="17">
          <cell r="E17">
            <v>2.88</v>
          </cell>
          <cell r="F17" t="str">
            <v>Alta - 0,40</v>
          </cell>
        </row>
        <row r="18">
          <cell r="E18">
            <v>3.36</v>
          </cell>
          <cell r="F18" t="str">
            <v>Muito Alta - 0,80</v>
          </cell>
        </row>
        <row r="20">
          <cell r="E20">
            <v>2.8699999999999997</v>
          </cell>
          <cell r="F20" t="str">
            <v>Moderada - 0,20</v>
          </cell>
        </row>
        <row r="21">
          <cell r="E21">
            <v>2.94</v>
          </cell>
          <cell r="F21" t="str">
            <v>Moderada - 0,20</v>
          </cell>
        </row>
        <row r="22">
          <cell r="E22">
            <v>3.08</v>
          </cell>
          <cell r="F22" t="str">
            <v>Alta - 0,40</v>
          </cell>
        </row>
        <row r="23">
          <cell r="E23">
            <v>3.36</v>
          </cell>
          <cell r="F23" t="str">
            <v>Muito Alta - 0,80</v>
          </cell>
        </row>
        <row r="24">
          <cell r="E24">
            <v>3.9199999999999995</v>
          </cell>
          <cell r="F24" t="str">
            <v>Muito Alta - 0,80</v>
          </cell>
        </row>
        <row r="26">
          <cell r="E26">
            <v>3.69</v>
          </cell>
          <cell r="F26" t="str">
            <v>Alta - 0,40</v>
          </cell>
        </row>
        <row r="27">
          <cell r="E27">
            <v>3.7800000000000002</v>
          </cell>
          <cell r="F27" t="str">
            <v>Alta - 0,40</v>
          </cell>
        </row>
        <row r="28">
          <cell r="E28">
            <v>3.9600000000000004</v>
          </cell>
          <cell r="F28" t="str">
            <v>Muito Alta - 0,80</v>
          </cell>
        </row>
        <row r="29">
          <cell r="E29">
            <v>4.32</v>
          </cell>
          <cell r="F29" t="str">
            <v>Muito Alta - 0,80</v>
          </cell>
        </row>
        <row r="30">
          <cell r="E30">
            <v>5.04</v>
          </cell>
          <cell r="F30" t="str">
            <v>Muito Alta - 0,80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milia" refreshedDate="45795.95609201389" refreshedVersion="8" recordCount="34" xr:uid="{00000000-000A-0000-FFFF-FFFF00000000}">
  <cacheSource type="worksheet">
    <worksheetSource ref="B9:J43" sheet="WBS_Detalhado (ordem etapas)"/>
  </cacheSource>
  <cacheFields count="9">
    <cacheField name="Ref" numFmtId="0">
      <sharedItems containsDate="1" containsMixedTypes="1" minDate="1899-12-31T04:01:03" maxDate="2025-02-11T00:00:00" count="34">
        <n v="1"/>
        <s v="1.1"/>
        <s v="1.2"/>
        <s v="1.3"/>
        <n v="2"/>
        <s v="2.1"/>
        <s v="2.2"/>
        <d v="2025-03-02T00:00:00"/>
        <n v="3"/>
        <s v="3.1"/>
        <d v="2025-02-03T00:00:00"/>
        <n v="4"/>
        <s v="4.1"/>
        <d v="2025-02-04T00:00:00"/>
        <d v="2025-03-04T00:00:00"/>
        <d v="2025-04-04T00:00:00"/>
        <n v="5"/>
        <s v="5.1"/>
        <n v="6"/>
        <s v="6.1"/>
        <n v="7"/>
        <d v="2025-01-07T00:00:00"/>
        <d v="2025-02-07T00:00:00"/>
        <n v="8"/>
        <d v="2025-01-08T00:00:00"/>
        <d v="2025-02-08T00:00:00"/>
        <d v="2025-03-08T00:00:00"/>
        <n v="9"/>
        <d v="2025-01-09T00:00:00"/>
        <d v="2025-02-09T00:00:00"/>
        <d v="2025-03-09T00:00:00"/>
        <n v="10"/>
        <d v="2025-01-10T00:00:00"/>
        <d v="2025-02-10T00:00:00"/>
      </sharedItems>
    </cacheField>
    <cacheField name="Etapas – Atividades - " numFmtId="0">
      <sharedItems count="39">
        <s v="Iniciação"/>
        <s v="Definir objetivos do app e proposta de valor"/>
        <s v="Identificar recursos principais (APIs de transporte)"/>
        <s v="Formar equipe de desenvolvimento e marketing"/>
        <s v="Planejamento"/>
        <s v="_x0009_Análise de mercado e concorrência"/>
        <s v="Definir requisitos do app (escopo)"/>
        <s v="Identificar parcerias com empresas de transporte"/>
        <s v="Design e Prototipagem"/>
        <s v="_x0009_Design da interface (UI) e protótipos"/>
        <s v="Teste de usabilidade e ajustes"/>
        <s v="Desenvolvimento"/>
        <s v="Desenvolvimento da estrutura do app"/>
        <s v="Integração com APIs de transporte"/>
        <s v="Desenvolvimento da IA para comparação de preços"/>
        <s v="Algoritmo para apresentar a melhor oferta para o usuário"/>
        <s v="Integração e Segurança"/>
        <s v="Integração com sistemas de pagamento e localização"/>
        <s v="Testes"/>
        <s v="Testes de funcionalidade e usabilidade"/>
        <s v="Lançamento (Stakeholders internos)"/>
        <s v="Preparar infraestrutura para lojas de aplicativos"/>
        <s v="Criar materiais de marketing"/>
        <s v="Pós-lançamento (Stakeholders internos)"/>
        <s v="_x0009_Monitorar feedback e métricas"/>
        <s v="_x0009_Atualizações e melhorias"/>
        <s v="_x0009_Suporte ao cliente"/>
        <s v="Marketing e Divulgação"/>
        <s v="Campanhas de marketing digital"/>
        <s v="Parcerias com influenciadores"/>
        <s v="Campanhas em mídias sociais"/>
        <s v="Avaliação e Aperfeiçoamento"/>
        <s v="Análises de desempenho do app"/>
        <s v="Implementação de melhorias"/>
        <s v=" Análise de mercado e concorrência" u="1"/>
        <s v=" Design da interface (UI) e protótipos" u="1"/>
        <s v=" Monitorar feedback e métricas" u="1"/>
        <s v=" Atualizações e melhorias" u="1"/>
        <s v=" Suporte ao cliente" u="1"/>
      </sharedItems>
    </cacheField>
    <cacheField name="Dependência" numFmtId="0">
      <sharedItems containsDate="1" containsMixedTypes="1" minDate="1899-12-31T04:01:03" maxDate="2025-03-10T00:00:00" count="27">
        <n v="1"/>
        <s v="1.1"/>
        <s v="1.2"/>
        <s v="1.3"/>
        <s v="2.1"/>
        <d v="2025-03-01T00:00:00"/>
        <s v="2.2"/>
        <d v="2025-03-02T00:00:00"/>
        <s v="3.1"/>
        <d v="2025-02-03T00:00:00"/>
        <s v="4.1"/>
        <d v="2025-02-04T00:00:00"/>
        <n v="4.3"/>
        <d v="2025-04-04T00:00:00"/>
        <n v="4.4000000000000004"/>
        <d v="2025-01-05T00:00:00"/>
        <d v="2025-01-06T00:00:00"/>
        <d v="2025-01-07T00:00:00"/>
        <d v="2025-02-07T00:00:00"/>
        <n v="8"/>
        <d v="2025-01-08T00:00:00"/>
        <d v="2025-02-08T00:00:00"/>
        <d v="2025-03-08T00:00:00"/>
        <d v="2025-01-09T00:00:00"/>
        <d v="2025-02-09T00:00:00"/>
        <d v="2025-03-09T00:00:00"/>
        <d v="2025-01-10T00:00:00"/>
      </sharedItems>
    </cacheField>
    <cacheField name="Data inicial" numFmtId="14">
      <sharedItems containsSemiMixedTypes="0" containsNonDate="0" containsDate="1" containsString="0" minDate="2025-02-05T00:00:00" maxDate="2025-09-18T00:00:00"/>
    </cacheField>
    <cacheField name="Data Final" numFmtId="0">
      <sharedItems containsDate="1" containsMixedTypes="1" minDate="2025-02-19T00:00:00" maxDate="2025-09-25T00:00:00"/>
    </cacheField>
    <cacheField name="Duração em semanas" numFmtId="0">
      <sharedItems containsString="0" containsBlank="1" containsNumber="1" containsInteger="1" minValue="1" maxValue="2"/>
    </cacheField>
    <cacheField name="Responsável" numFmtId="0">
      <sharedItems containsBlank="1" count="10">
        <m/>
        <s v="GERENTE DE PROJETO"/>
        <s v="DESIGN"/>
        <s v="DESENVOLVIMENTO"/>
        <s v="SEGURANÇA"/>
        <s v="QUALIDADE"/>
        <s v="REDES"/>
        <s v="COMERCIAL"/>
        <s v="EQUIPE TÉCNICA"/>
        <s v="DESEMPENHO"/>
      </sharedItems>
    </cacheField>
    <cacheField name="Recursos                                    " numFmtId="0">
      <sharedItems containsBlank="1"/>
    </cacheField>
    <cacheField name="Custos" numFmtId="0">
      <sharedItems containsString="0" containsBlank="1" containsNumber="1" containsInteger="1" minValue="2000" maxValue="1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d v="2025-02-05T00:00:00"/>
    <d v="2025-02-19T00:00:00"/>
    <m/>
    <x v="0"/>
    <m/>
    <m/>
  </r>
  <r>
    <x v="1"/>
    <x v="1"/>
    <x v="1"/>
    <d v="2025-02-05T00:00:00"/>
    <d v="2025-02-19T00:00:00"/>
    <n v="2"/>
    <x v="1"/>
    <s v="Pessoas"/>
    <n v="2500"/>
  </r>
  <r>
    <x v="2"/>
    <x v="2"/>
    <x v="1"/>
    <d v="2025-02-05T00:00:00"/>
    <d v="2025-02-19T00:00:00"/>
    <n v="2"/>
    <x v="1"/>
    <s v="Pessoas"/>
    <n v="2000"/>
  </r>
  <r>
    <x v="3"/>
    <x v="3"/>
    <x v="2"/>
    <d v="2025-02-19T00:00:00"/>
    <d v="2025-03-05T00:00:00"/>
    <n v="2"/>
    <x v="1"/>
    <s v="Pessoas"/>
    <n v="3200"/>
  </r>
  <r>
    <x v="4"/>
    <x v="4"/>
    <x v="3"/>
    <d v="2025-03-05T00:00:00"/>
    <d v="2025-03-19T00:00:00"/>
    <m/>
    <x v="0"/>
    <m/>
    <n v="7700"/>
  </r>
  <r>
    <x v="5"/>
    <x v="5"/>
    <x v="4"/>
    <d v="2025-03-05T00:00:00"/>
    <d v="2025-03-19T00:00:00"/>
    <n v="2"/>
    <x v="1"/>
    <s v="Pessoas"/>
    <n v="2000"/>
  </r>
  <r>
    <x v="6"/>
    <x v="6"/>
    <x v="5"/>
    <d v="2025-03-05T00:00:00"/>
    <d v="2025-03-19T00:00:00"/>
    <n v="2"/>
    <x v="1"/>
    <s v="Pessoas"/>
    <n v="2500"/>
  </r>
  <r>
    <x v="7"/>
    <x v="7"/>
    <x v="6"/>
    <d v="2025-03-19T00:00:00"/>
    <d v="2025-04-02T00:00:00"/>
    <n v="2"/>
    <x v="1"/>
    <s v="Pessoas"/>
    <n v="2500"/>
  </r>
  <r>
    <x v="8"/>
    <x v="8"/>
    <x v="7"/>
    <d v="2025-04-02T00:00:00"/>
    <d v="2025-04-16T00:00:00"/>
    <m/>
    <x v="0"/>
    <m/>
    <n v="7000"/>
  </r>
  <r>
    <x v="9"/>
    <x v="9"/>
    <x v="3"/>
    <d v="2025-04-02T00:00:00"/>
    <d v="2025-04-09T00:00:00"/>
    <n v="1"/>
    <x v="2"/>
    <s v="Pessoas"/>
    <n v="2000"/>
  </r>
  <r>
    <x v="10"/>
    <x v="10"/>
    <x v="8"/>
    <d v="2025-04-09T00:00:00"/>
    <d v="2025-04-16T00:00:00"/>
    <n v="1"/>
    <x v="2"/>
    <s v="Pessoas"/>
    <n v="2250"/>
  </r>
  <r>
    <x v="11"/>
    <x v="11"/>
    <x v="9"/>
    <d v="2025-04-16T00:00:00"/>
    <d v="2025-05-14T00:00:00"/>
    <m/>
    <x v="0"/>
    <m/>
    <n v="4250"/>
  </r>
  <r>
    <x v="12"/>
    <x v="12"/>
    <x v="9"/>
    <d v="2025-04-16T00:00:00"/>
    <d v="2025-04-30T00:00:00"/>
    <n v="2"/>
    <x v="3"/>
    <s v="Pessoas"/>
    <n v="6000"/>
  </r>
  <r>
    <x v="13"/>
    <x v="13"/>
    <x v="10"/>
    <d v="2025-04-30T00:00:00"/>
    <d v="2025-05-07T00:00:00"/>
    <n v="1"/>
    <x v="3"/>
    <s v="Pessoas"/>
    <n v="4000"/>
  </r>
  <r>
    <x v="14"/>
    <x v="14"/>
    <x v="11"/>
    <d v="2025-05-07T00:00:00"/>
    <d v="2025-05-21T00:00:00"/>
    <n v="2"/>
    <x v="3"/>
    <s v="Pessoas"/>
    <n v="4500"/>
  </r>
  <r>
    <x v="15"/>
    <x v="15"/>
    <x v="12"/>
    <d v="2025-05-21T00:00:00"/>
    <d v="2025-06-04T00:00:00"/>
    <n v="2"/>
    <x v="3"/>
    <s v="Pessoas"/>
    <n v="4500"/>
  </r>
  <r>
    <x v="16"/>
    <x v="16"/>
    <x v="13"/>
    <d v="2025-06-04T00:00:00"/>
    <d v="2025-06-18T00:00:00"/>
    <m/>
    <x v="0"/>
    <m/>
    <n v="19000"/>
  </r>
  <r>
    <x v="17"/>
    <x v="17"/>
    <x v="14"/>
    <d v="2025-06-04T00:00:00"/>
    <d v="2025-06-18T00:00:00"/>
    <n v="2"/>
    <x v="4"/>
    <s v="Pessoas"/>
    <n v="3000"/>
  </r>
  <r>
    <x v="18"/>
    <x v="18"/>
    <x v="15"/>
    <d v="2025-06-18T00:00:00"/>
    <d v="2025-06-25T00:00:00"/>
    <m/>
    <x v="0"/>
    <m/>
    <m/>
  </r>
  <r>
    <x v="19"/>
    <x v="19"/>
    <x v="15"/>
    <d v="2025-06-18T00:00:00"/>
    <d v="2025-06-25T00:00:00"/>
    <n v="1"/>
    <x v="5"/>
    <s v="Pessoas"/>
    <n v="7500"/>
  </r>
  <r>
    <x v="20"/>
    <x v="20"/>
    <x v="16"/>
    <d v="2025-06-25T00:00:00"/>
    <d v="2025-07-09T00:00:00"/>
    <m/>
    <x v="0"/>
    <m/>
    <n v="7500"/>
  </r>
  <r>
    <x v="21"/>
    <x v="21"/>
    <x v="16"/>
    <d v="2025-06-25T00:00:00"/>
    <d v="2025-07-09T00:00:00"/>
    <n v="2"/>
    <x v="6"/>
    <s v="Pessoas"/>
    <n v="7500"/>
  </r>
  <r>
    <x v="22"/>
    <x v="22"/>
    <x v="17"/>
    <d v="2025-07-09T00:00:00"/>
    <d v="2025-07-23T00:00:00"/>
    <n v="2"/>
    <x v="7"/>
    <s v="Pessoas"/>
    <n v="6600"/>
  </r>
  <r>
    <x v="23"/>
    <x v="23"/>
    <x v="18"/>
    <d v="2025-07-23T00:00:00"/>
    <d v="2025-08-06T00:00:00"/>
    <m/>
    <x v="0"/>
    <m/>
    <n v="14100"/>
  </r>
  <r>
    <x v="24"/>
    <x v="24"/>
    <x v="19"/>
    <d v="2025-07-23T00:00:00"/>
    <s v="30//07/2025"/>
    <n v="2"/>
    <x v="8"/>
    <s v="Pessoas"/>
    <n v="5000"/>
  </r>
  <r>
    <x v="25"/>
    <x v="25"/>
    <x v="20"/>
    <d v="2025-07-30T00:00:00"/>
    <d v="2025-08-06T00:00:00"/>
    <n v="2"/>
    <x v="8"/>
    <s v="Pessoas"/>
    <n v="4000"/>
  </r>
  <r>
    <x v="26"/>
    <x v="26"/>
    <x v="21"/>
    <d v="2025-08-06T00:00:00"/>
    <d v="2025-08-20T00:00:00"/>
    <n v="2"/>
    <x v="8"/>
    <s v="Pessoas"/>
    <n v="2000"/>
  </r>
  <r>
    <x v="27"/>
    <x v="27"/>
    <x v="22"/>
    <d v="2025-08-20T00:00:00"/>
    <d v="2025-09-03T00:00:00"/>
    <m/>
    <x v="0"/>
    <m/>
    <n v="11000"/>
  </r>
  <r>
    <x v="28"/>
    <x v="28"/>
    <x v="22"/>
    <d v="2025-08-20T00:00:00"/>
    <d v="2025-08-27T00:00:00"/>
    <n v="2"/>
    <x v="8"/>
    <s v="Pessoas"/>
    <n v="3500"/>
  </r>
  <r>
    <x v="29"/>
    <x v="29"/>
    <x v="23"/>
    <d v="2025-08-27T00:00:00"/>
    <d v="2025-09-03T00:00:00"/>
    <n v="2"/>
    <x v="8"/>
    <s v="Pessoas"/>
    <n v="2500"/>
  </r>
  <r>
    <x v="30"/>
    <x v="30"/>
    <x v="24"/>
    <d v="2025-09-03T00:00:00"/>
    <d v="2025-09-10T00:00:00"/>
    <n v="2"/>
    <x v="8"/>
    <s v="Pessoas"/>
    <n v="9000"/>
  </r>
  <r>
    <x v="31"/>
    <x v="31"/>
    <x v="25"/>
    <d v="2025-09-10T00:00:00"/>
    <d v="2025-09-24T00:00:00"/>
    <m/>
    <x v="0"/>
    <m/>
    <n v="15000"/>
  </r>
  <r>
    <x v="32"/>
    <x v="32"/>
    <x v="25"/>
    <d v="2025-09-10T00:00:00"/>
    <d v="2025-09-17T00:00:00"/>
    <n v="2"/>
    <x v="9"/>
    <s v="Pessoas"/>
    <n v="4000"/>
  </r>
  <r>
    <x v="33"/>
    <x v="33"/>
    <x v="26"/>
    <d v="2025-09-17T00:00:00"/>
    <d v="2025-09-24T00:00:00"/>
    <n v="2"/>
    <x v="7"/>
    <s v="Pessoas"/>
    <n v="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V_dependência" cacheId="7" applyNumberFormats="0" applyBorderFormats="0" applyFontFormats="0" applyPatternFormats="0" applyAlignmentFormats="0" applyWidthHeightFormats="0" dataCaption="" updatedVersion="8" compact="0" compactData="0">
  <location ref="A3:E38" firstHeaderRow="1" firstDataRow="1" firstDataCol="4"/>
  <pivotFields count="9">
    <pivotField name="Ref" axis="axisRow" compact="0" outline="0" multipleItemSelectionAllowed="1" showAll="0" sortType="ascending">
      <items count="35">
        <item x="0"/>
        <item x="4"/>
        <item x="8"/>
        <item x="11"/>
        <item x="16"/>
        <item x="18"/>
        <item x="20"/>
        <item x="23"/>
        <item x="27"/>
        <item x="31"/>
        <item x="1"/>
        <item x="2"/>
        <item x="3"/>
        <item x="5"/>
        <item x="6"/>
        <item x="9"/>
        <item x="12"/>
        <item x="17"/>
        <item x="19"/>
        <item x="21"/>
        <item x="24"/>
        <item x="28"/>
        <item x="32"/>
        <item x="10"/>
        <item x="13"/>
        <item x="22"/>
        <item x="25"/>
        <item x="29"/>
        <item x="33"/>
        <item x="7"/>
        <item x="14"/>
        <item x="26"/>
        <item x="30"/>
        <item x="15"/>
        <item t="default"/>
      </items>
    </pivotField>
    <pivotField name="Etapas – Atividades - " axis="axisRow" compact="0" outline="0" multipleItemSelectionAllowed="1" showAll="0" sortType="ascending" defaultSubtotal="0">
      <items count="39">
        <item m="1" x="34"/>
        <item m="1" x="37"/>
        <item m="1" x="35"/>
        <item m="1" x="36"/>
        <item m="1" x="38"/>
        <item x="5"/>
        <item x="25"/>
        <item x="9"/>
        <item x="24"/>
        <item x="26"/>
        <item x="15"/>
        <item x="32"/>
        <item x="31"/>
        <item x="28"/>
        <item x="30"/>
        <item x="22"/>
        <item x="1"/>
        <item x="6"/>
        <item x="11"/>
        <item x="12"/>
        <item x="14"/>
        <item x="8"/>
        <item x="3"/>
        <item x="7"/>
        <item x="2"/>
        <item x="33"/>
        <item x="0"/>
        <item x="13"/>
        <item x="17"/>
        <item x="16"/>
        <item x="20"/>
        <item x="27"/>
        <item x="29"/>
        <item x="4"/>
        <item x="23"/>
        <item x="21"/>
        <item x="10"/>
        <item x="18"/>
        <item x="19"/>
      </items>
    </pivotField>
    <pivotField name="Dependência" axis="axisRow" compact="0" outline="0" multipleItemSelectionAllowed="1" showAll="0" sortType="ascending" defaultSubtotal="0">
      <items count="27">
        <item x="0"/>
        <item x="12"/>
        <item x="14"/>
        <item x="19"/>
        <item x="1"/>
        <item x="2"/>
        <item x="3"/>
        <item x="4"/>
        <item x="6"/>
        <item x="8"/>
        <item x="10"/>
        <item x="15"/>
        <item x="16"/>
        <item x="17"/>
        <item x="20"/>
        <item x="23"/>
        <item x="26"/>
        <item x="9"/>
        <item x="11"/>
        <item x="18"/>
        <item x="21"/>
        <item x="24"/>
        <item x="5"/>
        <item x="7"/>
        <item x="22"/>
        <item x="25"/>
        <item x="13"/>
      </items>
    </pivotField>
    <pivotField name="Data inicial" compact="0" numFmtId="14" outline="0" multipleItemSelectionAllowed="1" showAll="0"/>
    <pivotField name="Data Final" compact="0" outline="0" multipleItemSelectionAllowed="1" showAll="0"/>
    <pivotField name="Duração em semanas" compact="0" outline="0" multipleItemSelectionAllowed="1" showAll="0"/>
    <pivotField name="Responsável" axis="axisRow" compact="0" outline="0" multipleItemSelectionAllowed="1" showAll="0" sortType="ascending" defaultSubtotal="0">
      <items count="10">
        <item x="7"/>
        <item x="9"/>
        <item x="3"/>
        <item x="2"/>
        <item x="8"/>
        <item x="1"/>
        <item x="5"/>
        <item x="6"/>
        <item x="4"/>
        <item x="0"/>
      </items>
    </pivotField>
    <pivotField name="Recursos                                    " compact="0" outline="0" multipleItemSelectionAllowed="1" showAll="0"/>
    <pivotField name="Custos" dataField="1" compact="0" outline="0" multipleItemSelectionAllowed="1" showAll="0"/>
  </pivotFields>
  <rowFields count="4">
    <field x="2"/>
    <field x="6"/>
    <field x="1"/>
    <field x="0"/>
  </rowFields>
  <rowItems count="35">
    <i>
      <x/>
      <x v="9"/>
      <x v="26"/>
      <x/>
    </i>
    <i>
      <x v="1"/>
      <x v="2"/>
      <x v="10"/>
      <x v="33"/>
    </i>
    <i>
      <x v="2"/>
      <x v="8"/>
      <x v="28"/>
      <x v="17"/>
    </i>
    <i>
      <x v="3"/>
      <x v="4"/>
      <x v="8"/>
      <x v="20"/>
    </i>
    <i>
      <x v="4"/>
      <x v="5"/>
      <x v="16"/>
      <x v="10"/>
    </i>
    <i r="2">
      <x v="24"/>
      <x v="11"/>
    </i>
    <i>
      <x v="5"/>
      <x v="5"/>
      <x v="22"/>
      <x v="12"/>
    </i>
    <i>
      <x v="6"/>
      <x v="3"/>
      <x v="7"/>
      <x v="15"/>
    </i>
    <i r="1">
      <x v="9"/>
      <x v="33"/>
      <x v="1"/>
    </i>
    <i>
      <x v="7"/>
      <x v="5"/>
      <x v="5"/>
      <x v="13"/>
    </i>
    <i>
      <x v="8"/>
      <x v="5"/>
      <x v="23"/>
      <x v="29"/>
    </i>
    <i>
      <x v="9"/>
      <x v="3"/>
      <x v="36"/>
      <x v="23"/>
    </i>
    <i>
      <x v="10"/>
      <x v="2"/>
      <x v="27"/>
      <x v="24"/>
    </i>
    <i>
      <x v="11"/>
      <x v="6"/>
      <x v="38"/>
      <x v="18"/>
    </i>
    <i r="1">
      <x v="9"/>
      <x v="37"/>
      <x v="5"/>
    </i>
    <i>
      <x v="12"/>
      <x v="7"/>
      <x v="35"/>
      <x v="19"/>
    </i>
    <i r="1">
      <x v="9"/>
      <x v="30"/>
      <x v="6"/>
    </i>
    <i>
      <x v="13"/>
      <x/>
      <x v="15"/>
      <x v="25"/>
    </i>
    <i>
      <x v="14"/>
      <x v="4"/>
      <x v="6"/>
      <x v="26"/>
    </i>
    <i>
      <x v="15"/>
      <x v="4"/>
      <x v="32"/>
      <x v="27"/>
    </i>
    <i>
      <x v="16"/>
      <x/>
      <x v="25"/>
      <x v="28"/>
    </i>
    <i>
      <x v="17"/>
      <x v="2"/>
      <x v="19"/>
      <x v="16"/>
    </i>
    <i r="1">
      <x v="9"/>
      <x v="18"/>
      <x v="3"/>
    </i>
    <i>
      <x v="18"/>
      <x v="2"/>
      <x v="20"/>
      <x v="30"/>
    </i>
    <i>
      <x v="19"/>
      <x v="9"/>
      <x v="34"/>
      <x v="7"/>
    </i>
    <i>
      <x v="20"/>
      <x v="4"/>
      <x v="9"/>
      <x v="31"/>
    </i>
    <i>
      <x v="21"/>
      <x v="4"/>
      <x v="14"/>
      <x v="32"/>
    </i>
    <i>
      <x v="22"/>
      <x v="5"/>
      <x v="17"/>
      <x v="14"/>
    </i>
    <i>
      <x v="23"/>
      <x v="9"/>
      <x v="21"/>
      <x v="2"/>
    </i>
    <i>
      <x v="24"/>
      <x v="4"/>
      <x v="13"/>
      <x v="21"/>
    </i>
    <i r="1">
      <x v="9"/>
      <x v="31"/>
      <x v="8"/>
    </i>
    <i>
      <x v="25"/>
      <x v="1"/>
      <x v="11"/>
      <x v="22"/>
    </i>
    <i r="1">
      <x v="9"/>
      <x v="12"/>
      <x v="9"/>
    </i>
    <i>
      <x v="26"/>
      <x v="9"/>
      <x v="29"/>
      <x v="4"/>
    </i>
    <i t="grand">
      <x/>
    </i>
  </rowItems>
  <colItems count="1">
    <i/>
  </colItems>
  <dataFields count="1">
    <dataField name="Soma de Custo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F497A"/>
  </sheetPr>
  <dimension ref="I1:J1000"/>
  <sheetViews>
    <sheetView showGridLines="0" topLeftCell="D47" workbookViewId="0"/>
  </sheetViews>
  <sheetFormatPr defaultColWidth="12.5703125" defaultRowHeight="15" customHeight="1" x14ac:dyDescent="0.2"/>
  <cols>
    <col min="1" max="8" width="8.5703125" customWidth="1"/>
    <col min="9" max="9" width="84.5703125" customWidth="1"/>
    <col min="10" max="10" width="26" customWidth="1"/>
    <col min="1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spans="9:9" ht="12.75" customHeight="1" x14ac:dyDescent="0.2"/>
    <row r="34" spans="9:9" ht="12.75" customHeight="1" x14ac:dyDescent="0.2"/>
    <row r="35" spans="9:9" ht="12.75" customHeight="1" x14ac:dyDescent="0.2"/>
    <row r="36" spans="9:9" ht="12.75" customHeight="1" x14ac:dyDescent="0.2"/>
    <row r="37" spans="9:9" ht="12.75" customHeight="1" x14ac:dyDescent="0.2"/>
    <row r="38" spans="9:9" ht="12.75" customHeight="1" x14ac:dyDescent="0.2"/>
    <row r="39" spans="9:9" ht="12.75" customHeight="1" x14ac:dyDescent="0.2"/>
    <row r="40" spans="9:9" ht="12.75" customHeight="1" x14ac:dyDescent="0.2"/>
    <row r="41" spans="9:9" ht="12.75" customHeight="1" x14ac:dyDescent="0.2"/>
    <row r="42" spans="9:9" ht="12.75" customHeight="1" x14ac:dyDescent="0.2"/>
    <row r="43" spans="9:9" ht="12.75" customHeight="1" x14ac:dyDescent="0.2"/>
    <row r="44" spans="9:9" ht="12.75" customHeight="1" x14ac:dyDescent="0.2"/>
    <row r="45" spans="9:9" ht="12.75" customHeight="1" x14ac:dyDescent="0.2"/>
    <row r="46" spans="9:9" ht="12.75" customHeight="1" x14ac:dyDescent="0.2"/>
    <row r="47" spans="9:9" ht="12.75" customHeight="1" x14ac:dyDescent="0.2">
      <c r="I47" s="1" t="s">
        <v>0</v>
      </c>
    </row>
    <row r="48" spans="9:9" ht="12.75" customHeight="1" x14ac:dyDescent="0.2">
      <c r="I48" s="2" t="s">
        <v>1</v>
      </c>
    </row>
    <row r="49" spans="9:9" ht="12.75" customHeight="1" x14ac:dyDescent="0.2">
      <c r="I49" s="2" t="s">
        <v>2</v>
      </c>
    </row>
    <row r="50" spans="9:9" ht="12.75" customHeight="1" x14ac:dyDescent="0.2">
      <c r="I50" s="3"/>
    </row>
    <row r="51" spans="9:9" ht="12.75" customHeight="1" x14ac:dyDescent="0.2">
      <c r="I51" s="4" t="s">
        <v>3</v>
      </c>
    </row>
    <row r="52" spans="9:9" ht="12.75" customHeight="1" x14ac:dyDescent="0.2">
      <c r="I52" s="3"/>
    </row>
    <row r="53" spans="9:9" ht="12.75" customHeight="1" x14ac:dyDescent="0.2">
      <c r="I53" s="2" t="s">
        <v>4</v>
      </c>
    </row>
    <row r="54" spans="9:9" ht="12.75" customHeight="1" x14ac:dyDescent="0.2">
      <c r="I54" s="3"/>
    </row>
    <row r="55" spans="9:9" ht="12.75" customHeight="1" x14ac:dyDescent="0.2">
      <c r="I55" s="2" t="s">
        <v>5</v>
      </c>
    </row>
    <row r="56" spans="9:9" ht="12.75" customHeight="1" x14ac:dyDescent="0.2">
      <c r="I56" s="3"/>
    </row>
    <row r="57" spans="9:9" ht="12.75" customHeight="1" x14ac:dyDescent="0.2">
      <c r="I57" s="2" t="s">
        <v>6</v>
      </c>
    </row>
    <row r="58" spans="9:9" ht="12.75" customHeight="1" x14ac:dyDescent="0.2">
      <c r="I58" s="3"/>
    </row>
    <row r="59" spans="9:9" ht="12.75" customHeight="1" x14ac:dyDescent="0.2">
      <c r="I59" s="2" t="s">
        <v>7</v>
      </c>
    </row>
    <row r="60" spans="9:9" ht="12.75" customHeight="1" x14ac:dyDescent="0.2">
      <c r="I60" s="3"/>
    </row>
    <row r="61" spans="9:9" ht="12.75" customHeight="1" x14ac:dyDescent="0.2">
      <c r="I61" s="3" t="s">
        <v>8</v>
      </c>
    </row>
    <row r="62" spans="9:9" ht="12.75" customHeight="1" x14ac:dyDescent="0.2">
      <c r="I62" s="3"/>
    </row>
    <row r="63" spans="9:9" ht="12.75" customHeight="1" x14ac:dyDescent="0.2">
      <c r="I63" s="3" t="s">
        <v>9</v>
      </c>
    </row>
    <row r="64" spans="9:9" ht="12.75" customHeight="1" x14ac:dyDescent="0.2">
      <c r="I64" s="3"/>
    </row>
    <row r="65" spans="9:9" ht="12.75" customHeight="1" x14ac:dyDescent="0.2">
      <c r="I65" s="3" t="s">
        <v>10</v>
      </c>
    </row>
    <row r="66" spans="9:9" ht="12.75" customHeight="1" x14ac:dyDescent="0.2">
      <c r="I66" s="3"/>
    </row>
    <row r="67" spans="9:9" ht="12.75" customHeight="1" x14ac:dyDescent="0.2">
      <c r="I67" s="3" t="s">
        <v>11</v>
      </c>
    </row>
    <row r="68" spans="9:9" ht="12.75" customHeight="1" x14ac:dyDescent="0.2">
      <c r="I68" s="3"/>
    </row>
    <row r="69" spans="9:9" ht="12.75" customHeight="1" x14ac:dyDescent="0.2">
      <c r="I69" s="5" t="s">
        <v>12</v>
      </c>
    </row>
    <row r="70" spans="9:9" ht="12.75" customHeight="1" x14ac:dyDescent="0.2">
      <c r="I70" s="3"/>
    </row>
    <row r="71" spans="9:9" ht="12.75" customHeight="1" x14ac:dyDescent="0.2">
      <c r="I71" s="2" t="s">
        <v>13</v>
      </c>
    </row>
    <row r="72" spans="9:9" ht="12.75" customHeight="1" x14ac:dyDescent="0.2">
      <c r="I72" s="3" t="s">
        <v>14</v>
      </c>
    </row>
    <row r="73" spans="9:9" ht="12.75" customHeight="1" x14ac:dyDescent="0.2">
      <c r="I73" s="3"/>
    </row>
    <row r="74" spans="9:9" ht="12.75" customHeight="1" x14ac:dyDescent="0.2">
      <c r="I74" s="2" t="s">
        <v>15</v>
      </c>
    </row>
    <row r="75" spans="9:9" ht="12.75" customHeight="1" x14ac:dyDescent="0.2">
      <c r="I75" s="3" t="s">
        <v>16</v>
      </c>
    </row>
    <row r="76" spans="9:9" ht="12.75" customHeight="1" x14ac:dyDescent="0.2">
      <c r="I76" s="2" t="s">
        <v>17</v>
      </c>
    </row>
    <row r="77" spans="9:9" ht="12.75" customHeight="1" x14ac:dyDescent="0.2">
      <c r="I77" s="3" t="s">
        <v>18</v>
      </c>
    </row>
    <row r="78" spans="9:9" ht="12.75" customHeight="1" x14ac:dyDescent="0.2">
      <c r="I78" s="3"/>
    </row>
    <row r="79" spans="9:9" ht="12.75" customHeight="1" x14ac:dyDescent="0.2">
      <c r="I79" s="2" t="s">
        <v>19</v>
      </c>
    </row>
    <row r="80" spans="9:9" ht="12.75" customHeight="1" x14ac:dyDescent="0.2">
      <c r="I80" s="3" t="s">
        <v>20</v>
      </c>
    </row>
    <row r="81" spans="9:9" ht="12.75" customHeight="1" x14ac:dyDescent="0.2">
      <c r="I81" s="3" t="s">
        <v>21</v>
      </c>
    </row>
    <row r="82" spans="9:9" ht="12.75" customHeight="1" x14ac:dyDescent="0.2">
      <c r="I82" s="2"/>
    </row>
    <row r="83" spans="9:9" ht="12.75" customHeight="1" x14ac:dyDescent="0.2">
      <c r="I83" s="2" t="s">
        <v>22</v>
      </c>
    </row>
    <row r="84" spans="9:9" ht="12.75" customHeight="1" x14ac:dyDescent="0.2">
      <c r="I84" s="6">
        <v>500</v>
      </c>
    </row>
    <row r="85" spans="9:9" ht="12.75" customHeight="1" x14ac:dyDescent="0.2">
      <c r="I85" s="3"/>
    </row>
    <row r="86" spans="9:9" ht="12.75" customHeight="1" x14ac:dyDescent="0.2">
      <c r="I86" s="3"/>
    </row>
    <row r="87" spans="9:9" ht="12.75" customHeight="1" x14ac:dyDescent="0.2">
      <c r="I87" s="3"/>
    </row>
    <row r="88" spans="9:9" ht="12.75" customHeight="1" x14ac:dyDescent="0.2">
      <c r="I88" s="3"/>
    </row>
    <row r="89" spans="9:9" ht="12.75" customHeight="1" x14ac:dyDescent="0.2">
      <c r="I89" s="3"/>
    </row>
    <row r="90" spans="9:9" ht="12.75" customHeight="1" x14ac:dyDescent="0.2">
      <c r="I90" s="3"/>
    </row>
    <row r="91" spans="9:9" ht="12.75" customHeight="1" x14ac:dyDescent="0.2">
      <c r="I91" s="7" t="s">
        <v>23</v>
      </c>
    </row>
    <row r="92" spans="9:9" ht="12.75" customHeight="1" x14ac:dyDescent="0.2">
      <c r="I92" s="8"/>
    </row>
    <row r="93" spans="9:9" ht="12.75" customHeight="1" x14ac:dyDescent="0.2">
      <c r="I93" s="8" t="s">
        <v>24</v>
      </c>
    </row>
    <row r="94" spans="9:9" ht="12.75" customHeight="1" x14ac:dyDescent="0.2">
      <c r="I94" s="8"/>
    </row>
    <row r="95" spans="9:9" ht="12.75" customHeight="1" x14ac:dyDescent="0.2">
      <c r="I95" s="8" t="s">
        <v>25</v>
      </c>
    </row>
    <row r="96" spans="9:9" ht="12.75" customHeight="1" x14ac:dyDescent="0.2">
      <c r="I96" s="8"/>
    </row>
    <row r="97" spans="9:9" ht="12.75" customHeight="1" x14ac:dyDescent="0.2">
      <c r="I97" s="8" t="s">
        <v>26</v>
      </c>
    </row>
    <row r="98" spans="9:9" ht="12.75" customHeight="1" x14ac:dyDescent="0.2">
      <c r="I98" s="9"/>
    </row>
    <row r="99" spans="9:9" ht="12.75" customHeight="1" x14ac:dyDescent="0.2">
      <c r="I99" s="3"/>
    </row>
    <row r="100" spans="9:9" ht="12.75" customHeight="1" x14ac:dyDescent="0.2">
      <c r="I100" s="2" t="s">
        <v>27</v>
      </c>
    </row>
    <row r="101" spans="9:9" ht="12.75" customHeight="1" x14ac:dyDescent="0.2">
      <c r="I101" s="3"/>
    </row>
    <row r="102" spans="9:9" ht="12.75" customHeight="1" x14ac:dyDescent="0.2">
      <c r="I102" s="3" t="s">
        <v>28</v>
      </c>
    </row>
    <row r="103" spans="9:9" ht="12.75" customHeight="1" x14ac:dyDescent="0.2">
      <c r="I103" s="3"/>
    </row>
    <row r="104" spans="9:9" ht="12.75" customHeight="1" x14ac:dyDescent="0.2">
      <c r="I104" s="7" t="s">
        <v>29</v>
      </c>
    </row>
    <row r="105" spans="9:9" ht="12.75" customHeight="1" x14ac:dyDescent="0.2">
      <c r="I105" s="10" t="s">
        <v>30</v>
      </c>
    </row>
    <row r="106" spans="9:9" ht="12.75" customHeight="1" x14ac:dyDescent="0.2">
      <c r="I106" s="10" t="s">
        <v>31</v>
      </c>
    </row>
    <row r="107" spans="9:9" ht="12.75" customHeight="1" x14ac:dyDescent="0.2">
      <c r="I107" s="10" t="s">
        <v>32</v>
      </c>
    </row>
    <row r="108" spans="9:9" ht="12.75" customHeight="1" x14ac:dyDescent="0.2">
      <c r="I108" s="10" t="s">
        <v>33</v>
      </c>
    </row>
    <row r="109" spans="9:9" ht="12.75" customHeight="1" x14ac:dyDescent="0.2">
      <c r="I109" s="10" t="s">
        <v>34</v>
      </c>
    </row>
    <row r="110" spans="9:9" ht="12.75" customHeight="1" x14ac:dyDescent="0.2">
      <c r="I110" s="10" t="s">
        <v>35</v>
      </c>
    </row>
    <row r="111" spans="9:9" ht="12.75" customHeight="1" x14ac:dyDescent="0.2">
      <c r="I111" s="10" t="s">
        <v>36</v>
      </c>
    </row>
    <row r="112" spans="9:9" ht="12.75" customHeight="1" x14ac:dyDescent="0.2">
      <c r="I112" s="10" t="s">
        <v>37</v>
      </c>
    </row>
    <row r="113" spans="9:10" ht="12.75" customHeight="1" x14ac:dyDescent="0.2">
      <c r="I113" s="10" t="s">
        <v>38</v>
      </c>
    </row>
    <row r="114" spans="9:10" ht="12.75" customHeight="1" x14ac:dyDescent="0.2">
      <c r="I114" s="10" t="s">
        <v>39</v>
      </c>
    </row>
    <row r="115" spans="9:10" ht="12.75" customHeight="1" x14ac:dyDescent="0.2">
      <c r="I115" s="11"/>
    </row>
    <row r="116" spans="9:10" ht="12.75" customHeight="1" x14ac:dyDescent="0.2">
      <c r="I116" s="3"/>
    </row>
    <row r="117" spans="9:10" ht="12.75" customHeight="1" x14ac:dyDescent="0.2">
      <c r="I117" s="3"/>
    </row>
    <row r="118" spans="9:10" ht="12.75" customHeight="1" x14ac:dyDescent="0.2">
      <c r="I118" s="3"/>
    </row>
    <row r="119" spans="9:10" ht="12.75" customHeight="1" x14ac:dyDescent="0.2">
      <c r="I119" s="3"/>
    </row>
    <row r="120" spans="9:10" ht="12.75" customHeight="1" x14ac:dyDescent="0.2">
      <c r="I120" s="3"/>
    </row>
    <row r="121" spans="9:10" ht="12.75" customHeight="1" x14ac:dyDescent="0.2">
      <c r="I121" s="3"/>
    </row>
    <row r="122" spans="9:10" ht="12.75" customHeight="1" x14ac:dyDescent="0.2">
      <c r="I122" s="7" t="s">
        <v>40</v>
      </c>
      <c r="J122" s="12" t="s">
        <v>41</v>
      </c>
    </row>
    <row r="123" spans="9:10" ht="12.75" customHeight="1" x14ac:dyDescent="0.2">
      <c r="I123" s="8"/>
      <c r="J123" s="13"/>
    </row>
    <row r="124" spans="9:10" ht="12.75" customHeight="1" x14ac:dyDescent="0.2">
      <c r="I124" s="8" t="s">
        <v>42</v>
      </c>
      <c r="J124" s="13" t="s">
        <v>43</v>
      </c>
    </row>
    <row r="125" spans="9:10" ht="12.75" customHeight="1" x14ac:dyDescent="0.2">
      <c r="I125" s="14"/>
      <c r="J125" s="13" t="s">
        <v>44</v>
      </c>
    </row>
    <row r="126" spans="9:10" ht="12.75" customHeight="1" x14ac:dyDescent="0.2">
      <c r="I126" s="15"/>
      <c r="J126" s="16"/>
    </row>
    <row r="127" spans="9:10" ht="12.75" customHeight="1" x14ac:dyDescent="0.2">
      <c r="I127" s="2" t="s">
        <v>45</v>
      </c>
    </row>
    <row r="128" spans="9:10" ht="12.75" customHeight="1" x14ac:dyDescent="0.2">
      <c r="I128" s="3" t="s">
        <v>46</v>
      </c>
    </row>
    <row r="129" spans="9:9" ht="12.75" customHeight="1" x14ac:dyDescent="0.2">
      <c r="I129" s="3"/>
    </row>
    <row r="130" spans="9:9" ht="12.75" customHeight="1" x14ac:dyDescent="0.2">
      <c r="I130" s="2" t="s">
        <v>47</v>
      </c>
    </row>
    <row r="131" spans="9:9" ht="12.75" customHeight="1" x14ac:dyDescent="0.2">
      <c r="I131" s="3" t="s">
        <v>48</v>
      </c>
    </row>
    <row r="132" spans="9:9" ht="12.75" customHeight="1" x14ac:dyDescent="0.2">
      <c r="I132" s="2"/>
    </row>
    <row r="133" spans="9:9" ht="12.75" customHeight="1" x14ac:dyDescent="0.2">
      <c r="I133" s="2" t="s">
        <v>49</v>
      </c>
    </row>
    <row r="134" spans="9:9" ht="12.75" customHeight="1" x14ac:dyDescent="0.2">
      <c r="I134" s="3" t="s">
        <v>50</v>
      </c>
    </row>
    <row r="135" spans="9:9" ht="12.75" customHeight="1" x14ac:dyDescent="0.2">
      <c r="I135" s="2"/>
    </row>
    <row r="136" spans="9:9" ht="12.75" customHeight="1" x14ac:dyDescent="0.2">
      <c r="I136" s="2" t="s">
        <v>51</v>
      </c>
    </row>
    <row r="137" spans="9:9" ht="12.75" customHeight="1" x14ac:dyDescent="0.2">
      <c r="I137" s="3" t="s">
        <v>52</v>
      </c>
    </row>
    <row r="138" spans="9:9" ht="12.75" customHeight="1" x14ac:dyDescent="0.2">
      <c r="I138" s="17" t="s">
        <v>53</v>
      </c>
    </row>
    <row r="139" spans="9:9" ht="12.75" customHeight="1" x14ac:dyDescent="0.2">
      <c r="I139" s="3"/>
    </row>
    <row r="140" spans="9:9" ht="12.75" customHeight="1" x14ac:dyDescent="0.2">
      <c r="I140" s="17" t="s">
        <v>54</v>
      </c>
    </row>
    <row r="141" spans="9:9" ht="12.75" customHeight="1" x14ac:dyDescent="0.2">
      <c r="I141" s="3"/>
    </row>
    <row r="142" spans="9:9" ht="12.75" customHeight="1" x14ac:dyDescent="0.2">
      <c r="I142" s="3"/>
    </row>
    <row r="143" spans="9:9" ht="12.75" customHeight="1" x14ac:dyDescent="0.2">
      <c r="I143" s="3"/>
    </row>
    <row r="144" spans="9:9" ht="12.75" customHeight="1" x14ac:dyDescent="0.2">
      <c r="I144" s="3"/>
    </row>
    <row r="145" spans="9:9" ht="12.75" customHeight="1" x14ac:dyDescent="0.2">
      <c r="I145" s="4"/>
    </row>
    <row r="146" spans="9:9" ht="12.75" customHeight="1" x14ac:dyDescent="0.2"/>
    <row r="147" spans="9:9" ht="12.75" customHeight="1" x14ac:dyDescent="0.2"/>
    <row r="148" spans="9:9" ht="12.75" customHeight="1" x14ac:dyDescent="0.2"/>
    <row r="149" spans="9:9" ht="12.75" customHeight="1" x14ac:dyDescent="0.2"/>
    <row r="150" spans="9:9" ht="12.75" customHeight="1" x14ac:dyDescent="0.2"/>
    <row r="151" spans="9:9" ht="12.75" customHeight="1" x14ac:dyDescent="0.2"/>
    <row r="152" spans="9:9" ht="12.75" customHeight="1" x14ac:dyDescent="0.2"/>
    <row r="153" spans="9:9" ht="12.75" customHeight="1" x14ac:dyDescent="0.2"/>
    <row r="154" spans="9:9" ht="12.75" customHeight="1" x14ac:dyDescent="0.2"/>
    <row r="155" spans="9:9" ht="12.75" customHeight="1" x14ac:dyDescent="0.2"/>
    <row r="156" spans="9:9" ht="12.75" customHeight="1" x14ac:dyDescent="0.2"/>
    <row r="157" spans="9:9" ht="12.75" customHeight="1" x14ac:dyDescent="0.2"/>
    <row r="158" spans="9:9" ht="12.75" customHeight="1" x14ac:dyDescent="0.2"/>
    <row r="159" spans="9:9" ht="12.75" customHeight="1" x14ac:dyDescent="0.2"/>
    <row r="160" spans="9:9"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0A07-16DA-4EF5-805F-F9736E05EA3F}">
  <dimension ref="A1:R19"/>
  <sheetViews>
    <sheetView workbookViewId="0">
      <selection activeCell="A5" sqref="A5"/>
    </sheetView>
  </sheetViews>
  <sheetFormatPr defaultColWidth="14.28515625" defaultRowHeight="12.75" x14ac:dyDescent="0.2"/>
  <sheetData>
    <row r="1" spans="1:18" ht="14.25" x14ac:dyDescent="0.2">
      <c r="A1" s="308"/>
      <c r="B1" s="308"/>
      <c r="C1" s="308"/>
      <c r="D1" s="308"/>
      <c r="E1" s="308"/>
      <c r="F1" s="308"/>
      <c r="G1" s="308"/>
      <c r="H1" s="308"/>
      <c r="I1" s="308"/>
      <c r="J1" s="308"/>
      <c r="K1" s="308"/>
      <c r="L1" s="308"/>
      <c r="M1" s="308"/>
      <c r="N1" s="308"/>
      <c r="O1" s="308"/>
      <c r="P1" s="308"/>
      <c r="Q1" s="308"/>
      <c r="R1" s="308"/>
    </row>
    <row r="2" spans="1:18" ht="17.25" customHeight="1" x14ac:dyDescent="0.2">
      <c r="A2" s="308"/>
      <c r="B2" s="348" t="s">
        <v>423</v>
      </c>
      <c r="C2" s="534" t="s">
        <v>424</v>
      </c>
      <c r="D2" s="535"/>
      <c r="E2" s="534" t="s">
        <v>425</v>
      </c>
      <c r="F2" s="535"/>
      <c r="G2" s="349" t="s">
        <v>426</v>
      </c>
      <c r="H2" s="349" t="s">
        <v>427</v>
      </c>
      <c r="I2" s="308"/>
      <c r="J2" s="308"/>
      <c r="K2" s="308"/>
      <c r="L2" s="308"/>
      <c r="M2" s="308"/>
      <c r="N2" s="308"/>
      <c r="O2" s="308"/>
      <c r="P2" s="308"/>
      <c r="Q2" s="308"/>
      <c r="R2" s="308"/>
    </row>
    <row r="3" spans="1:18" ht="27" customHeight="1" x14ac:dyDescent="0.2">
      <c r="A3" s="308"/>
      <c r="B3" s="348" t="s">
        <v>404</v>
      </c>
      <c r="C3" s="350" t="s">
        <v>357</v>
      </c>
      <c r="D3" s="351" t="s">
        <v>359</v>
      </c>
      <c r="E3" s="350" t="s">
        <v>357</v>
      </c>
      <c r="F3" s="351" t="s">
        <v>359</v>
      </c>
      <c r="G3" s="352" t="s">
        <v>428</v>
      </c>
      <c r="H3" s="352"/>
      <c r="I3" s="308"/>
      <c r="J3" s="308"/>
      <c r="K3" s="308"/>
      <c r="L3" s="308"/>
      <c r="M3" s="308"/>
      <c r="N3" s="308"/>
      <c r="O3" s="308"/>
      <c r="P3" s="308"/>
      <c r="Q3" s="308"/>
      <c r="R3" s="308"/>
    </row>
    <row r="4" spans="1:18" ht="14.25" x14ac:dyDescent="0.2">
      <c r="A4" s="308"/>
      <c r="B4" s="344">
        <v>0</v>
      </c>
      <c r="C4" s="345">
        <f>HLOOKUP($B4,[1]Orcado!$D$4:$P$5,2,FALSE)</f>
        <v>36750</v>
      </c>
      <c r="D4" s="345">
        <f>HLOOKUP($B4,[1]Realizado!$D$4:$P$5,2,FALSE)</f>
        <v>18000</v>
      </c>
      <c r="E4" s="345">
        <f>C4</f>
        <v>36750</v>
      </c>
      <c r="F4" s="345">
        <f>D4</f>
        <v>18000</v>
      </c>
      <c r="G4" s="345">
        <f>F4-E4</f>
        <v>-18750</v>
      </c>
      <c r="H4" s="346">
        <f>IF(E4=0,"",F4/E4-1)</f>
        <v>-0.51020408163265307</v>
      </c>
      <c r="I4" s="308"/>
      <c r="J4" s="308"/>
      <c r="K4" s="308"/>
      <c r="L4" s="308"/>
      <c r="M4" s="308"/>
      <c r="N4" s="308"/>
      <c r="O4" s="308"/>
      <c r="P4" s="308"/>
      <c r="Q4" s="308"/>
      <c r="R4" s="308"/>
    </row>
    <row r="5" spans="1:18" ht="14.25" x14ac:dyDescent="0.2">
      <c r="A5" s="308"/>
      <c r="B5" s="344">
        <f>B4+1</f>
        <v>1</v>
      </c>
      <c r="C5" s="345">
        <f>HLOOKUP($B5,[1]Orcado!$D$4:$P$5,2,FALSE)</f>
        <v>2900</v>
      </c>
      <c r="D5" s="345">
        <f>HLOOKUP($B5,[1]Realizado!$D$4:$P$5,2,FALSE)</f>
        <v>3150</v>
      </c>
      <c r="E5" s="345">
        <f>E4+C5</f>
        <v>39650</v>
      </c>
      <c r="F5" s="345">
        <f>F4+D5</f>
        <v>21150</v>
      </c>
      <c r="G5" s="345">
        <f t="shared" ref="G5:G16" si="0">F5-E5</f>
        <v>-18500</v>
      </c>
      <c r="H5" s="346">
        <f t="shared" ref="H5:H16" si="1">F5/E5-1</f>
        <v>-0.46658259773013866</v>
      </c>
      <c r="I5" s="308"/>
      <c r="J5" s="308"/>
      <c r="K5" s="308"/>
      <c r="L5" s="308"/>
      <c r="M5" s="308"/>
      <c r="N5" s="308"/>
      <c r="O5" s="308"/>
      <c r="P5" s="308"/>
      <c r="Q5" s="308"/>
      <c r="R5" s="308"/>
    </row>
    <row r="6" spans="1:18" ht="14.25" x14ac:dyDescent="0.2">
      <c r="A6" s="308"/>
      <c r="B6" s="344">
        <f t="shared" ref="B6:B16" si="2">B5+1</f>
        <v>2</v>
      </c>
      <c r="C6" s="345">
        <f>HLOOKUP($B6,[1]Orcado!$D$4:$P$5,2,FALSE)</f>
        <v>400</v>
      </c>
      <c r="D6" s="345">
        <f>HLOOKUP($B6,[1]Realizado!$D$4:$P$5,2,FALSE)</f>
        <v>3150</v>
      </c>
      <c r="E6" s="345">
        <f t="shared" ref="E6:F16" si="3">E5+C6</f>
        <v>40050</v>
      </c>
      <c r="F6" s="345">
        <f t="shared" si="3"/>
        <v>24300</v>
      </c>
      <c r="G6" s="345">
        <f t="shared" si="0"/>
        <v>-15750</v>
      </c>
      <c r="H6" s="346">
        <f t="shared" si="1"/>
        <v>-0.3932584269662921</v>
      </c>
      <c r="I6" s="308"/>
      <c r="J6" s="308"/>
      <c r="K6" s="308"/>
      <c r="L6" s="308"/>
      <c r="M6" s="308"/>
      <c r="N6" s="308"/>
      <c r="O6" s="308"/>
      <c r="P6" s="308"/>
      <c r="Q6" s="308"/>
      <c r="R6" s="308"/>
    </row>
    <row r="7" spans="1:18" ht="14.25" x14ac:dyDescent="0.2">
      <c r="A7" s="308"/>
      <c r="B7" s="344">
        <f t="shared" si="2"/>
        <v>3</v>
      </c>
      <c r="C7" s="345">
        <f>HLOOKUP($B7,[1]Orcado!$D$4:$P$5,2,FALSE)</f>
        <v>400</v>
      </c>
      <c r="D7" s="345">
        <f>HLOOKUP($B7,[1]Realizado!$D$4:$P$5,2,FALSE)</f>
        <v>3150</v>
      </c>
      <c r="E7" s="345">
        <f t="shared" si="3"/>
        <v>40450</v>
      </c>
      <c r="F7" s="345">
        <f t="shared" si="3"/>
        <v>27450</v>
      </c>
      <c r="G7" s="345">
        <f t="shared" si="0"/>
        <v>-13000</v>
      </c>
      <c r="H7" s="346">
        <f t="shared" si="1"/>
        <v>-0.32138442521631649</v>
      </c>
      <c r="I7" s="308"/>
      <c r="J7" s="308"/>
      <c r="K7" s="308"/>
      <c r="L7" s="308"/>
      <c r="M7" s="308"/>
      <c r="N7" s="308"/>
      <c r="O7" s="308"/>
      <c r="P7" s="308"/>
      <c r="Q7" s="308"/>
      <c r="R7" s="308"/>
    </row>
    <row r="8" spans="1:18" ht="14.25" x14ac:dyDescent="0.2">
      <c r="A8" s="308"/>
      <c r="B8" s="344">
        <f t="shared" si="2"/>
        <v>4</v>
      </c>
      <c r="C8" s="345">
        <f>HLOOKUP($B8,[1]Orcado!$D$4:$P$5,2,FALSE)</f>
        <v>400</v>
      </c>
      <c r="D8" s="345">
        <f>HLOOKUP($B8,[1]Realizado!$D$4:$P$5,2,FALSE)</f>
        <v>3150</v>
      </c>
      <c r="E8" s="345">
        <f t="shared" si="3"/>
        <v>40850</v>
      </c>
      <c r="F8" s="345">
        <f t="shared" si="3"/>
        <v>30600</v>
      </c>
      <c r="G8" s="345">
        <f t="shared" si="0"/>
        <v>-10250</v>
      </c>
      <c r="H8" s="346">
        <f t="shared" si="1"/>
        <v>-0.25091799265605874</v>
      </c>
      <c r="I8" s="308"/>
      <c r="J8" s="308"/>
      <c r="K8" s="308"/>
      <c r="L8" s="308"/>
      <c r="M8" s="308"/>
      <c r="N8" s="308"/>
      <c r="O8" s="308"/>
      <c r="P8" s="308"/>
      <c r="Q8" s="308"/>
      <c r="R8" s="308"/>
    </row>
    <row r="9" spans="1:18" ht="14.25" x14ac:dyDescent="0.2">
      <c r="A9" s="308"/>
      <c r="B9" s="344">
        <f t="shared" si="2"/>
        <v>5</v>
      </c>
      <c r="C9" s="345">
        <f>HLOOKUP($B9,[1]Orcado!$D$4:$P$5,2,FALSE)</f>
        <v>400</v>
      </c>
      <c r="D9" s="345">
        <f>HLOOKUP($B9,[1]Realizado!$D$4:$P$5,2,FALSE)</f>
        <v>3150</v>
      </c>
      <c r="E9" s="345">
        <f t="shared" si="3"/>
        <v>41250</v>
      </c>
      <c r="F9" s="345">
        <f t="shared" si="3"/>
        <v>33750</v>
      </c>
      <c r="G9" s="345">
        <f t="shared" si="0"/>
        <v>-7500</v>
      </c>
      <c r="H9" s="346">
        <f t="shared" si="1"/>
        <v>-0.18181818181818177</v>
      </c>
      <c r="I9" s="308"/>
      <c r="J9" s="308"/>
      <c r="K9" s="308"/>
      <c r="L9" s="308"/>
      <c r="M9" s="308"/>
      <c r="N9" s="308"/>
      <c r="O9" s="308"/>
      <c r="P9" s="308"/>
      <c r="Q9" s="308"/>
      <c r="R9" s="308"/>
    </row>
    <row r="10" spans="1:18" ht="14.25" x14ac:dyDescent="0.2">
      <c r="A10" s="308"/>
      <c r="B10" s="344">
        <f t="shared" si="2"/>
        <v>6</v>
      </c>
      <c r="C10" s="345">
        <f>HLOOKUP($B10,[1]Orcado!$D$4:$P$5,2,FALSE)</f>
        <v>400</v>
      </c>
      <c r="D10" s="345">
        <f>HLOOKUP($B10,[1]Realizado!$D$4:$P$5,2,FALSE)</f>
        <v>3150</v>
      </c>
      <c r="E10" s="345">
        <f t="shared" si="3"/>
        <v>41650</v>
      </c>
      <c r="F10" s="345">
        <f t="shared" si="3"/>
        <v>36900</v>
      </c>
      <c r="G10" s="345">
        <f t="shared" si="0"/>
        <v>-4750</v>
      </c>
      <c r="H10" s="346">
        <f t="shared" si="1"/>
        <v>-0.11404561824729897</v>
      </c>
      <c r="I10" s="308"/>
      <c r="J10" s="308"/>
      <c r="K10" s="308"/>
      <c r="L10" s="308"/>
      <c r="M10" s="308"/>
      <c r="N10" s="308"/>
      <c r="O10" s="308"/>
      <c r="P10" s="308"/>
      <c r="Q10" s="308"/>
      <c r="R10" s="308"/>
    </row>
    <row r="11" spans="1:18" ht="14.25" x14ac:dyDescent="0.2">
      <c r="A11" s="308"/>
      <c r="B11" s="344">
        <f t="shared" si="2"/>
        <v>7</v>
      </c>
      <c r="C11" s="345">
        <f>HLOOKUP($B11,[1]Orcado!$D$4:$P$5,2,FALSE)</f>
        <v>400</v>
      </c>
      <c r="D11" s="345">
        <f>HLOOKUP($B11,[1]Realizado!$D$4:$P$5,2,FALSE)</f>
        <v>3150</v>
      </c>
      <c r="E11" s="345">
        <f t="shared" si="3"/>
        <v>42050</v>
      </c>
      <c r="F11" s="345">
        <f t="shared" si="3"/>
        <v>40050</v>
      </c>
      <c r="G11" s="345">
        <f t="shared" si="0"/>
        <v>-2000</v>
      </c>
      <c r="H11" s="346">
        <f t="shared" si="1"/>
        <v>-4.756242568370983E-2</v>
      </c>
      <c r="I11" s="308"/>
      <c r="J11" s="308"/>
      <c r="K11" s="308"/>
      <c r="L11" s="308"/>
      <c r="M11" s="308"/>
      <c r="N11" s="308"/>
      <c r="O11" s="308"/>
      <c r="P11" s="308"/>
      <c r="Q11" s="308"/>
      <c r="R11" s="308"/>
    </row>
    <row r="12" spans="1:18" ht="14.25" x14ac:dyDescent="0.2">
      <c r="A12" s="308"/>
      <c r="B12" s="344">
        <f t="shared" si="2"/>
        <v>8</v>
      </c>
      <c r="C12" s="345">
        <f>HLOOKUP($B12,[1]Orcado!$D$4:$P$5,2,FALSE)</f>
        <v>400</v>
      </c>
      <c r="D12" s="345">
        <f>HLOOKUP($B12,[1]Realizado!$D$4:$P$5,2,FALSE)</f>
        <v>3150</v>
      </c>
      <c r="E12" s="345">
        <f t="shared" si="3"/>
        <v>42450</v>
      </c>
      <c r="F12" s="345">
        <f t="shared" si="3"/>
        <v>43200</v>
      </c>
      <c r="G12" s="345">
        <f t="shared" si="0"/>
        <v>750</v>
      </c>
      <c r="H12" s="346">
        <f t="shared" si="1"/>
        <v>1.7667844522968101E-2</v>
      </c>
      <c r="I12" s="308"/>
      <c r="J12" s="308"/>
      <c r="K12" s="308"/>
      <c r="L12" s="308"/>
      <c r="M12" s="308"/>
      <c r="N12" s="308"/>
      <c r="O12" s="308"/>
      <c r="P12" s="308"/>
      <c r="Q12" s="308"/>
      <c r="R12" s="308"/>
    </row>
    <row r="13" spans="1:18" ht="14.25" x14ac:dyDescent="0.2">
      <c r="A13" s="308"/>
      <c r="B13" s="344">
        <f t="shared" si="2"/>
        <v>9</v>
      </c>
      <c r="C13" s="345">
        <f>HLOOKUP($B13,[1]Orcado!$D$4:$P$5,2,FALSE)</f>
        <v>400</v>
      </c>
      <c r="D13" s="345">
        <f>HLOOKUP($B13,[1]Realizado!$D$4:$P$5,2,FALSE)</f>
        <v>3150</v>
      </c>
      <c r="E13" s="345">
        <f t="shared" si="3"/>
        <v>42850</v>
      </c>
      <c r="F13" s="345">
        <f t="shared" si="3"/>
        <v>46350</v>
      </c>
      <c r="G13" s="345">
        <f t="shared" si="0"/>
        <v>3500</v>
      </c>
      <c r="H13" s="346">
        <f t="shared" si="1"/>
        <v>8.1680280046674492E-2</v>
      </c>
      <c r="I13" s="308"/>
      <c r="J13" s="308"/>
      <c r="K13" s="308"/>
      <c r="L13" s="308"/>
      <c r="M13" s="308"/>
      <c r="N13" s="308"/>
      <c r="O13" s="308"/>
      <c r="P13" s="308"/>
      <c r="Q13" s="308"/>
      <c r="R13" s="308"/>
    </row>
    <row r="14" spans="1:18" ht="14.25" x14ac:dyDescent="0.2">
      <c r="A14" s="308"/>
      <c r="B14" s="344">
        <f t="shared" si="2"/>
        <v>10</v>
      </c>
      <c r="C14" s="345">
        <f>HLOOKUP($B14,[1]Orcado!$D$4:$P$5,2,FALSE)</f>
        <v>400</v>
      </c>
      <c r="D14" s="345">
        <f>HLOOKUP($B14,[1]Realizado!$D$4:$P$5,2,FALSE)</f>
        <v>3150</v>
      </c>
      <c r="E14" s="345">
        <f t="shared" si="3"/>
        <v>43250</v>
      </c>
      <c r="F14" s="345">
        <f t="shared" si="3"/>
        <v>49500</v>
      </c>
      <c r="G14" s="345">
        <f t="shared" si="0"/>
        <v>6250</v>
      </c>
      <c r="H14" s="346">
        <f t="shared" si="1"/>
        <v>0.1445086705202312</v>
      </c>
      <c r="I14" s="308"/>
      <c r="J14" s="308"/>
      <c r="K14" s="308"/>
      <c r="L14" s="308"/>
      <c r="M14" s="308"/>
      <c r="N14" s="308"/>
      <c r="O14" s="308"/>
      <c r="P14" s="308"/>
      <c r="Q14" s="308"/>
      <c r="R14" s="308"/>
    </row>
    <row r="15" spans="1:18" ht="14.25" x14ac:dyDescent="0.2">
      <c r="A15" s="308"/>
      <c r="B15" s="344">
        <f t="shared" si="2"/>
        <v>11</v>
      </c>
      <c r="C15" s="345">
        <f>HLOOKUP($B15,[1]Orcado!$D$4:$P$5,2,FALSE)</f>
        <v>400</v>
      </c>
      <c r="D15" s="345">
        <f>HLOOKUP($B15,[1]Realizado!$D$4:$P$5,2,FALSE)</f>
        <v>3150</v>
      </c>
      <c r="E15" s="345">
        <f t="shared" si="3"/>
        <v>43650</v>
      </c>
      <c r="F15" s="345">
        <f t="shared" si="3"/>
        <v>52650</v>
      </c>
      <c r="G15" s="345">
        <f t="shared" si="0"/>
        <v>9000</v>
      </c>
      <c r="H15" s="346">
        <f t="shared" si="1"/>
        <v>0.20618556701030921</v>
      </c>
      <c r="I15" s="308"/>
      <c r="J15" s="308"/>
      <c r="K15" s="308"/>
      <c r="L15" s="308"/>
      <c r="M15" s="308"/>
      <c r="N15" s="308"/>
      <c r="O15" s="308"/>
      <c r="P15" s="308"/>
      <c r="Q15" s="308"/>
      <c r="R15" s="308"/>
    </row>
    <row r="16" spans="1:18" ht="14.25" x14ac:dyDescent="0.2">
      <c r="A16" s="308"/>
      <c r="B16" s="344">
        <f t="shared" si="2"/>
        <v>12</v>
      </c>
      <c r="C16" s="345">
        <f>HLOOKUP($B16,[1]Orcado!$D$4:$P$5,2,FALSE)</f>
        <v>400</v>
      </c>
      <c r="D16" s="345">
        <f>HLOOKUP($B16,[1]Realizado!$D$4:$P$5,2,FALSE)</f>
        <v>3150</v>
      </c>
      <c r="E16" s="345">
        <f t="shared" si="3"/>
        <v>44050</v>
      </c>
      <c r="F16" s="345">
        <f t="shared" si="3"/>
        <v>55800</v>
      </c>
      <c r="G16" s="345">
        <f t="shared" si="0"/>
        <v>11750</v>
      </c>
      <c r="H16" s="346">
        <f t="shared" si="1"/>
        <v>0.26674233825198645</v>
      </c>
      <c r="I16" s="308"/>
      <c r="J16" s="308"/>
      <c r="K16" s="308"/>
      <c r="L16" s="308"/>
      <c r="M16" s="308"/>
      <c r="N16" s="308"/>
      <c r="O16" s="308"/>
      <c r="P16" s="308"/>
      <c r="Q16" s="308"/>
      <c r="R16" s="308"/>
    </row>
    <row r="17" spans="1:18" ht="14.25" x14ac:dyDescent="0.2">
      <c r="A17" s="308"/>
      <c r="B17" s="347" t="s">
        <v>429</v>
      </c>
      <c r="C17" s="345">
        <f>SUM(C4:C16)</f>
        <v>44050</v>
      </c>
      <c r="D17" s="345">
        <f>SUM(D4:D16)</f>
        <v>55800</v>
      </c>
      <c r="E17" s="308"/>
      <c r="F17" s="308"/>
      <c r="G17" s="308"/>
      <c r="H17" s="308"/>
      <c r="I17" s="308"/>
      <c r="J17" s="308"/>
      <c r="K17" s="308"/>
      <c r="L17" s="308"/>
      <c r="M17" s="308"/>
      <c r="N17" s="308"/>
      <c r="O17" s="308"/>
      <c r="P17" s="308"/>
      <c r="Q17" s="308"/>
      <c r="R17" s="308"/>
    </row>
    <row r="18" spans="1:18" ht="14.25" x14ac:dyDescent="0.2">
      <c r="A18" s="308"/>
      <c r="B18" s="310" t="s">
        <v>430</v>
      </c>
      <c r="C18" s="338">
        <f>C17-D17</f>
        <v>-11750</v>
      </c>
      <c r="D18" s="308"/>
      <c r="E18" s="308"/>
      <c r="F18" s="308"/>
      <c r="G18" s="308"/>
      <c r="H18" s="308"/>
      <c r="I18" s="308"/>
      <c r="J18" s="308"/>
      <c r="K18" s="308"/>
      <c r="L18" s="308"/>
      <c r="M18" s="308"/>
      <c r="N18" s="308"/>
      <c r="O18" s="308"/>
      <c r="P18" s="308"/>
      <c r="Q18" s="308"/>
      <c r="R18" s="308"/>
    </row>
    <row r="19" spans="1:18" ht="14.25" x14ac:dyDescent="0.2">
      <c r="A19" s="308"/>
      <c r="B19" s="308"/>
      <c r="C19" s="308"/>
      <c r="D19" s="308"/>
      <c r="E19" s="308"/>
      <c r="F19" s="308"/>
      <c r="G19" s="308"/>
      <c r="H19" s="308"/>
      <c r="I19" s="308"/>
      <c r="J19" s="308"/>
      <c r="K19" s="308"/>
      <c r="L19" s="308"/>
      <c r="M19" s="308"/>
      <c r="N19" s="308"/>
      <c r="O19" s="308"/>
      <c r="P19" s="308"/>
      <c r="Q19" s="308"/>
      <c r="R19" s="308"/>
    </row>
  </sheetData>
  <mergeCells count="2">
    <mergeCell ref="C2:D2"/>
    <mergeCell ref="E2:F2"/>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E36-E3D3-43AB-9544-1E392E4E8663}">
  <dimension ref="A1:D23"/>
  <sheetViews>
    <sheetView workbookViewId="0">
      <selection activeCell="D13" sqref="D13"/>
    </sheetView>
  </sheetViews>
  <sheetFormatPr defaultRowHeight="12.75" x14ac:dyDescent="0.2"/>
  <cols>
    <col min="2" max="2" width="40.28515625" bestFit="1" customWidth="1"/>
    <col min="3" max="3" width="38.85546875" bestFit="1" customWidth="1"/>
    <col min="4" max="4" width="34.5703125" bestFit="1" customWidth="1"/>
  </cols>
  <sheetData>
    <row r="1" spans="1:4" ht="14.25" x14ac:dyDescent="0.2">
      <c r="A1" s="308"/>
      <c r="B1" s="308"/>
      <c r="C1" s="308"/>
      <c r="D1" s="308"/>
    </row>
    <row r="2" spans="1:4" ht="14.25" x14ac:dyDescent="0.2">
      <c r="A2" s="308"/>
      <c r="B2" s="295" t="s">
        <v>431</v>
      </c>
      <c r="C2" s="295" t="s">
        <v>432</v>
      </c>
      <c r="D2" s="295" t="s">
        <v>433</v>
      </c>
    </row>
    <row r="3" spans="1:4" ht="14.25" x14ac:dyDescent="0.2">
      <c r="A3" s="308"/>
      <c r="B3" s="353" t="s">
        <v>409</v>
      </c>
      <c r="C3" s="353"/>
      <c r="D3" s="353" t="s">
        <v>434</v>
      </c>
    </row>
    <row r="4" spans="1:4" ht="14.25" x14ac:dyDescent="0.2">
      <c r="A4" s="308"/>
      <c r="B4" s="328" t="s">
        <v>435</v>
      </c>
      <c r="C4" s="328" t="s">
        <v>436</v>
      </c>
      <c r="D4" s="354">
        <v>0.06</v>
      </c>
    </row>
    <row r="5" spans="1:4" ht="14.25" x14ac:dyDescent="0.2">
      <c r="A5" s="308"/>
      <c r="B5" s="355"/>
      <c r="C5" s="355" t="s">
        <v>437</v>
      </c>
      <c r="D5" s="356"/>
    </row>
    <row r="6" spans="1:4" ht="14.25" x14ac:dyDescent="0.2">
      <c r="A6" s="308"/>
      <c r="B6" s="355"/>
      <c r="C6" s="355" t="s">
        <v>438</v>
      </c>
      <c r="D6" s="356"/>
    </row>
    <row r="7" spans="1:4" ht="14.25" x14ac:dyDescent="0.2">
      <c r="A7" s="308"/>
      <c r="B7" s="355"/>
      <c r="C7" s="355" t="s">
        <v>439</v>
      </c>
      <c r="D7" s="356"/>
    </row>
    <row r="8" spans="1:4" ht="14.25" x14ac:dyDescent="0.2">
      <c r="A8" s="308"/>
      <c r="B8" s="355"/>
      <c r="C8" s="355" t="s">
        <v>440</v>
      </c>
      <c r="D8" s="356"/>
    </row>
    <row r="9" spans="1:4" ht="14.25" x14ac:dyDescent="0.2">
      <c r="A9" s="308"/>
      <c r="B9" s="355"/>
      <c r="C9" s="355" t="s">
        <v>441</v>
      </c>
      <c r="D9" s="356"/>
    </row>
    <row r="10" spans="1:4" ht="14.25" x14ac:dyDescent="0.2">
      <c r="A10" s="308"/>
      <c r="B10" s="355"/>
      <c r="C10" s="355" t="s">
        <v>442</v>
      </c>
      <c r="D10" s="356"/>
    </row>
    <row r="11" spans="1:4" ht="14.25" x14ac:dyDescent="0.2">
      <c r="A11" s="308"/>
      <c r="B11" s="357"/>
      <c r="C11" s="357" t="s">
        <v>443</v>
      </c>
      <c r="D11" s="358"/>
    </row>
    <row r="12" spans="1:4" ht="14.25" x14ac:dyDescent="0.2">
      <c r="A12" s="308"/>
      <c r="B12" s="308"/>
      <c r="C12" s="308"/>
      <c r="D12" s="308"/>
    </row>
    <row r="13" spans="1:4" ht="14.25" x14ac:dyDescent="0.2">
      <c r="A13" s="308"/>
      <c r="B13" s="308"/>
      <c r="C13" s="308"/>
      <c r="D13" s="308"/>
    </row>
    <row r="14" spans="1:4" ht="14.25" x14ac:dyDescent="0.2">
      <c r="A14" s="308"/>
      <c r="B14" s="308"/>
      <c r="C14" s="308"/>
      <c r="D14" s="308"/>
    </row>
    <row r="15" spans="1:4" ht="14.25" x14ac:dyDescent="0.2">
      <c r="A15" s="308"/>
      <c r="B15" t="s">
        <v>444</v>
      </c>
      <c r="D15" s="308"/>
    </row>
    <row r="16" spans="1:4" ht="14.25" x14ac:dyDescent="0.2">
      <c r="A16" s="308"/>
      <c r="B16" s="310" t="s">
        <v>445</v>
      </c>
      <c r="D16" s="308"/>
    </row>
    <row r="17" spans="1:4" ht="14.25" x14ac:dyDescent="0.2">
      <c r="A17" s="308"/>
      <c r="B17" s="311" t="s">
        <v>446</v>
      </c>
      <c r="C17" s="506" t="s">
        <v>766</v>
      </c>
      <c r="D17" s="308"/>
    </row>
    <row r="18" spans="1:4" ht="14.25" x14ac:dyDescent="0.2">
      <c r="A18" s="308"/>
      <c r="B18" s="311" t="s">
        <v>447</v>
      </c>
      <c r="C18" s="360">
        <v>45689</v>
      </c>
      <c r="D18" s="308"/>
    </row>
    <row r="19" spans="1:4" ht="14.25" x14ac:dyDescent="0.2">
      <c r="A19" s="308"/>
      <c r="B19" s="311" t="s">
        <v>406</v>
      </c>
      <c r="C19" s="508" t="s">
        <v>566</v>
      </c>
      <c r="D19" s="308"/>
    </row>
    <row r="20" spans="1:4" ht="14.25" x14ac:dyDescent="0.2">
      <c r="A20" s="308"/>
      <c r="B20" s="343"/>
      <c r="C20" s="332"/>
      <c r="D20" s="308"/>
    </row>
    <row r="21" spans="1:4" ht="14.25" x14ac:dyDescent="0.2">
      <c r="A21" s="308"/>
      <c r="B21" s="311"/>
      <c r="C21" s="359"/>
      <c r="D21" s="308"/>
    </row>
    <row r="22" spans="1:4" ht="14.25" x14ac:dyDescent="0.2">
      <c r="A22" s="308"/>
      <c r="B22" s="311"/>
      <c r="C22" s="359"/>
      <c r="D22" s="308"/>
    </row>
    <row r="23" spans="1:4" ht="14.25" x14ac:dyDescent="0.2">
      <c r="A23" s="308"/>
      <c r="B23" s="308"/>
      <c r="C23" s="308"/>
      <c r="D23" s="308"/>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5FD6C-9EC8-446E-A7FC-1D8439834F3E}">
  <dimension ref="A5:K16"/>
  <sheetViews>
    <sheetView workbookViewId="0">
      <selection activeCell="L13" sqref="L13"/>
    </sheetView>
  </sheetViews>
  <sheetFormatPr defaultRowHeight="12.75" x14ac:dyDescent="0.2"/>
  <cols>
    <col min="2" max="2" width="10.140625" bestFit="1" customWidth="1"/>
  </cols>
  <sheetData>
    <row r="5" spans="1:11" x14ac:dyDescent="0.2">
      <c r="B5" s="540" t="s">
        <v>448</v>
      </c>
      <c r="C5" s="541"/>
      <c r="D5" s="541"/>
      <c r="E5" s="541"/>
      <c r="F5" s="541"/>
      <c r="G5" s="541"/>
      <c r="H5" s="541"/>
      <c r="I5" s="541"/>
      <c r="J5" s="542"/>
    </row>
    <row r="6" spans="1:11" x14ac:dyDescent="0.2">
      <c r="A6" s="361"/>
      <c r="B6" s="543" t="s">
        <v>445</v>
      </c>
      <c r="C6" s="544"/>
      <c r="D6" s="544"/>
      <c r="E6" s="545" t="s">
        <v>766</v>
      </c>
      <c r="F6" s="545"/>
      <c r="G6" s="545"/>
      <c r="H6" s="545"/>
      <c r="I6" s="545"/>
      <c r="J6" s="546"/>
      <c r="K6" s="361"/>
    </row>
    <row r="7" spans="1:11" x14ac:dyDescent="0.2">
      <c r="A7" s="361"/>
      <c r="B7" s="543" t="s">
        <v>449</v>
      </c>
      <c r="C7" s="544"/>
      <c r="D7" s="544"/>
      <c r="E7" s="545" t="s">
        <v>557</v>
      </c>
      <c r="F7" s="545"/>
      <c r="G7" s="545"/>
      <c r="H7" s="545"/>
      <c r="I7" s="545"/>
      <c r="J7" s="546"/>
      <c r="K7" s="361"/>
    </row>
    <row r="8" spans="1:11" x14ac:dyDescent="0.2">
      <c r="A8" s="361"/>
      <c r="B8" s="536" t="s">
        <v>450</v>
      </c>
      <c r="C8" s="537"/>
      <c r="D8" s="537"/>
      <c r="E8" s="538">
        <v>45770</v>
      </c>
      <c r="F8" s="538"/>
      <c r="G8" s="538"/>
      <c r="H8" s="538"/>
      <c r="I8" s="538"/>
      <c r="J8" s="539"/>
      <c r="K8" s="361"/>
    </row>
    <row r="9" spans="1:11" x14ac:dyDescent="0.2">
      <c r="B9" s="550" t="s">
        <v>451</v>
      </c>
      <c r="C9" s="551"/>
      <c r="D9" s="551"/>
      <c r="E9" s="551"/>
      <c r="F9" s="551"/>
      <c r="G9" s="551"/>
      <c r="H9" s="551"/>
      <c r="I9" s="551"/>
      <c r="J9" s="552"/>
    </row>
    <row r="10" spans="1:11" x14ac:dyDescent="0.2">
      <c r="A10" s="362"/>
      <c r="B10" s="363">
        <v>45770</v>
      </c>
      <c r="C10" s="553" t="s">
        <v>452</v>
      </c>
      <c r="D10" s="554"/>
      <c r="E10" s="554"/>
      <c r="F10" s="554"/>
      <c r="G10" s="554"/>
      <c r="H10" s="554"/>
      <c r="I10" s="554"/>
      <c r="J10" s="555"/>
      <c r="K10" s="362"/>
    </row>
    <row r="11" spans="1:11" x14ac:dyDescent="0.2">
      <c r="A11" s="362"/>
      <c r="B11" s="363"/>
      <c r="C11" s="547"/>
      <c r="D11" s="548"/>
      <c r="E11" s="548"/>
      <c r="F11" s="548"/>
      <c r="G11" s="548"/>
      <c r="H11" s="548"/>
      <c r="I11" s="548"/>
      <c r="J11" s="549"/>
      <c r="K11" s="362"/>
    </row>
    <row r="12" spans="1:11" x14ac:dyDescent="0.2">
      <c r="A12" s="362"/>
      <c r="B12" s="363"/>
      <c r="C12" s="547"/>
      <c r="D12" s="548"/>
      <c r="E12" s="548"/>
      <c r="F12" s="548"/>
      <c r="G12" s="548"/>
      <c r="H12" s="548"/>
      <c r="I12" s="548"/>
      <c r="J12" s="549"/>
      <c r="K12" s="362"/>
    </row>
    <row r="13" spans="1:11" x14ac:dyDescent="0.2">
      <c r="A13" s="362"/>
      <c r="B13" s="363"/>
      <c r="C13" s="547"/>
      <c r="D13" s="548"/>
      <c r="E13" s="548"/>
      <c r="F13" s="548"/>
      <c r="G13" s="548"/>
      <c r="H13" s="548"/>
      <c r="I13" s="548"/>
      <c r="J13" s="549"/>
      <c r="K13" s="362"/>
    </row>
    <row r="14" spans="1:11" x14ac:dyDescent="0.2">
      <c r="A14" s="362"/>
      <c r="B14" s="363"/>
      <c r="C14" s="547"/>
      <c r="D14" s="548"/>
      <c r="E14" s="548"/>
      <c r="F14" s="548"/>
      <c r="G14" s="548"/>
      <c r="H14" s="548"/>
      <c r="I14" s="548"/>
      <c r="J14" s="549"/>
      <c r="K14" s="362"/>
    </row>
    <row r="15" spans="1:11" x14ac:dyDescent="0.2">
      <c r="A15" s="362"/>
      <c r="B15" s="363"/>
      <c r="C15" s="547"/>
      <c r="D15" s="548"/>
      <c r="E15" s="548"/>
      <c r="F15" s="548"/>
      <c r="G15" s="548"/>
      <c r="H15" s="548"/>
      <c r="I15" s="548"/>
      <c r="J15" s="549"/>
      <c r="K15" s="362"/>
    </row>
    <row r="16" spans="1:11" x14ac:dyDescent="0.2">
      <c r="A16" s="362"/>
      <c r="B16" s="363"/>
      <c r="C16" s="547"/>
      <c r="D16" s="548"/>
      <c r="E16" s="548"/>
      <c r="F16" s="548"/>
      <c r="G16" s="548"/>
      <c r="H16" s="548"/>
      <c r="I16" s="548"/>
      <c r="J16" s="549"/>
      <c r="K16" s="362"/>
    </row>
  </sheetData>
  <mergeCells count="15">
    <mergeCell ref="C15:J15"/>
    <mergeCell ref="C16:J16"/>
    <mergeCell ref="B9:J9"/>
    <mergeCell ref="C10:J10"/>
    <mergeCell ref="C11:J11"/>
    <mergeCell ref="C12:J12"/>
    <mergeCell ref="C13:J13"/>
    <mergeCell ref="C14:J14"/>
    <mergeCell ref="B8:D8"/>
    <mergeCell ref="E8:J8"/>
    <mergeCell ref="B5:J5"/>
    <mergeCell ref="B6:D6"/>
    <mergeCell ref="E6:J6"/>
    <mergeCell ref="B7:D7"/>
    <mergeCell ref="E7:J7"/>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159B-D3C2-4AB7-84FE-9E13617DEC5C}">
  <dimension ref="A1:M14"/>
  <sheetViews>
    <sheetView workbookViewId="0">
      <selection activeCell="A4" sqref="A4:G5"/>
    </sheetView>
  </sheetViews>
  <sheetFormatPr defaultColWidth="16.140625" defaultRowHeight="12.75" x14ac:dyDescent="0.2"/>
  <cols>
    <col min="1" max="16384" width="16.140625" style="362"/>
  </cols>
  <sheetData>
    <row r="1" spans="1:13" ht="12.75" customHeight="1" x14ac:dyDescent="0.2">
      <c r="A1" s="562" t="s">
        <v>453</v>
      </c>
      <c r="B1" s="563"/>
      <c r="C1" s="563"/>
      <c r="D1" s="563"/>
      <c r="E1" s="563"/>
      <c r="F1" s="563"/>
      <c r="G1" s="563"/>
      <c r="H1" s="364"/>
      <c r="I1" s="365"/>
      <c r="J1" s="365"/>
      <c r="K1" s="366"/>
      <c r="L1" s="367"/>
      <c r="M1" s="368"/>
    </row>
    <row r="2" spans="1:13" ht="12.75" customHeight="1" x14ac:dyDescent="0.2">
      <c r="A2" s="564"/>
      <c r="B2" s="565"/>
      <c r="C2" s="565"/>
      <c r="D2" s="565"/>
      <c r="E2" s="565"/>
      <c r="F2" s="565"/>
      <c r="G2" s="565"/>
      <c r="H2" s="369"/>
      <c r="I2" s="370"/>
      <c r="J2" s="370"/>
      <c r="K2" s="368"/>
      <c r="L2" s="371"/>
      <c r="M2" s="368"/>
    </row>
    <row r="3" spans="1:13" ht="12.75" customHeight="1" x14ac:dyDescent="0.2">
      <c r="A3" s="564"/>
      <c r="B3" s="565"/>
      <c r="C3" s="565"/>
      <c r="D3" s="565"/>
      <c r="E3" s="565"/>
      <c r="F3" s="565"/>
      <c r="G3" s="565"/>
      <c r="H3" s="369"/>
      <c r="I3" s="370"/>
      <c r="J3" s="372"/>
      <c r="K3" s="368"/>
      <c r="L3" s="371"/>
      <c r="M3" s="368"/>
    </row>
    <row r="4" spans="1:13" ht="12.75" customHeight="1" x14ac:dyDescent="0.2">
      <c r="A4" s="564" t="s">
        <v>766</v>
      </c>
      <c r="B4" s="565"/>
      <c r="C4" s="565"/>
      <c r="D4" s="565"/>
      <c r="E4" s="565"/>
      <c r="F4" s="565"/>
      <c r="G4" s="565"/>
      <c r="H4" s="369"/>
      <c r="I4" s="370"/>
      <c r="J4" s="370"/>
      <c r="K4" s="368"/>
      <c r="L4" s="371"/>
      <c r="M4" s="368"/>
    </row>
    <row r="5" spans="1:13" ht="13.5" customHeight="1" thickBot="1" x14ac:dyDescent="0.25">
      <c r="A5" s="566"/>
      <c r="B5" s="567"/>
      <c r="C5" s="567"/>
      <c r="D5" s="567"/>
      <c r="E5" s="567"/>
      <c r="F5" s="567"/>
      <c r="G5" s="567"/>
      <c r="H5" s="373"/>
      <c r="I5" s="374"/>
      <c r="J5" s="374"/>
      <c r="K5" s="373"/>
      <c r="L5" s="375"/>
      <c r="M5" s="368"/>
    </row>
    <row r="6" spans="1:13" ht="13.5" customHeight="1" thickBot="1" x14ac:dyDescent="0.25">
      <c r="A6" s="568" t="s">
        <v>454</v>
      </c>
      <c r="B6" s="376" t="s">
        <v>455</v>
      </c>
      <c r="C6" s="376"/>
      <c r="D6" s="570" t="s">
        <v>456</v>
      </c>
      <c r="E6" s="571"/>
      <c r="F6" s="572"/>
      <c r="G6" s="573" t="s">
        <v>457</v>
      </c>
      <c r="H6" s="573" t="s">
        <v>458</v>
      </c>
      <c r="I6" s="556" t="s">
        <v>459</v>
      </c>
      <c r="J6" s="558" t="s">
        <v>460</v>
      </c>
      <c r="K6" s="379"/>
      <c r="L6" s="560" t="s">
        <v>461</v>
      </c>
      <c r="M6" s="368"/>
    </row>
    <row r="7" spans="1:13" ht="45.75" thickBot="1" x14ac:dyDescent="0.25">
      <c r="A7" s="569"/>
      <c r="B7" s="380" t="s">
        <v>462</v>
      </c>
      <c r="C7" s="380" t="s">
        <v>463</v>
      </c>
      <c r="D7" s="378" t="s">
        <v>464</v>
      </c>
      <c r="E7" s="378" t="s">
        <v>465</v>
      </c>
      <c r="F7" s="377" t="s">
        <v>466</v>
      </c>
      <c r="G7" s="574"/>
      <c r="H7" s="574"/>
      <c r="I7" s="557"/>
      <c r="J7" s="559"/>
      <c r="K7" s="381" t="s">
        <v>467</v>
      </c>
      <c r="L7" s="561"/>
      <c r="M7" s="382"/>
    </row>
    <row r="8" spans="1:13" ht="89.25" x14ac:dyDescent="0.2">
      <c r="A8" s="383" t="s">
        <v>468</v>
      </c>
      <c r="B8" s="384" t="s">
        <v>469</v>
      </c>
      <c r="C8" s="269" t="s">
        <v>470</v>
      </c>
      <c r="D8" s="385" t="s">
        <v>471</v>
      </c>
      <c r="E8" s="386" t="s">
        <v>472</v>
      </c>
      <c r="F8" s="387" t="s">
        <v>473</v>
      </c>
      <c r="G8" s="269" t="s">
        <v>398</v>
      </c>
      <c r="H8" s="269" t="s">
        <v>474</v>
      </c>
      <c r="I8" s="387" t="s">
        <v>475</v>
      </c>
      <c r="J8" s="387" t="s">
        <v>476</v>
      </c>
      <c r="K8" s="388" t="s">
        <v>477</v>
      </c>
      <c r="L8" s="389">
        <f>[2]Qualificar!K8</f>
        <v>8.0000000000000016E-2</v>
      </c>
      <c r="M8" s="368"/>
    </row>
    <row r="9" spans="1:13" ht="89.25" x14ac:dyDescent="0.2">
      <c r="A9" s="383" t="s">
        <v>478</v>
      </c>
      <c r="B9" s="269" t="s">
        <v>479</v>
      </c>
      <c r="C9" s="269" t="s">
        <v>480</v>
      </c>
      <c r="D9" s="385" t="s">
        <v>481</v>
      </c>
      <c r="E9" s="386" t="s">
        <v>482</v>
      </c>
      <c r="F9" s="387" t="s">
        <v>483</v>
      </c>
      <c r="G9" s="390" t="s">
        <v>484</v>
      </c>
      <c r="H9" s="269" t="s">
        <v>474</v>
      </c>
      <c r="I9" s="387" t="s">
        <v>485</v>
      </c>
      <c r="J9" s="387" t="s">
        <v>486</v>
      </c>
      <c r="K9" s="388" t="s">
        <v>487</v>
      </c>
      <c r="L9" s="389">
        <f>[2]Qualificar!K9</f>
        <v>0.32000000000000006</v>
      </c>
      <c r="M9" s="368"/>
    </row>
    <row r="10" spans="1:13" ht="102" x14ac:dyDescent="0.2">
      <c r="A10" s="383" t="s">
        <v>488</v>
      </c>
      <c r="B10" s="384" t="s">
        <v>489</v>
      </c>
      <c r="C10" s="269" t="s">
        <v>490</v>
      </c>
      <c r="D10" s="385" t="s">
        <v>491</v>
      </c>
      <c r="E10" s="386" t="s">
        <v>492</v>
      </c>
      <c r="F10" s="387" t="s">
        <v>493</v>
      </c>
      <c r="G10" s="390" t="s">
        <v>484</v>
      </c>
      <c r="H10" s="269" t="s">
        <v>474</v>
      </c>
      <c r="I10" s="387" t="s">
        <v>494</v>
      </c>
      <c r="J10" s="387" t="s">
        <v>495</v>
      </c>
      <c r="K10" s="388" t="s">
        <v>496</v>
      </c>
      <c r="L10" s="389">
        <f>[2]Qualificar!K10</f>
        <v>0.16000000000000003</v>
      </c>
      <c r="M10" s="368"/>
    </row>
    <row r="11" spans="1:13" ht="102" x14ac:dyDescent="0.2">
      <c r="A11" s="383" t="s">
        <v>497</v>
      </c>
      <c r="B11" s="384" t="s">
        <v>498</v>
      </c>
      <c r="C11" s="261" t="s">
        <v>490</v>
      </c>
      <c r="D11" s="385" t="s">
        <v>499</v>
      </c>
      <c r="E11" s="386" t="s">
        <v>500</v>
      </c>
      <c r="F11" s="387" t="s">
        <v>501</v>
      </c>
      <c r="G11" s="390" t="s">
        <v>402</v>
      </c>
      <c r="H11" s="391" t="s">
        <v>474</v>
      </c>
      <c r="I11" s="384" t="s">
        <v>502</v>
      </c>
      <c r="J11" s="384" t="s">
        <v>503</v>
      </c>
      <c r="K11" s="388" t="s">
        <v>504</v>
      </c>
      <c r="L11" s="389">
        <f>[2]Qualificar!K11</f>
        <v>4.0000000000000008E-2</v>
      </c>
      <c r="M11" s="368"/>
    </row>
    <row r="12" spans="1:13" ht="76.5" x14ac:dyDescent="0.2">
      <c r="A12" s="383" t="s">
        <v>505</v>
      </c>
      <c r="B12" s="389" t="s">
        <v>506</v>
      </c>
      <c r="C12" s="389" t="s">
        <v>506</v>
      </c>
      <c r="D12" s="392" t="s">
        <v>507</v>
      </c>
      <c r="E12" s="385" t="s">
        <v>508</v>
      </c>
      <c r="F12" s="388" t="s">
        <v>509</v>
      </c>
      <c r="G12" s="390" t="s">
        <v>510</v>
      </c>
      <c r="H12" s="389" t="s">
        <v>511</v>
      </c>
      <c r="I12" s="387" t="s">
        <v>512</v>
      </c>
      <c r="J12" s="387" t="s">
        <v>513</v>
      </c>
      <c r="K12" s="385" t="s">
        <v>514</v>
      </c>
      <c r="L12" s="389">
        <f>[2]Qualificar!K12</f>
        <v>8.0000000000000016E-2</v>
      </c>
      <c r="M12" s="368"/>
    </row>
    <row r="13" spans="1:13" x14ac:dyDescent="0.2">
      <c r="A13" s="368"/>
      <c r="B13" s="368"/>
      <c r="C13" s="368"/>
      <c r="D13" s="368"/>
      <c r="E13" s="393"/>
      <c r="F13" s="368"/>
      <c r="G13" s="369"/>
      <c r="H13" s="369"/>
      <c r="I13" s="370"/>
      <c r="J13" s="370"/>
      <c r="K13" s="368"/>
      <c r="L13" s="368"/>
      <c r="M13" s="368"/>
    </row>
    <row r="14" spans="1:13" x14ac:dyDescent="0.2">
      <c r="A14" s="368"/>
      <c r="B14" s="368"/>
      <c r="C14" s="368"/>
      <c r="D14" s="368"/>
      <c r="E14" s="393"/>
      <c r="F14" s="368"/>
      <c r="G14" s="369"/>
      <c r="H14" s="369"/>
      <c r="I14" s="370"/>
      <c r="J14" s="370"/>
      <c r="K14" s="368"/>
      <c r="L14" s="368"/>
      <c r="M14" s="368"/>
    </row>
  </sheetData>
  <mergeCells count="9">
    <mergeCell ref="I6:I7"/>
    <mergeCell ref="J6:J7"/>
    <mergeCell ref="L6:L7"/>
    <mergeCell ref="A1:G3"/>
    <mergeCell ref="A4:G5"/>
    <mergeCell ref="A6:A7"/>
    <mergeCell ref="D6:F6"/>
    <mergeCell ref="G6:G7"/>
    <mergeCell ref="H6:H7"/>
  </mergeCells>
  <conditionalFormatting sqref="L8:L12">
    <cfRule type="cellIs" dxfId="8" priority="1" stopIfTrue="1" operator="between">
      <formula>0.005</formula>
      <formula>0.04</formula>
    </cfRule>
    <cfRule type="cellIs" dxfId="7" priority="2" stopIfTrue="1" operator="between">
      <formula>0.05</formula>
      <formula>0.17</formula>
    </cfRule>
    <cfRule type="cellIs" dxfId="6" priority="3" stopIfTrue="1" operator="between">
      <formula>0.18</formula>
      <formula>0.81</formula>
    </cfRule>
  </conditionalFormatting>
  <dataValidations count="1">
    <dataValidation type="list" allowBlank="1" showInputMessage="1" showErrorMessage="1" sqref="H12" xr:uid="{EAE5CB8E-6F12-4DCC-92A7-72EEBE9A2358}">
      <formula1>"Evitar,Transferir,Mitigar,Aceitar"</formula1>
    </dataValidation>
  </dataValidation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9E89-C99B-4736-BDAE-C896DCAB007F}">
  <dimension ref="A1:O13"/>
  <sheetViews>
    <sheetView workbookViewId="0">
      <selection activeCell="G2" sqref="G2"/>
    </sheetView>
  </sheetViews>
  <sheetFormatPr defaultColWidth="14.42578125" defaultRowHeight="12.75" x14ac:dyDescent="0.2"/>
  <cols>
    <col min="12" max="12" width="14.42578125" hidden="1" customWidth="1"/>
  </cols>
  <sheetData>
    <row r="1" spans="1:15" x14ac:dyDescent="0.2">
      <c r="A1" s="564" t="s">
        <v>515</v>
      </c>
      <c r="B1" s="565"/>
      <c r="C1" s="565"/>
      <c r="D1" s="565"/>
      <c r="E1" s="565"/>
      <c r="F1" s="393"/>
      <c r="G1" s="369"/>
      <c r="H1" s="369"/>
      <c r="I1" s="369"/>
      <c r="J1" s="369"/>
      <c r="K1" s="368"/>
      <c r="L1" s="368"/>
      <c r="M1" s="368"/>
      <c r="N1" s="368"/>
      <c r="O1" s="368"/>
    </row>
    <row r="2" spans="1:15" ht="13.5" thickBot="1" x14ac:dyDescent="0.25">
      <c r="A2" s="564"/>
      <c r="B2" s="565"/>
      <c r="C2" s="565"/>
      <c r="D2" s="565"/>
      <c r="E2" s="565"/>
      <c r="F2" s="393"/>
      <c r="G2" s="369"/>
      <c r="H2" s="369"/>
      <c r="I2" s="369"/>
      <c r="J2" s="369"/>
      <c r="K2" s="394" t="s">
        <v>516</v>
      </c>
      <c r="L2" s="395"/>
      <c r="M2" s="395">
        <v>10000</v>
      </c>
      <c r="N2" s="396" t="s">
        <v>517</v>
      </c>
      <c r="O2" s="368"/>
    </row>
    <row r="3" spans="1:15" x14ac:dyDescent="0.2">
      <c r="A3" s="564"/>
      <c r="B3" s="565"/>
      <c r="C3" s="565"/>
      <c r="D3" s="565"/>
      <c r="E3" s="565"/>
      <c r="F3" s="393"/>
      <c r="G3" s="369"/>
      <c r="H3" s="369"/>
      <c r="I3" s="369"/>
      <c r="J3" s="369"/>
      <c r="K3" s="397" t="s">
        <v>518</v>
      </c>
      <c r="L3" s="398"/>
      <c r="M3" s="398">
        <v>30</v>
      </c>
      <c r="N3" s="399" t="s">
        <v>519</v>
      </c>
      <c r="O3" s="368"/>
    </row>
    <row r="4" spans="1:15" x14ac:dyDescent="0.2">
      <c r="A4" s="564" t="s">
        <v>766</v>
      </c>
      <c r="B4" s="565"/>
      <c r="C4" s="565"/>
      <c r="D4" s="565"/>
      <c r="E4" s="565"/>
      <c r="F4" s="393"/>
      <c r="G4" s="369"/>
      <c r="H4" s="369"/>
      <c r="I4" s="369"/>
      <c r="J4" s="369"/>
      <c r="K4" s="368"/>
      <c r="L4" s="368"/>
      <c r="M4" s="368"/>
      <c r="N4" s="368"/>
      <c r="O4" s="368"/>
    </row>
    <row r="5" spans="1:15" ht="11.25" customHeight="1" thickBot="1" x14ac:dyDescent="0.25">
      <c r="A5" s="566"/>
      <c r="B5" s="567"/>
      <c r="C5" s="567"/>
      <c r="D5" s="567"/>
      <c r="E5" s="567"/>
      <c r="F5" s="393"/>
      <c r="G5" s="369"/>
      <c r="H5" s="369"/>
      <c r="I5" s="368"/>
      <c r="J5" s="369"/>
      <c r="K5" s="368"/>
      <c r="L5" s="368"/>
      <c r="M5" s="368"/>
      <c r="N5" s="368"/>
      <c r="O5" s="368"/>
    </row>
    <row r="6" spans="1:15" ht="26.25" customHeight="1" thickBot="1" x14ac:dyDescent="0.25">
      <c r="A6" s="568" t="s">
        <v>454</v>
      </c>
      <c r="B6" s="570" t="s">
        <v>456</v>
      </c>
      <c r="C6" s="571"/>
      <c r="D6" s="572"/>
      <c r="E6" s="573" t="s">
        <v>457</v>
      </c>
      <c r="F6" s="580" t="s">
        <v>520</v>
      </c>
      <c r="G6" s="575" t="s">
        <v>521</v>
      </c>
      <c r="H6" s="576"/>
      <c r="I6" s="576"/>
      <c r="J6" s="577"/>
      <c r="K6" s="560" t="s">
        <v>522</v>
      </c>
      <c r="L6" s="379"/>
      <c r="M6" s="560" t="s">
        <v>523</v>
      </c>
      <c r="N6" s="560" t="s">
        <v>524</v>
      </c>
      <c r="O6" s="368"/>
    </row>
    <row r="7" spans="1:15" ht="45.75" thickBot="1" x14ac:dyDescent="0.25">
      <c r="A7" s="569"/>
      <c r="B7" s="400" t="s">
        <v>464</v>
      </c>
      <c r="C7" s="400" t="s">
        <v>465</v>
      </c>
      <c r="D7" s="401" t="s">
        <v>525</v>
      </c>
      <c r="E7" s="579"/>
      <c r="F7" s="581"/>
      <c r="G7" s="402" t="s">
        <v>526</v>
      </c>
      <c r="H7" s="403" t="s">
        <v>527</v>
      </c>
      <c r="I7" s="403" t="s">
        <v>528</v>
      </c>
      <c r="J7" s="404" t="s">
        <v>529</v>
      </c>
      <c r="K7" s="578"/>
      <c r="L7" s="405" t="s">
        <v>467</v>
      </c>
      <c r="M7" s="561"/>
      <c r="N7" s="578"/>
      <c r="O7" s="382"/>
    </row>
    <row r="8" spans="1:15" ht="67.5" x14ac:dyDescent="0.2">
      <c r="A8" s="383" t="str">
        <f>IF([2]Identificar!A8&lt;&gt;"",[2]Identificar!A8,"")</f>
        <v>R01</v>
      </c>
      <c r="B8" s="383" t="str">
        <f>IF([2]Identificar!D8&lt;&gt;"",[2]Identificar!D8,"")</f>
        <v>Como resultado de falhas de autenticação na API</v>
      </c>
      <c r="C8" s="383" t="str">
        <f>IF([2]Identificar!E8&lt;&gt;"",[2]Identificar!E8,"")</f>
        <v>Pode ocorrer acesso não autorizado aos dados de localização e preço</v>
      </c>
      <c r="D8" s="383" t="str">
        <f>IF([2]Identificar!F8&lt;&gt;"",[2]Identificar!F8,"")</f>
        <v>O que acarretaria vazamento de dados sensíveis dos usuários</v>
      </c>
      <c r="E8" s="383" t="str">
        <f>IF([2]Identificar!G8&lt;&gt;"",[2]Identificar!G8,"")</f>
        <v>Isaac</v>
      </c>
      <c r="F8" s="406" t="s">
        <v>530</v>
      </c>
      <c r="G8" s="407" t="s">
        <v>531</v>
      </c>
      <c r="H8" s="390" t="s">
        <v>532</v>
      </c>
      <c r="I8" s="408">
        <f>IF(G8&lt;&gt;"",IF(H8&lt;&gt;"",RIGHT(G8,4)*RIGHT(H8,4),""),"")</f>
        <v>2.8699999999999997</v>
      </c>
      <c r="J8" s="409" t="str">
        <f>IF(I8&lt;&gt;"",VLOOKUP(I8,'[2]Sensibilidade ao Risco'!$E$2:$F$30,2,FALSE),"")</f>
        <v>Moderada - 0,20</v>
      </c>
      <c r="K8" s="410">
        <f>IF(F8&lt;&gt;"",IF(J8&lt;&gt;"",(RIGHT(J8,3))*(RIGHT(F8,3)),""),"")</f>
        <v>8.0000000000000016E-2</v>
      </c>
      <c r="L8" s="411" t="s">
        <v>533</v>
      </c>
      <c r="M8" s="412">
        <f>ROUNDUP([2]Quantificar!G8/[2]Qualificar!$M$2,2)</f>
        <v>0.25</v>
      </c>
      <c r="N8" s="412">
        <f>ROUNDUP([2]Quantificar!H8/[2]Qualificar!$M$3,2)</f>
        <v>0.17</v>
      </c>
      <c r="O8" s="368"/>
    </row>
    <row r="9" spans="1:15" ht="56.25" x14ac:dyDescent="0.2">
      <c r="A9" s="383" t="str">
        <f>IF([2]Identificar!A9&lt;&gt;"",[2]Identificar!A9,"")</f>
        <v>R02</v>
      </c>
      <c r="B9" s="383" t="str">
        <f>IF([2]Identificar!D9&lt;&gt;"",[2]Identificar!D9,"")</f>
        <v>Como resultado de sobrecarga nos servidores em horários de pico</v>
      </c>
      <c r="C9" s="383" t="str">
        <f>IF([2]Identificar!E9&lt;&gt;"",[2]Identificar!E9,"")</f>
        <v>Pode ocorrer lentidão ou falhas na exibição dos preços</v>
      </c>
      <c r="D9" s="383" t="str">
        <f>IF([2]Identificar!F9&lt;&gt;"",[2]Identificar!F9,"")</f>
        <v>O que acarretaria perda de confiança do usuário e evasão da plataforma</v>
      </c>
      <c r="E9" s="383" t="str">
        <f>IF([2]Identificar!G9&lt;&gt;"",[2]Identificar!G9,"")</f>
        <v>Giovanne</v>
      </c>
      <c r="F9" s="406" t="s">
        <v>530</v>
      </c>
      <c r="G9" s="407" t="s">
        <v>534</v>
      </c>
      <c r="H9" s="390" t="s">
        <v>535</v>
      </c>
      <c r="I9" s="408">
        <f>IF(G9&lt;&gt;"",IF(H9&lt;&gt;"",RIGHT(G9,4)*RIGHT(H9,4),""),"")</f>
        <v>3.9600000000000004</v>
      </c>
      <c r="J9" s="409" t="str">
        <f>IF(I9&lt;&gt;"",VLOOKUP(I9,'[2]Sensibilidade ao Risco'!$E$2:$F$30,2,FALSE),"")</f>
        <v>Muito Alta - 0,80</v>
      </c>
      <c r="K9" s="410">
        <f>IF(F9&lt;&gt;"",IF(J9&lt;&gt;"",(RIGHT(J9,3))*(RIGHT(F9,3)),""),"")</f>
        <v>0.32000000000000006</v>
      </c>
      <c r="L9" s="410"/>
      <c r="M9" s="412">
        <f>ROUNDUP([2]Quantificar!G9/[2]Qualificar!$M$2,2)</f>
        <v>0.12</v>
      </c>
      <c r="N9" s="412">
        <f>ROUNDUP([2]Quantificar!H9/[2]Qualificar!$M$3,2)</f>
        <v>0.1</v>
      </c>
      <c r="O9" s="368"/>
    </row>
    <row r="10" spans="1:15" ht="67.5" x14ac:dyDescent="0.2">
      <c r="A10" s="383" t="str">
        <f>IF([2]Identificar!A10&lt;&gt;"",[2]Identificar!A10,"")</f>
        <v>R03</v>
      </c>
      <c r="B10" s="383" t="str">
        <f>IF([2]Identificar!D10&lt;&gt;"",[2]Identificar!D10,"")</f>
        <v>Como resultado de falha na sincronização entre a API e o banco de dados</v>
      </c>
      <c r="C10" s="383" t="str">
        <f>IF([2]Identificar!E10&lt;&gt;"",[2]Identificar!E10,"")</f>
        <v>Pode ocorrer exibição de valores incorretos ou desatualizados</v>
      </c>
      <c r="D10" s="383" t="str">
        <f>IF([2]Identificar!F10&lt;&gt;"",[2]Identificar!F10,"")</f>
        <v>O que acarretaria decisões erradas por parte do usuário e prejuízo à reputação da plataforma</v>
      </c>
      <c r="E10" s="383" t="str">
        <f>IF([2]Identificar!G10&lt;&gt;"",[2]Identificar!G10,"")</f>
        <v>Giovanne</v>
      </c>
      <c r="F10" s="406" t="s">
        <v>530</v>
      </c>
      <c r="G10" s="407" t="s">
        <v>536</v>
      </c>
      <c r="H10" s="390" t="s">
        <v>537</v>
      </c>
      <c r="I10" s="408">
        <f>IF(G10&lt;&gt;"",IF(H10&lt;&gt;"",RIGHT(G10,4)*RIGHT(H10,4),""),"")</f>
        <v>2.64</v>
      </c>
      <c r="J10" s="409" t="str">
        <f>IF(I10&lt;&gt;"",VLOOKUP(I10,'[2]Sensibilidade ao Risco'!$E$2:$F$30,2,FALSE),"")</f>
        <v>Alta - 0,40</v>
      </c>
      <c r="K10" s="410">
        <f>IF(F10&lt;&gt;"",IF(J10&lt;&gt;"",(RIGHT(J10,3))*(RIGHT(F10,3)),""),"")</f>
        <v>0.16000000000000003</v>
      </c>
      <c r="L10" s="410"/>
      <c r="M10" s="412">
        <f>ROUNDUP([2]Quantificar!G10/[2]Qualificar!$M$2,2)</f>
        <v>0.8</v>
      </c>
      <c r="N10" s="412">
        <f>ROUNDUP([2]Quantificar!H10/[2]Qualificar!$M$3,2)</f>
        <v>1</v>
      </c>
      <c r="O10" s="368"/>
    </row>
    <row r="11" spans="1:15" ht="67.5" x14ac:dyDescent="0.2">
      <c r="A11" s="383" t="str">
        <f>IF([2]Identificar!A11&lt;&gt;"",[2]Identificar!A11,"")</f>
        <v>R04</v>
      </c>
      <c r="B11" s="383" t="str">
        <f>IF([2]Identificar!D11&lt;&gt;"",[2]Identificar!D11,"")</f>
        <v>Como resultado de má usabilidade ou layout não intuitivo</v>
      </c>
      <c r="C11" s="383" t="str">
        <f>IF([2]Identificar!E11&lt;&gt;"",[2]Identificar!E11,"")</f>
        <v>Pode ocorrer desistência do uso antes da finalização da consulta</v>
      </c>
      <c r="D11" s="383" t="str">
        <f>IF([2]Identificar!F11&lt;&gt;"",[2]Identificar!F11,"")</f>
        <v>O que acarretaria redução no engajamento e impacto negativo na retenção de usuários</v>
      </c>
      <c r="E11" s="383" t="str">
        <f>IF([2]Identificar!G11&lt;&gt;"",[2]Identificar!G11,"")</f>
        <v>Caroline</v>
      </c>
      <c r="F11" s="406" t="s">
        <v>538</v>
      </c>
      <c r="G11" s="407" t="s">
        <v>539</v>
      </c>
      <c r="H11" s="390" t="s">
        <v>540</v>
      </c>
      <c r="I11" s="408">
        <f>IF(G11&lt;&gt;"",IF(H11&lt;&gt;"",RIGHT(G11,4)*RIGHT(H11,4),""),"")</f>
        <v>2.94</v>
      </c>
      <c r="J11" s="409" t="str">
        <f>IF(I11&lt;&gt;"",VLOOKUP(I11,'[2]Sensibilidade ao Risco'!$E$2:$F$30,2,FALSE),"")</f>
        <v>Alta - 0,40</v>
      </c>
      <c r="K11" s="410">
        <f>IF(F11&lt;&gt;"",IF(J11&lt;&gt;"",(RIGHT(J11,3))*(RIGHT(F11,3)),""),"")</f>
        <v>4.0000000000000008E-2</v>
      </c>
      <c r="L11" s="410"/>
      <c r="M11" s="412">
        <f>ROUNDUP([2]Quantificar!G11/[2]Qualificar!$M$2,2)</f>
        <v>0.1</v>
      </c>
      <c r="N11" s="412">
        <f>ROUNDUP([2]Quantificar!H11/[2]Qualificar!$M$3,2)</f>
        <v>6.9999999999999993E-2</v>
      </c>
      <c r="O11" s="368"/>
    </row>
    <row r="12" spans="1:15" ht="56.25" x14ac:dyDescent="0.2">
      <c r="A12" s="383" t="str">
        <f>IF([2]Identificar!A12&lt;&gt;"",[2]Identificar!A12,"")</f>
        <v>R05</v>
      </c>
      <c r="B12" s="383" t="str">
        <f>IF([2]Identificar!D12&lt;&gt;"",[2]Identificar!D12,"")</f>
        <v>Como resultado do uso de dados de APIs sem contrato ou autorização explícita</v>
      </c>
      <c r="C12" s="383" t="str">
        <f>IF([2]Identificar!E12&lt;&gt;"",[2]Identificar!E12,"")</f>
        <v>Pode ocorrer violação de termos de uso das plataformas integradas</v>
      </c>
      <c r="D12" s="383" t="str">
        <f>IF([2]Identificar!F12&lt;&gt;"",[2]Identificar!F12,"")</f>
        <v>O que acarretaria sanções legais ou necessidade de descontinuação do serviço</v>
      </c>
      <c r="E12" s="383" t="str">
        <f>IF([2]Identificar!G12&lt;&gt;"",[2]Identificar!G12,"")</f>
        <v>Ícaro</v>
      </c>
      <c r="F12" s="406" t="s">
        <v>541</v>
      </c>
      <c r="G12" s="407" t="s">
        <v>536</v>
      </c>
      <c r="H12" s="390" t="s">
        <v>537</v>
      </c>
      <c r="I12" s="408">
        <f>IF(G12&lt;&gt;"",IF(H12&lt;&gt;"",RIGHT(G12,4)*RIGHT(H12,4),""),"")</f>
        <v>2.64</v>
      </c>
      <c r="J12" s="409" t="str">
        <f>IF(I12&lt;&gt;"",VLOOKUP(I12,'[2]Sensibilidade ao Risco'!$E$2:$F$30,2,FALSE),"")</f>
        <v>Alta - 0,40</v>
      </c>
      <c r="K12" s="410">
        <f>IF(F12&lt;&gt;"",IF(J12&lt;&gt;"",(RIGHT(J12,3))*(RIGHT(F12,3)),""),"")</f>
        <v>8.0000000000000016E-2</v>
      </c>
      <c r="L12" s="410"/>
      <c r="M12" s="412">
        <f>ROUNDUP([2]Quantificar!G12/[2]Qualificar!$M$2,2)</f>
        <v>0.6</v>
      </c>
      <c r="N12" s="412">
        <f>ROUNDUP([2]Quantificar!H12/[2]Qualificar!$M$3,2)</f>
        <v>0.17</v>
      </c>
      <c r="O12" s="368"/>
    </row>
    <row r="13" spans="1:15" x14ac:dyDescent="0.2">
      <c r="A13" s="368"/>
      <c r="B13" s="368"/>
      <c r="C13" s="393"/>
      <c r="D13" s="368"/>
      <c r="E13" s="369"/>
      <c r="F13" s="393"/>
      <c r="G13" s="369"/>
      <c r="H13" s="369"/>
      <c r="I13" s="369"/>
      <c r="J13" s="369"/>
      <c r="K13" s="368"/>
      <c r="L13" s="368"/>
      <c r="M13" s="368"/>
      <c r="N13" s="368"/>
      <c r="O13" s="368"/>
    </row>
  </sheetData>
  <mergeCells count="10">
    <mergeCell ref="G6:J6"/>
    <mergeCell ref="K6:K7"/>
    <mergeCell ref="M6:M7"/>
    <mergeCell ref="N6:N7"/>
    <mergeCell ref="A1:E3"/>
    <mergeCell ref="A4:E5"/>
    <mergeCell ref="A6:A7"/>
    <mergeCell ref="B6:D6"/>
    <mergeCell ref="E6:E7"/>
    <mergeCell ref="F6:F7"/>
  </mergeCells>
  <conditionalFormatting sqref="K8:K12">
    <cfRule type="cellIs" dxfId="5" priority="1" stopIfTrue="1" operator="between">
      <formula>0.005</formula>
      <formula>0.04</formula>
    </cfRule>
    <cfRule type="cellIs" dxfId="4" priority="2" stopIfTrue="1" operator="between">
      <formula>0.05</formula>
      <formula>0.17</formula>
    </cfRule>
    <cfRule type="cellIs" dxfId="3" priority="3" stopIfTrue="1" operator="between">
      <formula>0.18</formula>
      <formula>0.81</formula>
    </cfRule>
  </conditionalFormatting>
  <dataValidations count="1">
    <dataValidation type="list" allowBlank="1" showInputMessage="1" showErrorMessage="1" sqref="F8:H12" xr:uid="{6853CCF3-5EEA-4365-905B-B8CE425F64CF}">
      <formula1>#REF!</formula1>
    </dataValidation>
  </dataValidation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0DA7D-C6DF-4D3C-9EED-85A66B23066B}">
  <dimension ref="A1:L15"/>
  <sheetViews>
    <sheetView workbookViewId="0">
      <selection activeCell="F5" sqref="F5"/>
    </sheetView>
  </sheetViews>
  <sheetFormatPr defaultColWidth="19.7109375" defaultRowHeight="12.75" x14ac:dyDescent="0.2"/>
  <sheetData>
    <row r="1" spans="1:12" x14ac:dyDescent="0.2">
      <c r="A1" s="562" t="s">
        <v>542</v>
      </c>
      <c r="B1" s="563"/>
      <c r="C1" s="563"/>
      <c r="D1" s="585"/>
      <c r="E1" s="369"/>
      <c r="F1" s="368"/>
      <c r="G1" s="370"/>
      <c r="H1" s="370"/>
      <c r="I1" s="370"/>
      <c r="J1" s="368"/>
      <c r="K1" s="368"/>
      <c r="L1" s="368"/>
    </row>
    <row r="2" spans="1:12" x14ac:dyDescent="0.2">
      <c r="A2" s="564"/>
      <c r="B2" s="565"/>
      <c r="C2" s="565"/>
      <c r="D2" s="586"/>
      <c r="E2" s="369"/>
      <c r="F2" s="368"/>
      <c r="G2" s="370"/>
      <c r="H2" s="370"/>
      <c r="I2" s="370"/>
      <c r="J2" s="368"/>
      <c r="K2" s="368"/>
      <c r="L2" s="368"/>
    </row>
    <row r="3" spans="1:12" ht="13.5" thickBot="1" x14ac:dyDescent="0.25">
      <c r="A3" s="566"/>
      <c r="B3" s="567"/>
      <c r="C3" s="567"/>
      <c r="D3" s="587"/>
      <c r="E3" s="369"/>
      <c r="F3" s="368"/>
      <c r="G3" s="370"/>
      <c r="H3" s="370"/>
      <c r="I3" s="370"/>
      <c r="J3" s="368"/>
      <c r="K3" s="368"/>
      <c r="L3" s="368"/>
    </row>
    <row r="4" spans="1:12" x14ac:dyDescent="0.2">
      <c r="A4" s="562" t="s">
        <v>766</v>
      </c>
      <c r="B4" s="563"/>
      <c r="C4" s="563"/>
      <c r="D4" s="585"/>
      <c r="E4" s="369"/>
      <c r="F4" s="368"/>
      <c r="G4" s="370"/>
      <c r="H4" s="370"/>
      <c r="I4" s="370"/>
      <c r="J4" s="368"/>
      <c r="K4" s="368"/>
      <c r="L4" s="368"/>
    </row>
    <row r="5" spans="1:12" ht="13.5" thickBot="1" x14ac:dyDescent="0.25">
      <c r="A5" s="566"/>
      <c r="B5" s="567"/>
      <c r="C5" s="567"/>
      <c r="D5" s="587"/>
      <c r="E5" s="368"/>
      <c r="F5" s="368"/>
      <c r="G5" s="370"/>
      <c r="H5" s="370"/>
      <c r="I5" s="370"/>
      <c r="J5" s="368"/>
      <c r="K5" s="368"/>
      <c r="L5" s="368"/>
    </row>
    <row r="6" spans="1:12" ht="13.5" thickBot="1" x14ac:dyDescent="0.25">
      <c r="A6" s="568" t="s">
        <v>454</v>
      </c>
      <c r="B6" s="570" t="s">
        <v>456</v>
      </c>
      <c r="C6" s="571"/>
      <c r="D6" s="572"/>
      <c r="E6" s="573" t="s">
        <v>457</v>
      </c>
      <c r="F6" s="379"/>
      <c r="G6" s="556" t="s">
        <v>543</v>
      </c>
      <c r="H6" s="556" t="s">
        <v>544</v>
      </c>
      <c r="I6" s="556" t="s">
        <v>545</v>
      </c>
      <c r="J6" s="556" t="s">
        <v>459</v>
      </c>
      <c r="K6" s="558" t="s">
        <v>460</v>
      </c>
      <c r="L6" s="368"/>
    </row>
    <row r="7" spans="1:12" ht="34.5" thickBot="1" x14ac:dyDescent="0.25">
      <c r="A7" s="569"/>
      <c r="B7" s="400" t="s">
        <v>464</v>
      </c>
      <c r="C7" s="400" t="s">
        <v>465</v>
      </c>
      <c r="D7" s="401" t="s">
        <v>525</v>
      </c>
      <c r="E7" s="579"/>
      <c r="F7" s="405" t="s">
        <v>467</v>
      </c>
      <c r="G7" s="583"/>
      <c r="H7" s="582"/>
      <c r="I7" s="583"/>
      <c r="J7" s="583"/>
      <c r="K7" s="584"/>
      <c r="L7" s="382"/>
    </row>
    <row r="8" spans="1:12" ht="63.75" x14ac:dyDescent="0.2">
      <c r="A8" s="383" t="str">
        <f>IF([2]Identificar!A8&lt;&gt;"",[2]Identificar!A8,"")</f>
        <v>R01</v>
      </c>
      <c r="B8" s="383" t="str">
        <f>IF([2]Identificar!D8&lt;&gt;"",[2]Identificar!D8,"")</f>
        <v>Como resultado de falhas de autenticação na API</v>
      </c>
      <c r="C8" s="383" t="str">
        <f>IF([2]Identificar!E8&lt;&gt;"",[2]Identificar!E8,"")</f>
        <v>Pode ocorrer acesso não autorizado aos dados de localização e preço</v>
      </c>
      <c r="D8" s="383" t="str">
        <f>IF([2]Identificar!F8&lt;&gt;"",[2]Identificar!F8,"")</f>
        <v>O que acarretaria vazamento de dados sensíveis dos usuários</v>
      </c>
      <c r="E8" s="383" t="str">
        <f>IF([2]Identificar!G8&lt;&gt;"",[2]Identificar!G8,"")</f>
        <v>Isaac</v>
      </c>
      <c r="F8" s="388" t="s">
        <v>477</v>
      </c>
      <c r="G8" s="413">
        <v>2500</v>
      </c>
      <c r="H8" s="414">
        <v>5</v>
      </c>
      <c r="I8" s="388" t="s">
        <v>546</v>
      </c>
      <c r="J8" s="415" t="str">
        <f>[2]Identificar!I8</f>
        <v>Utilizar autenticação forte via tokens, criptografia de dados em trânsito e conformidade com a LGPD</v>
      </c>
      <c r="K8" s="415" t="str">
        <f>[2]Identificar!J8</f>
        <v>Monitoramento contínuo e alertas de acesso indevido</v>
      </c>
      <c r="L8" s="368"/>
    </row>
    <row r="9" spans="1:12" ht="63.75" x14ac:dyDescent="0.2">
      <c r="A9" s="383" t="str">
        <f>IF([2]Identificar!A9&lt;&gt;"",[2]Identificar!A9,"")</f>
        <v>R02</v>
      </c>
      <c r="B9" s="383" t="str">
        <f>IF([2]Identificar!D9&lt;&gt;"",[2]Identificar!D9,"")</f>
        <v>Como resultado de sobrecarga nos servidores em horários de pico</v>
      </c>
      <c r="C9" s="383" t="str">
        <f>IF([2]Identificar!E9&lt;&gt;"",[2]Identificar!E9,"")</f>
        <v>Pode ocorrer lentidão ou falhas na exibição dos preços</v>
      </c>
      <c r="D9" s="383" t="str">
        <f>IF([2]Identificar!F9&lt;&gt;"",[2]Identificar!F9,"")</f>
        <v>O que acarretaria perda de confiança do usuário e evasão da plataforma</v>
      </c>
      <c r="E9" s="383" t="str">
        <f>IF([2]Identificar!G9&lt;&gt;"",[2]Identificar!G9,"")</f>
        <v>Giovanne</v>
      </c>
      <c r="F9" s="388" t="s">
        <v>487</v>
      </c>
      <c r="G9" s="416">
        <v>1200</v>
      </c>
      <c r="H9" s="414">
        <v>3</v>
      </c>
      <c r="I9" s="388" t="s">
        <v>547</v>
      </c>
      <c r="J9" s="415" t="str">
        <f>[2]Identificar!I9</f>
        <v>Escalonamento automático de infraestrutura, cache inteligente e balanceamento de carga</v>
      </c>
      <c r="K9" s="415" t="str">
        <f>[2]Identificar!J9</f>
        <v>Uso de serviços em nuvem elásticos ou fallback para tela informativa</v>
      </c>
      <c r="L9" s="368"/>
    </row>
    <row r="10" spans="1:12" ht="76.5" x14ac:dyDescent="0.2">
      <c r="A10" s="383" t="str">
        <f>IF([2]Identificar!A10&lt;&gt;"",[2]Identificar!A10,"")</f>
        <v>R03</v>
      </c>
      <c r="B10" s="383" t="str">
        <f>IF([2]Identificar!D10&lt;&gt;"",[2]Identificar!D10,"")</f>
        <v>Como resultado de falha na sincronização entre a API e o banco de dados</v>
      </c>
      <c r="C10" s="383" t="str">
        <f>IF([2]Identificar!E10&lt;&gt;"",[2]Identificar!E10,"")</f>
        <v>Pode ocorrer exibição de valores incorretos ou desatualizados</v>
      </c>
      <c r="D10" s="383" t="str">
        <f>IF([2]Identificar!F10&lt;&gt;"",[2]Identificar!F10,"")</f>
        <v>O que acarretaria decisões erradas por parte do usuário e prejuízo à reputação da plataforma</v>
      </c>
      <c r="E10" s="383" t="str">
        <f>IF([2]Identificar!G10&lt;&gt;"",[2]Identificar!G10,"")</f>
        <v>Giovanne</v>
      </c>
      <c r="F10" s="388" t="s">
        <v>496</v>
      </c>
      <c r="G10" s="416">
        <v>8000</v>
      </c>
      <c r="H10" s="414">
        <v>30</v>
      </c>
      <c r="I10" s="388" t="s">
        <v>548</v>
      </c>
      <c r="J10" s="415" t="str">
        <f>[2]Identificar!I10</f>
        <v>Validar consistência dos dados a cada requisição, usar logs de integridade e backups automatizados</v>
      </c>
      <c r="K10" s="415" t="str">
        <f>[2]Identificar!J10</f>
        <v>Mostrar última atualização ao usuário e permitir feedback</v>
      </c>
      <c r="L10" s="368"/>
    </row>
    <row r="11" spans="1:12" ht="76.5" x14ac:dyDescent="0.2">
      <c r="A11" s="383" t="str">
        <f>IF([2]Identificar!A11&lt;&gt;"",[2]Identificar!A11,"")</f>
        <v>R04</v>
      </c>
      <c r="B11" s="383" t="str">
        <f>IF([2]Identificar!D11&lt;&gt;"",[2]Identificar!D11,"")</f>
        <v>Como resultado de má usabilidade ou layout não intuitivo</v>
      </c>
      <c r="C11" s="383" t="str">
        <f>IF([2]Identificar!E11&lt;&gt;"",[2]Identificar!E11,"")</f>
        <v>Pode ocorrer desistência do uso antes da finalização da consulta</v>
      </c>
      <c r="D11" s="383" t="str">
        <f>IF([2]Identificar!F11&lt;&gt;"",[2]Identificar!F11,"")</f>
        <v>O que acarretaria redução no engajamento e impacto negativo na retenção de usuários</v>
      </c>
      <c r="E11" s="383" t="str">
        <f>IF([2]Identificar!G11&lt;&gt;"",[2]Identificar!G11,"")</f>
        <v>Caroline</v>
      </c>
      <c r="F11" s="388" t="s">
        <v>504</v>
      </c>
      <c r="G11" s="416">
        <v>1000</v>
      </c>
      <c r="H11" s="414">
        <v>2</v>
      </c>
      <c r="I11" s="385" t="s">
        <v>549</v>
      </c>
      <c r="J11" s="415" t="str">
        <f>[2]Identificar!I11</f>
        <v>Realizar testes de usabilidade, aplicar UX Writing e boas práticas de design responsivo</v>
      </c>
      <c r="K11" s="415" t="str">
        <f>[2]Identificar!J11</f>
        <v>Iterações rápidas com base em feedback dos usuários</v>
      </c>
      <c r="L11" s="368"/>
    </row>
    <row r="12" spans="1:12" ht="76.5" x14ac:dyDescent="0.2">
      <c r="A12" s="383" t="str">
        <f>IF([2]Identificar!A12&lt;&gt;"",[2]Identificar!A12,"")</f>
        <v>R05</v>
      </c>
      <c r="B12" s="383" t="str">
        <f>IF([2]Identificar!D12&lt;&gt;"",[2]Identificar!D12,"")</f>
        <v>Como resultado do uso de dados de APIs sem contrato ou autorização explícita</v>
      </c>
      <c r="C12" s="383" t="str">
        <f>IF([2]Identificar!E12&lt;&gt;"",[2]Identificar!E12,"")</f>
        <v>Pode ocorrer violação de termos de uso das plataformas integradas</v>
      </c>
      <c r="D12" s="383" t="str">
        <f>IF([2]Identificar!F12&lt;&gt;"",[2]Identificar!F12,"")</f>
        <v>O que acarretaria sanções legais ou necessidade de descontinuação do serviço</v>
      </c>
      <c r="E12" s="383" t="str">
        <f>IF([2]Identificar!G12&lt;&gt;"",[2]Identificar!G12,"")</f>
        <v>Ícaro</v>
      </c>
      <c r="F12" s="388" t="s">
        <v>514</v>
      </c>
      <c r="G12" s="416">
        <v>6000</v>
      </c>
      <c r="H12" s="414">
        <v>5</v>
      </c>
      <c r="I12" s="388" t="s">
        <v>550</v>
      </c>
      <c r="J12" s="415" t="str">
        <f>[2]Identificar!I12</f>
        <v>Validar contratos de uso com as plataformas (Uber/99), revisar política de uso de dados públicos</v>
      </c>
      <c r="K12" s="415" t="str">
        <f>[2]Identificar!J12</f>
        <v>Suspensão temporária da funcionalidade e reformulação jurídica do serviço</v>
      </c>
      <c r="L12" s="368"/>
    </row>
    <row r="13" spans="1:12" x14ac:dyDescent="0.2">
      <c r="A13" s="368"/>
      <c r="B13" s="368"/>
      <c r="C13" s="393"/>
      <c r="D13" s="368"/>
      <c r="E13" s="369"/>
      <c r="F13" s="368"/>
      <c r="G13" s="370"/>
      <c r="H13" s="370"/>
      <c r="I13" s="370"/>
      <c r="J13" s="368"/>
      <c r="K13" s="368"/>
      <c r="L13" s="368"/>
    </row>
    <row r="14" spans="1:12" x14ac:dyDescent="0.2">
      <c r="A14" s="368"/>
      <c r="B14" s="368"/>
      <c r="C14" s="393"/>
      <c r="D14" s="368"/>
      <c r="E14" s="369"/>
      <c r="F14" s="368"/>
      <c r="G14" s="370"/>
      <c r="H14" s="370"/>
      <c r="I14" s="370"/>
      <c r="J14" s="368"/>
      <c r="K14" s="368"/>
      <c r="L14" s="368"/>
    </row>
    <row r="15" spans="1:12" x14ac:dyDescent="0.2">
      <c r="A15" s="368"/>
      <c r="B15" s="368"/>
      <c r="C15" s="393"/>
      <c r="D15" s="368"/>
      <c r="E15" s="369"/>
      <c r="F15" s="368"/>
      <c r="G15" s="370"/>
      <c r="H15" s="370"/>
      <c r="I15" s="370"/>
      <c r="J15" s="368"/>
      <c r="K15" s="368"/>
      <c r="L15" s="368"/>
    </row>
  </sheetData>
  <mergeCells count="10">
    <mergeCell ref="H6:H7"/>
    <mergeCell ref="I6:I7"/>
    <mergeCell ref="J6:J7"/>
    <mergeCell ref="K6:K7"/>
    <mergeCell ref="A1:D3"/>
    <mergeCell ref="A4:D5"/>
    <mergeCell ref="A6:A7"/>
    <mergeCell ref="B6:D6"/>
    <mergeCell ref="E6:E7"/>
    <mergeCell ref="G6:G7"/>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638F-B196-41BD-AC8F-2874959C1334}">
  <dimension ref="A1:F31"/>
  <sheetViews>
    <sheetView workbookViewId="0">
      <selection activeCell="J8" sqref="J8"/>
    </sheetView>
  </sheetViews>
  <sheetFormatPr defaultRowHeight="12.75" x14ac:dyDescent="0.2"/>
  <cols>
    <col min="1" max="1" width="34.140625" bestFit="1" customWidth="1"/>
    <col min="2" max="2" width="7.28515625" style="476" bestFit="1" customWidth="1"/>
    <col min="3" max="3" width="39.28515625" bestFit="1" customWidth="1"/>
    <col min="4" max="4" width="7.28515625" style="476" bestFit="1" customWidth="1"/>
    <col min="5" max="5" width="16.28515625" style="476" bestFit="1" customWidth="1"/>
    <col min="6" max="6" width="16" bestFit="1" customWidth="1"/>
  </cols>
  <sheetData>
    <row r="1" spans="1:6" ht="15" x14ac:dyDescent="0.2">
      <c r="A1" s="481" t="s">
        <v>523</v>
      </c>
      <c r="B1" s="481" t="s">
        <v>661</v>
      </c>
      <c r="C1" s="481" t="s">
        <v>660</v>
      </c>
      <c r="D1" s="481" t="s">
        <v>659</v>
      </c>
      <c r="E1" s="481" t="s">
        <v>658</v>
      </c>
      <c r="F1" s="481" t="s">
        <v>657</v>
      </c>
    </row>
    <row r="2" spans="1:6" x14ac:dyDescent="0.2">
      <c r="A2" s="480" t="s">
        <v>656</v>
      </c>
      <c r="B2" s="482">
        <v>1</v>
      </c>
      <c r="C2" s="480" t="s">
        <v>652</v>
      </c>
      <c r="D2" s="482">
        <v>2</v>
      </c>
      <c r="E2" s="482">
        <f t="shared" ref="E2:E26" si="0">B2*D2</f>
        <v>2</v>
      </c>
      <c r="F2" s="480" t="s">
        <v>646</v>
      </c>
    </row>
    <row r="3" spans="1:6" x14ac:dyDescent="0.2">
      <c r="A3" s="480" t="s">
        <v>656</v>
      </c>
      <c r="B3" s="482">
        <v>1</v>
      </c>
      <c r="C3" s="480" t="s">
        <v>651</v>
      </c>
      <c r="D3" s="482">
        <v>2.1</v>
      </c>
      <c r="E3" s="482">
        <f t="shared" si="0"/>
        <v>2.1</v>
      </c>
      <c r="F3" s="480" t="s">
        <v>646</v>
      </c>
    </row>
    <row r="4" spans="1:6" x14ac:dyDescent="0.2">
      <c r="A4" s="480" t="s">
        <v>656</v>
      </c>
      <c r="B4" s="482">
        <v>1</v>
      </c>
      <c r="C4" s="480" t="s">
        <v>650</v>
      </c>
      <c r="D4" s="482">
        <v>2.2999999999999998</v>
      </c>
      <c r="E4" s="482">
        <f t="shared" si="0"/>
        <v>2.2999999999999998</v>
      </c>
      <c r="F4" s="480" t="s">
        <v>645</v>
      </c>
    </row>
    <row r="5" spans="1:6" x14ac:dyDescent="0.2">
      <c r="A5" s="480" t="s">
        <v>656</v>
      </c>
      <c r="B5" s="482">
        <v>1</v>
      </c>
      <c r="C5" s="480" t="s">
        <v>649</v>
      </c>
      <c r="D5" s="482">
        <v>2.6</v>
      </c>
      <c r="E5" s="482">
        <f t="shared" si="0"/>
        <v>2.6</v>
      </c>
      <c r="F5" s="480" t="s">
        <v>645</v>
      </c>
    </row>
    <row r="6" spans="1:6" x14ac:dyDescent="0.2">
      <c r="A6" s="480" t="s">
        <v>656</v>
      </c>
      <c r="B6" s="482">
        <v>1</v>
      </c>
      <c r="C6" s="480" t="s">
        <v>647</v>
      </c>
      <c r="D6" s="482">
        <v>3</v>
      </c>
      <c r="E6" s="482">
        <f t="shared" si="0"/>
        <v>3</v>
      </c>
      <c r="F6" s="480" t="s">
        <v>644</v>
      </c>
    </row>
    <row r="7" spans="1:6" x14ac:dyDescent="0.2">
      <c r="A7" s="480" t="s">
        <v>655</v>
      </c>
      <c r="B7" s="482">
        <v>1.1499999999999999</v>
      </c>
      <c r="C7" s="480" t="s">
        <v>652</v>
      </c>
      <c r="D7" s="482">
        <v>2</v>
      </c>
      <c r="E7" s="482">
        <f t="shared" si="0"/>
        <v>2.2999999999999998</v>
      </c>
      <c r="F7" s="480" t="s">
        <v>645</v>
      </c>
    </row>
    <row r="8" spans="1:6" x14ac:dyDescent="0.2">
      <c r="A8" s="480" t="s">
        <v>655</v>
      </c>
      <c r="B8" s="482">
        <v>1.1499999999999999</v>
      </c>
      <c r="C8" s="480" t="s">
        <v>651</v>
      </c>
      <c r="D8" s="482">
        <v>2.1</v>
      </c>
      <c r="E8" s="482">
        <f t="shared" si="0"/>
        <v>2.415</v>
      </c>
      <c r="F8" s="480" t="s">
        <v>645</v>
      </c>
    </row>
    <row r="9" spans="1:6" x14ac:dyDescent="0.2">
      <c r="A9" s="480" t="s">
        <v>655</v>
      </c>
      <c r="B9" s="482">
        <v>1.1499999999999999</v>
      </c>
      <c r="C9" s="480" t="s">
        <v>650</v>
      </c>
      <c r="D9" s="482">
        <v>2.2999999999999998</v>
      </c>
      <c r="E9" s="482">
        <f t="shared" si="0"/>
        <v>2.6449999999999996</v>
      </c>
      <c r="F9" s="480" t="s">
        <v>644</v>
      </c>
    </row>
    <row r="10" spans="1:6" x14ac:dyDescent="0.2">
      <c r="A10" s="480" t="s">
        <v>655</v>
      </c>
      <c r="B10" s="482">
        <v>1.1499999999999999</v>
      </c>
      <c r="C10" s="480" t="s">
        <v>649</v>
      </c>
      <c r="D10" s="482">
        <v>2.6</v>
      </c>
      <c r="E10" s="482">
        <f t="shared" si="0"/>
        <v>2.9899999999999998</v>
      </c>
      <c r="F10" s="480" t="s">
        <v>644</v>
      </c>
    </row>
    <row r="11" spans="1:6" x14ac:dyDescent="0.2">
      <c r="A11" s="480" t="s">
        <v>655</v>
      </c>
      <c r="B11" s="482">
        <v>1.1499999999999999</v>
      </c>
      <c r="C11" s="480" t="s">
        <v>647</v>
      </c>
      <c r="D11" s="482">
        <v>3</v>
      </c>
      <c r="E11" s="482">
        <f t="shared" si="0"/>
        <v>3.4499999999999997</v>
      </c>
      <c r="F11" s="480" t="s">
        <v>643</v>
      </c>
    </row>
    <row r="12" spans="1:6" x14ac:dyDescent="0.2">
      <c r="A12" s="480" t="s">
        <v>654</v>
      </c>
      <c r="B12" s="482">
        <v>1.3</v>
      </c>
      <c r="C12" s="480" t="s">
        <v>652</v>
      </c>
      <c r="D12" s="482">
        <v>2</v>
      </c>
      <c r="E12" s="482">
        <f t="shared" si="0"/>
        <v>2.6</v>
      </c>
      <c r="F12" s="480" t="s">
        <v>645</v>
      </c>
    </row>
    <row r="13" spans="1:6" x14ac:dyDescent="0.2">
      <c r="A13" s="480" t="s">
        <v>654</v>
      </c>
      <c r="B13" s="482">
        <v>1.3</v>
      </c>
      <c r="C13" s="480" t="s">
        <v>651</v>
      </c>
      <c r="D13" s="482">
        <v>2.1</v>
      </c>
      <c r="E13" s="482">
        <f t="shared" si="0"/>
        <v>2.7300000000000004</v>
      </c>
      <c r="F13" s="480" t="s">
        <v>644</v>
      </c>
    </row>
    <row r="14" spans="1:6" x14ac:dyDescent="0.2">
      <c r="A14" s="480" t="s">
        <v>654</v>
      </c>
      <c r="B14" s="482">
        <v>1.3</v>
      </c>
      <c r="C14" s="480" t="s">
        <v>650</v>
      </c>
      <c r="D14" s="482">
        <v>2.2999999999999998</v>
      </c>
      <c r="E14" s="482">
        <f t="shared" si="0"/>
        <v>2.9899999999999998</v>
      </c>
      <c r="F14" s="480" t="s">
        <v>644</v>
      </c>
    </row>
    <row r="15" spans="1:6" x14ac:dyDescent="0.2">
      <c r="A15" s="480" t="s">
        <v>654</v>
      </c>
      <c r="B15" s="482">
        <v>1.3</v>
      </c>
      <c r="C15" s="480" t="s">
        <v>649</v>
      </c>
      <c r="D15" s="482">
        <v>2.6</v>
      </c>
      <c r="E15" s="482">
        <f t="shared" si="0"/>
        <v>3.3800000000000003</v>
      </c>
      <c r="F15" s="480" t="s">
        <v>643</v>
      </c>
    </row>
    <row r="16" spans="1:6" x14ac:dyDescent="0.2">
      <c r="A16" s="480" t="s">
        <v>654</v>
      </c>
      <c r="B16" s="482">
        <v>1.3</v>
      </c>
      <c r="C16" s="480" t="s">
        <v>647</v>
      </c>
      <c r="D16" s="482">
        <v>3</v>
      </c>
      <c r="E16" s="482">
        <f t="shared" si="0"/>
        <v>3.9000000000000004</v>
      </c>
      <c r="F16" s="480" t="s">
        <v>642</v>
      </c>
    </row>
    <row r="17" spans="1:6" x14ac:dyDescent="0.2">
      <c r="A17" s="480" t="s">
        <v>653</v>
      </c>
      <c r="B17" s="482">
        <v>1.5</v>
      </c>
      <c r="C17" s="480" t="s">
        <v>652</v>
      </c>
      <c r="D17" s="482">
        <v>2</v>
      </c>
      <c r="E17" s="482">
        <f t="shared" si="0"/>
        <v>3</v>
      </c>
      <c r="F17" s="480" t="s">
        <v>644</v>
      </c>
    </row>
    <row r="18" spans="1:6" x14ac:dyDescent="0.2">
      <c r="A18" s="480" t="s">
        <v>653</v>
      </c>
      <c r="B18" s="482">
        <v>1.5</v>
      </c>
      <c r="C18" s="480" t="s">
        <v>651</v>
      </c>
      <c r="D18" s="482">
        <v>2.1</v>
      </c>
      <c r="E18" s="482">
        <f t="shared" si="0"/>
        <v>3.1500000000000004</v>
      </c>
      <c r="F18" s="480" t="s">
        <v>644</v>
      </c>
    </row>
    <row r="19" spans="1:6" x14ac:dyDescent="0.2">
      <c r="A19" s="480" t="s">
        <v>653</v>
      </c>
      <c r="B19" s="482">
        <v>1.5</v>
      </c>
      <c r="C19" s="480" t="s">
        <v>650</v>
      </c>
      <c r="D19" s="482">
        <v>2.2999999999999998</v>
      </c>
      <c r="E19" s="482">
        <f t="shared" si="0"/>
        <v>3.4499999999999997</v>
      </c>
      <c r="F19" s="480" t="s">
        <v>643</v>
      </c>
    </row>
    <row r="20" spans="1:6" x14ac:dyDescent="0.2">
      <c r="A20" s="480" t="s">
        <v>653</v>
      </c>
      <c r="B20" s="482">
        <v>1.5</v>
      </c>
      <c r="C20" s="480" t="s">
        <v>649</v>
      </c>
      <c r="D20" s="482">
        <v>2.6</v>
      </c>
      <c r="E20" s="482">
        <f t="shared" si="0"/>
        <v>3.9000000000000004</v>
      </c>
      <c r="F20" s="480" t="s">
        <v>642</v>
      </c>
    </row>
    <row r="21" spans="1:6" x14ac:dyDescent="0.2">
      <c r="A21" s="480" t="s">
        <v>653</v>
      </c>
      <c r="B21" s="482">
        <v>1.5</v>
      </c>
      <c r="C21" s="480" t="s">
        <v>647</v>
      </c>
      <c r="D21" s="482">
        <v>3</v>
      </c>
      <c r="E21" s="482">
        <f t="shared" si="0"/>
        <v>4.5</v>
      </c>
      <c r="F21" s="480" t="s">
        <v>642</v>
      </c>
    </row>
    <row r="22" spans="1:6" x14ac:dyDescent="0.2">
      <c r="A22" s="480" t="s">
        <v>648</v>
      </c>
      <c r="B22" s="482">
        <v>2</v>
      </c>
      <c r="C22" s="480" t="s">
        <v>652</v>
      </c>
      <c r="D22" s="482">
        <v>2</v>
      </c>
      <c r="E22" s="482">
        <f t="shared" si="0"/>
        <v>4</v>
      </c>
      <c r="F22" s="480" t="s">
        <v>642</v>
      </c>
    </row>
    <row r="23" spans="1:6" x14ac:dyDescent="0.2">
      <c r="A23" s="480" t="s">
        <v>648</v>
      </c>
      <c r="B23" s="482">
        <v>2</v>
      </c>
      <c r="C23" s="480" t="s">
        <v>651</v>
      </c>
      <c r="D23" s="482">
        <v>2.1</v>
      </c>
      <c r="E23" s="482">
        <f t="shared" si="0"/>
        <v>4.2</v>
      </c>
      <c r="F23" s="480" t="s">
        <v>642</v>
      </c>
    </row>
    <row r="24" spans="1:6" x14ac:dyDescent="0.2">
      <c r="A24" s="480" t="s">
        <v>648</v>
      </c>
      <c r="B24" s="482">
        <v>2</v>
      </c>
      <c r="C24" s="480" t="s">
        <v>650</v>
      </c>
      <c r="D24" s="482">
        <v>2.2999999999999998</v>
      </c>
      <c r="E24" s="482">
        <f t="shared" si="0"/>
        <v>4.5999999999999996</v>
      </c>
      <c r="F24" s="480" t="s">
        <v>642</v>
      </c>
    </row>
    <row r="25" spans="1:6" x14ac:dyDescent="0.2">
      <c r="A25" s="480" t="s">
        <v>648</v>
      </c>
      <c r="B25" s="482">
        <v>2</v>
      </c>
      <c r="C25" s="480" t="s">
        <v>649</v>
      </c>
      <c r="D25" s="482">
        <v>2.6</v>
      </c>
      <c r="E25" s="482">
        <f t="shared" si="0"/>
        <v>5.2</v>
      </c>
      <c r="F25" s="480" t="s">
        <v>642</v>
      </c>
    </row>
    <row r="26" spans="1:6" x14ac:dyDescent="0.2">
      <c r="A26" s="480" t="s">
        <v>648</v>
      </c>
      <c r="B26" s="482">
        <v>2</v>
      </c>
      <c r="C26" s="480" t="s">
        <v>647</v>
      </c>
      <c r="D26" s="482">
        <v>3</v>
      </c>
      <c r="E26" s="482">
        <f t="shared" si="0"/>
        <v>6</v>
      </c>
      <c r="F26" s="480" t="s">
        <v>642</v>
      </c>
    </row>
    <row r="27" spans="1:6" x14ac:dyDescent="0.2">
      <c r="A27" s="479" t="s">
        <v>646</v>
      </c>
    </row>
    <row r="28" spans="1:6" x14ac:dyDescent="0.2">
      <c r="A28" s="479" t="s">
        <v>645</v>
      </c>
    </row>
    <row r="29" spans="1:6" x14ac:dyDescent="0.2">
      <c r="A29" s="479" t="s">
        <v>644</v>
      </c>
    </row>
    <row r="30" spans="1:6" x14ac:dyDescent="0.2">
      <c r="A30" s="479" t="s">
        <v>643</v>
      </c>
    </row>
    <row r="31" spans="1:6" x14ac:dyDescent="0.2">
      <c r="A31" s="479" t="s">
        <v>642</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D56D-994C-4AEE-AD76-9B60D93DAD47}">
  <dimension ref="A1:Z25"/>
  <sheetViews>
    <sheetView tabSelected="1" zoomScale="79" workbookViewId="0">
      <selection activeCell="J18" sqref="J18:M18"/>
    </sheetView>
  </sheetViews>
  <sheetFormatPr defaultColWidth="24.28515625" defaultRowHeight="12.75" x14ac:dyDescent="0.2"/>
  <sheetData>
    <row r="1" spans="1:16" ht="15" x14ac:dyDescent="0.2">
      <c r="A1" s="485" t="s">
        <v>663</v>
      </c>
      <c r="B1" s="361"/>
      <c r="C1" s="361"/>
    </row>
    <row r="2" spans="1:16" ht="15" x14ac:dyDescent="0.2">
      <c r="A2" s="486"/>
    </row>
    <row r="3" spans="1:16" ht="15" x14ac:dyDescent="0.2">
      <c r="A3" s="485" t="s">
        <v>664</v>
      </c>
      <c r="B3" s="361"/>
    </row>
    <row r="4" spans="1:16" ht="15" x14ac:dyDescent="0.2">
      <c r="A4" s="485"/>
      <c r="B4" s="361"/>
    </row>
    <row r="5" spans="1:16" ht="31.5" x14ac:dyDescent="0.2">
      <c r="A5" s="487" t="s">
        <v>665</v>
      </c>
      <c r="B5" s="487" t="s">
        <v>666</v>
      </c>
      <c r="C5" s="487" t="s">
        <v>667</v>
      </c>
      <c r="D5" s="487" t="s">
        <v>668</v>
      </c>
      <c r="G5" s="590" t="s">
        <v>669</v>
      </c>
      <c r="H5" s="590"/>
      <c r="I5" s="590"/>
      <c r="J5" s="590"/>
      <c r="K5" s="590"/>
      <c r="L5" s="590"/>
      <c r="M5" s="590"/>
      <c r="N5" s="590"/>
      <c r="O5" s="590"/>
      <c r="P5" s="590"/>
    </row>
    <row r="6" spans="1:16" ht="38.25" x14ac:dyDescent="0.2">
      <c r="A6" s="387" t="s">
        <v>670</v>
      </c>
      <c r="B6" s="387" t="s">
        <v>671</v>
      </c>
      <c r="C6" s="387" t="s">
        <v>672</v>
      </c>
      <c r="D6" s="387" t="s">
        <v>673</v>
      </c>
      <c r="G6" s="591" t="s">
        <v>767</v>
      </c>
      <c r="H6" s="591"/>
      <c r="I6" s="591"/>
      <c r="J6" s="591"/>
      <c r="K6" s="591"/>
      <c r="L6" s="591"/>
      <c r="M6" s="591"/>
      <c r="N6" s="591"/>
      <c r="O6" s="591"/>
      <c r="P6" s="591"/>
    </row>
    <row r="7" spans="1:16" ht="38.25" x14ac:dyDescent="0.2">
      <c r="A7" s="387" t="s">
        <v>220</v>
      </c>
      <c r="B7" s="387" t="s">
        <v>674</v>
      </c>
      <c r="C7" s="387" t="s">
        <v>675</v>
      </c>
      <c r="D7" s="387" t="s">
        <v>676</v>
      </c>
      <c r="G7" s="497"/>
      <c r="H7" s="497"/>
      <c r="I7" s="498"/>
      <c r="J7" s="498"/>
      <c r="K7" s="498"/>
      <c r="L7" s="498"/>
      <c r="M7" s="498"/>
      <c r="N7" s="601"/>
      <c r="O7" s="601"/>
      <c r="P7" s="601"/>
    </row>
    <row r="8" spans="1:16" ht="38.25" x14ac:dyDescent="0.2">
      <c r="A8" s="387" t="s">
        <v>233</v>
      </c>
      <c r="B8" s="387" t="s">
        <v>677</v>
      </c>
      <c r="C8" s="387" t="s">
        <v>678</v>
      </c>
      <c r="D8" s="387" t="s">
        <v>679</v>
      </c>
      <c r="F8" s="490"/>
      <c r="G8" s="491" t="s">
        <v>56</v>
      </c>
      <c r="H8" s="491" t="s">
        <v>312</v>
      </c>
      <c r="I8" s="491" t="s">
        <v>680</v>
      </c>
      <c r="J8" s="491" t="s">
        <v>681</v>
      </c>
      <c r="K8" s="491" t="s">
        <v>682</v>
      </c>
      <c r="L8" s="491" t="s">
        <v>683</v>
      </c>
      <c r="M8" s="491" t="s">
        <v>684</v>
      </c>
      <c r="N8" s="491" t="s">
        <v>685</v>
      </c>
      <c r="O8" s="491" t="s">
        <v>686</v>
      </c>
      <c r="P8" s="491" t="s">
        <v>687</v>
      </c>
    </row>
    <row r="9" spans="1:16" ht="57.75" customHeight="1" x14ac:dyDescent="0.2">
      <c r="A9" s="387" t="s">
        <v>246</v>
      </c>
      <c r="B9" s="387" t="s">
        <v>688</v>
      </c>
      <c r="C9" s="387" t="s">
        <v>689</v>
      </c>
      <c r="D9" s="387" t="s">
        <v>690</v>
      </c>
      <c r="G9" s="388" t="s">
        <v>691</v>
      </c>
      <c r="H9" s="388" t="s">
        <v>692</v>
      </c>
      <c r="I9" s="388" t="s">
        <v>693</v>
      </c>
      <c r="J9" s="388" t="s">
        <v>694</v>
      </c>
      <c r="K9" s="388" t="s">
        <v>558</v>
      </c>
      <c r="L9" s="388" t="s">
        <v>695</v>
      </c>
      <c r="M9" s="388" t="s">
        <v>620</v>
      </c>
      <c r="N9" s="388" t="s">
        <v>696</v>
      </c>
      <c r="O9" s="388" t="s">
        <v>697</v>
      </c>
      <c r="P9" s="388" t="s">
        <v>698</v>
      </c>
    </row>
    <row r="10" spans="1:16" ht="57.75" customHeight="1" x14ac:dyDescent="0.2">
      <c r="A10" s="387" t="s">
        <v>259</v>
      </c>
      <c r="B10" s="387" t="s">
        <v>699</v>
      </c>
      <c r="C10" s="387" t="s">
        <v>700</v>
      </c>
      <c r="D10" s="387" t="s">
        <v>701</v>
      </c>
      <c r="G10" s="388" t="s">
        <v>702</v>
      </c>
      <c r="H10" s="388" t="s">
        <v>703</v>
      </c>
      <c r="I10" s="388" t="s">
        <v>704</v>
      </c>
      <c r="J10" s="388" t="s">
        <v>694</v>
      </c>
      <c r="K10" s="388" t="s">
        <v>220</v>
      </c>
      <c r="L10" s="388" t="s">
        <v>705</v>
      </c>
      <c r="M10" s="388" t="s">
        <v>706</v>
      </c>
      <c r="N10" s="388" t="s">
        <v>707</v>
      </c>
      <c r="O10" s="388" t="s">
        <v>708</v>
      </c>
      <c r="P10" s="388" t="s">
        <v>709</v>
      </c>
    </row>
    <row r="11" spans="1:16" ht="60.75" customHeight="1" x14ac:dyDescent="0.2">
      <c r="A11" s="387" t="s">
        <v>272</v>
      </c>
      <c r="B11" s="387" t="s">
        <v>710</v>
      </c>
      <c r="C11" s="387" t="s">
        <v>711</v>
      </c>
      <c r="D11" s="387" t="s">
        <v>712</v>
      </c>
      <c r="G11" s="388" t="s">
        <v>713</v>
      </c>
      <c r="H11" s="388" t="s">
        <v>714</v>
      </c>
      <c r="I11" s="388" t="s">
        <v>715</v>
      </c>
      <c r="J11" s="388" t="s">
        <v>694</v>
      </c>
      <c r="K11" s="388" t="s">
        <v>716</v>
      </c>
      <c r="L11" s="388" t="s">
        <v>705</v>
      </c>
      <c r="M11" s="388" t="s">
        <v>717</v>
      </c>
      <c r="N11" s="388" t="s">
        <v>718</v>
      </c>
      <c r="O11" s="388" t="s">
        <v>719</v>
      </c>
      <c r="P11" s="388" t="s">
        <v>720</v>
      </c>
    </row>
    <row r="12" spans="1:16" ht="60" customHeight="1" x14ac:dyDescent="0.2">
      <c r="A12" s="387" t="s">
        <v>721</v>
      </c>
      <c r="B12" s="387" t="s">
        <v>722</v>
      </c>
      <c r="C12" s="387" t="s">
        <v>723</v>
      </c>
      <c r="D12" s="387" t="s">
        <v>724</v>
      </c>
      <c r="G12" s="388" t="s">
        <v>725</v>
      </c>
      <c r="H12" s="388" t="s">
        <v>726</v>
      </c>
      <c r="I12" s="388" t="s">
        <v>727</v>
      </c>
      <c r="J12" s="388" t="s">
        <v>728</v>
      </c>
      <c r="K12" s="388" t="s">
        <v>729</v>
      </c>
      <c r="L12" s="388" t="s">
        <v>730</v>
      </c>
      <c r="M12" s="388" t="s">
        <v>670</v>
      </c>
      <c r="N12" s="388" t="s">
        <v>731</v>
      </c>
      <c r="O12" s="388" t="s">
        <v>732</v>
      </c>
      <c r="P12" s="388" t="s">
        <v>733</v>
      </c>
    </row>
    <row r="13" spans="1:16" ht="65.25" customHeight="1" x14ac:dyDescent="0.2">
      <c r="A13" s="387" t="s">
        <v>734</v>
      </c>
      <c r="B13" s="387" t="s">
        <v>735</v>
      </c>
      <c r="C13" s="387" t="s">
        <v>736</v>
      </c>
      <c r="D13" s="387" t="s">
        <v>737</v>
      </c>
      <c r="G13" s="388" t="s">
        <v>738</v>
      </c>
      <c r="H13" s="388" t="s">
        <v>739</v>
      </c>
      <c r="I13" s="388" t="s">
        <v>740</v>
      </c>
      <c r="J13" s="388" t="s">
        <v>694</v>
      </c>
      <c r="K13" s="388" t="s">
        <v>741</v>
      </c>
      <c r="L13" s="388" t="s">
        <v>705</v>
      </c>
      <c r="M13" s="388" t="s">
        <v>742</v>
      </c>
      <c r="N13" s="388" t="s">
        <v>743</v>
      </c>
      <c r="O13" s="388" t="s">
        <v>744</v>
      </c>
      <c r="P13" s="388" t="s">
        <v>698</v>
      </c>
    </row>
    <row r="14" spans="1:16" ht="67.5" customHeight="1" x14ac:dyDescent="0.2">
      <c r="G14" s="388" t="s">
        <v>745</v>
      </c>
      <c r="H14" s="388" t="s">
        <v>746</v>
      </c>
      <c r="I14" s="388" t="s">
        <v>747</v>
      </c>
      <c r="J14" s="388" t="s">
        <v>694</v>
      </c>
      <c r="K14" s="388" t="s">
        <v>748</v>
      </c>
      <c r="L14" s="388" t="s">
        <v>749</v>
      </c>
      <c r="M14" s="388" t="s">
        <v>233</v>
      </c>
      <c r="N14" s="388" t="s">
        <v>750</v>
      </c>
      <c r="O14" s="388" t="s">
        <v>751</v>
      </c>
      <c r="P14" s="388" t="s">
        <v>752</v>
      </c>
    </row>
    <row r="15" spans="1:16" ht="57" customHeight="1" x14ac:dyDescent="0.2">
      <c r="G15" s="388" t="s">
        <v>753</v>
      </c>
      <c r="H15" s="388" t="s">
        <v>754</v>
      </c>
      <c r="I15" s="388" t="s">
        <v>755</v>
      </c>
      <c r="J15" s="388" t="s">
        <v>756</v>
      </c>
      <c r="K15" s="388" t="s">
        <v>757</v>
      </c>
      <c r="L15" s="388" t="s">
        <v>758</v>
      </c>
      <c r="M15" s="388" t="s">
        <v>759</v>
      </c>
      <c r="N15" s="388" t="s">
        <v>760</v>
      </c>
      <c r="O15" s="388" t="s">
        <v>761</v>
      </c>
      <c r="P15" s="388" t="s">
        <v>762</v>
      </c>
    </row>
    <row r="16" spans="1:16" ht="15.75" thickBot="1" x14ac:dyDescent="0.25">
      <c r="G16" s="492"/>
    </row>
    <row r="17" spans="7:26" ht="13.5" thickBot="1" x14ac:dyDescent="0.25">
      <c r="G17" s="488"/>
      <c r="H17" s="488"/>
      <c r="I17" s="489"/>
      <c r="J17" s="489"/>
      <c r="K17" s="489"/>
      <c r="L17" s="489"/>
      <c r="M17" s="489"/>
      <c r="N17" s="594"/>
      <c r="O17" s="594"/>
      <c r="P17" s="594"/>
      <c r="Q17" s="594"/>
      <c r="R17" s="594"/>
      <c r="S17" s="594"/>
      <c r="T17" s="594"/>
      <c r="U17" s="594"/>
      <c r="V17" s="594"/>
      <c r="W17" s="595"/>
      <c r="X17" s="595"/>
      <c r="Y17" s="595"/>
      <c r="Z17" s="595"/>
    </row>
    <row r="18" spans="7:26" ht="15.75" thickBot="1" x14ac:dyDescent="0.25">
      <c r="G18" s="489"/>
      <c r="H18" s="596" t="s">
        <v>765</v>
      </c>
      <c r="I18" s="597"/>
      <c r="J18" s="596" t="s">
        <v>768</v>
      </c>
      <c r="K18" s="598"/>
      <c r="L18" s="598"/>
      <c r="M18" s="599"/>
      <c r="N18" s="600" t="s">
        <v>763</v>
      </c>
      <c r="O18" s="598"/>
      <c r="P18" s="598"/>
      <c r="Q18" s="598"/>
      <c r="R18" s="598"/>
      <c r="S18" s="598"/>
      <c r="T18" s="598"/>
      <c r="U18" s="598"/>
      <c r="V18" s="598"/>
      <c r="W18" s="598"/>
      <c r="X18" s="598"/>
      <c r="Y18" s="599"/>
      <c r="Z18" s="492"/>
    </row>
    <row r="19" spans="7:26" ht="15.75" customHeight="1" x14ac:dyDescent="0.2">
      <c r="G19" s="592" t="s">
        <v>764</v>
      </c>
      <c r="H19" s="592"/>
      <c r="I19" s="592"/>
      <c r="J19" s="592"/>
      <c r="K19" s="592"/>
      <c r="L19" s="592"/>
      <c r="M19" s="592"/>
      <c r="N19" s="592"/>
      <c r="O19" s="592"/>
      <c r="P19" s="592"/>
      <c r="Q19" s="592"/>
      <c r="R19" s="588"/>
      <c r="S19" s="588"/>
      <c r="T19" s="588"/>
      <c r="U19" s="493"/>
      <c r="V19" s="589"/>
      <c r="W19" s="589"/>
      <c r="X19" s="589"/>
      <c r="Y19" s="589"/>
      <c r="Z19" s="589"/>
    </row>
    <row r="20" spans="7:26" x14ac:dyDescent="0.2">
      <c r="G20" s="593"/>
      <c r="H20" s="593"/>
      <c r="I20" s="593"/>
      <c r="J20" s="593"/>
      <c r="K20" s="593"/>
      <c r="L20" s="593"/>
      <c r="M20" s="593"/>
      <c r="N20" s="593"/>
      <c r="O20" s="593"/>
      <c r="P20" s="593"/>
      <c r="Q20" s="593"/>
    </row>
    <row r="21" spans="7:26" x14ac:dyDescent="0.2">
      <c r="G21" s="593"/>
      <c r="H21" s="593"/>
      <c r="I21" s="593"/>
      <c r="J21" s="593"/>
      <c r="K21" s="593"/>
      <c r="L21" s="593"/>
      <c r="M21" s="593"/>
      <c r="N21" s="593"/>
      <c r="O21" s="593"/>
      <c r="P21" s="593"/>
      <c r="Q21" s="593"/>
    </row>
    <row r="22" spans="7:26" x14ac:dyDescent="0.2">
      <c r="G22" s="593"/>
      <c r="H22" s="593"/>
      <c r="I22" s="593"/>
      <c r="J22" s="593"/>
      <c r="K22" s="593"/>
      <c r="L22" s="593"/>
      <c r="M22" s="593"/>
      <c r="N22" s="593"/>
      <c r="O22" s="593"/>
      <c r="P22" s="593"/>
      <c r="Q22" s="593"/>
    </row>
    <row r="23" spans="7:26" ht="17.25" x14ac:dyDescent="0.2">
      <c r="G23" s="494"/>
    </row>
    <row r="24" spans="7:26" x14ac:dyDescent="0.2">
      <c r="G24" s="495"/>
    </row>
    <row r="25" spans="7:26" ht="17.25" x14ac:dyDescent="0.2">
      <c r="G25" s="496"/>
    </row>
  </sheetData>
  <mergeCells count="13">
    <mergeCell ref="R19:T19"/>
    <mergeCell ref="V19:Z19"/>
    <mergeCell ref="G5:P5"/>
    <mergeCell ref="G6:P6"/>
    <mergeCell ref="G19:Q22"/>
    <mergeCell ref="N17:P17"/>
    <mergeCell ref="Q17:S17"/>
    <mergeCell ref="T17:V17"/>
    <mergeCell ref="W17:Z17"/>
    <mergeCell ref="H18:I18"/>
    <mergeCell ref="J18:M18"/>
    <mergeCell ref="N18:Y18"/>
    <mergeCell ref="N7:P7"/>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8C5F-FC71-468E-9866-245C22DBD130}">
  <dimension ref="A1:J116"/>
  <sheetViews>
    <sheetView topLeftCell="A44" zoomScale="89" workbookViewId="0">
      <selection activeCell="G79" sqref="G79"/>
    </sheetView>
  </sheetViews>
  <sheetFormatPr defaultColWidth="21" defaultRowHeight="12.75" x14ac:dyDescent="0.2"/>
  <cols>
    <col min="10" max="10" width="21" style="418"/>
  </cols>
  <sheetData>
    <row r="1" spans="1:9" ht="22.5" x14ac:dyDescent="0.2">
      <c r="A1" s="417" t="s">
        <v>551</v>
      </c>
      <c r="B1" s="418"/>
      <c r="C1" s="418"/>
      <c r="D1" s="418"/>
      <c r="E1" s="418"/>
      <c r="F1" s="418"/>
      <c r="G1" s="418"/>
      <c r="H1" s="418"/>
      <c r="I1" s="418"/>
    </row>
    <row r="2" spans="1:9" ht="15.75" x14ac:dyDescent="0.2">
      <c r="A2" s="419"/>
      <c r="B2" s="418"/>
      <c r="C2" s="418"/>
      <c r="D2" s="418"/>
      <c r="E2" s="418"/>
      <c r="F2" s="418"/>
      <c r="G2" s="418"/>
      <c r="H2" s="418"/>
      <c r="I2" s="418"/>
    </row>
    <row r="3" spans="1:9" ht="15.75" x14ac:dyDescent="0.2">
      <c r="A3" s="419"/>
      <c r="B3" s="418"/>
      <c r="C3" s="418"/>
      <c r="D3" s="418"/>
      <c r="E3" s="418"/>
      <c r="F3" s="418"/>
      <c r="G3" s="418"/>
      <c r="H3" s="418"/>
      <c r="I3" s="418"/>
    </row>
    <row r="4" spans="1:9" ht="15.75" x14ac:dyDescent="0.2">
      <c r="A4" s="419"/>
      <c r="B4" s="418"/>
      <c r="C4" s="418"/>
      <c r="D4" s="418"/>
      <c r="E4" s="418"/>
      <c r="F4" s="418"/>
      <c r="G4" s="418"/>
      <c r="H4" s="418"/>
      <c r="I4" s="418"/>
    </row>
    <row r="5" spans="1:9" ht="22.5" x14ac:dyDescent="0.2">
      <c r="A5" s="420" t="s">
        <v>552</v>
      </c>
      <c r="B5" s="418"/>
      <c r="C5" s="418"/>
      <c r="D5" s="418"/>
      <c r="E5" s="418"/>
      <c r="F5" s="418"/>
      <c r="G5" s="418"/>
      <c r="H5" s="418"/>
      <c r="I5" s="418"/>
    </row>
    <row r="6" spans="1:9" ht="19.5" thickBot="1" x14ac:dyDescent="0.25">
      <c r="A6" s="421"/>
      <c r="B6" s="418"/>
      <c r="C6" s="418"/>
      <c r="D6" s="418"/>
      <c r="E6" s="418"/>
      <c r="F6" s="418"/>
      <c r="G6" s="418"/>
      <c r="H6" s="418"/>
      <c r="I6" s="418"/>
    </row>
    <row r="7" spans="1:9" ht="24.75" thickBot="1" x14ac:dyDescent="0.25">
      <c r="A7" s="422" t="s">
        <v>553</v>
      </c>
      <c r="B7" s="423" t="s">
        <v>554</v>
      </c>
      <c r="C7" s="423" t="s">
        <v>555</v>
      </c>
      <c r="D7" s="423" t="s">
        <v>556</v>
      </c>
      <c r="E7" s="418"/>
      <c r="F7" s="418"/>
      <c r="G7" s="418"/>
      <c r="H7" s="418"/>
      <c r="I7" s="418"/>
    </row>
    <row r="8" spans="1:9" ht="16.5" thickBot="1" x14ac:dyDescent="0.25">
      <c r="A8" s="424" t="s">
        <v>557</v>
      </c>
      <c r="B8" s="425" t="s">
        <v>558</v>
      </c>
      <c r="C8" s="425" t="s">
        <v>559</v>
      </c>
      <c r="D8" s="425" t="s">
        <v>560</v>
      </c>
      <c r="E8" s="418"/>
      <c r="F8" s="418"/>
      <c r="G8" s="418"/>
      <c r="H8" s="418"/>
      <c r="I8" s="418"/>
    </row>
    <row r="9" spans="1:9" ht="32.25" thickBot="1" x14ac:dyDescent="0.25">
      <c r="A9" s="424" t="s">
        <v>561</v>
      </c>
      <c r="B9" s="425" t="s">
        <v>562</v>
      </c>
      <c r="C9" s="425" t="s">
        <v>559</v>
      </c>
      <c r="D9" s="425" t="s">
        <v>563</v>
      </c>
      <c r="E9" s="418"/>
      <c r="F9" s="418"/>
      <c r="G9" s="418"/>
      <c r="H9" s="418"/>
      <c r="I9" s="418"/>
    </row>
    <row r="10" spans="1:9" ht="16.5" thickBot="1" x14ac:dyDescent="0.25">
      <c r="A10" s="424" t="s">
        <v>564</v>
      </c>
      <c r="B10" s="425" t="s">
        <v>565</v>
      </c>
      <c r="C10" s="425" t="s">
        <v>559</v>
      </c>
      <c r="D10" s="425" t="s">
        <v>560</v>
      </c>
      <c r="E10" s="418"/>
      <c r="F10" s="418"/>
      <c r="G10" s="418"/>
      <c r="H10" s="418"/>
      <c r="I10" s="418"/>
    </row>
    <row r="11" spans="1:9" ht="16.5" thickBot="1" x14ac:dyDescent="0.25">
      <c r="A11" s="424" t="s">
        <v>566</v>
      </c>
      <c r="B11" s="425" t="s">
        <v>567</v>
      </c>
      <c r="C11" s="425" t="s">
        <v>559</v>
      </c>
      <c r="D11" s="425" t="s">
        <v>560</v>
      </c>
      <c r="E11" s="418"/>
      <c r="F11" s="418"/>
      <c r="G11" s="418"/>
      <c r="H11" s="418"/>
      <c r="I11" s="418"/>
    </row>
    <row r="12" spans="1:9" ht="15.75" x14ac:dyDescent="0.2">
      <c r="A12" s="419"/>
      <c r="B12" s="418"/>
      <c r="C12" s="418"/>
      <c r="D12" s="418"/>
      <c r="E12" s="418"/>
      <c r="F12" s="418"/>
      <c r="G12" s="418"/>
      <c r="H12" s="418"/>
      <c r="I12" s="418"/>
    </row>
    <row r="13" spans="1:9" ht="15.75" x14ac:dyDescent="0.2">
      <c r="A13" s="419"/>
      <c r="B13" s="418"/>
      <c r="C13" s="418"/>
      <c r="D13" s="418"/>
      <c r="E13" s="418"/>
      <c r="F13" s="418"/>
      <c r="G13" s="418"/>
      <c r="H13" s="418"/>
      <c r="I13" s="418"/>
    </row>
    <row r="14" spans="1:9" ht="15.75" x14ac:dyDescent="0.2">
      <c r="A14" s="419"/>
      <c r="B14" s="418"/>
      <c r="C14" s="418"/>
      <c r="D14" s="418"/>
      <c r="E14" s="418"/>
      <c r="F14" s="418"/>
      <c r="G14" s="418"/>
      <c r="H14" s="418"/>
      <c r="I14" s="418"/>
    </row>
    <row r="15" spans="1:9" ht="22.5" x14ac:dyDescent="0.2">
      <c r="A15" s="420" t="s">
        <v>568</v>
      </c>
      <c r="B15" s="418"/>
      <c r="C15" s="418"/>
      <c r="D15" s="418"/>
      <c r="E15" s="418"/>
      <c r="F15" s="418"/>
      <c r="G15" s="418"/>
      <c r="H15" s="418"/>
      <c r="I15" s="418"/>
    </row>
    <row r="16" spans="1:9" ht="15.75" x14ac:dyDescent="0.2">
      <c r="A16" s="426"/>
      <c r="B16" s="418"/>
      <c r="C16" s="418"/>
      <c r="D16" s="418"/>
      <c r="E16" s="418"/>
      <c r="F16" s="418"/>
      <c r="G16" s="418"/>
      <c r="H16" s="418"/>
      <c r="I16" s="418"/>
    </row>
    <row r="17" spans="1:9" ht="15.75" x14ac:dyDescent="0.2">
      <c r="A17" s="426" t="s">
        <v>569</v>
      </c>
      <c r="B17" s="418"/>
      <c r="C17" s="418"/>
      <c r="D17" s="418"/>
      <c r="E17" s="418"/>
      <c r="F17" s="418"/>
      <c r="G17" s="418"/>
      <c r="H17" s="418"/>
      <c r="I17" s="418"/>
    </row>
    <row r="18" spans="1:9" ht="15.75" x14ac:dyDescent="0.2">
      <c r="A18" s="426" t="s">
        <v>570</v>
      </c>
      <c r="B18" s="418"/>
      <c r="C18" s="418"/>
      <c r="D18" s="418"/>
      <c r="E18" s="418"/>
      <c r="F18" s="418"/>
      <c r="G18" s="418"/>
      <c r="H18" s="418"/>
      <c r="I18" s="418"/>
    </row>
    <row r="19" spans="1:9" ht="15.75" x14ac:dyDescent="0.2">
      <c r="A19" s="426" t="s">
        <v>571</v>
      </c>
      <c r="B19" s="418"/>
      <c r="C19" s="418"/>
      <c r="D19" s="418"/>
      <c r="E19" s="418"/>
      <c r="F19" s="418"/>
      <c r="G19" s="418"/>
      <c r="H19" s="418"/>
      <c r="I19" s="418"/>
    </row>
    <row r="20" spans="1:9" ht="15.75" x14ac:dyDescent="0.2">
      <c r="A20" s="426" t="s">
        <v>572</v>
      </c>
      <c r="B20" s="418"/>
      <c r="C20" s="418"/>
      <c r="D20" s="418"/>
      <c r="E20" s="418"/>
      <c r="F20" s="418"/>
      <c r="G20" s="418"/>
      <c r="H20" s="418"/>
      <c r="I20" s="418"/>
    </row>
    <row r="21" spans="1:9" ht="15.75" x14ac:dyDescent="0.2">
      <c r="A21" s="426" t="s">
        <v>573</v>
      </c>
      <c r="B21" s="418"/>
      <c r="C21" s="418"/>
      <c r="D21" s="418"/>
      <c r="E21" s="418"/>
      <c r="F21" s="418"/>
      <c r="G21" s="418"/>
      <c r="H21" s="418"/>
      <c r="I21" s="418"/>
    </row>
    <row r="22" spans="1:9" ht="15" x14ac:dyDescent="0.2">
      <c r="A22" s="427"/>
      <c r="B22" s="418"/>
      <c r="C22" s="418"/>
      <c r="D22" s="418"/>
      <c r="E22" s="418"/>
      <c r="F22" s="418"/>
      <c r="G22" s="418"/>
      <c r="H22" s="418"/>
      <c r="I22" s="418"/>
    </row>
    <row r="23" spans="1:9" ht="15.75" x14ac:dyDescent="0.2">
      <c r="A23" s="426" t="s">
        <v>574</v>
      </c>
      <c r="B23" s="418"/>
      <c r="C23" s="418"/>
      <c r="D23" s="418"/>
      <c r="E23" s="418"/>
      <c r="F23" s="418"/>
      <c r="G23" s="418"/>
      <c r="H23" s="418"/>
      <c r="I23" s="418"/>
    </row>
    <row r="24" spans="1:9" ht="15.75" x14ac:dyDescent="0.2">
      <c r="A24" s="426" t="s">
        <v>575</v>
      </c>
      <c r="B24" s="418"/>
      <c r="C24" s="418"/>
      <c r="D24" s="418"/>
      <c r="E24" s="418"/>
      <c r="F24" s="418"/>
      <c r="G24" s="418"/>
      <c r="H24" s="418"/>
      <c r="I24" s="418"/>
    </row>
    <row r="25" spans="1:9" ht="15.75" x14ac:dyDescent="0.2">
      <c r="A25" s="426" t="s">
        <v>576</v>
      </c>
      <c r="B25" s="418"/>
      <c r="C25" s="418"/>
      <c r="D25" s="418"/>
      <c r="E25" s="418"/>
      <c r="F25" s="418"/>
      <c r="G25" s="418"/>
      <c r="H25" s="418"/>
      <c r="I25" s="418"/>
    </row>
    <row r="26" spans="1:9" ht="15.75" x14ac:dyDescent="0.2">
      <c r="A26" s="426" t="s">
        <v>577</v>
      </c>
      <c r="B26" s="418"/>
      <c r="C26" s="418"/>
      <c r="D26" s="418"/>
      <c r="E26" s="418"/>
      <c r="F26" s="418"/>
      <c r="G26" s="418"/>
      <c r="H26" s="418"/>
      <c r="I26" s="418"/>
    </row>
    <row r="27" spans="1:9" ht="15.75" x14ac:dyDescent="0.2">
      <c r="A27" s="426" t="s">
        <v>578</v>
      </c>
      <c r="B27" s="418"/>
      <c r="C27" s="418"/>
      <c r="D27" s="418"/>
      <c r="E27" s="418"/>
      <c r="F27" s="418"/>
      <c r="G27" s="418"/>
      <c r="H27" s="418"/>
      <c r="I27" s="418"/>
    </row>
    <row r="28" spans="1:9" ht="15" x14ac:dyDescent="0.2">
      <c r="A28" s="427"/>
      <c r="B28" s="418"/>
      <c r="C28" s="418"/>
      <c r="D28" s="418"/>
      <c r="E28" s="418"/>
      <c r="F28" s="418"/>
      <c r="G28" s="418"/>
      <c r="H28" s="418"/>
      <c r="I28" s="418"/>
    </row>
    <row r="29" spans="1:9" ht="15.75" x14ac:dyDescent="0.2">
      <c r="A29" s="426" t="s">
        <v>579</v>
      </c>
      <c r="B29" s="418"/>
      <c r="C29" s="418"/>
      <c r="D29" s="418"/>
      <c r="E29" s="418"/>
      <c r="F29" s="418"/>
      <c r="G29" s="418"/>
      <c r="H29" s="418"/>
      <c r="I29" s="418"/>
    </row>
    <row r="30" spans="1:9" ht="15.75" x14ac:dyDescent="0.2">
      <c r="A30" s="426" t="s">
        <v>580</v>
      </c>
      <c r="B30" s="418"/>
      <c r="C30" s="418"/>
      <c r="D30" s="418"/>
      <c r="E30" s="418"/>
      <c r="F30" s="418"/>
      <c r="G30" s="418"/>
      <c r="H30" s="418"/>
      <c r="I30" s="418"/>
    </row>
    <row r="31" spans="1:9" ht="15.75" x14ac:dyDescent="0.2">
      <c r="A31" s="426" t="s">
        <v>581</v>
      </c>
      <c r="B31" s="418"/>
      <c r="C31" s="418"/>
      <c r="D31" s="418"/>
      <c r="E31" s="418"/>
      <c r="F31" s="418"/>
      <c r="G31" s="418"/>
      <c r="H31" s="418"/>
      <c r="I31" s="418"/>
    </row>
    <row r="32" spans="1:9" ht="15.75" x14ac:dyDescent="0.2">
      <c r="A32" s="426" t="s">
        <v>582</v>
      </c>
      <c r="B32" s="418"/>
      <c r="C32" s="418"/>
      <c r="D32" s="418"/>
      <c r="E32" s="418"/>
      <c r="F32" s="418"/>
      <c r="G32" s="418"/>
      <c r="H32" s="418"/>
      <c r="I32" s="418"/>
    </row>
    <row r="33" spans="1:9" ht="15.75" x14ac:dyDescent="0.2">
      <c r="A33" s="426" t="s">
        <v>583</v>
      </c>
      <c r="B33" s="418"/>
      <c r="C33" s="418"/>
      <c r="D33" s="418"/>
      <c r="E33" s="418"/>
      <c r="F33" s="418"/>
      <c r="G33" s="418"/>
      <c r="H33" s="418"/>
      <c r="I33" s="418"/>
    </row>
    <row r="34" spans="1:9" ht="15" x14ac:dyDescent="0.2">
      <c r="A34" s="427"/>
      <c r="B34" s="418"/>
      <c r="C34" s="418"/>
      <c r="D34" s="418"/>
      <c r="E34" s="418"/>
      <c r="F34" s="418"/>
      <c r="G34" s="418"/>
      <c r="H34" s="418"/>
      <c r="I34" s="418"/>
    </row>
    <row r="35" spans="1:9" ht="15.75" x14ac:dyDescent="0.2">
      <c r="A35" s="426" t="s">
        <v>584</v>
      </c>
      <c r="B35" s="418"/>
      <c r="C35" s="418"/>
      <c r="D35" s="418"/>
      <c r="E35" s="418"/>
      <c r="F35" s="418"/>
      <c r="G35" s="418"/>
      <c r="H35" s="418"/>
      <c r="I35" s="418"/>
    </row>
    <row r="36" spans="1:9" ht="15.75" x14ac:dyDescent="0.2">
      <c r="A36" s="426" t="s">
        <v>585</v>
      </c>
      <c r="B36" s="418"/>
      <c r="C36" s="418"/>
      <c r="D36" s="418"/>
      <c r="E36" s="418"/>
      <c r="F36" s="418"/>
      <c r="G36" s="418"/>
      <c r="H36" s="418"/>
      <c r="I36" s="418"/>
    </row>
    <row r="37" spans="1:9" ht="15.75" x14ac:dyDescent="0.2">
      <c r="A37" s="426" t="s">
        <v>586</v>
      </c>
      <c r="B37" s="418"/>
      <c r="C37" s="418"/>
      <c r="D37" s="418"/>
      <c r="E37" s="418"/>
      <c r="F37" s="418"/>
      <c r="G37" s="418"/>
      <c r="H37" s="418"/>
      <c r="I37" s="418"/>
    </row>
    <row r="38" spans="1:9" ht="15.75" x14ac:dyDescent="0.2">
      <c r="A38" s="426" t="s">
        <v>587</v>
      </c>
      <c r="B38" s="418"/>
      <c r="C38" s="418"/>
      <c r="D38" s="418"/>
      <c r="E38" s="418"/>
      <c r="F38" s="418"/>
      <c r="G38" s="418"/>
      <c r="H38" s="418"/>
      <c r="I38" s="418"/>
    </row>
    <row r="39" spans="1:9" ht="15.75" x14ac:dyDescent="0.2">
      <c r="A39" s="426" t="s">
        <v>588</v>
      </c>
      <c r="B39" s="418"/>
      <c r="C39" s="418"/>
      <c r="D39" s="418"/>
      <c r="E39" s="418"/>
      <c r="F39" s="418"/>
      <c r="G39" s="418"/>
      <c r="H39" s="418"/>
      <c r="I39" s="418"/>
    </row>
    <row r="40" spans="1:9" ht="15.75" x14ac:dyDescent="0.2">
      <c r="A40" s="419"/>
      <c r="B40" s="418"/>
      <c r="C40" s="418"/>
      <c r="D40" s="418"/>
      <c r="E40" s="418"/>
      <c r="F40" s="418"/>
      <c r="G40" s="418"/>
      <c r="H40" s="418"/>
      <c r="I40" s="418"/>
    </row>
    <row r="41" spans="1:9" ht="15.75" x14ac:dyDescent="0.2">
      <c r="A41" s="419"/>
      <c r="B41" s="418"/>
      <c r="C41" s="418"/>
      <c r="D41" s="418"/>
      <c r="E41" s="418"/>
      <c r="F41" s="418"/>
      <c r="G41" s="418"/>
      <c r="H41" s="418"/>
      <c r="I41" s="418"/>
    </row>
    <row r="42" spans="1:9" ht="22.5" x14ac:dyDescent="0.2">
      <c r="A42" s="420" t="s">
        <v>589</v>
      </c>
      <c r="B42" s="418"/>
      <c r="C42" s="418"/>
      <c r="D42" s="418"/>
      <c r="E42" s="418"/>
      <c r="F42" s="418"/>
      <c r="G42" s="418"/>
      <c r="H42" s="418"/>
      <c r="I42" s="418"/>
    </row>
    <row r="43" spans="1:9" ht="18.75" x14ac:dyDescent="0.2">
      <c r="A43" s="421"/>
      <c r="B43" s="418"/>
      <c r="C43" s="418"/>
      <c r="D43" s="418"/>
      <c r="E43" s="418"/>
      <c r="F43" s="418"/>
      <c r="G43" s="418"/>
      <c r="H43" s="418"/>
      <c r="I43" s="418"/>
    </row>
    <row r="44" spans="1:9" ht="18.75" x14ac:dyDescent="0.2">
      <c r="A44" s="421" t="s">
        <v>590</v>
      </c>
      <c r="B44" s="418"/>
      <c r="C44" s="418"/>
      <c r="D44" s="418"/>
      <c r="E44" s="418"/>
      <c r="F44" s="418"/>
      <c r="G44" s="418"/>
      <c r="H44" s="418"/>
      <c r="I44" s="418"/>
    </row>
    <row r="45" spans="1:9" ht="18.75" x14ac:dyDescent="0.2">
      <c r="A45" s="421"/>
      <c r="B45" s="418"/>
      <c r="C45" s="418"/>
      <c r="D45" s="418"/>
      <c r="E45" s="418"/>
      <c r="F45" s="418"/>
      <c r="G45" s="418"/>
      <c r="H45" s="418"/>
      <c r="I45" s="418"/>
    </row>
    <row r="46" spans="1:9" ht="18.75" x14ac:dyDescent="0.2">
      <c r="A46" s="421"/>
      <c r="B46" s="418"/>
      <c r="C46" s="418"/>
      <c r="D46" s="418"/>
      <c r="E46" s="418"/>
      <c r="F46" s="418"/>
      <c r="G46" s="418"/>
      <c r="H46" s="418"/>
      <c r="I46" s="418"/>
    </row>
    <row r="47" spans="1:9" ht="18.75" x14ac:dyDescent="0.2">
      <c r="A47" s="421"/>
      <c r="B47" s="418"/>
      <c r="C47" s="418"/>
      <c r="D47" s="418"/>
      <c r="E47" s="418"/>
      <c r="F47" s="418"/>
      <c r="G47" s="418"/>
      <c r="H47" s="418"/>
      <c r="I47" s="418"/>
    </row>
    <row r="48" spans="1:9" ht="18.75" x14ac:dyDescent="0.2">
      <c r="A48" s="421"/>
      <c r="B48" s="418"/>
      <c r="C48" s="418"/>
      <c r="D48" s="418"/>
      <c r="E48" s="418"/>
      <c r="F48" s="418"/>
      <c r="G48" s="418"/>
      <c r="H48" s="418"/>
      <c r="I48" s="418"/>
    </row>
    <row r="49" spans="1:9" ht="18.75" x14ac:dyDescent="0.2">
      <c r="A49" s="421"/>
      <c r="B49" s="418"/>
      <c r="C49" s="418"/>
      <c r="D49" s="418"/>
      <c r="E49" s="418"/>
      <c r="F49" s="418"/>
      <c r="G49" s="418"/>
      <c r="H49" s="418"/>
      <c r="I49" s="418"/>
    </row>
    <row r="50" spans="1:9" ht="18.75" x14ac:dyDescent="0.2">
      <c r="A50" s="421"/>
      <c r="B50" s="418"/>
      <c r="C50" s="418"/>
      <c r="D50" s="418"/>
      <c r="E50" s="418"/>
      <c r="F50" s="418"/>
      <c r="G50" s="418"/>
      <c r="H50" s="418"/>
      <c r="I50" s="418"/>
    </row>
    <row r="51" spans="1:9" x14ac:dyDescent="0.2">
      <c r="A51" s="418"/>
      <c r="B51" s="418"/>
      <c r="C51" s="418"/>
      <c r="D51" s="418"/>
      <c r="E51" s="418"/>
      <c r="F51" s="418"/>
      <c r="G51" s="418"/>
      <c r="H51" s="418"/>
      <c r="I51" s="418"/>
    </row>
    <row r="52" spans="1:9" ht="18.75" x14ac:dyDescent="0.2">
      <c r="A52" s="421"/>
      <c r="B52" s="418"/>
      <c r="C52" s="418"/>
      <c r="D52" s="418"/>
      <c r="E52" s="418"/>
      <c r="F52" s="418"/>
      <c r="G52" s="418"/>
      <c r="H52" s="418"/>
      <c r="I52" s="418"/>
    </row>
    <row r="53" spans="1:9" ht="18.75" x14ac:dyDescent="0.2">
      <c r="A53" s="421"/>
      <c r="B53" s="418"/>
      <c r="C53" s="418"/>
      <c r="D53" s="418"/>
      <c r="E53" s="418"/>
      <c r="F53" s="418"/>
      <c r="G53" s="418"/>
      <c r="H53" s="418"/>
      <c r="I53" s="418"/>
    </row>
    <row r="54" spans="1:9" ht="18.75" x14ac:dyDescent="0.2">
      <c r="A54" s="421"/>
      <c r="B54" s="418"/>
      <c r="C54" s="418"/>
      <c r="D54" s="418"/>
      <c r="E54" s="418"/>
      <c r="F54" s="418"/>
      <c r="G54" s="418"/>
      <c r="H54" s="418"/>
      <c r="I54" s="418"/>
    </row>
    <row r="55" spans="1:9" ht="22.5" x14ac:dyDescent="0.2">
      <c r="A55" s="428"/>
      <c r="B55" s="418"/>
      <c r="C55" s="418"/>
      <c r="D55" s="418"/>
      <c r="E55" s="418"/>
      <c r="F55" s="418"/>
      <c r="G55" s="418"/>
      <c r="H55" s="418"/>
      <c r="I55" s="418"/>
    </row>
    <row r="56" spans="1:9" ht="15.75" x14ac:dyDescent="0.2">
      <c r="A56" s="419"/>
      <c r="B56" s="418"/>
      <c r="C56" s="418"/>
      <c r="D56" s="418"/>
      <c r="E56" s="418"/>
      <c r="F56" s="418"/>
      <c r="G56" s="418"/>
      <c r="H56" s="418"/>
      <c r="I56" s="418"/>
    </row>
    <row r="57" spans="1:9" ht="15.75" x14ac:dyDescent="0.2">
      <c r="A57" s="419"/>
      <c r="B57" s="418"/>
      <c r="C57" s="418"/>
      <c r="D57" s="418"/>
      <c r="E57" s="418"/>
      <c r="F57" s="418"/>
      <c r="G57" s="418"/>
      <c r="H57" s="418"/>
      <c r="I57" s="418"/>
    </row>
    <row r="58" spans="1:9" ht="22.5" x14ac:dyDescent="0.2">
      <c r="A58" s="428"/>
      <c r="B58" s="418"/>
      <c r="C58" s="418"/>
      <c r="D58" s="418"/>
      <c r="E58" s="418"/>
      <c r="F58" s="418"/>
      <c r="G58" s="418"/>
      <c r="H58" s="418"/>
      <c r="I58" s="418"/>
    </row>
    <row r="59" spans="1:9" x14ac:dyDescent="0.2">
      <c r="A59" s="418"/>
      <c r="B59" s="418"/>
      <c r="C59" s="418"/>
      <c r="D59" s="418"/>
      <c r="E59" s="418"/>
      <c r="F59" s="418"/>
      <c r="G59" s="418"/>
      <c r="H59" s="418"/>
      <c r="I59" s="418"/>
    </row>
    <row r="60" spans="1:9" ht="22.5" x14ac:dyDescent="0.2">
      <c r="A60" s="428"/>
      <c r="B60" s="418"/>
      <c r="C60" s="418"/>
      <c r="D60" s="418"/>
      <c r="E60" s="418"/>
      <c r="F60" s="418"/>
      <c r="G60" s="418"/>
      <c r="H60" s="418"/>
      <c r="I60" s="418"/>
    </row>
    <row r="61" spans="1:9" x14ac:dyDescent="0.2">
      <c r="A61" s="418"/>
      <c r="B61" s="418"/>
      <c r="C61" s="418"/>
      <c r="D61" s="418"/>
      <c r="E61" s="418"/>
      <c r="F61" s="418"/>
      <c r="G61" s="418"/>
      <c r="H61" s="418"/>
      <c r="I61" s="418"/>
    </row>
    <row r="62" spans="1:9" ht="15.75" x14ac:dyDescent="0.2">
      <c r="A62" s="419"/>
      <c r="B62" s="418"/>
      <c r="C62" s="418"/>
      <c r="D62" s="418"/>
      <c r="E62" s="418"/>
      <c r="F62" s="418"/>
      <c r="G62" s="418"/>
      <c r="H62" s="418"/>
      <c r="I62" s="418"/>
    </row>
    <row r="63" spans="1:9" ht="22.5" x14ac:dyDescent="0.2">
      <c r="A63" s="420" t="s">
        <v>591</v>
      </c>
      <c r="B63" s="418"/>
      <c r="C63" s="418"/>
      <c r="D63" s="418"/>
      <c r="E63" s="418"/>
      <c r="F63" s="418"/>
      <c r="G63" s="418"/>
      <c r="H63" s="418"/>
      <c r="I63" s="418"/>
    </row>
    <row r="64" spans="1:9" ht="15.75" x14ac:dyDescent="0.2">
      <c r="A64" s="419"/>
      <c r="B64" s="418"/>
      <c r="C64" s="418"/>
      <c r="D64" s="418"/>
      <c r="E64" s="418"/>
      <c r="F64" s="418"/>
      <c r="G64" s="418"/>
      <c r="H64" s="418"/>
      <c r="I64" s="418"/>
    </row>
    <row r="65" spans="1:9" ht="15.75" x14ac:dyDescent="0.2">
      <c r="A65" s="419"/>
      <c r="B65" s="418"/>
      <c r="C65" s="418"/>
      <c r="D65" s="418"/>
      <c r="E65" s="418"/>
      <c r="F65" s="418"/>
      <c r="G65" s="418"/>
      <c r="H65" s="418"/>
      <c r="I65" s="418"/>
    </row>
    <row r="66" spans="1:9" x14ac:dyDescent="0.2">
      <c r="A66" s="418"/>
      <c r="B66" s="418"/>
      <c r="C66" s="418"/>
      <c r="D66" s="418"/>
      <c r="E66" s="418"/>
      <c r="F66" s="418"/>
      <c r="G66" s="418"/>
      <c r="H66" s="418"/>
      <c r="I66" s="418"/>
    </row>
    <row r="67" spans="1:9" x14ac:dyDescent="0.2">
      <c r="A67" s="418"/>
      <c r="B67" s="418"/>
      <c r="C67" s="418"/>
      <c r="D67" s="418"/>
      <c r="E67" s="418"/>
      <c r="F67" s="418"/>
      <c r="G67" s="418"/>
      <c r="H67" s="418"/>
      <c r="I67" s="418"/>
    </row>
    <row r="68" spans="1:9" x14ac:dyDescent="0.2">
      <c r="A68" s="418"/>
      <c r="B68" s="418"/>
      <c r="C68" s="418"/>
      <c r="D68" s="418"/>
      <c r="E68" s="418"/>
      <c r="F68" s="418"/>
      <c r="G68" s="418"/>
      <c r="H68" s="418"/>
      <c r="I68" s="418"/>
    </row>
    <row r="69" spans="1:9" x14ac:dyDescent="0.2">
      <c r="A69" s="418"/>
      <c r="B69" s="418"/>
      <c r="C69" s="418"/>
      <c r="D69" s="418"/>
      <c r="E69" s="418"/>
      <c r="F69" s="418"/>
      <c r="G69" s="418"/>
      <c r="H69" s="418"/>
      <c r="I69" s="418"/>
    </row>
    <row r="70" spans="1:9" x14ac:dyDescent="0.2">
      <c r="A70" s="418"/>
      <c r="B70" s="418"/>
      <c r="C70" s="418"/>
      <c r="D70" s="418"/>
      <c r="E70" s="418"/>
      <c r="F70" s="418"/>
      <c r="G70" s="418"/>
      <c r="H70" s="418"/>
      <c r="I70" s="418"/>
    </row>
    <row r="71" spans="1:9" x14ac:dyDescent="0.2">
      <c r="A71" s="418"/>
      <c r="B71" s="418"/>
      <c r="C71" s="418"/>
      <c r="D71" s="418"/>
      <c r="E71" s="418"/>
      <c r="F71" s="418"/>
      <c r="G71" s="418"/>
      <c r="H71" s="418"/>
      <c r="I71" s="418"/>
    </row>
    <row r="72" spans="1:9" x14ac:dyDescent="0.2">
      <c r="A72" s="418"/>
      <c r="B72" s="418"/>
      <c r="C72" s="418"/>
      <c r="D72" s="418"/>
      <c r="E72" s="418"/>
      <c r="F72" s="418"/>
      <c r="G72" s="418"/>
      <c r="H72" s="418"/>
      <c r="I72" s="418"/>
    </row>
    <row r="73" spans="1:9" x14ac:dyDescent="0.2">
      <c r="A73" s="418"/>
      <c r="B73" s="418"/>
      <c r="C73" s="418"/>
      <c r="D73" s="418"/>
      <c r="E73" s="418"/>
      <c r="F73" s="418"/>
      <c r="G73" s="418"/>
      <c r="H73" s="418"/>
      <c r="I73" s="418"/>
    </row>
    <row r="74" spans="1:9" x14ac:dyDescent="0.2">
      <c r="A74" s="418"/>
      <c r="B74" s="418"/>
      <c r="C74" s="418"/>
      <c r="D74" s="418"/>
      <c r="E74" s="418"/>
      <c r="F74" s="418"/>
      <c r="G74" s="418"/>
      <c r="H74" s="418"/>
      <c r="I74" s="418"/>
    </row>
    <row r="75" spans="1:9" x14ac:dyDescent="0.2">
      <c r="A75" s="418"/>
      <c r="B75" s="418"/>
      <c r="C75" s="418"/>
      <c r="D75" s="418"/>
      <c r="E75" s="418"/>
      <c r="F75" s="418"/>
      <c r="G75" s="418"/>
      <c r="H75" s="418"/>
      <c r="I75" s="418"/>
    </row>
    <row r="76" spans="1:9" x14ac:dyDescent="0.2">
      <c r="A76" s="418"/>
      <c r="B76" s="418"/>
      <c r="C76" s="418"/>
      <c r="D76" s="418"/>
      <c r="E76" s="418"/>
      <c r="F76" s="418"/>
      <c r="G76" s="418"/>
      <c r="H76" s="418"/>
      <c r="I76" s="418"/>
    </row>
    <row r="77" spans="1:9" x14ac:dyDescent="0.2">
      <c r="A77" s="418"/>
      <c r="B77" s="418"/>
      <c r="C77" s="418"/>
      <c r="D77" s="418"/>
      <c r="E77" s="418"/>
      <c r="F77" s="418"/>
      <c r="G77" s="418"/>
      <c r="H77" s="418"/>
      <c r="I77" s="418"/>
    </row>
    <row r="78" spans="1:9" x14ac:dyDescent="0.2">
      <c r="A78" s="418"/>
      <c r="B78" s="418"/>
      <c r="C78" s="418"/>
      <c r="D78" s="418"/>
      <c r="E78" s="418"/>
      <c r="F78" s="418"/>
      <c r="G78" s="418"/>
      <c r="H78" s="418"/>
      <c r="I78" s="418"/>
    </row>
    <row r="79" spans="1:9" x14ac:dyDescent="0.2">
      <c r="A79" s="418"/>
      <c r="B79" s="418"/>
      <c r="C79" s="418"/>
      <c r="D79" s="418"/>
      <c r="E79" s="418"/>
      <c r="F79" s="418"/>
      <c r="G79" s="418"/>
      <c r="H79" s="418"/>
      <c r="I79" s="418"/>
    </row>
    <row r="80" spans="1:9" x14ac:dyDescent="0.2">
      <c r="A80" s="418"/>
      <c r="B80" s="418"/>
      <c r="C80" s="418"/>
      <c r="D80" s="418"/>
      <c r="E80" s="418"/>
      <c r="F80" s="418"/>
      <c r="G80" s="418"/>
      <c r="H80" s="418"/>
      <c r="I80" s="418"/>
    </row>
    <row r="81" spans="1:9" x14ac:dyDescent="0.2">
      <c r="A81" s="418"/>
      <c r="B81" s="418"/>
      <c r="C81" s="418"/>
      <c r="D81" s="418"/>
      <c r="E81" s="418"/>
      <c r="F81" s="418"/>
      <c r="G81" s="418"/>
      <c r="H81" s="418"/>
      <c r="I81" s="418"/>
    </row>
    <row r="82" spans="1:9" x14ac:dyDescent="0.2">
      <c r="A82" s="418"/>
      <c r="B82" s="418"/>
      <c r="C82" s="418"/>
      <c r="D82" s="418"/>
      <c r="E82" s="418"/>
      <c r="F82" s="418"/>
      <c r="G82" s="418"/>
      <c r="H82" s="418"/>
      <c r="I82" s="418"/>
    </row>
    <row r="83" spans="1:9" x14ac:dyDescent="0.2">
      <c r="A83" s="418"/>
      <c r="B83" s="418"/>
      <c r="C83" s="418"/>
      <c r="D83" s="418"/>
      <c r="E83" s="418"/>
      <c r="F83" s="418"/>
      <c r="G83" s="418"/>
      <c r="H83" s="418"/>
      <c r="I83" s="418"/>
    </row>
    <row r="84" spans="1:9" x14ac:dyDescent="0.2">
      <c r="A84" s="418"/>
      <c r="B84" s="418"/>
      <c r="C84" s="418"/>
      <c r="D84" s="418"/>
      <c r="E84" s="418"/>
      <c r="F84" s="418"/>
      <c r="G84" s="418"/>
      <c r="H84" s="418"/>
      <c r="I84" s="418"/>
    </row>
    <row r="85" spans="1:9" x14ac:dyDescent="0.2">
      <c r="A85" s="418"/>
      <c r="B85" s="418"/>
      <c r="C85" s="418"/>
      <c r="D85" s="418"/>
      <c r="E85" s="418"/>
      <c r="F85" s="418"/>
      <c r="G85" s="418"/>
      <c r="H85" s="418"/>
      <c r="I85" s="418"/>
    </row>
    <row r="86" spans="1:9" x14ac:dyDescent="0.2">
      <c r="A86" s="418"/>
      <c r="B86" s="418"/>
      <c r="C86" s="418"/>
      <c r="D86" s="418"/>
      <c r="E86" s="418"/>
      <c r="F86" s="418"/>
      <c r="G86" s="418"/>
      <c r="H86" s="418"/>
      <c r="I86" s="418"/>
    </row>
    <row r="87" spans="1:9" x14ac:dyDescent="0.2">
      <c r="A87" s="418"/>
      <c r="B87" s="418"/>
      <c r="C87" s="418"/>
      <c r="D87" s="418"/>
      <c r="E87" s="418"/>
      <c r="F87" s="418"/>
      <c r="G87" s="418"/>
      <c r="H87" s="418"/>
      <c r="I87" s="418"/>
    </row>
    <row r="88" spans="1:9" x14ac:dyDescent="0.2">
      <c r="A88" s="418"/>
      <c r="B88" s="418"/>
      <c r="C88" s="418"/>
      <c r="D88" s="418"/>
      <c r="E88" s="418"/>
      <c r="F88" s="418"/>
      <c r="G88" s="418"/>
      <c r="H88" s="418"/>
      <c r="I88" s="418"/>
    </row>
    <row r="89" spans="1:9" ht="22.5" x14ac:dyDescent="0.2">
      <c r="A89" s="420" t="s">
        <v>592</v>
      </c>
      <c r="B89" s="418"/>
      <c r="C89" s="418"/>
      <c r="D89" s="418"/>
      <c r="E89" s="418"/>
      <c r="F89" s="418"/>
      <c r="G89" s="418"/>
      <c r="H89" s="418"/>
      <c r="I89" s="418"/>
    </row>
    <row r="90" spans="1:9" x14ac:dyDescent="0.2">
      <c r="A90" s="418"/>
      <c r="B90" s="418"/>
      <c r="C90" s="418"/>
      <c r="D90" s="418"/>
      <c r="E90" s="418"/>
      <c r="F90" s="418"/>
      <c r="G90" s="418"/>
      <c r="H90" s="418"/>
      <c r="I90" s="418"/>
    </row>
    <row r="91" spans="1:9" x14ac:dyDescent="0.2">
      <c r="A91" s="418"/>
      <c r="B91" s="418"/>
      <c r="C91" s="418"/>
      <c r="D91" s="418"/>
      <c r="E91" s="418"/>
      <c r="F91" s="418"/>
      <c r="G91" s="418"/>
      <c r="H91" s="418"/>
      <c r="I91" s="418"/>
    </row>
    <row r="92" spans="1:9" x14ac:dyDescent="0.2">
      <c r="A92" s="418"/>
      <c r="B92" s="418"/>
      <c r="C92" s="418"/>
      <c r="D92" s="418"/>
      <c r="E92" s="418"/>
      <c r="F92" s="418"/>
      <c r="G92" s="418"/>
      <c r="H92" s="418"/>
      <c r="I92" s="418"/>
    </row>
    <row r="93" spans="1:9" x14ac:dyDescent="0.2">
      <c r="A93" s="418"/>
      <c r="B93" s="418"/>
      <c r="C93" s="418"/>
      <c r="D93" s="418"/>
      <c r="E93" s="418"/>
      <c r="F93" s="418"/>
      <c r="G93" s="418"/>
      <c r="H93" s="418"/>
      <c r="I93" s="418"/>
    </row>
    <row r="94" spans="1:9" x14ac:dyDescent="0.2">
      <c r="A94" s="418"/>
      <c r="B94" s="418"/>
      <c r="C94" s="418"/>
      <c r="D94" s="418"/>
      <c r="E94" s="418"/>
      <c r="F94" s="418"/>
      <c r="G94" s="418"/>
      <c r="H94" s="418"/>
      <c r="I94" s="418"/>
    </row>
    <row r="95" spans="1:9" x14ac:dyDescent="0.2">
      <c r="A95" s="418"/>
      <c r="B95" s="418"/>
      <c r="C95" s="418"/>
      <c r="D95" s="418"/>
      <c r="E95" s="418"/>
      <c r="F95" s="418"/>
      <c r="G95" s="418"/>
      <c r="H95" s="418"/>
      <c r="I95" s="418"/>
    </row>
    <row r="96" spans="1:9" x14ac:dyDescent="0.2">
      <c r="A96" s="418"/>
      <c r="B96" s="418"/>
      <c r="C96" s="418"/>
      <c r="D96" s="418"/>
      <c r="E96" s="418"/>
      <c r="F96" s="418"/>
      <c r="G96" s="418"/>
      <c r="H96" s="418"/>
      <c r="I96" s="418"/>
    </row>
    <row r="97" spans="1:9" x14ac:dyDescent="0.2">
      <c r="A97" s="418"/>
      <c r="B97" s="418"/>
      <c r="C97" s="418"/>
      <c r="D97" s="418"/>
      <c r="E97" s="418"/>
      <c r="F97" s="418"/>
      <c r="G97" s="418"/>
      <c r="H97" s="418"/>
      <c r="I97" s="418"/>
    </row>
    <row r="98" spans="1:9" x14ac:dyDescent="0.2">
      <c r="A98" s="418"/>
      <c r="B98" s="418"/>
      <c r="C98" s="418"/>
      <c r="D98" s="418"/>
      <c r="E98" s="418"/>
      <c r="F98" s="418"/>
      <c r="G98" s="418"/>
      <c r="H98" s="418"/>
      <c r="I98" s="418"/>
    </row>
    <row r="99" spans="1:9" x14ac:dyDescent="0.2">
      <c r="A99" s="418"/>
      <c r="B99" s="418"/>
      <c r="C99" s="418"/>
      <c r="D99" s="418"/>
      <c r="E99" s="418"/>
      <c r="F99" s="418"/>
      <c r="G99" s="418"/>
      <c r="H99" s="418"/>
      <c r="I99" s="418"/>
    </row>
    <row r="100" spans="1:9" x14ac:dyDescent="0.2">
      <c r="A100" s="418"/>
      <c r="B100" s="418"/>
      <c r="C100" s="418"/>
      <c r="D100" s="418"/>
      <c r="E100" s="418"/>
      <c r="F100" s="418"/>
      <c r="G100" s="418"/>
      <c r="H100" s="418"/>
      <c r="I100" s="418"/>
    </row>
    <row r="101" spans="1:9" x14ac:dyDescent="0.2">
      <c r="A101" s="418"/>
      <c r="B101" s="418"/>
      <c r="C101" s="418"/>
      <c r="D101" s="418"/>
      <c r="E101" s="418"/>
      <c r="F101" s="418"/>
      <c r="G101" s="418"/>
      <c r="H101" s="418"/>
      <c r="I101" s="418"/>
    </row>
    <row r="102" spans="1:9" x14ac:dyDescent="0.2">
      <c r="A102" s="418"/>
      <c r="B102" s="418"/>
      <c r="C102" s="418"/>
      <c r="D102" s="418"/>
      <c r="E102" s="418"/>
      <c r="F102" s="418"/>
      <c r="G102" s="418"/>
      <c r="H102" s="418"/>
      <c r="I102" s="418"/>
    </row>
    <row r="103" spans="1:9" x14ac:dyDescent="0.2">
      <c r="A103" s="418"/>
      <c r="B103" s="418"/>
      <c r="C103" s="418"/>
      <c r="D103" s="418"/>
      <c r="E103" s="418"/>
      <c r="F103" s="418"/>
      <c r="G103" s="418"/>
      <c r="H103" s="418"/>
      <c r="I103" s="418"/>
    </row>
    <row r="104" spans="1:9" x14ac:dyDescent="0.2">
      <c r="A104" s="418"/>
      <c r="B104" s="418"/>
      <c r="C104" s="418"/>
      <c r="D104" s="418"/>
      <c r="E104" s="418"/>
      <c r="F104" s="418"/>
      <c r="G104" s="418"/>
      <c r="H104" s="418"/>
      <c r="I104" s="418"/>
    </row>
    <row r="105" spans="1:9" x14ac:dyDescent="0.2">
      <c r="A105" s="418"/>
      <c r="B105" s="418"/>
      <c r="C105" s="418"/>
      <c r="D105" s="418"/>
      <c r="E105" s="418"/>
      <c r="F105" s="418"/>
      <c r="G105" s="418"/>
      <c r="H105" s="418"/>
      <c r="I105" s="418"/>
    </row>
    <row r="106" spans="1:9" x14ac:dyDescent="0.2">
      <c r="A106" s="418"/>
      <c r="B106" s="418"/>
      <c r="C106" s="418"/>
      <c r="D106" s="418"/>
      <c r="E106" s="418"/>
      <c r="F106" s="418"/>
      <c r="G106" s="418"/>
      <c r="H106" s="418"/>
      <c r="I106" s="418"/>
    </row>
    <row r="107" spans="1:9" x14ac:dyDescent="0.2">
      <c r="A107" s="418"/>
      <c r="B107" s="418"/>
      <c r="C107" s="418"/>
      <c r="D107" s="418"/>
      <c r="E107" s="418"/>
      <c r="F107" s="418"/>
      <c r="G107" s="418"/>
      <c r="H107" s="418"/>
      <c r="I107" s="418"/>
    </row>
    <row r="108" spans="1:9" x14ac:dyDescent="0.2">
      <c r="A108" s="418"/>
      <c r="B108" s="418"/>
      <c r="C108" s="418"/>
      <c r="D108" s="418"/>
      <c r="E108" s="418"/>
      <c r="F108" s="418"/>
      <c r="G108" s="418"/>
      <c r="H108" s="418"/>
      <c r="I108" s="418"/>
    </row>
    <row r="109" spans="1:9" x14ac:dyDescent="0.2">
      <c r="A109" s="418"/>
      <c r="B109" s="418"/>
      <c r="C109" s="418"/>
      <c r="D109" s="418"/>
      <c r="E109" s="418"/>
      <c r="F109" s="418"/>
      <c r="G109" s="418"/>
      <c r="H109" s="418"/>
      <c r="I109" s="418"/>
    </row>
    <row r="110" spans="1:9" x14ac:dyDescent="0.2">
      <c r="A110" s="418"/>
      <c r="B110" s="418"/>
      <c r="C110" s="418"/>
      <c r="D110" s="418"/>
      <c r="E110" s="418"/>
      <c r="F110" s="418"/>
      <c r="G110" s="418"/>
      <c r="H110" s="418"/>
      <c r="I110" s="418"/>
    </row>
    <row r="111" spans="1:9" x14ac:dyDescent="0.2">
      <c r="A111" s="418"/>
      <c r="B111" s="418"/>
      <c r="C111" s="418"/>
      <c r="D111" s="418"/>
      <c r="E111" s="418"/>
      <c r="F111" s="418"/>
      <c r="G111" s="418"/>
      <c r="H111" s="418"/>
      <c r="I111" s="418"/>
    </row>
    <row r="112" spans="1:9" x14ac:dyDescent="0.2">
      <c r="A112" s="418"/>
      <c r="B112" s="418"/>
      <c r="C112" s="418"/>
      <c r="D112" s="418"/>
      <c r="E112" s="418"/>
      <c r="F112" s="418"/>
      <c r="G112" s="418"/>
      <c r="H112" s="418"/>
      <c r="I112" s="418"/>
    </row>
    <row r="113" spans="1:9" x14ac:dyDescent="0.2">
      <c r="A113" s="418"/>
      <c r="B113" s="418"/>
      <c r="C113" s="418"/>
      <c r="D113" s="418"/>
      <c r="E113" s="418"/>
      <c r="F113" s="418"/>
      <c r="G113" s="418"/>
      <c r="H113" s="418"/>
      <c r="I113" s="418"/>
    </row>
    <row r="114" spans="1:9" x14ac:dyDescent="0.2">
      <c r="A114" s="418"/>
      <c r="B114" s="418"/>
      <c r="C114" s="418"/>
      <c r="D114" s="418"/>
      <c r="E114" s="418"/>
      <c r="F114" s="418"/>
      <c r="G114" s="418"/>
      <c r="H114" s="418"/>
      <c r="I114" s="418"/>
    </row>
    <row r="115" spans="1:9" x14ac:dyDescent="0.2">
      <c r="A115" s="418"/>
      <c r="B115" s="418"/>
      <c r="C115" s="418"/>
      <c r="D115" s="418"/>
      <c r="E115" s="418"/>
      <c r="F115" s="418"/>
      <c r="G115" s="418"/>
      <c r="H115" s="418"/>
      <c r="I115" s="418"/>
    </row>
    <row r="116" spans="1:9" x14ac:dyDescent="0.2">
      <c r="A116" s="418"/>
      <c r="B116" s="418"/>
      <c r="C116" s="418"/>
      <c r="D116" s="418"/>
      <c r="E116" s="418"/>
      <c r="F116" s="418"/>
      <c r="G116" s="418"/>
      <c r="H116" s="418"/>
      <c r="I116" s="418"/>
    </row>
  </sheetData>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9CCA-527F-47D6-BC05-3E13F95A25B9}">
  <dimension ref="B2:Y12"/>
  <sheetViews>
    <sheetView zoomScale="79" workbookViewId="0">
      <selection activeCell="B16" sqref="B16"/>
    </sheetView>
  </sheetViews>
  <sheetFormatPr defaultRowHeight="12.75" x14ac:dyDescent="0.2"/>
  <cols>
    <col min="3" max="3" width="21.85546875" customWidth="1"/>
    <col min="4" max="5" width="9.140625" hidden="1" customWidth="1"/>
    <col min="7" max="7" width="5.28515625" customWidth="1"/>
    <col min="8" max="8" width="4.7109375" customWidth="1"/>
    <col min="9" max="9" width="4.5703125" customWidth="1"/>
    <col min="10" max="10" width="4.28515625" customWidth="1"/>
    <col min="11" max="11" width="3.85546875" customWidth="1"/>
    <col min="12" max="12" width="2.85546875" customWidth="1"/>
    <col min="13" max="13" width="3.28515625" customWidth="1"/>
    <col min="14" max="15" width="3.140625" customWidth="1"/>
    <col min="16" max="16" width="4" customWidth="1"/>
    <col min="17" max="17" width="4.85546875" customWidth="1"/>
    <col min="18" max="18" width="4.42578125" customWidth="1"/>
    <col min="19" max="19" width="4.28515625" customWidth="1"/>
    <col min="20" max="20" width="3.28515625" customWidth="1"/>
    <col min="21" max="21" width="3.140625" customWidth="1"/>
    <col min="22" max="22" width="3.5703125" customWidth="1"/>
    <col min="23" max="23" width="3.28515625" customWidth="1"/>
    <col min="24" max="24" width="2.85546875" customWidth="1"/>
  </cols>
  <sheetData>
    <row r="2" spans="2:25" ht="19.5" thickBot="1" x14ac:dyDescent="0.35">
      <c r="B2" s="444" t="s">
        <v>599</v>
      </c>
      <c r="C2" s="444"/>
      <c r="D2" s="445"/>
      <c r="F2" s="429"/>
      <c r="G2" s="446" t="s">
        <v>600</v>
      </c>
      <c r="W2" s="431"/>
    </row>
    <row r="3" spans="2:25" ht="18.75" x14ac:dyDescent="0.3">
      <c r="B3" s="460">
        <v>0</v>
      </c>
      <c r="C3" s="460" t="s">
        <v>601</v>
      </c>
      <c r="D3" s="455"/>
      <c r="F3" s="429"/>
      <c r="G3" s="447"/>
      <c r="H3" s="447"/>
      <c r="I3" s="447"/>
      <c r="J3" s="447"/>
      <c r="K3" s="447"/>
      <c r="L3" s="447"/>
      <c r="M3" s="447"/>
      <c r="N3" s="447"/>
      <c r="O3" s="447"/>
      <c r="P3" s="447"/>
      <c r="Q3" s="447"/>
      <c r="R3" s="447"/>
      <c r="S3" s="447"/>
      <c r="T3" s="447"/>
      <c r="U3" s="447"/>
      <c r="V3" s="447"/>
      <c r="W3" s="448"/>
      <c r="X3" s="449" t="s">
        <v>766</v>
      </c>
    </row>
    <row r="4" spans="2:25" ht="18.75" x14ac:dyDescent="0.3">
      <c r="B4" s="460">
        <v>2</v>
      </c>
      <c r="C4" s="460" t="s">
        <v>593</v>
      </c>
      <c r="D4" s="456"/>
      <c r="F4" s="429"/>
      <c r="G4" s="430" t="s">
        <v>769</v>
      </c>
    </row>
    <row r="5" spans="2:25" ht="19.5" thickBot="1" x14ac:dyDescent="0.35">
      <c r="B5" s="457">
        <v>5</v>
      </c>
      <c r="C5" s="457" t="s">
        <v>594</v>
      </c>
      <c r="D5" s="459"/>
      <c r="F5" s="429"/>
      <c r="G5" s="430" t="s">
        <v>771</v>
      </c>
      <c r="H5" s="430"/>
      <c r="W5" s="431"/>
    </row>
    <row r="6" spans="2:25" ht="19.5" thickBot="1" x14ac:dyDescent="0.35">
      <c r="B6" s="461">
        <v>8</v>
      </c>
      <c r="C6" s="462" t="s">
        <v>595</v>
      </c>
      <c r="D6" s="458"/>
      <c r="F6" s="429"/>
      <c r="G6" s="430" t="s">
        <v>770</v>
      </c>
      <c r="H6" s="430"/>
      <c r="W6" s="431"/>
    </row>
    <row r="7" spans="2:25" ht="19.5" thickBot="1" x14ac:dyDescent="0.35">
      <c r="B7" s="463">
        <v>10</v>
      </c>
      <c r="C7" s="463" t="s">
        <v>596</v>
      </c>
      <c r="D7" s="432"/>
      <c r="F7" s="429"/>
      <c r="G7" s="433" t="s">
        <v>597</v>
      </c>
      <c r="H7" s="434"/>
      <c r="I7" s="434"/>
      <c r="J7" s="434"/>
      <c r="K7" s="434"/>
      <c r="L7" s="434"/>
      <c r="M7" s="434"/>
      <c r="N7" s="434"/>
      <c r="O7" s="434"/>
      <c r="P7" s="434"/>
      <c r="Q7" s="434"/>
      <c r="R7" s="434"/>
      <c r="S7" s="434"/>
      <c r="T7" s="434"/>
      <c r="U7" s="434"/>
      <c r="V7" s="434"/>
      <c r="W7" s="435"/>
      <c r="X7" s="436"/>
    </row>
    <row r="8" spans="2:25" ht="173.25" thickBot="1" x14ac:dyDescent="0.25">
      <c r="F8" s="431" t="s">
        <v>598</v>
      </c>
      <c r="G8" s="452" t="s">
        <v>75</v>
      </c>
      <c r="H8" s="453" t="s">
        <v>602</v>
      </c>
      <c r="I8" s="453" t="s">
        <v>617</v>
      </c>
      <c r="J8" s="453" t="s">
        <v>603</v>
      </c>
      <c r="K8" s="453" t="s">
        <v>604</v>
      </c>
      <c r="L8" s="453" t="s">
        <v>605</v>
      </c>
      <c r="M8" s="453" t="s">
        <v>604</v>
      </c>
      <c r="N8" s="453" t="s">
        <v>606</v>
      </c>
      <c r="O8" s="453" t="s">
        <v>607</v>
      </c>
      <c r="P8" s="453" t="s">
        <v>608</v>
      </c>
      <c r="Q8" s="453" t="s">
        <v>613</v>
      </c>
      <c r="R8" s="453" t="s">
        <v>612</v>
      </c>
      <c r="S8" s="453" t="s">
        <v>614</v>
      </c>
      <c r="T8" s="453" t="s">
        <v>609</v>
      </c>
      <c r="U8" s="453" t="s">
        <v>610</v>
      </c>
      <c r="V8" s="453" t="s">
        <v>611</v>
      </c>
      <c r="W8" s="453" t="s">
        <v>615</v>
      </c>
      <c r="X8" s="454" t="s">
        <v>616</v>
      </c>
      <c r="Y8" s="437"/>
    </row>
    <row r="9" spans="2:25" x14ac:dyDescent="0.2">
      <c r="D9" s="438"/>
      <c r="E9" s="439"/>
      <c r="F9" s="450" t="s">
        <v>396</v>
      </c>
      <c r="G9" s="440">
        <v>8</v>
      </c>
      <c r="H9" s="440">
        <v>8</v>
      </c>
      <c r="I9" s="440">
        <v>8</v>
      </c>
      <c r="J9" s="440">
        <v>8</v>
      </c>
      <c r="K9" s="440">
        <v>8</v>
      </c>
      <c r="L9" s="440">
        <v>8</v>
      </c>
      <c r="M9" s="440">
        <v>8</v>
      </c>
      <c r="N9" s="440">
        <v>8</v>
      </c>
      <c r="O9" s="440">
        <v>8</v>
      </c>
      <c r="P9" s="440">
        <v>8</v>
      </c>
      <c r="Q9" s="440">
        <v>8</v>
      </c>
      <c r="R9" s="440">
        <v>8</v>
      </c>
      <c r="S9" s="440">
        <v>8</v>
      </c>
      <c r="T9" s="440">
        <v>8</v>
      </c>
      <c r="U9" s="440">
        <v>8</v>
      </c>
      <c r="V9" s="440">
        <v>8</v>
      </c>
      <c r="W9" s="440">
        <v>8</v>
      </c>
      <c r="X9" s="440">
        <v>8</v>
      </c>
    </row>
    <row r="10" spans="2:25" x14ac:dyDescent="0.2">
      <c r="D10" s="441"/>
      <c r="E10" s="442"/>
      <c r="F10" s="451" t="s">
        <v>398</v>
      </c>
      <c r="G10" s="440">
        <v>8</v>
      </c>
      <c r="H10" s="440">
        <v>8</v>
      </c>
      <c r="I10" s="440">
        <v>8</v>
      </c>
      <c r="J10" s="440">
        <v>8</v>
      </c>
      <c r="K10" s="440">
        <v>8</v>
      </c>
      <c r="L10" s="440">
        <v>8</v>
      </c>
      <c r="M10" s="440">
        <v>8</v>
      </c>
      <c r="N10" s="440">
        <v>8</v>
      </c>
      <c r="O10" s="440">
        <v>8</v>
      </c>
      <c r="P10" s="440">
        <v>8</v>
      </c>
      <c r="Q10" s="440">
        <v>8</v>
      </c>
      <c r="R10" s="440">
        <v>8</v>
      </c>
      <c r="S10" s="440">
        <v>8</v>
      </c>
      <c r="T10" s="440">
        <v>8</v>
      </c>
      <c r="U10" s="440">
        <v>8</v>
      </c>
      <c r="V10" s="440">
        <v>8</v>
      </c>
      <c r="W10" s="440">
        <v>8</v>
      </c>
      <c r="X10" s="440">
        <v>8</v>
      </c>
    </row>
    <row r="11" spans="2:25" x14ac:dyDescent="0.2">
      <c r="D11" s="441"/>
      <c r="E11" s="442"/>
      <c r="F11" s="451" t="s">
        <v>402</v>
      </c>
      <c r="G11" s="440">
        <v>8</v>
      </c>
      <c r="H11" s="440">
        <v>8</v>
      </c>
      <c r="I11" s="440">
        <v>8</v>
      </c>
      <c r="J11" s="440">
        <v>8</v>
      </c>
      <c r="K11" s="440">
        <v>8</v>
      </c>
      <c r="L11" s="440">
        <v>8</v>
      </c>
      <c r="M11" s="440">
        <v>8</v>
      </c>
      <c r="N11" s="440">
        <v>8</v>
      </c>
      <c r="O11" s="440">
        <v>8</v>
      </c>
      <c r="P11" s="443">
        <v>8</v>
      </c>
      <c r="Q11" s="443">
        <v>8</v>
      </c>
      <c r="R11" s="443">
        <v>8</v>
      </c>
      <c r="S11" s="443">
        <v>8</v>
      </c>
      <c r="T11" s="443">
        <v>8</v>
      </c>
      <c r="U11" s="443">
        <v>8</v>
      </c>
      <c r="V11" s="443">
        <v>8</v>
      </c>
      <c r="W11" s="443">
        <v>8</v>
      </c>
      <c r="X11" s="443">
        <v>8</v>
      </c>
    </row>
    <row r="12" spans="2:25" x14ac:dyDescent="0.2">
      <c r="D12" s="441"/>
      <c r="E12" s="442"/>
      <c r="F12" s="451" t="s">
        <v>484</v>
      </c>
      <c r="G12" s="440">
        <v>8</v>
      </c>
      <c r="H12" s="443">
        <v>8</v>
      </c>
      <c r="I12" s="443">
        <v>8</v>
      </c>
      <c r="J12" s="443">
        <v>8</v>
      </c>
      <c r="K12" s="443">
        <v>8</v>
      </c>
      <c r="L12" s="443">
        <v>8</v>
      </c>
      <c r="M12" s="443">
        <v>8</v>
      </c>
      <c r="N12" s="443">
        <v>8</v>
      </c>
      <c r="O12" s="443">
        <v>8</v>
      </c>
      <c r="P12" s="443">
        <v>8</v>
      </c>
      <c r="Q12" s="443">
        <v>8</v>
      </c>
      <c r="R12" s="443">
        <v>8</v>
      </c>
      <c r="S12" s="443">
        <v>8</v>
      </c>
      <c r="T12" s="443">
        <v>8</v>
      </c>
      <c r="U12" s="443">
        <v>8</v>
      </c>
      <c r="V12" s="443">
        <v>8</v>
      </c>
      <c r="W12" s="443">
        <v>8</v>
      </c>
      <c r="X12" s="443">
        <v>8</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1000"/>
  <sheetViews>
    <sheetView showGridLines="0" workbookViewId="0">
      <selection activeCell="AB15" sqref="AB15"/>
    </sheetView>
  </sheetViews>
  <sheetFormatPr defaultColWidth="12.5703125" defaultRowHeight="15" customHeight="1" x14ac:dyDescent="0.2"/>
  <cols>
    <col min="1" max="1" width="3" customWidth="1"/>
    <col min="2" max="2" width="14.7109375" customWidth="1"/>
    <col min="3" max="26" width="8.5703125" customWidth="1"/>
  </cols>
  <sheetData>
    <row r="1" spans="1:24" ht="12.75" customHeight="1" x14ac:dyDescent="0.25">
      <c r="B1" s="18"/>
      <c r="Q1" s="19"/>
    </row>
    <row r="2" spans="1:24" ht="12.75" customHeight="1" x14ac:dyDescent="0.25">
      <c r="B2" s="18"/>
      <c r="Q2" s="19"/>
    </row>
    <row r="3" spans="1:24" ht="26.25" customHeight="1" x14ac:dyDescent="0.4">
      <c r="A3" s="510"/>
      <c r="B3" s="511"/>
      <c r="C3" s="21"/>
      <c r="D3" s="21"/>
      <c r="E3" s="21"/>
      <c r="F3" s="21"/>
      <c r="G3" s="21"/>
      <c r="H3" s="21"/>
      <c r="I3" s="21"/>
      <c r="J3" s="21"/>
      <c r="K3" s="21"/>
      <c r="L3" s="21"/>
      <c r="M3" s="21"/>
      <c r="N3" s="21"/>
      <c r="O3" s="21"/>
      <c r="P3" s="21"/>
      <c r="Q3" s="21"/>
      <c r="R3" s="21"/>
      <c r="S3" s="21"/>
      <c r="T3" s="21"/>
      <c r="U3" s="21"/>
    </row>
    <row r="4" spans="1:24" ht="26.25" customHeight="1" x14ac:dyDescent="0.4">
      <c r="A4" s="20"/>
      <c r="B4" s="20"/>
      <c r="C4" s="22"/>
      <c r="D4" s="22"/>
      <c r="E4" s="22"/>
      <c r="F4" s="22"/>
      <c r="G4" s="22"/>
      <c r="H4" s="22"/>
      <c r="I4" s="22"/>
      <c r="J4" s="22"/>
      <c r="K4" s="22"/>
      <c r="L4" s="22"/>
      <c r="M4" s="22"/>
      <c r="N4" s="22"/>
      <c r="O4" s="22"/>
      <c r="P4" s="22"/>
      <c r="Q4" s="22"/>
      <c r="R4" s="22"/>
      <c r="S4" s="22"/>
      <c r="T4" s="22"/>
      <c r="U4" s="22"/>
    </row>
    <row r="5" spans="1:24" ht="12.75" customHeight="1" x14ac:dyDescent="0.2"/>
    <row r="6" spans="1:24" ht="12.75" customHeight="1" x14ac:dyDescent="0.2"/>
    <row r="7" spans="1:24" ht="12.75" customHeight="1" x14ac:dyDescent="0.2"/>
    <row r="8" spans="1:24" ht="12.75" customHeight="1" x14ac:dyDescent="0.2"/>
    <row r="9" spans="1:24" ht="12.75" customHeight="1" x14ac:dyDescent="0.2"/>
    <row r="10" spans="1:24" ht="12.75" customHeight="1" x14ac:dyDescent="0.2"/>
    <row r="11" spans="1:24" ht="12.75" customHeight="1" x14ac:dyDescent="0.2"/>
    <row r="12" spans="1:24" ht="12.75" customHeight="1" x14ac:dyDescent="0.2"/>
    <row r="13" spans="1:24" ht="12.75" customHeight="1" x14ac:dyDescent="0.2"/>
    <row r="14" spans="1:24" ht="12.75" customHeight="1" x14ac:dyDescent="0.2"/>
    <row r="15" spans="1:24" ht="12.75" customHeight="1" x14ac:dyDescent="0.2"/>
    <row r="16" spans="1:24" ht="12.75" customHeight="1" x14ac:dyDescent="0.2">
      <c r="B16" s="19"/>
      <c r="C16" s="19"/>
      <c r="D16" s="19"/>
      <c r="E16" s="19"/>
      <c r="F16" s="19"/>
      <c r="G16" s="19"/>
      <c r="H16" s="19"/>
      <c r="I16" s="19"/>
      <c r="J16" s="19"/>
      <c r="K16" s="19"/>
      <c r="L16" s="19"/>
      <c r="M16" s="19"/>
      <c r="N16" s="19"/>
      <c r="O16" s="19"/>
      <c r="P16" s="19"/>
      <c r="Q16" s="19"/>
      <c r="R16" s="19"/>
      <c r="S16" s="19"/>
      <c r="T16" s="19"/>
      <c r="U16" s="19"/>
      <c r="V16" s="19"/>
      <c r="W16" s="19"/>
      <c r="X16" s="19"/>
    </row>
    <row r="17" spans="2:25" ht="12.75" customHeight="1" x14ac:dyDescent="0.2">
      <c r="B17" s="19"/>
      <c r="C17" s="19"/>
      <c r="D17" s="19"/>
      <c r="E17" s="19"/>
      <c r="F17" s="19"/>
      <c r="G17" s="19"/>
      <c r="H17" s="19"/>
      <c r="I17" s="19"/>
      <c r="J17" s="19"/>
      <c r="K17" s="19"/>
      <c r="L17" s="19"/>
      <c r="M17" s="19"/>
      <c r="N17" s="19"/>
      <c r="O17" s="19"/>
      <c r="P17" s="19"/>
      <c r="Q17" s="19"/>
      <c r="R17" s="19"/>
      <c r="S17" s="19"/>
      <c r="T17" s="19"/>
      <c r="U17" s="19"/>
      <c r="V17" s="19"/>
      <c r="W17" s="19"/>
      <c r="X17" s="19"/>
      <c r="Y17" s="23"/>
    </row>
    <row r="18" spans="2:25" ht="12.75" customHeight="1" x14ac:dyDescent="0.2">
      <c r="B18" s="19"/>
      <c r="C18" s="19"/>
      <c r="D18" s="19"/>
      <c r="E18" s="19"/>
      <c r="F18" s="19"/>
      <c r="G18" s="19"/>
      <c r="H18" s="19"/>
      <c r="I18" s="19"/>
      <c r="J18" s="19"/>
      <c r="K18" s="19"/>
      <c r="L18" s="19"/>
      <c r="M18" s="19"/>
      <c r="N18" s="19"/>
      <c r="O18" s="19"/>
      <c r="P18" s="19"/>
      <c r="Q18" s="19"/>
      <c r="R18" s="19"/>
      <c r="S18" s="19"/>
      <c r="T18" s="19"/>
      <c r="U18" s="19"/>
      <c r="V18" s="19"/>
      <c r="W18" s="19"/>
      <c r="X18" s="19"/>
      <c r="Y18" s="23"/>
    </row>
    <row r="19" spans="2:25" ht="12.75" customHeight="1" x14ac:dyDescent="0.2">
      <c r="B19" s="19"/>
      <c r="C19" s="19"/>
      <c r="D19" s="19"/>
      <c r="E19" s="19"/>
      <c r="F19" s="19"/>
      <c r="G19" s="19"/>
      <c r="H19" s="19"/>
      <c r="I19" s="19"/>
      <c r="J19" s="19"/>
      <c r="K19" s="19"/>
      <c r="L19" s="19"/>
      <c r="M19" s="19"/>
      <c r="N19" s="19"/>
      <c r="O19" s="19"/>
      <c r="P19" s="19"/>
      <c r="Q19" s="19"/>
      <c r="R19" s="19"/>
      <c r="S19" s="19"/>
      <c r="T19" s="19"/>
      <c r="U19" s="19"/>
      <c r="V19" s="19"/>
      <c r="W19" s="19"/>
      <c r="X19" s="19"/>
      <c r="Y19" s="23"/>
    </row>
    <row r="20" spans="2:25" ht="12.75" customHeight="1" x14ac:dyDescent="0.2">
      <c r="B20" s="19"/>
      <c r="C20" s="19"/>
      <c r="D20" s="19"/>
      <c r="E20" s="19"/>
      <c r="F20" s="19"/>
      <c r="G20" s="19"/>
      <c r="H20" s="19"/>
      <c r="I20" s="19"/>
      <c r="J20" s="19"/>
      <c r="K20" s="19"/>
      <c r="L20" s="19"/>
      <c r="M20" s="19"/>
      <c r="N20" s="19"/>
      <c r="O20" s="19"/>
      <c r="P20" s="19"/>
      <c r="Q20" s="19"/>
      <c r="R20" s="19"/>
      <c r="S20" s="19"/>
      <c r="T20" s="19"/>
      <c r="U20" s="19"/>
      <c r="V20" s="19"/>
      <c r="W20" s="19"/>
      <c r="X20" s="19"/>
      <c r="Y20" s="23"/>
    </row>
    <row r="21" spans="2:25" ht="12.75" customHeight="1" x14ac:dyDescent="0.2">
      <c r="B21" s="19"/>
      <c r="C21" s="19"/>
      <c r="D21" s="19"/>
      <c r="E21" s="19"/>
      <c r="F21" s="19"/>
      <c r="G21" s="19"/>
      <c r="H21" s="19"/>
      <c r="I21" s="19"/>
      <c r="J21" s="19"/>
      <c r="K21" s="19"/>
      <c r="L21" s="19"/>
      <c r="M21" s="19"/>
      <c r="N21" s="19"/>
      <c r="O21" s="19"/>
      <c r="P21" s="19"/>
      <c r="Q21" s="19"/>
      <c r="R21" s="19"/>
      <c r="S21" s="19"/>
      <c r="T21" s="19"/>
      <c r="U21" s="19"/>
      <c r="V21" s="19"/>
      <c r="W21" s="19"/>
      <c r="X21" s="19"/>
      <c r="Y21" s="23"/>
    </row>
    <row r="22" spans="2:25" ht="12.75" customHeight="1" x14ac:dyDescent="0.2">
      <c r="B22" s="19"/>
      <c r="C22" s="19"/>
      <c r="D22" s="19"/>
      <c r="E22" s="19"/>
      <c r="F22" s="19"/>
      <c r="G22" s="19"/>
      <c r="H22" s="19"/>
      <c r="I22" s="19"/>
      <c r="J22" s="19"/>
      <c r="K22" s="19"/>
      <c r="L22" s="19"/>
      <c r="M22" s="19"/>
      <c r="N22" s="19"/>
      <c r="O22" s="19"/>
      <c r="P22" s="19"/>
      <c r="Q22" s="19"/>
      <c r="R22" s="19"/>
      <c r="S22" s="19"/>
      <c r="T22" s="19"/>
      <c r="U22" s="19"/>
      <c r="V22" s="19"/>
      <c r="W22" s="19"/>
      <c r="X22" s="19"/>
      <c r="Y22" s="23"/>
    </row>
    <row r="23" spans="2:25" ht="12.75" customHeight="1" x14ac:dyDescent="0.2">
      <c r="B23" s="19"/>
      <c r="C23" s="19"/>
      <c r="D23" s="19"/>
      <c r="E23" s="19"/>
      <c r="F23" s="19"/>
      <c r="G23" s="19"/>
      <c r="H23" s="19"/>
      <c r="I23" s="19"/>
      <c r="J23" s="19"/>
      <c r="K23" s="19"/>
      <c r="L23" s="19"/>
      <c r="M23" s="19"/>
      <c r="N23" s="19"/>
      <c r="O23" s="19"/>
      <c r="P23" s="19"/>
      <c r="Q23" s="19"/>
      <c r="R23" s="19"/>
      <c r="S23" s="19"/>
      <c r="T23" s="19"/>
      <c r="U23" s="19"/>
      <c r="V23" s="19"/>
      <c r="W23" s="19"/>
      <c r="X23" s="19"/>
      <c r="Y23" s="23"/>
    </row>
    <row r="24" spans="2:25" ht="12.75" customHeight="1" x14ac:dyDescent="0.2">
      <c r="B24" s="19"/>
      <c r="C24" s="19"/>
      <c r="D24" s="19"/>
      <c r="E24" s="19"/>
      <c r="F24" s="19"/>
      <c r="G24" s="19"/>
      <c r="H24" s="19"/>
      <c r="I24" s="19"/>
      <c r="J24" s="19"/>
      <c r="K24" s="19"/>
      <c r="L24" s="19"/>
      <c r="M24" s="19"/>
      <c r="N24" s="19"/>
      <c r="O24" s="19"/>
      <c r="P24" s="19"/>
      <c r="Q24" s="19"/>
      <c r="R24" s="19"/>
      <c r="S24" s="19"/>
      <c r="T24" s="19"/>
      <c r="U24" s="19"/>
      <c r="V24" s="19"/>
      <c r="W24" s="19"/>
      <c r="X24" s="19"/>
      <c r="Y24" s="23"/>
    </row>
    <row r="25" spans="2:25" ht="12.75" customHeight="1" x14ac:dyDescent="0.2">
      <c r="B25" s="19"/>
      <c r="C25" s="19"/>
      <c r="D25" s="19"/>
      <c r="E25" s="19"/>
      <c r="F25" s="19"/>
      <c r="G25" s="19"/>
      <c r="H25" s="19"/>
      <c r="I25" s="19"/>
      <c r="J25" s="19"/>
      <c r="K25" s="19"/>
      <c r="L25" s="19"/>
      <c r="M25" s="19"/>
      <c r="N25" s="19"/>
      <c r="O25" s="19"/>
      <c r="P25" s="19"/>
      <c r="Q25" s="19"/>
      <c r="R25" s="19"/>
      <c r="S25" s="19"/>
      <c r="T25" s="19"/>
      <c r="U25" s="19"/>
      <c r="V25" s="19"/>
      <c r="W25" s="19"/>
      <c r="X25" s="19"/>
      <c r="Y25" s="23"/>
    </row>
    <row r="26" spans="2:25" ht="12.75" customHeight="1" x14ac:dyDescent="0.2">
      <c r="B26" s="19"/>
      <c r="C26" s="19"/>
      <c r="D26" s="19"/>
      <c r="E26" s="19"/>
      <c r="F26" s="19"/>
      <c r="G26" s="19"/>
      <c r="H26" s="19"/>
      <c r="I26" s="19"/>
      <c r="J26" s="19"/>
      <c r="K26" s="19"/>
      <c r="L26" s="19"/>
      <c r="M26" s="19"/>
      <c r="N26" s="19"/>
      <c r="O26" s="19"/>
      <c r="P26" s="19"/>
      <c r="Q26" s="19"/>
      <c r="R26" s="19"/>
      <c r="S26" s="19"/>
      <c r="T26" s="19"/>
      <c r="U26" s="19"/>
      <c r="V26" s="19"/>
      <c r="W26" s="19"/>
      <c r="X26" s="19"/>
      <c r="Y26" s="23"/>
    </row>
    <row r="27" spans="2:25" ht="12.75" customHeight="1" x14ac:dyDescent="0.2">
      <c r="B27" s="19"/>
      <c r="C27" s="19"/>
      <c r="D27" s="19"/>
      <c r="E27" s="19"/>
      <c r="F27" s="19"/>
      <c r="G27" s="19"/>
      <c r="H27" s="19"/>
      <c r="I27" s="19"/>
      <c r="J27" s="19"/>
      <c r="K27" s="19"/>
      <c r="L27" s="19"/>
      <c r="M27" s="19"/>
      <c r="N27" s="19"/>
      <c r="O27" s="19"/>
      <c r="P27" s="19"/>
      <c r="Q27" s="19"/>
      <c r="R27" s="19"/>
      <c r="S27" s="19"/>
      <c r="T27" s="19"/>
      <c r="U27" s="19"/>
      <c r="V27" s="19"/>
      <c r="W27" s="19"/>
      <c r="X27" s="19"/>
      <c r="Y27" s="23"/>
    </row>
    <row r="28" spans="2:25" ht="12.75" customHeight="1" x14ac:dyDescent="0.2">
      <c r="B28" s="19"/>
      <c r="C28" s="19"/>
      <c r="D28" s="19"/>
      <c r="E28" s="19"/>
      <c r="F28" s="19"/>
      <c r="G28" s="19"/>
      <c r="H28" s="19"/>
      <c r="I28" s="19"/>
      <c r="J28" s="19"/>
      <c r="K28" s="19"/>
      <c r="L28" s="19"/>
      <c r="M28" s="19"/>
      <c r="N28" s="19"/>
      <c r="O28" s="19"/>
      <c r="P28" s="19"/>
      <c r="Q28" s="19"/>
      <c r="R28" s="19"/>
      <c r="S28" s="19"/>
      <c r="T28" s="19"/>
      <c r="U28" s="19"/>
      <c r="V28" s="19"/>
      <c r="W28" s="19"/>
      <c r="X28" s="19"/>
      <c r="Y28" s="23"/>
    </row>
    <row r="29" spans="2:25" ht="12.75" customHeight="1" x14ac:dyDescent="0.2">
      <c r="B29" s="19"/>
      <c r="C29" s="19"/>
      <c r="D29" s="19"/>
      <c r="E29" s="19"/>
      <c r="F29" s="19"/>
      <c r="G29" s="19"/>
      <c r="H29" s="19"/>
      <c r="I29" s="19"/>
      <c r="J29" s="19"/>
      <c r="K29" s="19"/>
      <c r="L29" s="19"/>
      <c r="M29" s="19"/>
      <c r="N29" s="19"/>
      <c r="O29" s="19"/>
      <c r="P29" s="19"/>
      <c r="Q29" s="19"/>
      <c r="R29" s="19"/>
      <c r="S29" s="19"/>
      <c r="T29" s="19"/>
      <c r="U29" s="19"/>
      <c r="V29" s="19"/>
      <c r="W29" s="19"/>
      <c r="X29" s="19"/>
      <c r="Y29" s="23"/>
    </row>
    <row r="30" spans="2:25" ht="12.75" customHeight="1" x14ac:dyDescent="0.2"/>
    <row r="31" spans="2:25" ht="12.75" customHeight="1" x14ac:dyDescent="0.2"/>
    <row r="32" spans="2:2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spans="2:4" ht="12.75" customHeight="1" x14ac:dyDescent="0.2"/>
    <row r="66" spans="2:4" ht="12.75" customHeight="1" x14ac:dyDescent="0.2"/>
    <row r="67" spans="2:4" ht="12.75" customHeight="1" x14ac:dyDescent="0.2"/>
    <row r="68" spans="2:4" ht="12.75" customHeight="1" x14ac:dyDescent="0.2"/>
    <row r="69" spans="2:4" ht="12.75" customHeight="1" x14ac:dyDescent="0.2"/>
    <row r="70" spans="2:4" ht="12.75" customHeight="1" x14ac:dyDescent="0.2"/>
    <row r="71" spans="2:4" ht="12.75" customHeight="1" x14ac:dyDescent="0.2"/>
    <row r="72" spans="2:4" ht="12.75" customHeight="1" x14ac:dyDescent="0.2"/>
    <row r="73" spans="2:4" ht="12.75" customHeight="1" x14ac:dyDescent="0.2"/>
    <row r="74" spans="2:4" ht="12.75" customHeight="1" x14ac:dyDescent="0.2">
      <c r="B74" s="24"/>
      <c r="C74" s="24"/>
      <c r="D74" s="24"/>
    </row>
    <row r="75" spans="2:4" ht="12.75" customHeight="1" x14ac:dyDescent="0.2">
      <c r="B75" s="24"/>
      <c r="C75" s="24"/>
      <c r="D75" s="24"/>
    </row>
    <row r="76" spans="2:4" ht="12.75" customHeight="1" x14ac:dyDescent="0.2">
      <c r="B76" s="25"/>
    </row>
    <row r="77" spans="2:4" ht="12.75" customHeight="1" x14ac:dyDescent="0.2">
      <c r="B77" s="25"/>
    </row>
    <row r="78" spans="2:4" ht="12.75" customHeight="1" x14ac:dyDescent="0.2">
      <c r="B78" s="25"/>
    </row>
    <row r="79" spans="2:4" ht="12.75" customHeight="1" x14ac:dyDescent="0.2"/>
    <row r="80" spans="2:4"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B3"/>
  </mergeCells>
  <printOptions horizontalCentered="1"/>
  <pageMargins left="3.937007874015748E-2" right="3.937007874015748E-2" top="0.74803149606299213" bottom="0.74803149606299213" header="0" footer="0"/>
  <pageSetup paperSize="9" orientation="landscape"/>
  <headerFooter>
    <oddFooter>&amp;R13</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B0B50-8D98-4EC8-8406-7D3E83DCBECA}">
  <dimension ref="A1:L18"/>
  <sheetViews>
    <sheetView zoomScale="65" workbookViewId="0">
      <selection activeCell="D21" sqref="D21"/>
    </sheetView>
  </sheetViews>
  <sheetFormatPr defaultColWidth="18" defaultRowHeight="22.5" customHeight="1" x14ac:dyDescent="0.2"/>
  <cols>
    <col min="2" max="2" width="35" customWidth="1"/>
    <col min="3" max="3" width="33" customWidth="1"/>
    <col min="4" max="4" width="34.7109375" customWidth="1"/>
    <col min="5" max="5" width="52.7109375" customWidth="1"/>
    <col min="6" max="6" width="51.7109375" customWidth="1"/>
    <col min="7" max="7" width="34.85546875" customWidth="1"/>
  </cols>
  <sheetData>
    <row r="1" spans="1:12" ht="22.5" customHeight="1" x14ac:dyDescent="0.3">
      <c r="B1" s="603" t="s">
        <v>618</v>
      </c>
      <c r="C1" s="604"/>
      <c r="D1" s="604"/>
      <c r="E1" s="604"/>
      <c r="F1" s="604"/>
      <c r="G1" s="605"/>
    </row>
    <row r="2" spans="1:12" ht="36" customHeight="1" x14ac:dyDescent="0.2">
      <c r="B2" s="464" t="s">
        <v>619</v>
      </c>
      <c r="C2" s="464" t="s">
        <v>165</v>
      </c>
      <c r="D2" s="606" t="s">
        <v>620</v>
      </c>
      <c r="E2" s="607"/>
      <c r="F2" s="607"/>
      <c r="G2" s="608"/>
    </row>
    <row r="3" spans="1:12" ht="22.5" customHeight="1" x14ac:dyDescent="0.2">
      <c r="B3" s="465"/>
      <c r="C3" s="466"/>
      <c r="D3" s="467" t="s">
        <v>621</v>
      </c>
      <c r="E3" s="467" t="s">
        <v>622</v>
      </c>
      <c r="F3" s="467" t="s">
        <v>623</v>
      </c>
      <c r="G3" s="467" t="s">
        <v>624</v>
      </c>
    </row>
    <row r="4" spans="1:12" ht="22.5" customHeight="1" x14ac:dyDescent="0.2">
      <c r="B4" s="483">
        <v>1</v>
      </c>
      <c r="C4" s="483" t="s">
        <v>662</v>
      </c>
      <c r="D4" s="484"/>
      <c r="E4" s="484"/>
      <c r="F4" s="484"/>
      <c r="G4" s="484"/>
    </row>
    <row r="5" spans="1:12" ht="22.5" customHeight="1" x14ac:dyDescent="0.2">
      <c r="B5" s="469" t="s">
        <v>67</v>
      </c>
      <c r="C5" s="388" t="s">
        <v>625</v>
      </c>
      <c r="D5" s="470" t="s">
        <v>343</v>
      </c>
      <c r="E5" s="470" t="s">
        <v>319</v>
      </c>
      <c r="F5" s="470" t="s">
        <v>334</v>
      </c>
      <c r="G5" s="470" t="s">
        <v>334</v>
      </c>
    </row>
    <row r="6" spans="1:12" ht="22.5" customHeight="1" x14ac:dyDescent="0.2">
      <c r="B6" s="471">
        <v>2</v>
      </c>
      <c r="C6" s="388" t="s">
        <v>626</v>
      </c>
      <c r="D6" s="470" t="s">
        <v>334</v>
      </c>
      <c r="E6" s="470" t="s">
        <v>343</v>
      </c>
      <c r="F6" s="470" t="s">
        <v>319</v>
      </c>
      <c r="G6" s="470" t="s">
        <v>319</v>
      </c>
    </row>
    <row r="7" spans="1:12" ht="22.5" customHeight="1" x14ac:dyDescent="0.2">
      <c r="B7" s="471">
        <v>3</v>
      </c>
      <c r="C7" s="388" t="s">
        <v>627</v>
      </c>
      <c r="D7" s="470" t="s">
        <v>315</v>
      </c>
      <c r="E7" s="470" t="s">
        <v>343</v>
      </c>
      <c r="F7" s="470" t="s">
        <v>343</v>
      </c>
      <c r="G7" s="470" t="s">
        <v>319</v>
      </c>
    </row>
    <row r="8" spans="1:12" ht="22.5" customHeight="1" x14ac:dyDescent="0.2">
      <c r="B8" s="471">
        <v>4</v>
      </c>
      <c r="C8" s="388" t="s">
        <v>628</v>
      </c>
      <c r="D8" s="470" t="s">
        <v>334</v>
      </c>
      <c r="E8" s="470" t="s">
        <v>319</v>
      </c>
      <c r="F8" s="470" t="s">
        <v>343</v>
      </c>
      <c r="G8" s="470" t="s">
        <v>319</v>
      </c>
    </row>
    <row r="9" spans="1:12" ht="22.5" customHeight="1" x14ac:dyDescent="0.2">
      <c r="B9" s="471">
        <v>5</v>
      </c>
      <c r="C9" s="388" t="s">
        <v>629</v>
      </c>
      <c r="D9" s="470" t="s">
        <v>315</v>
      </c>
      <c r="E9" s="470" t="s">
        <v>343</v>
      </c>
      <c r="F9" s="470" t="s">
        <v>319</v>
      </c>
      <c r="G9" s="470" t="s">
        <v>343</v>
      </c>
    </row>
    <row r="10" spans="1:12" ht="22.5" customHeight="1" x14ac:dyDescent="0.2">
      <c r="B10" s="471">
        <v>6</v>
      </c>
      <c r="C10" s="388" t="s">
        <v>630</v>
      </c>
      <c r="D10" s="470" t="s">
        <v>343</v>
      </c>
      <c r="E10" s="470" t="s">
        <v>319</v>
      </c>
      <c r="F10" s="470" t="s">
        <v>334</v>
      </c>
      <c r="G10" s="470" t="s">
        <v>334</v>
      </c>
    </row>
    <row r="11" spans="1:12" ht="22.5" customHeight="1" x14ac:dyDescent="0.2">
      <c r="B11" s="472"/>
      <c r="C11" s="473"/>
      <c r="D11" s="473"/>
      <c r="E11" s="473"/>
      <c r="F11" s="473"/>
      <c r="G11" s="473"/>
      <c r="H11" s="474"/>
      <c r="I11" s="474"/>
      <c r="J11" s="474"/>
      <c r="K11" s="474"/>
    </row>
    <row r="12" spans="1:12" ht="22.5" customHeight="1" x14ac:dyDescent="0.25">
      <c r="B12" s="475" t="s">
        <v>631</v>
      </c>
      <c r="D12" s="613" t="s">
        <v>632</v>
      </c>
      <c r="E12" s="613"/>
      <c r="F12" s="613"/>
      <c r="G12" s="476"/>
      <c r="H12" s="476"/>
      <c r="I12" s="476"/>
      <c r="J12" s="476"/>
      <c r="K12" s="476"/>
    </row>
    <row r="13" spans="1:12" ht="22.5" customHeight="1" x14ac:dyDescent="0.2">
      <c r="A13" s="476"/>
      <c r="B13" s="468" t="s">
        <v>633</v>
      </c>
      <c r="D13" s="477" t="s">
        <v>634</v>
      </c>
      <c r="E13" s="609" t="s">
        <v>558</v>
      </c>
      <c r="F13" s="610"/>
      <c r="G13" s="476"/>
      <c r="H13" s="476"/>
      <c r="I13" s="476"/>
      <c r="J13" s="476"/>
      <c r="K13" s="476"/>
      <c r="L13" s="476"/>
    </row>
    <row r="14" spans="1:12" ht="22.5" customHeight="1" x14ac:dyDescent="0.2">
      <c r="A14" s="476"/>
      <c r="B14" s="468" t="s">
        <v>635</v>
      </c>
      <c r="D14" s="477" t="s">
        <v>636</v>
      </c>
      <c r="E14" s="611" t="s">
        <v>565</v>
      </c>
      <c r="F14" s="612"/>
      <c r="G14" s="476"/>
      <c r="H14" s="476"/>
      <c r="I14" s="476"/>
      <c r="J14" s="476"/>
      <c r="K14" s="476"/>
      <c r="L14" s="476"/>
    </row>
    <row r="15" spans="1:12" ht="22.5" customHeight="1" x14ac:dyDescent="0.2">
      <c r="A15" s="476"/>
      <c r="B15" s="468" t="s">
        <v>637</v>
      </c>
      <c r="D15" s="477" t="s">
        <v>638</v>
      </c>
      <c r="E15" s="609" t="s">
        <v>562</v>
      </c>
      <c r="F15" s="610"/>
      <c r="G15" s="476"/>
      <c r="H15" s="476"/>
      <c r="I15" s="476"/>
      <c r="J15" s="476"/>
      <c r="K15" s="476"/>
      <c r="L15" s="476"/>
    </row>
    <row r="16" spans="1:12" ht="22.5" customHeight="1" x14ac:dyDescent="0.2">
      <c r="A16" s="476"/>
      <c r="B16" s="468" t="s">
        <v>639</v>
      </c>
      <c r="D16" s="477" t="s">
        <v>640</v>
      </c>
      <c r="E16" s="609" t="s">
        <v>567</v>
      </c>
      <c r="F16" s="610"/>
      <c r="G16" s="476"/>
      <c r="H16" s="476"/>
      <c r="I16" s="476"/>
      <c r="J16" s="476"/>
      <c r="K16" s="476"/>
      <c r="L16" s="476"/>
    </row>
    <row r="17" spans="1:12" ht="22.5" customHeight="1" x14ac:dyDescent="0.2">
      <c r="A17" s="476"/>
      <c r="B17" s="468" t="s">
        <v>641</v>
      </c>
      <c r="D17" s="478"/>
      <c r="E17" s="478"/>
      <c r="F17" s="478"/>
      <c r="G17" s="476"/>
      <c r="H17" s="476"/>
      <c r="I17" s="476"/>
      <c r="J17" s="476"/>
      <c r="K17" s="476"/>
      <c r="L17" s="476"/>
    </row>
    <row r="18" spans="1:12" ht="22.5" customHeight="1" x14ac:dyDescent="0.2">
      <c r="A18" s="476"/>
      <c r="D18" s="602"/>
      <c r="E18" s="602"/>
      <c r="F18" s="602"/>
      <c r="G18" s="476"/>
      <c r="H18" s="476"/>
      <c r="I18" s="476"/>
      <c r="J18" s="476"/>
      <c r="K18" s="476"/>
      <c r="L18" s="476"/>
    </row>
  </sheetData>
  <mergeCells count="8">
    <mergeCell ref="D18:F18"/>
    <mergeCell ref="B1:G1"/>
    <mergeCell ref="D2:G2"/>
    <mergeCell ref="E15:F15"/>
    <mergeCell ref="E13:F13"/>
    <mergeCell ref="E14:F14"/>
    <mergeCell ref="D12:F12"/>
    <mergeCell ref="E16:F16"/>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BN1000"/>
  <sheetViews>
    <sheetView showGridLines="0" workbookViewId="0"/>
  </sheetViews>
  <sheetFormatPr defaultColWidth="12.5703125" defaultRowHeight="15" customHeight="1" x14ac:dyDescent="0.2"/>
  <cols>
    <col min="1" max="3" width="2.7109375" customWidth="1"/>
    <col min="4" max="4" width="55.85546875" customWidth="1"/>
    <col min="5" max="5" width="30.7109375" customWidth="1"/>
    <col min="6" max="6" width="10.7109375" customWidth="1"/>
    <col min="7" max="8" width="10.42578125" customWidth="1"/>
    <col min="9" max="9" width="2.7109375" customWidth="1"/>
    <col min="10" max="10" width="6.140625" hidden="1" customWidth="1"/>
    <col min="11" max="66" width="2.5703125" customWidth="1"/>
  </cols>
  <sheetData>
    <row r="1" spans="1:66" x14ac:dyDescent="0.25">
      <c r="A1" s="164"/>
      <c r="B1" s="164"/>
      <c r="C1" s="164"/>
      <c r="G1" s="28"/>
    </row>
    <row r="2" spans="1:66" x14ac:dyDescent="0.25">
      <c r="A2" s="164"/>
      <c r="B2" s="164"/>
      <c r="C2" s="164"/>
      <c r="G2" s="28"/>
    </row>
    <row r="3" spans="1:66" ht="25.5" customHeight="1" x14ac:dyDescent="0.35">
      <c r="A3" s="164"/>
      <c r="B3" s="164"/>
      <c r="C3" s="164"/>
      <c r="E3" s="165" t="s">
        <v>130</v>
      </c>
      <c r="F3" s="166"/>
      <c r="G3" s="167"/>
      <c r="H3" s="168"/>
    </row>
    <row r="4" spans="1:66" x14ac:dyDescent="0.25">
      <c r="A4" s="164"/>
      <c r="B4" s="164"/>
      <c r="C4" s="164"/>
      <c r="G4" s="28"/>
    </row>
    <row r="5" spans="1:66" ht="34.5" customHeight="1" x14ac:dyDescent="0.25">
      <c r="A5" s="164" t="s">
        <v>131</v>
      </c>
      <c r="B5" s="164"/>
      <c r="C5" s="164"/>
      <c r="D5" s="169" t="s">
        <v>132</v>
      </c>
      <c r="E5" s="617" t="s">
        <v>133</v>
      </c>
      <c r="F5" s="618"/>
      <c r="G5" s="619">
        <v>45160</v>
      </c>
      <c r="H5" s="620"/>
    </row>
    <row r="6" spans="1:66" ht="30" customHeight="1" x14ac:dyDescent="0.25">
      <c r="A6" s="170" t="s">
        <v>134</v>
      </c>
      <c r="B6" s="170"/>
      <c r="C6" s="170"/>
      <c r="E6" s="617" t="s">
        <v>135</v>
      </c>
      <c r="F6" s="618"/>
      <c r="G6" s="171">
        <v>1</v>
      </c>
      <c r="K6" s="614">
        <f>K7</f>
        <v>45159</v>
      </c>
      <c r="L6" s="615"/>
      <c r="M6" s="615"/>
      <c r="N6" s="615"/>
      <c r="O6" s="615"/>
      <c r="P6" s="615"/>
      <c r="Q6" s="616"/>
      <c r="R6" s="614">
        <f>R7</f>
        <v>45166</v>
      </c>
      <c r="S6" s="615"/>
      <c r="T6" s="615"/>
      <c r="U6" s="615"/>
      <c r="V6" s="615"/>
      <c r="W6" s="615"/>
      <c r="X6" s="616"/>
      <c r="Y6" s="614">
        <f>Y7</f>
        <v>45173</v>
      </c>
      <c r="Z6" s="615"/>
      <c r="AA6" s="615"/>
      <c r="AB6" s="615"/>
      <c r="AC6" s="615"/>
      <c r="AD6" s="615"/>
      <c r="AE6" s="616"/>
      <c r="AF6" s="614">
        <f>AF7</f>
        <v>45180</v>
      </c>
      <c r="AG6" s="615"/>
      <c r="AH6" s="615"/>
      <c r="AI6" s="615"/>
      <c r="AJ6" s="615"/>
      <c r="AK6" s="615"/>
      <c r="AL6" s="616"/>
      <c r="AM6" s="614">
        <f>AM7</f>
        <v>45187</v>
      </c>
      <c r="AN6" s="615"/>
      <c r="AO6" s="615"/>
      <c r="AP6" s="615"/>
      <c r="AQ6" s="615"/>
      <c r="AR6" s="615"/>
      <c r="AS6" s="616"/>
      <c r="AT6" s="614">
        <f>AT7</f>
        <v>45194</v>
      </c>
      <c r="AU6" s="615"/>
      <c r="AV6" s="615"/>
      <c r="AW6" s="615"/>
      <c r="AX6" s="615"/>
      <c r="AY6" s="615"/>
      <c r="AZ6" s="616"/>
      <c r="BA6" s="614">
        <f>BA7</f>
        <v>45201</v>
      </c>
      <c r="BB6" s="615"/>
      <c r="BC6" s="615"/>
      <c r="BD6" s="615"/>
      <c r="BE6" s="615"/>
      <c r="BF6" s="615"/>
      <c r="BG6" s="616"/>
      <c r="BH6" s="614">
        <f>BH7</f>
        <v>45208</v>
      </c>
      <c r="BI6" s="615"/>
      <c r="BJ6" s="615"/>
      <c r="BK6" s="615"/>
      <c r="BL6" s="615"/>
      <c r="BM6" s="615"/>
      <c r="BN6" s="616"/>
    </row>
    <row r="7" spans="1:66" ht="15" customHeight="1" x14ac:dyDescent="0.25">
      <c r="A7" s="170" t="s">
        <v>136</v>
      </c>
      <c r="B7" s="170"/>
      <c r="C7" s="170"/>
      <c r="D7" s="172"/>
      <c r="E7" s="172"/>
      <c r="F7" s="172"/>
      <c r="G7" s="172"/>
      <c r="H7" s="172"/>
      <c r="I7" s="172"/>
      <c r="K7" s="173">
        <f>Início_do_projeto-WEEKDAY(Início_do_projeto,1)+2+7*(Semana_de_exibição-1)</f>
        <v>45159</v>
      </c>
      <c r="L7" s="174">
        <f t="shared" ref="L7:BN7" si="0">K7+1</f>
        <v>45160</v>
      </c>
      <c r="M7" s="174">
        <f t="shared" si="0"/>
        <v>45161</v>
      </c>
      <c r="N7" s="174">
        <f t="shared" si="0"/>
        <v>45162</v>
      </c>
      <c r="O7" s="174">
        <f t="shared" si="0"/>
        <v>45163</v>
      </c>
      <c r="P7" s="174">
        <f t="shared" si="0"/>
        <v>45164</v>
      </c>
      <c r="Q7" s="175">
        <f t="shared" si="0"/>
        <v>45165</v>
      </c>
      <c r="R7" s="173">
        <f t="shared" si="0"/>
        <v>45166</v>
      </c>
      <c r="S7" s="174">
        <f t="shared" si="0"/>
        <v>45167</v>
      </c>
      <c r="T7" s="174">
        <f t="shared" si="0"/>
        <v>45168</v>
      </c>
      <c r="U7" s="174">
        <f t="shared" si="0"/>
        <v>45169</v>
      </c>
      <c r="V7" s="174">
        <f t="shared" si="0"/>
        <v>45170</v>
      </c>
      <c r="W7" s="174">
        <f t="shared" si="0"/>
        <v>45171</v>
      </c>
      <c r="X7" s="175">
        <f t="shared" si="0"/>
        <v>45172</v>
      </c>
      <c r="Y7" s="173">
        <f t="shared" si="0"/>
        <v>45173</v>
      </c>
      <c r="Z7" s="174">
        <f t="shared" si="0"/>
        <v>45174</v>
      </c>
      <c r="AA7" s="174">
        <f t="shared" si="0"/>
        <v>45175</v>
      </c>
      <c r="AB7" s="174">
        <f t="shared" si="0"/>
        <v>45176</v>
      </c>
      <c r="AC7" s="174">
        <f t="shared" si="0"/>
        <v>45177</v>
      </c>
      <c r="AD7" s="174">
        <f t="shared" si="0"/>
        <v>45178</v>
      </c>
      <c r="AE7" s="175">
        <f t="shared" si="0"/>
        <v>45179</v>
      </c>
      <c r="AF7" s="173">
        <f t="shared" si="0"/>
        <v>45180</v>
      </c>
      <c r="AG7" s="174">
        <f t="shared" si="0"/>
        <v>45181</v>
      </c>
      <c r="AH7" s="174">
        <f t="shared" si="0"/>
        <v>45182</v>
      </c>
      <c r="AI7" s="174">
        <f t="shared" si="0"/>
        <v>45183</v>
      </c>
      <c r="AJ7" s="174">
        <f t="shared" si="0"/>
        <v>45184</v>
      </c>
      <c r="AK7" s="174">
        <f t="shared" si="0"/>
        <v>45185</v>
      </c>
      <c r="AL7" s="175">
        <f t="shared" si="0"/>
        <v>45186</v>
      </c>
      <c r="AM7" s="173">
        <f t="shared" si="0"/>
        <v>45187</v>
      </c>
      <c r="AN7" s="174">
        <f t="shared" si="0"/>
        <v>45188</v>
      </c>
      <c r="AO7" s="174">
        <f t="shared" si="0"/>
        <v>45189</v>
      </c>
      <c r="AP7" s="174">
        <f t="shared" si="0"/>
        <v>45190</v>
      </c>
      <c r="AQ7" s="174">
        <f t="shared" si="0"/>
        <v>45191</v>
      </c>
      <c r="AR7" s="174">
        <f t="shared" si="0"/>
        <v>45192</v>
      </c>
      <c r="AS7" s="175">
        <f t="shared" si="0"/>
        <v>45193</v>
      </c>
      <c r="AT7" s="173">
        <f t="shared" si="0"/>
        <v>45194</v>
      </c>
      <c r="AU7" s="174">
        <f t="shared" si="0"/>
        <v>45195</v>
      </c>
      <c r="AV7" s="174">
        <f t="shared" si="0"/>
        <v>45196</v>
      </c>
      <c r="AW7" s="174">
        <f t="shared" si="0"/>
        <v>45197</v>
      </c>
      <c r="AX7" s="174">
        <f t="shared" si="0"/>
        <v>45198</v>
      </c>
      <c r="AY7" s="174">
        <f t="shared" si="0"/>
        <v>45199</v>
      </c>
      <c r="AZ7" s="175">
        <f t="shared" si="0"/>
        <v>45200</v>
      </c>
      <c r="BA7" s="173">
        <f t="shared" si="0"/>
        <v>45201</v>
      </c>
      <c r="BB7" s="174">
        <f t="shared" si="0"/>
        <v>45202</v>
      </c>
      <c r="BC7" s="174">
        <f t="shared" si="0"/>
        <v>45203</v>
      </c>
      <c r="BD7" s="174">
        <f t="shared" si="0"/>
        <v>45204</v>
      </c>
      <c r="BE7" s="174">
        <f t="shared" si="0"/>
        <v>45205</v>
      </c>
      <c r="BF7" s="174">
        <f t="shared" si="0"/>
        <v>45206</v>
      </c>
      <c r="BG7" s="175">
        <f t="shared" si="0"/>
        <v>45207</v>
      </c>
      <c r="BH7" s="173">
        <f t="shared" si="0"/>
        <v>45208</v>
      </c>
      <c r="BI7" s="174">
        <f t="shared" si="0"/>
        <v>45209</v>
      </c>
      <c r="BJ7" s="174">
        <f t="shared" si="0"/>
        <v>45210</v>
      </c>
      <c r="BK7" s="174">
        <f t="shared" si="0"/>
        <v>45211</v>
      </c>
      <c r="BL7" s="174">
        <f t="shared" si="0"/>
        <v>45212</v>
      </c>
      <c r="BM7" s="174">
        <f t="shared" si="0"/>
        <v>45213</v>
      </c>
      <c r="BN7" s="175">
        <f t="shared" si="0"/>
        <v>45214</v>
      </c>
    </row>
    <row r="8" spans="1:66" ht="30" customHeight="1" x14ac:dyDescent="0.25">
      <c r="A8" s="170" t="s">
        <v>137</v>
      </c>
      <c r="B8" s="170"/>
      <c r="C8" s="170"/>
      <c r="D8" s="176" t="s">
        <v>138</v>
      </c>
      <c r="E8" s="177" t="s">
        <v>139</v>
      </c>
      <c r="F8" s="177" t="s">
        <v>140</v>
      </c>
      <c r="G8" s="177" t="s">
        <v>141</v>
      </c>
      <c r="H8" s="177" t="s">
        <v>142</v>
      </c>
      <c r="I8" s="177"/>
      <c r="J8" s="177" t="s">
        <v>143</v>
      </c>
      <c r="K8" s="178" t="str">
        <f t="shared" ref="K8:BN8" si="1">LEFT(TEXT(K7,"ddd"),1)</f>
        <v>s</v>
      </c>
      <c r="L8" s="178" t="str">
        <f t="shared" si="1"/>
        <v>t</v>
      </c>
      <c r="M8" s="178" t="str">
        <f t="shared" si="1"/>
        <v>q</v>
      </c>
      <c r="N8" s="178" t="str">
        <f t="shared" si="1"/>
        <v>q</v>
      </c>
      <c r="O8" s="178" t="str">
        <f t="shared" si="1"/>
        <v>s</v>
      </c>
      <c r="P8" s="178" t="str">
        <f t="shared" si="1"/>
        <v>s</v>
      </c>
      <c r="Q8" s="178" t="str">
        <f t="shared" si="1"/>
        <v>d</v>
      </c>
      <c r="R8" s="178" t="str">
        <f t="shared" si="1"/>
        <v>s</v>
      </c>
      <c r="S8" s="178" t="str">
        <f t="shared" si="1"/>
        <v>t</v>
      </c>
      <c r="T8" s="178" t="str">
        <f t="shared" si="1"/>
        <v>q</v>
      </c>
      <c r="U8" s="178" t="str">
        <f t="shared" si="1"/>
        <v>q</v>
      </c>
      <c r="V8" s="178" t="str">
        <f t="shared" si="1"/>
        <v>s</v>
      </c>
      <c r="W8" s="178" t="str">
        <f t="shared" si="1"/>
        <v>s</v>
      </c>
      <c r="X8" s="178" t="str">
        <f t="shared" si="1"/>
        <v>d</v>
      </c>
      <c r="Y8" s="178" t="str">
        <f t="shared" si="1"/>
        <v>s</v>
      </c>
      <c r="Z8" s="178" t="str">
        <f t="shared" si="1"/>
        <v>t</v>
      </c>
      <c r="AA8" s="178" t="str">
        <f t="shared" si="1"/>
        <v>q</v>
      </c>
      <c r="AB8" s="178" t="str">
        <f t="shared" si="1"/>
        <v>q</v>
      </c>
      <c r="AC8" s="178" t="str">
        <f t="shared" si="1"/>
        <v>s</v>
      </c>
      <c r="AD8" s="178" t="str">
        <f t="shared" si="1"/>
        <v>s</v>
      </c>
      <c r="AE8" s="178" t="str">
        <f t="shared" si="1"/>
        <v>d</v>
      </c>
      <c r="AF8" s="178" t="str">
        <f t="shared" si="1"/>
        <v>s</v>
      </c>
      <c r="AG8" s="178" t="str">
        <f t="shared" si="1"/>
        <v>t</v>
      </c>
      <c r="AH8" s="178" t="str">
        <f t="shared" si="1"/>
        <v>q</v>
      </c>
      <c r="AI8" s="178" t="str">
        <f t="shared" si="1"/>
        <v>q</v>
      </c>
      <c r="AJ8" s="178" t="str">
        <f t="shared" si="1"/>
        <v>s</v>
      </c>
      <c r="AK8" s="178" t="str">
        <f t="shared" si="1"/>
        <v>s</v>
      </c>
      <c r="AL8" s="178" t="str">
        <f t="shared" si="1"/>
        <v>d</v>
      </c>
      <c r="AM8" s="178" t="str">
        <f t="shared" si="1"/>
        <v>s</v>
      </c>
      <c r="AN8" s="178" t="str">
        <f t="shared" si="1"/>
        <v>t</v>
      </c>
      <c r="AO8" s="178" t="str">
        <f t="shared" si="1"/>
        <v>q</v>
      </c>
      <c r="AP8" s="178" t="str">
        <f t="shared" si="1"/>
        <v>q</v>
      </c>
      <c r="AQ8" s="178" t="str">
        <f t="shared" si="1"/>
        <v>s</v>
      </c>
      <c r="AR8" s="178" t="str">
        <f t="shared" si="1"/>
        <v>s</v>
      </c>
      <c r="AS8" s="178" t="str">
        <f t="shared" si="1"/>
        <v>d</v>
      </c>
      <c r="AT8" s="178" t="str">
        <f t="shared" si="1"/>
        <v>s</v>
      </c>
      <c r="AU8" s="178" t="str">
        <f t="shared" si="1"/>
        <v>t</v>
      </c>
      <c r="AV8" s="178" t="str">
        <f t="shared" si="1"/>
        <v>q</v>
      </c>
      <c r="AW8" s="178" t="str">
        <f t="shared" si="1"/>
        <v>q</v>
      </c>
      <c r="AX8" s="178" t="str">
        <f t="shared" si="1"/>
        <v>s</v>
      </c>
      <c r="AY8" s="178" t="str">
        <f t="shared" si="1"/>
        <v>s</v>
      </c>
      <c r="AZ8" s="178" t="str">
        <f t="shared" si="1"/>
        <v>d</v>
      </c>
      <c r="BA8" s="178" t="str">
        <f t="shared" si="1"/>
        <v>s</v>
      </c>
      <c r="BB8" s="178" t="str">
        <f t="shared" si="1"/>
        <v>t</v>
      </c>
      <c r="BC8" s="178" t="str">
        <f t="shared" si="1"/>
        <v>q</v>
      </c>
      <c r="BD8" s="178" t="str">
        <f t="shared" si="1"/>
        <v>q</v>
      </c>
      <c r="BE8" s="178" t="str">
        <f t="shared" si="1"/>
        <v>s</v>
      </c>
      <c r="BF8" s="178" t="str">
        <f t="shared" si="1"/>
        <v>s</v>
      </c>
      <c r="BG8" s="178" t="str">
        <f t="shared" si="1"/>
        <v>d</v>
      </c>
      <c r="BH8" s="178" t="str">
        <f t="shared" si="1"/>
        <v>s</v>
      </c>
      <c r="BI8" s="178" t="str">
        <f t="shared" si="1"/>
        <v>t</v>
      </c>
      <c r="BJ8" s="178" t="str">
        <f t="shared" si="1"/>
        <v>q</v>
      </c>
      <c r="BK8" s="178" t="str">
        <f t="shared" si="1"/>
        <v>q</v>
      </c>
      <c r="BL8" s="178" t="str">
        <f t="shared" si="1"/>
        <v>s</v>
      </c>
      <c r="BM8" s="178" t="str">
        <f t="shared" si="1"/>
        <v>s</v>
      </c>
      <c r="BN8" s="178" t="str">
        <f t="shared" si="1"/>
        <v>d</v>
      </c>
    </row>
    <row r="9" spans="1:66" ht="30" hidden="1" customHeight="1" x14ac:dyDescent="0.25">
      <c r="A9" s="164" t="s">
        <v>144</v>
      </c>
      <c r="B9" s="164"/>
      <c r="C9" s="164"/>
      <c r="E9" s="179"/>
      <c r="J9" s="180" t="e">
        <f t="shared" ref="J9:J35" si="2">IF(OR(ISBLANK(início_da_tarefa),ISBLANK(término_da_tarefa)),"",término_da_tarefa-início_da_tarefa+1)</f>
        <v>#NAME?</v>
      </c>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row>
    <row r="10" spans="1:66" ht="30" customHeight="1" x14ac:dyDescent="0.25">
      <c r="A10" s="170" t="s">
        <v>145</v>
      </c>
      <c r="B10" s="170"/>
      <c r="C10" s="170"/>
      <c r="D10" s="182" t="s">
        <v>66</v>
      </c>
      <c r="E10" s="183"/>
      <c r="F10" s="184"/>
      <c r="G10" s="185"/>
      <c r="H10" s="186"/>
      <c r="I10" s="187"/>
      <c r="J10" s="187" t="e">
        <f t="shared" si="2"/>
        <v>#NAME?</v>
      </c>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row>
    <row r="11" spans="1:66" ht="30" customHeight="1" x14ac:dyDescent="0.25">
      <c r="A11" s="170" t="s">
        <v>146</v>
      </c>
      <c r="B11" s="170"/>
      <c r="C11" s="170"/>
      <c r="D11" s="188" t="s">
        <v>147</v>
      </c>
      <c r="E11" s="189"/>
      <c r="F11" s="190"/>
      <c r="G11" s="191">
        <f>Início_do_projeto</f>
        <v>45160</v>
      </c>
      <c r="H11" s="191">
        <f>G11+3</f>
        <v>45163</v>
      </c>
      <c r="I11" s="187"/>
      <c r="J11" s="187" t="e">
        <f t="shared" si="2"/>
        <v>#NAME?</v>
      </c>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row>
    <row r="12" spans="1:66" ht="30" customHeight="1" x14ac:dyDescent="0.25">
      <c r="A12" s="170" t="s">
        <v>148</v>
      </c>
      <c r="B12" s="170"/>
      <c r="C12" s="170"/>
      <c r="D12" s="188" t="s">
        <v>149</v>
      </c>
      <c r="E12" s="189"/>
      <c r="F12" s="190"/>
      <c r="G12" s="191"/>
      <c r="H12" s="191"/>
      <c r="I12" s="187"/>
      <c r="J12" s="187" t="e">
        <f t="shared" si="2"/>
        <v>#NAME?</v>
      </c>
      <c r="K12" s="181"/>
      <c r="L12" s="181"/>
      <c r="M12" s="181"/>
      <c r="N12" s="181"/>
      <c r="O12" s="181"/>
      <c r="P12" s="181"/>
      <c r="Q12" s="181"/>
      <c r="R12" s="181"/>
      <c r="S12" s="181"/>
      <c r="T12" s="181"/>
      <c r="U12" s="181"/>
      <c r="V12" s="181"/>
      <c r="W12" s="192"/>
      <c r="X12" s="192"/>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row>
    <row r="13" spans="1:66" ht="30" customHeight="1" x14ac:dyDescent="0.25">
      <c r="A13" s="164"/>
      <c r="B13" s="164"/>
      <c r="C13" s="164"/>
      <c r="D13" s="188" t="s">
        <v>150</v>
      </c>
      <c r="E13" s="189"/>
      <c r="F13" s="190"/>
      <c r="G13" s="191"/>
      <c r="H13" s="191"/>
      <c r="I13" s="187"/>
      <c r="J13" s="187" t="e">
        <f t="shared" si="2"/>
        <v>#NAME?</v>
      </c>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row>
    <row r="14" spans="1:66" ht="30" customHeight="1" x14ac:dyDescent="0.25">
      <c r="A14" s="164"/>
      <c r="B14" s="164"/>
      <c r="C14" s="164"/>
      <c r="D14" s="188" t="s">
        <v>151</v>
      </c>
      <c r="E14" s="189"/>
      <c r="F14" s="190"/>
      <c r="G14" s="191"/>
      <c r="H14" s="191"/>
      <c r="I14" s="187"/>
      <c r="J14" s="187" t="e">
        <f t="shared" si="2"/>
        <v>#NAME?</v>
      </c>
      <c r="K14" s="181"/>
      <c r="L14" s="181"/>
      <c r="M14" s="181"/>
      <c r="N14" s="181"/>
      <c r="O14" s="181"/>
      <c r="P14" s="181"/>
      <c r="Q14" s="181"/>
      <c r="R14" s="181"/>
      <c r="S14" s="181"/>
      <c r="T14" s="181"/>
      <c r="U14" s="181"/>
      <c r="V14" s="181"/>
      <c r="W14" s="181"/>
      <c r="X14" s="181"/>
      <c r="Y14" s="181"/>
      <c r="Z14" s="181"/>
      <c r="AA14" s="192"/>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row>
    <row r="15" spans="1:66" ht="30" customHeight="1" x14ac:dyDescent="0.25">
      <c r="A15" s="164"/>
      <c r="B15" s="164"/>
      <c r="C15" s="164"/>
      <c r="D15" s="188" t="s">
        <v>152</v>
      </c>
      <c r="E15" s="189"/>
      <c r="F15" s="190"/>
      <c r="G15" s="191"/>
      <c r="H15" s="191"/>
      <c r="I15" s="187"/>
      <c r="J15" s="187" t="e">
        <f t="shared" si="2"/>
        <v>#NAME?</v>
      </c>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row>
    <row r="16" spans="1:66" ht="30" customHeight="1" x14ac:dyDescent="0.25">
      <c r="A16" s="170" t="s">
        <v>153</v>
      </c>
      <c r="B16" s="170"/>
      <c r="C16" s="170"/>
      <c r="D16" s="193" t="s">
        <v>154</v>
      </c>
      <c r="E16" s="194"/>
      <c r="F16" s="195"/>
      <c r="G16" s="196"/>
      <c r="H16" s="197"/>
      <c r="I16" s="187"/>
      <c r="J16" s="187" t="e">
        <f t="shared" si="2"/>
        <v>#NAME?</v>
      </c>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row>
    <row r="17" spans="1:66" ht="30" customHeight="1" x14ac:dyDescent="0.25">
      <c r="A17" s="170"/>
      <c r="B17" s="170"/>
      <c r="C17" s="170"/>
      <c r="D17" s="198" t="s">
        <v>155</v>
      </c>
      <c r="E17" s="199"/>
      <c r="F17" s="200"/>
      <c r="G17" s="201"/>
      <c r="H17" s="201"/>
      <c r="I17" s="187"/>
      <c r="J17" s="187" t="e">
        <f t="shared" si="2"/>
        <v>#NAME?</v>
      </c>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row>
    <row r="18" spans="1:66" ht="30" customHeight="1" x14ac:dyDescent="0.25">
      <c r="A18" s="164"/>
      <c r="B18" s="164"/>
      <c r="C18" s="164"/>
      <c r="D18" s="198" t="s">
        <v>149</v>
      </c>
      <c r="E18" s="199"/>
      <c r="F18" s="200"/>
      <c r="G18" s="201"/>
      <c r="H18" s="201"/>
      <c r="I18" s="187"/>
      <c r="J18" s="187" t="e">
        <f t="shared" si="2"/>
        <v>#NAME?</v>
      </c>
      <c r="K18" s="181"/>
      <c r="L18" s="181"/>
      <c r="M18" s="181"/>
      <c r="N18" s="181"/>
      <c r="O18" s="181"/>
      <c r="P18" s="181"/>
      <c r="Q18" s="181"/>
      <c r="R18" s="181"/>
      <c r="S18" s="181"/>
      <c r="T18" s="181"/>
      <c r="U18" s="181"/>
      <c r="V18" s="181"/>
      <c r="W18" s="192"/>
      <c r="X18" s="192"/>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row>
    <row r="19" spans="1:66" ht="30" customHeight="1" x14ac:dyDescent="0.25">
      <c r="A19" s="164"/>
      <c r="B19" s="164"/>
      <c r="C19" s="164"/>
      <c r="D19" s="198" t="s">
        <v>150</v>
      </c>
      <c r="E19" s="199"/>
      <c r="F19" s="200"/>
      <c r="G19" s="201"/>
      <c r="H19" s="201"/>
      <c r="I19" s="187"/>
      <c r="J19" s="187" t="e">
        <f t="shared" si="2"/>
        <v>#NAME?</v>
      </c>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row>
    <row r="20" spans="1:66" ht="30" customHeight="1" x14ac:dyDescent="0.25">
      <c r="A20" s="164"/>
      <c r="B20" s="164"/>
      <c r="C20" s="164"/>
      <c r="D20" s="198" t="s">
        <v>151</v>
      </c>
      <c r="E20" s="199"/>
      <c r="F20" s="200"/>
      <c r="G20" s="201"/>
      <c r="H20" s="201"/>
      <c r="I20" s="187"/>
      <c r="J20" s="187" t="e">
        <f t="shared" si="2"/>
        <v>#NAME?</v>
      </c>
      <c r="K20" s="181"/>
      <c r="L20" s="181"/>
      <c r="M20" s="181"/>
      <c r="N20" s="181"/>
      <c r="O20" s="181"/>
      <c r="P20" s="181"/>
      <c r="Q20" s="181"/>
      <c r="R20" s="181"/>
      <c r="S20" s="181"/>
      <c r="T20" s="181"/>
      <c r="U20" s="181"/>
      <c r="V20" s="181"/>
      <c r="W20" s="181"/>
      <c r="X20" s="181"/>
      <c r="Y20" s="181"/>
      <c r="Z20" s="181"/>
      <c r="AA20" s="192"/>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row>
    <row r="21" spans="1:66" ht="30" customHeight="1" x14ac:dyDescent="0.25">
      <c r="A21" s="164"/>
      <c r="B21" s="164"/>
      <c r="C21" s="164"/>
      <c r="D21" s="198" t="s">
        <v>152</v>
      </c>
      <c r="E21" s="199"/>
      <c r="F21" s="200"/>
      <c r="G21" s="201"/>
      <c r="H21" s="201"/>
      <c r="I21" s="187"/>
      <c r="J21" s="187" t="e">
        <f t="shared" si="2"/>
        <v>#NAME?</v>
      </c>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row>
    <row r="22" spans="1:66" ht="30" customHeight="1" x14ac:dyDescent="0.25">
      <c r="A22" s="164" t="s">
        <v>156</v>
      </c>
      <c r="B22" s="164"/>
      <c r="C22" s="164"/>
      <c r="D22" s="202" t="s">
        <v>157</v>
      </c>
      <c r="E22" s="203"/>
      <c r="F22" s="204"/>
      <c r="G22" s="205"/>
      <c r="H22" s="206"/>
      <c r="I22" s="187"/>
      <c r="J22" s="187" t="e">
        <f t="shared" si="2"/>
        <v>#NAME?</v>
      </c>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row>
    <row r="23" spans="1:66" ht="30" customHeight="1" x14ac:dyDescent="0.25">
      <c r="A23" s="164"/>
      <c r="B23" s="164"/>
      <c r="C23" s="164"/>
      <c r="D23" s="207" t="s">
        <v>155</v>
      </c>
      <c r="E23" s="208"/>
      <c r="F23" s="209"/>
      <c r="G23" s="210"/>
      <c r="H23" s="210"/>
      <c r="I23" s="187"/>
      <c r="J23" s="187" t="e">
        <f t="shared" si="2"/>
        <v>#NAME?</v>
      </c>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row>
    <row r="24" spans="1:66" ht="30" customHeight="1" x14ac:dyDescent="0.25">
      <c r="A24" s="164"/>
      <c r="B24" s="164"/>
      <c r="C24" s="164"/>
      <c r="D24" s="207" t="s">
        <v>149</v>
      </c>
      <c r="E24" s="208"/>
      <c r="F24" s="209"/>
      <c r="G24" s="210"/>
      <c r="H24" s="210"/>
      <c r="I24" s="187"/>
      <c r="J24" s="187" t="e">
        <f t="shared" si="2"/>
        <v>#NAME?</v>
      </c>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row>
    <row r="25" spans="1:66" ht="30" customHeight="1" x14ac:dyDescent="0.25">
      <c r="A25" s="164"/>
      <c r="B25" s="164"/>
      <c r="C25" s="164"/>
      <c r="D25" s="207" t="s">
        <v>150</v>
      </c>
      <c r="E25" s="208"/>
      <c r="F25" s="209"/>
      <c r="G25" s="210"/>
      <c r="H25" s="210"/>
      <c r="I25" s="187"/>
      <c r="J25" s="187" t="e">
        <f t="shared" si="2"/>
        <v>#NAME?</v>
      </c>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row>
    <row r="26" spans="1:66" ht="30" customHeight="1" x14ac:dyDescent="0.25">
      <c r="A26" s="164"/>
      <c r="B26" s="164"/>
      <c r="C26" s="164"/>
      <c r="D26" s="207" t="s">
        <v>151</v>
      </c>
      <c r="E26" s="208"/>
      <c r="F26" s="209"/>
      <c r="G26" s="210"/>
      <c r="H26" s="210"/>
      <c r="I26" s="187"/>
      <c r="J26" s="187" t="e">
        <f t="shared" si="2"/>
        <v>#NAME?</v>
      </c>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row>
    <row r="27" spans="1:66" ht="30" customHeight="1" x14ac:dyDescent="0.25">
      <c r="A27" s="164"/>
      <c r="B27" s="164"/>
      <c r="C27" s="164"/>
      <c r="D27" s="207" t="s">
        <v>152</v>
      </c>
      <c r="E27" s="208"/>
      <c r="F27" s="209"/>
      <c r="G27" s="210"/>
      <c r="H27" s="210"/>
      <c r="I27" s="187"/>
      <c r="J27" s="187" t="e">
        <f t="shared" si="2"/>
        <v>#NAME?</v>
      </c>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row>
    <row r="28" spans="1:66" ht="30" customHeight="1" x14ac:dyDescent="0.25">
      <c r="A28" s="164" t="s">
        <v>156</v>
      </c>
      <c r="B28" s="164"/>
      <c r="C28" s="164"/>
      <c r="D28" s="211" t="s">
        <v>158</v>
      </c>
      <c r="E28" s="212"/>
      <c r="F28" s="213"/>
      <c r="G28" s="214"/>
      <c r="H28" s="215"/>
      <c r="I28" s="187"/>
      <c r="J28" s="187" t="e">
        <f t="shared" si="2"/>
        <v>#NAME?</v>
      </c>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row>
    <row r="29" spans="1:66" ht="30" customHeight="1" x14ac:dyDescent="0.25">
      <c r="A29" s="164"/>
      <c r="B29" s="164"/>
      <c r="C29" s="164"/>
      <c r="D29" s="216" t="s">
        <v>155</v>
      </c>
      <c r="E29" s="217"/>
      <c r="F29" s="218"/>
      <c r="G29" s="219" t="s">
        <v>159</v>
      </c>
      <c r="H29" s="219" t="s">
        <v>159</v>
      </c>
      <c r="I29" s="187"/>
      <c r="J29" s="187" t="e">
        <f t="shared" si="2"/>
        <v>#NAME?</v>
      </c>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row>
    <row r="30" spans="1:66" ht="30" customHeight="1" x14ac:dyDescent="0.25">
      <c r="A30" s="164"/>
      <c r="B30" s="164"/>
      <c r="C30" s="164"/>
      <c r="D30" s="216" t="s">
        <v>149</v>
      </c>
      <c r="E30" s="217"/>
      <c r="F30" s="218"/>
      <c r="G30" s="219" t="s">
        <v>159</v>
      </c>
      <c r="H30" s="219" t="s">
        <v>159</v>
      </c>
      <c r="I30" s="187"/>
      <c r="J30" s="187" t="e">
        <f t="shared" si="2"/>
        <v>#NAME?</v>
      </c>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row>
    <row r="31" spans="1:66" ht="30" customHeight="1" x14ac:dyDescent="0.25">
      <c r="A31" s="164"/>
      <c r="B31" s="164"/>
      <c r="C31" s="164"/>
      <c r="D31" s="216" t="s">
        <v>150</v>
      </c>
      <c r="E31" s="217"/>
      <c r="F31" s="218"/>
      <c r="G31" s="219" t="s">
        <v>159</v>
      </c>
      <c r="H31" s="219" t="s">
        <v>159</v>
      </c>
      <c r="I31" s="187"/>
      <c r="J31" s="187" t="e">
        <f t="shared" si="2"/>
        <v>#NAME?</v>
      </c>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row>
    <row r="32" spans="1:66" ht="30" customHeight="1" x14ac:dyDescent="0.25">
      <c r="A32" s="164"/>
      <c r="B32" s="164"/>
      <c r="C32" s="164"/>
      <c r="D32" s="216" t="s">
        <v>151</v>
      </c>
      <c r="E32" s="217"/>
      <c r="F32" s="218"/>
      <c r="G32" s="219" t="s">
        <v>159</v>
      </c>
      <c r="H32" s="219" t="s">
        <v>159</v>
      </c>
      <c r="I32" s="187"/>
      <c r="J32" s="187" t="e">
        <f t="shared" si="2"/>
        <v>#NAME?</v>
      </c>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row>
    <row r="33" spans="1:66" ht="30" customHeight="1" x14ac:dyDescent="0.25">
      <c r="A33" s="164"/>
      <c r="B33" s="164"/>
      <c r="C33" s="164"/>
      <c r="D33" s="216" t="s">
        <v>152</v>
      </c>
      <c r="E33" s="217"/>
      <c r="F33" s="218"/>
      <c r="G33" s="219" t="s">
        <v>159</v>
      </c>
      <c r="H33" s="219" t="s">
        <v>159</v>
      </c>
      <c r="I33" s="187"/>
      <c r="J33" s="187" t="e">
        <f t="shared" si="2"/>
        <v>#NAME?</v>
      </c>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row>
    <row r="34" spans="1:66" ht="30" customHeight="1" x14ac:dyDescent="0.25">
      <c r="A34" s="164" t="s">
        <v>160</v>
      </c>
      <c r="B34" s="164"/>
      <c r="C34" s="164"/>
      <c r="D34" s="220"/>
      <c r="E34" s="187"/>
      <c r="F34" s="221"/>
      <c r="G34" s="222"/>
      <c r="H34" s="222"/>
      <c r="I34" s="187"/>
      <c r="J34" s="187" t="e">
        <f t="shared" si="2"/>
        <v>#NAME?</v>
      </c>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row>
    <row r="35" spans="1:66" ht="30" customHeight="1" x14ac:dyDescent="0.25">
      <c r="A35" s="170" t="s">
        <v>161</v>
      </c>
      <c r="B35" s="170"/>
      <c r="C35" s="170"/>
      <c r="D35" s="223" t="s">
        <v>162</v>
      </c>
      <c r="E35" s="224"/>
      <c r="F35" s="225"/>
      <c r="G35" s="226"/>
      <c r="H35" s="227"/>
      <c r="I35" s="228"/>
      <c r="J35" s="228" t="e">
        <f t="shared" si="2"/>
        <v>#NAME?</v>
      </c>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c r="AH35" s="229"/>
      <c r="AI35" s="229"/>
      <c r="AJ35" s="229"/>
      <c r="AK35" s="229"/>
      <c r="AL35" s="229"/>
      <c r="AM35" s="229"/>
      <c r="AN35" s="229"/>
      <c r="AO35" s="229"/>
      <c r="AP35" s="229"/>
      <c r="AQ35" s="229"/>
      <c r="AR35" s="229"/>
      <c r="AS35" s="229"/>
      <c r="AT35" s="229"/>
      <c r="AU35" s="229"/>
      <c r="AV35" s="229"/>
      <c r="AW35" s="229"/>
      <c r="AX35" s="229"/>
      <c r="AY35" s="229"/>
      <c r="AZ35" s="229"/>
      <c r="BA35" s="229"/>
      <c r="BB35" s="229"/>
      <c r="BC35" s="229"/>
      <c r="BD35" s="229"/>
      <c r="BE35" s="229"/>
      <c r="BF35" s="229"/>
      <c r="BG35" s="229"/>
      <c r="BH35" s="229"/>
      <c r="BI35" s="229"/>
      <c r="BJ35" s="229"/>
      <c r="BK35" s="229"/>
      <c r="BL35" s="229"/>
      <c r="BM35" s="229"/>
      <c r="BN35" s="229"/>
    </row>
    <row r="36" spans="1:66" ht="30" customHeight="1" x14ac:dyDescent="0.25">
      <c r="A36" s="164"/>
      <c r="B36" s="164"/>
      <c r="C36" s="164"/>
      <c r="G36" s="28"/>
      <c r="I36" s="230"/>
    </row>
    <row r="37" spans="1:66" ht="30" customHeight="1" x14ac:dyDescent="0.25">
      <c r="A37" s="164"/>
      <c r="B37" s="164"/>
      <c r="C37" s="164"/>
      <c r="E37" s="231"/>
      <c r="G37" s="28"/>
      <c r="H37" s="232"/>
    </row>
    <row r="38" spans="1:66" ht="30" customHeight="1" x14ac:dyDescent="0.25">
      <c r="A38" s="164"/>
      <c r="B38" s="164"/>
      <c r="C38" s="164"/>
      <c r="E38" s="233"/>
      <c r="G38" s="28"/>
    </row>
    <row r="39" spans="1:66" ht="15.75" customHeight="1" x14ac:dyDescent="0.25">
      <c r="A39" s="164"/>
      <c r="B39" s="164"/>
      <c r="C39" s="164"/>
      <c r="G39" s="28"/>
    </row>
    <row r="40" spans="1:66" ht="15.75" customHeight="1" x14ac:dyDescent="0.25">
      <c r="A40" s="164"/>
      <c r="B40" s="164"/>
      <c r="C40" s="164"/>
      <c r="G40" s="28"/>
    </row>
    <row r="41" spans="1:66" ht="15.75" customHeight="1" x14ac:dyDescent="0.25">
      <c r="A41" s="164"/>
      <c r="B41" s="164"/>
      <c r="C41" s="164"/>
      <c r="G41" s="28"/>
    </row>
    <row r="42" spans="1:66" ht="15.75" customHeight="1" x14ac:dyDescent="0.25">
      <c r="A42" s="164"/>
      <c r="B42" s="164"/>
      <c r="C42" s="164"/>
      <c r="G42" s="28"/>
    </row>
    <row r="43" spans="1:66" ht="15.75" customHeight="1" x14ac:dyDescent="0.25">
      <c r="A43" s="164"/>
      <c r="B43" s="164"/>
      <c r="C43" s="164"/>
      <c r="G43" s="28"/>
    </row>
    <row r="44" spans="1:66" ht="15.75" customHeight="1" x14ac:dyDescent="0.25">
      <c r="A44" s="164"/>
      <c r="B44" s="164"/>
      <c r="C44" s="164"/>
      <c r="G44" s="28"/>
    </row>
    <row r="45" spans="1:66" ht="15.75" customHeight="1" x14ac:dyDescent="0.25">
      <c r="A45" s="164"/>
      <c r="B45" s="164"/>
      <c r="C45" s="164"/>
      <c r="G45" s="28"/>
    </row>
    <row r="46" spans="1:66" ht="15.75" customHeight="1" x14ac:dyDescent="0.25">
      <c r="A46" s="164"/>
      <c r="B46" s="164"/>
      <c r="C46" s="164"/>
      <c r="G46" s="28"/>
    </row>
    <row r="47" spans="1:66" ht="15.75" customHeight="1" x14ac:dyDescent="0.25">
      <c r="A47" s="164"/>
      <c r="B47" s="164"/>
      <c r="C47" s="164"/>
      <c r="G47" s="28"/>
    </row>
    <row r="48" spans="1:66" ht="15.75" customHeight="1" x14ac:dyDescent="0.25">
      <c r="A48" s="164"/>
      <c r="B48" s="164"/>
      <c r="C48" s="164"/>
      <c r="G48" s="28"/>
    </row>
    <row r="49" spans="1:7" ht="15.75" customHeight="1" x14ac:dyDescent="0.25">
      <c r="A49" s="164"/>
      <c r="B49" s="164"/>
      <c r="C49" s="164"/>
      <c r="G49" s="28"/>
    </row>
    <row r="50" spans="1:7" ht="15.75" customHeight="1" x14ac:dyDescent="0.25">
      <c r="A50" s="164"/>
      <c r="B50" s="164"/>
      <c r="C50" s="164"/>
      <c r="G50" s="28"/>
    </row>
    <row r="51" spans="1:7" ht="15.75" customHeight="1" x14ac:dyDescent="0.25">
      <c r="A51" s="164"/>
      <c r="B51" s="164"/>
      <c r="C51" s="164"/>
      <c r="G51" s="28"/>
    </row>
    <row r="52" spans="1:7" ht="15.75" customHeight="1" x14ac:dyDescent="0.25">
      <c r="A52" s="164"/>
      <c r="B52" s="164"/>
      <c r="C52" s="164"/>
      <c r="G52" s="28"/>
    </row>
    <row r="53" spans="1:7" ht="15.75" customHeight="1" x14ac:dyDescent="0.25">
      <c r="A53" s="164"/>
      <c r="B53" s="164"/>
      <c r="C53" s="164"/>
      <c r="G53" s="28"/>
    </row>
    <row r="54" spans="1:7" ht="15.75" customHeight="1" x14ac:dyDescent="0.25">
      <c r="A54" s="164"/>
      <c r="B54" s="164"/>
      <c r="C54" s="164"/>
      <c r="G54" s="28"/>
    </row>
    <row r="55" spans="1:7" ht="15.75" customHeight="1" x14ac:dyDescent="0.25">
      <c r="A55" s="164"/>
      <c r="B55" s="164"/>
      <c r="C55" s="164"/>
      <c r="G55" s="28"/>
    </row>
    <row r="56" spans="1:7" ht="15.75" customHeight="1" x14ac:dyDescent="0.25">
      <c r="A56" s="164"/>
      <c r="B56" s="164"/>
      <c r="C56" s="164"/>
      <c r="G56" s="28"/>
    </row>
    <row r="57" spans="1:7" ht="15.75" customHeight="1" x14ac:dyDescent="0.25">
      <c r="A57" s="164"/>
      <c r="B57" s="164"/>
      <c r="C57" s="164"/>
      <c r="G57" s="28"/>
    </row>
    <row r="58" spans="1:7" ht="15.75" customHeight="1" x14ac:dyDescent="0.25">
      <c r="A58" s="164"/>
      <c r="B58" s="164"/>
      <c r="C58" s="164"/>
      <c r="G58" s="28"/>
    </row>
    <row r="59" spans="1:7" ht="15.75" customHeight="1" x14ac:dyDescent="0.25">
      <c r="A59" s="164"/>
      <c r="B59" s="164"/>
      <c r="C59" s="164"/>
      <c r="G59" s="28"/>
    </row>
    <row r="60" spans="1:7" ht="15.75" customHeight="1" x14ac:dyDescent="0.25">
      <c r="A60" s="164"/>
      <c r="B60" s="164"/>
      <c r="C60" s="164"/>
      <c r="G60" s="28"/>
    </row>
    <row r="61" spans="1:7" ht="15.75" customHeight="1" x14ac:dyDescent="0.25">
      <c r="A61" s="164"/>
      <c r="B61" s="164"/>
      <c r="C61" s="164"/>
      <c r="G61" s="28"/>
    </row>
    <row r="62" spans="1:7" ht="15.75" customHeight="1" x14ac:dyDescent="0.25">
      <c r="A62" s="164"/>
      <c r="B62" s="164"/>
      <c r="C62" s="164"/>
      <c r="G62" s="28"/>
    </row>
    <row r="63" spans="1:7" ht="15.75" customHeight="1" x14ac:dyDescent="0.25">
      <c r="A63" s="164"/>
      <c r="B63" s="164"/>
      <c r="C63" s="164"/>
      <c r="G63" s="28"/>
    </row>
    <row r="64" spans="1:7" ht="15.75" customHeight="1" x14ac:dyDescent="0.25">
      <c r="A64" s="164"/>
      <c r="B64" s="164"/>
      <c r="C64" s="164"/>
      <c r="G64" s="28"/>
    </row>
    <row r="65" spans="1:7" ht="15.75" customHeight="1" x14ac:dyDescent="0.25">
      <c r="A65" s="164"/>
      <c r="B65" s="164"/>
      <c r="C65" s="164"/>
      <c r="G65" s="28"/>
    </row>
    <row r="66" spans="1:7" ht="15.75" customHeight="1" x14ac:dyDescent="0.25">
      <c r="A66" s="164"/>
      <c r="B66" s="164"/>
      <c r="C66" s="164"/>
      <c r="G66" s="28"/>
    </row>
    <row r="67" spans="1:7" ht="15.75" customHeight="1" x14ac:dyDescent="0.25">
      <c r="A67" s="164"/>
      <c r="B67" s="164"/>
      <c r="C67" s="164"/>
      <c r="G67" s="28"/>
    </row>
    <row r="68" spans="1:7" ht="15.75" customHeight="1" x14ac:dyDescent="0.25">
      <c r="A68" s="164"/>
      <c r="B68" s="164"/>
      <c r="C68" s="164"/>
      <c r="G68" s="28"/>
    </row>
    <row r="69" spans="1:7" ht="15.75" customHeight="1" x14ac:dyDescent="0.25">
      <c r="A69" s="164"/>
      <c r="B69" s="164"/>
      <c r="C69" s="164"/>
      <c r="G69" s="28"/>
    </row>
    <row r="70" spans="1:7" ht="15.75" customHeight="1" x14ac:dyDescent="0.25">
      <c r="A70" s="164"/>
      <c r="B70" s="164"/>
      <c r="C70" s="164"/>
      <c r="G70" s="28"/>
    </row>
    <row r="71" spans="1:7" ht="15.75" customHeight="1" x14ac:dyDescent="0.25">
      <c r="A71" s="164"/>
      <c r="B71" s="164"/>
      <c r="C71" s="164"/>
      <c r="G71" s="28"/>
    </row>
    <row r="72" spans="1:7" ht="15.75" customHeight="1" x14ac:dyDescent="0.25">
      <c r="A72" s="164"/>
      <c r="B72" s="164"/>
      <c r="C72" s="164"/>
      <c r="G72" s="28"/>
    </row>
    <row r="73" spans="1:7" ht="15.75" customHeight="1" x14ac:dyDescent="0.25">
      <c r="A73" s="164"/>
      <c r="B73" s="164"/>
      <c r="C73" s="164"/>
      <c r="G73" s="28"/>
    </row>
    <row r="74" spans="1:7" ht="15.75" customHeight="1" x14ac:dyDescent="0.25">
      <c r="A74" s="164"/>
      <c r="B74" s="164"/>
      <c r="C74" s="164"/>
      <c r="G74" s="28"/>
    </row>
    <row r="75" spans="1:7" ht="15.75" customHeight="1" x14ac:dyDescent="0.25">
      <c r="A75" s="164"/>
      <c r="B75" s="164"/>
      <c r="C75" s="164"/>
      <c r="G75" s="28"/>
    </row>
    <row r="76" spans="1:7" ht="15.75" customHeight="1" x14ac:dyDescent="0.25">
      <c r="A76" s="164"/>
      <c r="B76" s="164"/>
      <c r="C76" s="164"/>
      <c r="G76" s="28"/>
    </row>
    <row r="77" spans="1:7" ht="15.75" customHeight="1" x14ac:dyDescent="0.25">
      <c r="A77" s="164"/>
      <c r="B77" s="164"/>
      <c r="C77" s="164"/>
      <c r="G77" s="28"/>
    </row>
    <row r="78" spans="1:7" ht="15.75" customHeight="1" x14ac:dyDescent="0.25">
      <c r="A78" s="164"/>
      <c r="B78" s="164"/>
      <c r="C78" s="164"/>
      <c r="G78" s="28"/>
    </row>
    <row r="79" spans="1:7" ht="15.75" customHeight="1" x14ac:dyDescent="0.25">
      <c r="A79" s="164"/>
      <c r="B79" s="164"/>
      <c r="C79" s="164"/>
      <c r="G79" s="28"/>
    </row>
    <row r="80" spans="1:7" ht="15.75" customHeight="1" x14ac:dyDescent="0.25">
      <c r="A80" s="164"/>
      <c r="B80" s="164"/>
      <c r="C80" s="164"/>
      <c r="G80" s="28"/>
    </row>
    <row r="81" spans="1:7" ht="15.75" customHeight="1" x14ac:dyDescent="0.25">
      <c r="A81" s="164"/>
      <c r="B81" s="164"/>
      <c r="C81" s="164"/>
      <c r="G81" s="28"/>
    </row>
    <row r="82" spans="1:7" ht="15.75" customHeight="1" x14ac:dyDescent="0.25">
      <c r="A82" s="164"/>
      <c r="B82" s="164"/>
      <c r="C82" s="164"/>
      <c r="G82" s="28"/>
    </row>
    <row r="83" spans="1:7" ht="15.75" customHeight="1" x14ac:dyDescent="0.25">
      <c r="A83" s="164"/>
      <c r="B83" s="164"/>
      <c r="C83" s="164"/>
      <c r="G83" s="28"/>
    </row>
    <row r="84" spans="1:7" ht="15.75" customHeight="1" x14ac:dyDescent="0.25">
      <c r="A84" s="164"/>
      <c r="B84" s="164"/>
      <c r="C84" s="164"/>
      <c r="G84" s="28"/>
    </row>
    <row r="85" spans="1:7" ht="15.75" customHeight="1" x14ac:dyDescent="0.25">
      <c r="A85" s="164"/>
      <c r="B85" s="164"/>
      <c r="C85" s="164"/>
      <c r="G85" s="28"/>
    </row>
    <row r="86" spans="1:7" ht="15.75" customHeight="1" x14ac:dyDescent="0.25">
      <c r="A86" s="164"/>
      <c r="B86" s="164"/>
      <c r="C86" s="164"/>
      <c r="G86" s="28"/>
    </row>
    <row r="87" spans="1:7" ht="15.75" customHeight="1" x14ac:dyDescent="0.25">
      <c r="A87" s="164"/>
      <c r="B87" s="164"/>
      <c r="C87" s="164"/>
      <c r="G87" s="28"/>
    </row>
    <row r="88" spans="1:7" ht="15.75" customHeight="1" x14ac:dyDescent="0.25">
      <c r="A88" s="164"/>
      <c r="B88" s="164"/>
      <c r="C88" s="164"/>
      <c r="G88" s="28"/>
    </row>
    <row r="89" spans="1:7" ht="15.75" customHeight="1" x14ac:dyDescent="0.25">
      <c r="A89" s="164"/>
      <c r="B89" s="164"/>
      <c r="C89" s="164"/>
      <c r="G89" s="28"/>
    </row>
    <row r="90" spans="1:7" ht="15.75" customHeight="1" x14ac:dyDescent="0.25">
      <c r="A90" s="164"/>
      <c r="B90" s="164"/>
      <c r="C90" s="164"/>
      <c r="G90" s="28"/>
    </row>
    <row r="91" spans="1:7" ht="15.75" customHeight="1" x14ac:dyDescent="0.25">
      <c r="A91" s="164"/>
      <c r="B91" s="164"/>
      <c r="C91" s="164"/>
      <c r="G91" s="28"/>
    </row>
    <row r="92" spans="1:7" ht="15.75" customHeight="1" x14ac:dyDescent="0.25">
      <c r="A92" s="164"/>
      <c r="B92" s="164"/>
      <c r="C92" s="164"/>
      <c r="G92" s="28"/>
    </row>
    <row r="93" spans="1:7" ht="15.75" customHeight="1" x14ac:dyDescent="0.25">
      <c r="A93" s="164"/>
      <c r="B93" s="164"/>
      <c r="C93" s="164"/>
      <c r="G93" s="28"/>
    </row>
    <row r="94" spans="1:7" ht="15.75" customHeight="1" x14ac:dyDescent="0.25">
      <c r="A94" s="164"/>
      <c r="B94" s="164"/>
      <c r="C94" s="164"/>
      <c r="G94" s="28"/>
    </row>
    <row r="95" spans="1:7" ht="15.75" customHeight="1" x14ac:dyDescent="0.25">
      <c r="A95" s="164"/>
      <c r="B95" s="164"/>
      <c r="C95" s="164"/>
      <c r="G95" s="28"/>
    </row>
    <row r="96" spans="1:7" ht="15.75" customHeight="1" x14ac:dyDescent="0.25">
      <c r="A96" s="164"/>
      <c r="B96" s="164"/>
      <c r="C96" s="164"/>
      <c r="G96" s="28"/>
    </row>
    <row r="97" spans="1:7" ht="15.75" customHeight="1" x14ac:dyDescent="0.25">
      <c r="A97" s="164"/>
      <c r="B97" s="164"/>
      <c r="C97" s="164"/>
      <c r="G97" s="28"/>
    </row>
    <row r="98" spans="1:7" ht="15.75" customHeight="1" x14ac:dyDescent="0.25">
      <c r="A98" s="164"/>
      <c r="B98" s="164"/>
      <c r="C98" s="164"/>
      <c r="G98" s="28"/>
    </row>
    <row r="99" spans="1:7" ht="15.75" customHeight="1" x14ac:dyDescent="0.25">
      <c r="A99" s="164"/>
      <c r="B99" s="164"/>
      <c r="C99" s="164"/>
      <c r="G99" s="28"/>
    </row>
    <row r="100" spans="1:7" ht="15.75" customHeight="1" x14ac:dyDescent="0.25">
      <c r="A100" s="164"/>
      <c r="B100" s="164"/>
      <c r="C100" s="164"/>
      <c r="G100" s="28"/>
    </row>
    <row r="101" spans="1:7" ht="15.75" customHeight="1" x14ac:dyDescent="0.25">
      <c r="A101" s="164"/>
      <c r="B101" s="164"/>
      <c r="C101" s="164"/>
      <c r="G101" s="28"/>
    </row>
    <row r="102" spans="1:7" ht="15.75" customHeight="1" x14ac:dyDescent="0.25">
      <c r="A102" s="164"/>
      <c r="B102" s="164"/>
      <c r="C102" s="164"/>
      <c r="G102" s="28"/>
    </row>
    <row r="103" spans="1:7" ht="15.75" customHeight="1" x14ac:dyDescent="0.25">
      <c r="A103" s="164"/>
      <c r="B103" s="164"/>
      <c r="C103" s="164"/>
      <c r="G103" s="28"/>
    </row>
    <row r="104" spans="1:7" ht="15.75" customHeight="1" x14ac:dyDescent="0.25">
      <c r="A104" s="164"/>
      <c r="B104" s="164"/>
      <c r="C104" s="164"/>
      <c r="G104" s="28"/>
    </row>
    <row r="105" spans="1:7" ht="15.75" customHeight="1" x14ac:dyDescent="0.25">
      <c r="A105" s="164"/>
      <c r="B105" s="164"/>
      <c r="C105" s="164"/>
      <c r="G105" s="28"/>
    </row>
    <row r="106" spans="1:7" ht="15.75" customHeight="1" x14ac:dyDescent="0.25">
      <c r="A106" s="164"/>
      <c r="B106" s="164"/>
      <c r="C106" s="164"/>
      <c r="G106" s="28"/>
    </row>
    <row r="107" spans="1:7" ht="15.75" customHeight="1" x14ac:dyDescent="0.25">
      <c r="A107" s="164"/>
      <c r="B107" s="164"/>
      <c r="C107" s="164"/>
      <c r="G107" s="28"/>
    </row>
    <row r="108" spans="1:7" ht="15.75" customHeight="1" x14ac:dyDescent="0.25">
      <c r="A108" s="164"/>
      <c r="B108" s="164"/>
      <c r="C108" s="164"/>
      <c r="G108" s="28"/>
    </row>
    <row r="109" spans="1:7" ht="15.75" customHeight="1" x14ac:dyDescent="0.25">
      <c r="A109" s="164"/>
      <c r="B109" s="164"/>
      <c r="C109" s="164"/>
      <c r="G109" s="28"/>
    </row>
    <row r="110" spans="1:7" ht="15.75" customHeight="1" x14ac:dyDescent="0.25">
      <c r="A110" s="164"/>
      <c r="B110" s="164"/>
      <c r="C110" s="164"/>
      <c r="G110" s="28"/>
    </row>
    <row r="111" spans="1:7" ht="15.75" customHeight="1" x14ac:dyDescent="0.25">
      <c r="A111" s="164"/>
      <c r="B111" s="164"/>
      <c r="C111" s="164"/>
      <c r="G111" s="28"/>
    </row>
    <row r="112" spans="1:7" ht="15.75" customHeight="1" x14ac:dyDescent="0.25">
      <c r="A112" s="164"/>
      <c r="B112" s="164"/>
      <c r="C112" s="164"/>
      <c r="G112" s="28"/>
    </row>
    <row r="113" spans="1:7" ht="15.75" customHeight="1" x14ac:dyDescent="0.25">
      <c r="A113" s="164"/>
      <c r="B113" s="164"/>
      <c r="C113" s="164"/>
      <c r="G113" s="28"/>
    </row>
    <row r="114" spans="1:7" ht="15.75" customHeight="1" x14ac:dyDescent="0.25">
      <c r="A114" s="164"/>
      <c r="B114" s="164"/>
      <c r="C114" s="164"/>
      <c r="G114" s="28"/>
    </row>
    <row r="115" spans="1:7" ht="15.75" customHeight="1" x14ac:dyDescent="0.25">
      <c r="A115" s="164"/>
      <c r="B115" s="164"/>
      <c r="C115" s="164"/>
      <c r="G115" s="28"/>
    </row>
    <row r="116" spans="1:7" ht="15.75" customHeight="1" x14ac:dyDescent="0.25">
      <c r="A116" s="164"/>
      <c r="B116" s="164"/>
      <c r="C116" s="164"/>
      <c r="G116" s="28"/>
    </row>
    <row r="117" spans="1:7" ht="15.75" customHeight="1" x14ac:dyDescent="0.25">
      <c r="A117" s="164"/>
      <c r="B117" s="164"/>
      <c r="C117" s="164"/>
      <c r="G117" s="28"/>
    </row>
    <row r="118" spans="1:7" ht="15.75" customHeight="1" x14ac:dyDescent="0.25">
      <c r="A118" s="164"/>
      <c r="B118" s="164"/>
      <c r="C118" s="164"/>
      <c r="G118" s="28"/>
    </row>
    <row r="119" spans="1:7" ht="15.75" customHeight="1" x14ac:dyDescent="0.25">
      <c r="A119" s="164"/>
      <c r="B119" s="164"/>
      <c r="C119" s="164"/>
      <c r="G119" s="28"/>
    </row>
    <row r="120" spans="1:7" ht="15.75" customHeight="1" x14ac:dyDescent="0.25">
      <c r="A120" s="164"/>
      <c r="B120" s="164"/>
      <c r="C120" s="164"/>
      <c r="G120" s="28"/>
    </row>
    <row r="121" spans="1:7" ht="15.75" customHeight="1" x14ac:dyDescent="0.25">
      <c r="A121" s="164"/>
      <c r="B121" s="164"/>
      <c r="C121" s="164"/>
      <c r="G121" s="28"/>
    </row>
    <row r="122" spans="1:7" ht="15.75" customHeight="1" x14ac:dyDescent="0.25">
      <c r="A122" s="164"/>
      <c r="B122" s="164"/>
      <c r="C122" s="164"/>
      <c r="G122" s="28"/>
    </row>
    <row r="123" spans="1:7" ht="15.75" customHeight="1" x14ac:dyDescent="0.25">
      <c r="A123" s="164"/>
      <c r="B123" s="164"/>
      <c r="C123" s="164"/>
      <c r="G123" s="28"/>
    </row>
    <row r="124" spans="1:7" ht="15.75" customHeight="1" x14ac:dyDescent="0.25">
      <c r="A124" s="164"/>
      <c r="B124" s="164"/>
      <c r="C124" s="164"/>
      <c r="G124" s="28"/>
    </row>
    <row r="125" spans="1:7" ht="15.75" customHeight="1" x14ac:dyDescent="0.25">
      <c r="A125" s="164"/>
      <c r="B125" s="164"/>
      <c r="C125" s="164"/>
      <c r="G125" s="28"/>
    </row>
    <row r="126" spans="1:7" ht="15.75" customHeight="1" x14ac:dyDescent="0.25">
      <c r="A126" s="164"/>
      <c r="B126" s="164"/>
      <c r="C126" s="164"/>
      <c r="G126" s="28"/>
    </row>
    <row r="127" spans="1:7" ht="15.75" customHeight="1" x14ac:dyDescent="0.25">
      <c r="A127" s="164"/>
      <c r="B127" s="164"/>
      <c r="C127" s="164"/>
      <c r="G127" s="28"/>
    </row>
    <row r="128" spans="1:7" ht="15.75" customHeight="1" x14ac:dyDescent="0.25">
      <c r="A128" s="164"/>
      <c r="B128" s="164"/>
      <c r="C128" s="164"/>
      <c r="G128" s="28"/>
    </row>
    <row r="129" spans="1:7" ht="15.75" customHeight="1" x14ac:dyDescent="0.25">
      <c r="A129" s="164"/>
      <c r="B129" s="164"/>
      <c r="C129" s="164"/>
      <c r="G129" s="28"/>
    </row>
    <row r="130" spans="1:7" ht="15.75" customHeight="1" x14ac:dyDescent="0.25">
      <c r="A130" s="164"/>
      <c r="B130" s="164"/>
      <c r="C130" s="164"/>
      <c r="G130" s="28"/>
    </row>
    <row r="131" spans="1:7" ht="15.75" customHeight="1" x14ac:dyDescent="0.25">
      <c r="A131" s="164"/>
      <c r="B131" s="164"/>
      <c r="C131" s="164"/>
      <c r="G131" s="28"/>
    </row>
    <row r="132" spans="1:7" ht="15.75" customHeight="1" x14ac:dyDescent="0.25">
      <c r="A132" s="164"/>
      <c r="B132" s="164"/>
      <c r="C132" s="164"/>
      <c r="G132" s="28"/>
    </row>
    <row r="133" spans="1:7" ht="15.75" customHeight="1" x14ac:dyDescent="0.25">
      <c r="A133" s="164"/>
      <c r="B133" s="164"/>
      <c r="C133" s="164"/>
      <c r="G133" s="28"/>
    </row>
    <row r="134" spans="1:7" ht="15.75" customHeight="1" x14ac:dyDescent="0.25">
      <c r="A134" s="164"/>
      <c r="B134" s="164"/>
      <c r="C134" s="164"/>
      <c r="G134" s="28"/>
    </row>
    <row r="135" spans="1:7" ht="15.75" customHeight="1" x14ac:dyDescent="0.25">
      <c r="A135" s="164"/>
      <c r="B135" s="164"/>
      <c r="C135" s="164"/>
      <c r="G135" s="28"/>
    </row>
    <row r="136" spans="1:7" ht="15.75" customHeight="1" x14ac:dyDescent="0.25">
      <c r="A136" s="164"/>
      <c r="B136" s="164"/>
      <c r="C136" s="164"/>
      <c r="G136" s="28"/>
    </row>
    <row r="137" spans="1:7" ht="15.75" customHeight="1" x14ac:dyDescent="0.25">
      <c r="A137" s="164"/>
      <c r="B137" s="164"/>
      <c r="C137" s="164"/>
      <c r="G137" s="28"/>
    </row>
    <row r="138" spans="1:7" ht="15.75" customHeight="1" x14ac:dyDescent="0.25">
      <c r="A138" s="164"/>
      <c r="B138" s="164"/>
      <c r="C138" s="164"/>
      <c r="G138" s="28"/>
    </row>
    <row r="139" spans="1:7" ht="15.75" customHeight="1" x14ac:dyDescent="0.25">
      <c r="A139" s="164"/>
      <c r="B139" s="164"/>
      <c r="C139" s="164"/>
      <c r="G139" s="28"/>
    </row>
    <row r="140" spans="1:7" ht="15.75" customHeight="1" x14ac:dyDescent="0.25">
      <c r="A140" s="164"/>
      <c r="B140" s="164"/>
      <c r="C140" s="164"/>
      <c r="G140" s="28"/>
    </row>
    <row r="141" spans="1:7" ht="15.75" customHeight="1" x14ac:dyDescent="0.25">
      <c r="A141" s="164"/>
      <c r="B141" s="164"/>
      <c r="C141" s="164"/>
      <c r="G141" s="28"/>
    </row>
    <row r="142" spans="1:7" ht="15.75" customHeight="1" x14ac:dyDescent="0.25">
      <c r="A142" s="164"/>
      <c r="B142" s="164"/>
      <c r="C142" s="164"/>
      <c r="G142" s="28"/>
    </row>
    <row r="143" spans="1:7" ht="15.75" customHeight="1" x14ac:dyDescent="0.25">
      <c r="A143" s="164"/>
      <c r="B143" s="164"/>
      <c r="C143" s="164"/>
      <c r="G143" s="28"/>
    </row>
    <row r="144" spans="1:7" ht="15.75" customHeight="1" x14ac:dyDescent="0.25">
      <c r="A144" s="164"/>
      <c r="B144" s="164"/>
      <c r="C144" s="164"/>
      <c r="G144" s="28"/>
    </row>
    <row r="145" spans="1:7" ht="15.75" customHeight="1" x14ac:dyDescent="0.25">
      <c r="A145" s="164"/>
      <c r="B145" s="164"/>
      <c r="C145" s="164"/>
      <c r="G145" s="28"/>
    </row>
    <row r="146" spans="1:7" ht="15.75" customHeight="1" x14ac:dyDescent="0.25">
      <c r="A146" s="164"/>
      <c r="B146" s="164"/>
      <c r="C146" s="164"/>
      <c r="G146" s="28"/>
    </row>
    <row r="147" spans="1:7" ht="15.75" customHeight="1" x14ac:dyDescent="0.25">
      <c r="A147" s="164"/>
      <c r="B147" s="164"/>
      <c r="C147" s="164"/>
      <c r="G147" s="28"/>
    </row>
    <row r="148" spans="1:7" ht="15.75" customHeight="1" x14ac:dyDescent="0.25">
      <c r="A148" s="164"/>
      <c r="B148" s="164"/>
      <c r="C148" s="164"/>
      <c r="G148" s="28"/>
    </row>
    <row r="149" spans="1:7" ht="15.75" customHeight="1" x14ac:dyDescent="0.25">
      <c r="A149" s="164"/>
      <c r="B149" s="164"/>
      <c r="C149" s="164"/>
      <c r="G149" s="28"/>
    </row>
    <row r="150" spans="1:7" ht="15.75" customHeight="1" x14ac:dyDescent="0.25">
      <c r="A150" s="164"/>
      <c r="B150" s="164"/>
      <c r="C150" s="164"/>
      <c r="G150" s="28"/>
    </row>
    <row r="151" spans="1:7" ht="15.75" customHeight="1" x14ac:dyDescent="0.25">
      <c r="A151" s="164"/>
      <c r="B151" s="164"/>
      <c r="C151" s="164"/>
      <c r="G151" s="28"/>
    </row>
    <row r="152" spans="1:7" ht="15.75" customHeight="1" x14ac:dyDescent="0.25">
      <c r="A152" s="164"/>
      <c r="B152" s="164"/>
      <c r="C152" s="164"/>
      <c r="G152" s="28"/>
    </row>
    <row r="153" spans="1:7" ht="15.75" customHeight="1" x14ac:dyDescent="0.25">
      <c r="A153" s="164"/>
      <c r="B153" s="164"/>
      <c r="C153" s="164"/>
      <c r="G153" s="28"/>
    </row>
    <row r="154" spans="1:7" ht="15.75" customHeight="1" x14ac:dyDescent="0.25">
      <c r="A154" s="164"/>
      <c r="B154" s="164"/>
      <c r="C154" s="164"/>
      <c r="G154" s="28"/>
    </row>
    <row r="155" spans="1:7" ht="15.75" customHeight="1" x14ac:dyDescent="0.25">
      <c r="A155" s="164"/>
      <c r="B155" s="164"/>
      <c r="C155" s="164"/>
      <c r="G155" s="28"/>
    </row>
    <row r="156" spans="1:7" ht="15.75" customHeight="1" x14ac:dyDescent="0.25">
      <c r="A156" s="164"/>
      <c r="B156" s="164"/>
      <c r="C156" s="164"/>
      <c r="G156" s="28"/>
    </row>
    <row r="157" spans="1:7" ht="15.75" customHeight="1" x14ac:dyDescent="0.25">
      <c r="A157" s="164"/>
      <c r="B157" s="164"/>
      <c r="C157" s="164"/>
      <c r="G157" s="28"/>
    </row>
    <row r="158" spans="1:7" ht="15.75" customHeight="1" x14ac:dyDescent="0.25">
      <c r="A158" s="164"/>
      <c r="B158" s="164"/>
      <c r="C158" s="164"/>
      <c r="G158" s="28"/>
    </row>
    <row r="159" spans="1:7" ht="15.75" customHeight="1" x14ac:dyDescent="0.25">
      <c r="A159" s="164"/>
      <c r="B159" s="164"/>
      <c r="C159" s="164"/>
      <c r="G159" s="28"/>
    </row>
    <row r="160" spans="1:7" ht="15.75" customHeight="1" x14ac:dyDescent="0.25">
      <c r="A160" s="164"/>
      <c r="B160" s="164"/>
      <c r="C160" s="164"/>
      <c r="G160" s="28"/>
    </row>
    <row r="161" spans="1:7" ht="15.75" customHeight="1" x14ac:dyDescent="0.25">
      <c r="A161" s="164"/>
      <c r="B161" s="164"/>
      <c r="C161" s="164"/>
      <c r="G161" s="28"/>
    </row>
    <row r="162" spans="1:7" ht="15.75" customHeight="1" x14ac:dyDescent="0.25">
      <c r="A162" s="164"/>
      <c r="B162" s="164"/>
      <c r="C162" s="164"/>
      <c r="G162" s="28"/>
    </row>
    <row r="163" spans="1:7" ht="15.75" customHeight="1" x14ac:dyDescent="0.25">
      <c r="A163" s="164"/>
      <c r="B163" s="164"/>
      <c r="C163" s="164"/>
      <c r="G163" s="28"/>
    </row>
    <row r="164" spans="1:7" ht="15.75" customHeight="1" x14ac:dyDescent="0.25">
      <c r="A164" s="164"/>
      <c r="B164" s="164"/>
      <c r="C164" s="164"/>
      <c r="G164" s="28"/>
    </row>
    <row r="165" spans="1:7" ht="15.75" customHeight="1" x14ac:dyDescent="0.25">
      <c r="A165" s="164"/>
      <c r="B165" s="164"/>
      <c r="C165" s="164"/>
      <c r="G165" s="28"/>
    </row>
    <row r="166" spans="1:7" ht="15.75" customHeight="1" x14ac:dyDescent="0.25">
      <c r="A166" s="164"/>
      <c r="B166" s="164"/>
      <c r="C166" s="164"/>
      <c r="G166" s="28"/>
    </row>
    <row r="167" spans="1:7" ht="15.75" customHeight="1" x14ac:dyDescent="0.25">
      <c r="A167" s="164"/>
      <c r="B167" s="164"/>
      <c r="C167" s="164"/>
      <c r="G167" s="28"/>
    </row>
    <row r="168" spans="1:7" ht="15.75" customHeight="1" x14ac:dyDescent="0.25">
      <c r="A168" s="164"/>
      <c r="B168" s="164"/>
      <c r="C168" s="164"/>
      <c r="G168" s="28"/>
    </row>
    <row r="169" spans="1:7" ht="15.75" customHeight="1" x14ac:dyDescent="0.25">
      <c r="A169" s="164"/>
      <c r="B169" s="164"/>
      <c r="C169" s="164"/>
      <c r="G169" s="28"/>
    </row>
    <row r="170" spans="1:7" ht="15.75" customHeight="1" x14ac:dyDescent="0.25">
      <c r="A170" s="164"/>
      <c r="B170" s="164"/>
      <c r="C170" s="164"/>
      <c r="G170" s="28"/>
    </row>
    <row r="171" spans="1:7" ht="15.75" customHeight="1" x14ac:dyDescent="0.25">
      <c r="A171" s="164"/>
      <c r="B171" s="164"/>
      <c r="C171" s="164"/>
      <c r="G171" s="28"/>
    </row>
    <row r="172" spans="1:7" ht="15.75" customHeight="1" x14ac:dyDescent="0.25">
      <c r="A172" s="164"/>
      <c r="B172" s="164"/>
      <c r="C172" s="164"/>
      <c r="G172" s="28"/>
    </row>
    <row r="173" spans="1:7" ht="15.75" customHeight="1" x14ac:dyDescent="0.25">
      <c r="A173" s="164"/>
      <c r="B173" s="164"/>
      <c r="C173" s="164"/>
      <c r="G173" s="28"/>
    </row>
    <row r="174" spans="1:7" ht="15.75" customHeight="1" x14ac:dyDescent="0.25">
      <c r="A174" s="164"/>
      <c r="B174" s="164"/>
      <c r="C174" s="164"/>
      <c r="G174" s="28"/>
    </row>
    <row r="175" spans="1:7" ht="15.75" customHeight="1" x14ac:dyDescent="0.25">
      <c r="A175" s="164"/>
      <c r="B175" s="164"/>
      <c r="C175" s="164"/>
      <c r="G175" s="28"/>
    </row>
    <row r="176" spans="1:7" ht="15.75" customHeight="1" x14ac:dyDescent="0.25">
      <c r="A176" s="164"/>
      <c r="B176" s="164"/>
      <c r="C176" s="164"/>
      <c r="G176" s="28"/>
    </row>
    <row r="177" spans="1:7" ht="15.75" customHeight="1" x14ac:dyDescent="0.25">
      <c r="A177" s="164"/>
      <c r="B177" s="164"/>
      <c r="C177" s="164"/>
      <c r="G177" s="28"/>
    </row>
    <row r="178" spans="1:7" ht="15.75" customHeight="1" x14ac:dyDescent="0.25">
      <c r="A178" s="164"/>
      <c r="B178" s="164"/>
      <c r="C178" s="164"/>
      <c r="G178" s="28"/>
    </row>
    <row r="179" spans="1:7" ht="15.75" customHeight="1" x14ac:dyDescent="0.25">
      <c r="A179" s="164"/>
      <c r="B179" s="164"/>
      <c r="C179" s="164"/>
      <c r="G179" s="28"/>
    </row>
    <row r="180" spans="1:7" ht="15.75" customHeight="1" x14ac:dyDescent="0.25">
      <c r="A180" s="164"/>
      <c r="B180" s="164"/>
      <c r="C180" s="164"/>
      <c r="G180" s="28"/>
    </row>
    <row r="181" spans="1:7" ht="15.75" customHeight="1" x14ac:dyDescent="0.25">
      <c r="A181" s="164"/>
      <c r="B181" s="164"/>
      <c r="C181" s="164"/>
      <c r="G181" s="28"/>
    </row>
    <row r="182" spans="1:7" ht="15.75" customHeight="1" x14ac:dyDescent="0.25">
      <c r="A182" s="164"/>
      <c r="B182" s="164"/>
      <c r="C182" s="164"/>
      <c r="G182" s="28"/>
    </row>
    <row r="183" spans="1:7" ht="15.75" customHeight="1" x14ac:dyDescent="0.25">
      <c r="A183" s="164"/>
      <c r="B183" s="164"/>
      <c r="C183" s="164"/>
      <c r="G183" s="28"/>
    </row>
    <row r="184" spans="1:7" ht="15.75" customHeight="1" x14ac:dyDescent="0.25">
      <c r="A184" s="164"/>
      <c r="B184" s="164"/>
      <c r="C184" s="164"/>
      <c r="G184" s="28"/>
    </row>
    <row r="185" spans="1:7" ht="15.75" customHeight="1" x14ac:dyDescent="0.25">
      <c r="A185" s="164"/>
      <c r="B185" s="164"/>
      <c r="C185" s="164"/>
      <c r="G185" s="28"/>
    </row>
    <row r="186" spans="1:7" ht="15.75" customHeight="1" x14ac:dyDescent="0.25">
      <c r="A186" s="164"/>
      <c r="B186" s="164"/>
      <c r="C186" s="164"/>
      <c r="G186" s="28"/>
    </row>
    <row r="187" spans="1:7" ht="15.75" customHeight="1" x14ac:dyDescent="0.25">
      <c r="A187" s="164"/>
      <c r="B187" s="164"/>
      <c r="C187" s="164"/>
      <c r="G187" s="28"/>
    </row>
    <row r="188" spans="1:7" ht="15.75" customHeight="1" x14ac:dyDescent="0.25">
      <c r="A188" s="164"/>
      <c r="B188" s="164"/>
      <c r="C188" s="164"/>
      <c r="G188" s="28"/>
    </row>
    <row r="189" spans="1:7" ht="15.75" customHeight="1" x14ac:dyDescent="0.25">
      <c r="A189" s="164"/>
      <c r="B189" s="164"/>
      <c r="C189" s="164"/>
      <c r="G189" s="28"/>
    </row>
    <row r="190" spans="1:7" ht="15.75" customHeight="1" x14ac:dyDescent="0.25">
      <c r="A190" s="164"/>
      <c r="B190" s="164"/>
      <c r="C190" s="164"/>
      <c r="G190" s="28"/>
    </row>
    <row r="191" spans="1:7" ht="15.75" customHeight="1" x14ac:dyDescent="0.25">
      <c r="A191" s="164"/>
      <c r="B191" s="164"/>
      <c r="C191" s="164"/>
      <c r="G191" s="28"/>
    </row>
    <row r="192" spans="1:7" ht="15.75" customHeight="1" x14ac:dyDescent="0.25">
      <c r="A192" s="164"/>
      <c r="B192" s="164"/>
      <c r="C192" s="164"/>
      <c r="G192" s="28"/>
    </row>
    <row r="193" spans="1:7" ht="15.75" customHeight="1" x14ac:dyDescent="0.25">
      <c r="A193" s="164"/>
      <c r="B193" s="164"/>
      <c r="C193" s="164"/>
      <c r="G193" s="28"/>
    </row>
    <row r="194" spans="1:7" ht="15.75" customHeight="1" x14ac:dyDescent="0.25">
      <c r="A194" s="164"/>
      <c r="B194" s="164"/>
      <c r="C194" s="164"/>
      <c r="G194" s="28"/>
    </row>
    <row r="195" spans="1:7" ht="15.75" customHeight="1" x14ac:dyDescent="0.25">
      <c r="A195" s="164"/>
      <c r="B195" s="164"/>
      <c r="C195" s="164"/>
      <c r="G195" s="28"/>
    </row>
    <row r="196" spans="1:7" ht="15.75" customHeight="1" x14ac:dyDescent="0.25">
      <c r="A196" s="164"/>
      <c r="B196" s="164"/>
      <c r="C196" s="164"/>
      <c r="G196" s="28"/>
    </row>
    <row r="197" spans="1:7" ht="15.75" customHeight="1" x14ac:dyDescent="0.25">
      <c r="A197" s="164"/>
      <c r="B197" s="164"/>
      <c r="C197" s="164"/>
      <c r="G197" s="28"/>
    </row>
    <row r="198" spans="1:7" ht="15.75" customHeight="1" x14ac:dyDescent="0.25">
      <c r="A198" s="164"/>
      <c r="B198" s="164"/>
      <c r="C198" s="164"/>
      <c r="G198" s="28"/>
    </row>
    <row r="199" spans="1:7" ht="15.75" customHeight="1" x14ac:dyDescent="0.25">
      <c r="A199" s="164"/>
      <c r="B199" s="164"/>
      <c r="C199" s="164"/>
      <c r="G199" s="28"/>
    </row>
    <row r="200" spans="1:7" ht="15.75" customHeight="1" x14ac:dyDescent="0.25">
      <c r="A200" s="164"/>
      <c r="B200" s="164"/>
      <c r="C200" s="164"/>
      <c r="G200" s="28"/>
    </row>
    <row r="201" spans="1:7" ht="15.75" customHeight="1" x14ac:dyDescent="0.25">
      <c r="A201" s="164"/>
      <c r="B201" s="164"/>
      <c r="C201" s="164"/>
      <c r="G201" s="28"/>
    </row>
    <row r="202" spans="1:7" ht="15.75" customHeight="1" x14ac:dyDescent="0.25">
      <c r="A202" s="164"/>
      <c r="B202" s="164"/>
      <c r="C202" s="164"/>
      <c r="G202" s="28"/>
    </row>
    <row r="203" spans="1:7" ht="15.75" customHeight="1" x14ac:dyDescent="0.25">
      <c r="A203" s="164"/>
      <c r="B203" s="164"/>
      <c r="C203" s="164"/>
      <c r="G203" s="28"/>
    </row>
    <row r="204" spans="1:7" ht="15.75" customHeight="1" x14ac:dyDescent="0.25">
      <c r="A204" s="164"/>
      <c r="B204" s="164"/>
      <c r="C204" s="164"/>
      <c r="G204" s="28"/>
    </row>
    <row r="205" spans="1:7" ht="15.75" customHeight="1" x14ac:dyDescent="0.25">
      <c r="A205" s="164"/>
      <c r="B205" s="164"/>
      <c r="C205" s="164"/>
      <c r="G205" s="28"/>
    </row>
    <row r="206" spans="1:7" ht="15.75" customHeight="1" x14ac:dyDescent="0.25">
      <c r="A206" s="164"/>
      <c r="B206" s="164"/>
      <c r="C206" s="164"/>
      <c r="G206" s="28"/>
    </row>
    <row r="207" spans="1:7" ht="15.75" customHeight="1" x14ac:dyDescent="0.25">
      <c r="A207" s="164"/>
      <c r="B207" s="164"/>
      <c r="C207" s="164"/>
      <c r="G207" s="28"/>
    </row>
    <row r="208" spans="1:7" ht="15.75" customHeight="1" x14ac:dyDescent="0.25">
      <c r="A208" s="164"/>
      <c r="B208" s="164"/>
      <c r="C208" s="164"/>
      <c r="G208" s="28"/>
    </row>
    <row r="209" spans="1:7" ht="15.75" customHeight="1" x14ac:dyDescent="0.25">
      <c r="A209" s="164"/>
      <c r="B209" s="164"/>
      <c r="C209" s="164"/>
      <c r="G209" s="28"/>
    </row>
    <row r="210" spans="1:7" ht="15.75" customHeight="1" x14ac:dyDescent="0.25">
      <c r="A210" s="164"/>
      <c r="B210" s="164"/>
      <c r="C210" s="164"/>
      <c r="G210" s="28"/>
    </row>
    <row r="211" spans="1:7" ht="15.75" customHeight="1" x14ac:dyDescent="0.25">
      <c r="A211" s="164"/>
      <c r="B211" s="164"/>
      <c r="C211" s="164"/>
      <c r="G211" s="28"/>
    </row>
    <row r="212" spans="1:7" ht="15.75" customHeight="1" x14ac:dyDescent="0.25">
      <c r="A212" s="164"/>
      <c r="B212" s="164"/>
      <c r="C212" s="164"/>
      <c r="G212" s="28"/>
    </row>
    <row r="213" spans="1:7" ht="15.75" customHeight="1" x14ac:dyDescent="0.25">
      <c r="A213" s="164"/>
      <c r="B213" s="164"/>
      <c r="C213" s="164"/>
      <c r="G213" s="28"/>
    </row>
    <row r="214" spans="1:7" ht="15.75" customHeight="1" x14ac:dyDescent="0.25">
      <c r="A214" s="164"/>
      <c r="B214" s="164"/>
      <c r="C214" s="164"/>
      <c r="G214" s="28"/>
    </row>
    <row r="215" spans="1:7" ht="15.75" customHeight="1" x14ac:dyDescent="0.25">
      <c r="A215" s="164"/>
      <c r="B215" s="164"/>
      <c r="C215" s="164"/>
      <c r="G215" s="28"/>
    </row>
    <row r="216" spans="1:7" ht="15.75" customHeight="1" x14ac:dyDescent="0.25">
      <c r="A216" s="164"/>
      <c r="B216" s="164"/>
      <c r="C216" s="164"/>
      <c r="G216" s="28"/>
    </row>
    <row r="217" spans="1:7" ht="15.75" customHeight="1" x14ac:dyDescent="0.25">
      <c r="A217" s="164"/>
      <c r="B217" s="164"/>
      <c r="C217" s="164"/>
      <c r="G217" s="28"/>
    </row>
    <row r="218" spans="1:7" ht="15.75" customHeight="1" x14ac:dyDescent="0.25">
      <c r="A218" s="164"/>
      <c r="B218" s="164"/>
      <c r="C218" s="164"/>
      <c r="G218" s="28"/>
    </row>
    <row r="219" spans="1:7" ht="15.75" customHeight="1" x14ac:dyDescent="0.25">
      <c r="A219" s="164"/>
      <c r="B219" s="164"/>
      <c r="C219" s="164"/>
      <c r="G219" s="28"/>
    </row>
    <row r="220" spans="1:7" ht="15.75" customHeight="1" x14ac:dyDescent="0.25">
      <c r="A220" s="164"/>
      <c r="B220" s="164"/>
      <c r="C220" s="164"/>
      <c r="G220" s="28"/>
    </row>
    <row r="221" spans="1:7" ht="15.75" customHeight="1" x14ac:dyDescent="0.25">
      <c r="A221" s="164"/>
      <c r="B221" s="164"/>
      <c r="C221" s="164"/>
      <c r="G221" s="28"/>
    </row>
    <row r="222" spans="1:7" ht="15.75" customHeight="1" x14ac:dyDescent="0.25">
      <c r="A222" s="164"/>
      <c r="B222" s="164"/>
      <c r="C222" s="164"/>
      <c r="G222" s="28"/>
    </row>
    <row r="223" spans="1:7" ht="15.75" customHeight="1" x14ac:dyDescent="0.25">
      <c r="A223" s="164"/>
      <c r="B223" s="164"/>
      <c r="C223" s="164"/>
      <c r="G223" s="28"/>
    </row>
    <row r="224" spans="1:7" ht="15.75" customHeight="1" x14ac:dyDescent="0.25">
      <c r="A224" s="164"/>
      <c r="B224" s="164"/>
      <c r="C224" s="164"/>
      <c r="G224" s="28"/>
    </row>
    <row r="225" spans="1:7" ht="15.75" customHeight="1" x14ac:dyDescent="0.25">
      <c r="A225" s="164"/>
      <c r="B225" s="164"/>
      <c r="C225" s="164"/>
      <c r="G225" s="28"/>
    </row>
    <row r="226" spans="1:7" ht="15.75" customHeight="1" x14ac:dyDescent="0.25">
      <c r="A226" s="164"/>
      <c r="B226" s="164"/>
      <c r="C226" s="164"/>
      <c r="G226" s="28"/>
    </row>
    <row r="227" spans="1:7" ht="15.75" customHeight="1" x14ac:dyDescent="0.25">
      <c r="A227" s="164"/>
      <c r="B227" s="164"/>
      <c r="C227" s="164"/>
      <c r="G227" s="28"/>
    </row>
    <row r="228" spans="1:7" ht="15.75" customHeight="1" x14ac:dyDescent="0.25">
      <c r="A228" s="164"/>
      <c r="B228" s="164"/>
      <c r="C228" s="164"/>
      <c r="G228" s="28"/>
    </row>
    <row r="229" spans="1:7" ht="15.75" customHeight="1" x14ac:dyDescent="0.25">
      <c r="A229" s="164"/>
      <c r="B229" s="164"/>
      <c r="C229" s="164"/>
      <c r="G229" s="28"/>
    </row>
    <row r="230" spans="1:7" ht="15.75" customHeight="1" x14ac:dyDescent="0.25">
      <c r="A230" s="164"/>
      <c r="B230" s="164"/>
      <c r="C230" s="164"/>
      <c r="G230" s="28"/>
    </row>
    <row r="231" spans="1:7" ht="15.75" customHeight="1" x14ac:dyDescent="0.25">
      <c r="A231" s="164"/>
      <c r="B231" s="164"/>
      <c r="C231" s="164"/>
      <c r="G231" s="28"/>
    </row>
    <row r="232" spans="1:7" ht="15.75" customHeight="1" x14ac:dyDescent="0.25">
      <c r="A232" s="164"/>
      <c r="B232" s="164"/>
      <c r="C232" s="164"/>
      <c r="G232" s="28"/>
    </row>
    <row r="233" spans="1:7" ht="15.75" customHeight="1" x14ac:dyDescent="0.25">
      <c r="A233" s="164"/>
      <c r="B233" s="164"/>
      <c r="C233" s="164"/>
      <c r="G233" s="28"/>
    </row>
    <row r="234" spans="1:7" ht="15.75" customHeight="1" x14ac:dyDescent="0.25">
      <c r="A234" s="164"/>
      <c r="B234" s="164"/>
      <c r="C234" s="164"/>
      <c r="G234" s="28"/>
    </row>
    <row r="235" spans="1:7" ht="15.75" customHeight="1" x14ac:dyDescent="0.25">
      <c r="A235" s="164"/>
      <c r="B235" s="164"/>
      <c r="C235" s="164"/>
      <c r="G235" s="28"/>
    </row>
    <row r="236" spans="1:7" ht="15.75" customHeight="1" x14ac:dyDescent="0.25">
      <c r="A236" s="164"/>
      <c r="B236" s="164"/>
      <c r="C236" s="164"/>
      <c r="G236" s="28"/>
    </row>
    <row r="237" spans="1:7" ht="15.75" customHeight="1" x14ac:dyDescent="0.25">
      <c r="A237" s="164"/>
      <c r="B237" s="164"/>
      <c r="C237" s="164"/>
      <c r="G237" s="28"/>
    </row>
    <row r="238" spans="1:7" ht="15.75" customHeight="1" x14ac:dyDescent="0.25">
      <c r="A238" s="164"/>
      <c r="B238" s="164"/>
      <c r="C238" s="164"/>
      <c r="G238" s="28"/>
    </row>
    <row r="239" spans="1:7" ht="15.75" customHeight="1" x14ac:dyDescent="0.25">
      <c r="A239" s="164"/>
      <c r="B239" s="164"/>
      <c r="C239" s="164"/>
      <c r="G239" s="28"/>
    </row>
    <row r="240" spans="1:7" ht="15.75" customHeight="1" x14ac:dyDescent="0.25">
      <c r="A240" s="164"/>
      <c r="B240" s="164"/>
      <c r="C240" s="164"/>
      <c r="G240" s="28"/>
    </row>
    <row r="241" spans="1:7" ht="15.75" customHeight="1" x14ac:dyDescent="0.25">
      <c r="A241" s="164"/>
      <c r="B241" s="164"/>
      <c r="C241" s="164"/>
      <c r="G241" s="28"/>
    </row>
    <row r="242" spans="1:7" ht="15.75" customHeight="1" x14ac:dyDescent="0.25">
      <c r="A242" s="164"/>
      <c r="B242" s="164"/>
      <c r="C242" s="164"/>
      <c r="G242" s="28"/>
    </row>
    <row r="243" spans="1:7" ht="15.75" customHeight="1" x14ac:dyDescent="0.25">
      <c r="A243" s="164"/>
      <c r="B243" s="164"/>
      <c r="C243" s="164"/>
      <c r="G243" s="28"/>
    </row>
    <row r="244" spans="1:7" ht="15.75" customHeight="1" x14ac:dyDescent="0.25">
      <c r="A244" s="164"/>
      <c r="B244" s="164"/>
      <c r="C244" s="164"/>
      <c r="G244" s="28"/>
    </row>
    <row r="245" spans="1:7" ht="15.75" customHeight="1" x14ac:dyDescent="0.25">
      <c r="A245" s="164"/>
      <c r="B245" s="164"/>
      <c r="C245" s="164"/>
      <c r="G245" s="28"/>
    </row>
    <row r="246" spans="1:7" ht="15.75" customHeight="1" x14ac:dyDescent="0.25">
      <c r="A246" s="164"/>
      <c r="B246" s="164"/>
      <c r="C246" s="164"/>
      <c r="G246" s="28"/>
    </row>
    <row r="247" spans="1:7" ht="15.75" customHeight="1" x14ac:dyDescent="0.25">
      <c r="A247" s="164"/>
      <c r="B247" s="164"/>
      <c r="C247" s="164"/>
      <c r="G247" s="28"/>
    </row>
    <row r="248" spans="1:7" ht="15.75" customHeight="1" x14ac:dyDescent="0.25">
      <c r="A248" s="164"/>
      <c r="B248" s="164"/>
      <c r="C248" s="164"/>
      <c r="G248" s="28"/>
    </row>
    <row r="249" spans="1:7" ht="15.75" customHeight="1" x14ac:dyDescent="0.25">
      <c r="A249" s="164"/>
      <c r="B249" s="164"/>
      <c r="C249" s="164"/>
      <c r="G249" s="28"/>
    </row>
    <row r="250" spans="1:7" ht="15.75" customHeight="1" x14ac:dyDescent="0.25">
      <c r="A250" s="164"/>
      <c r="B250" s="164"/>
      <c r="C250" s="164"/>
      <c r="G250" s="28"/>
    </row>
    <row r="251" spans="1:7" ht="15.75" customHeight="1" x14ac:dyDescent="0.25">
      <c r="A251" s="164"/>
      <c r="B251" s="164"/>
      <c r="C251" s="164"/>
      <c r="G251" s="28"/>
    </row>
    <row r="252" spans="1:7" ht="15.75" customHeight="1" x14ac:dyDescent="0.25">
      <c r="A252" s="164"/>
      <c r="B252" s="164"/>
      <c r="C252" s="164"/>
      <c r="G252" s="28"/>
    </row>
    <row r="253" spans="1:7" ht="15.75" customHeight="1" x14ac:dyDescent="0.25">
      <c r="A253" s="164"/>
      <c r="B253" s="164"/>
      <c r="C253" s="164"/>
      <c r="G253" s="28"/>
    </row>
    <row r="254" spans="1:7" ht="15.75" customHeight="1" x14ac:dyDescent="0.25">
      <c r="A254" s="164"/>
      <c r="B254" s="164"/>
      <c r="C254" s="164"/>
      <c r="G254" s="28"/>
    </row>
    <row r="255" spans="1:7" ht="15.75" customHeight="1" x14ac:dyDescent="0.25">
      <c r="A255" s="164"/>
      <c r="B255" s="164"/>
      <c r="C255" s="164"/>
      <c r="G255" s="28"/>
    </row>
    <row r="256" spans="1:7" ht="15.75" customHeight="1" x14ac:dyDescent="0.25">
      <c r="A256" s="164"/>
      <c r="B256" s="164"/>
      <c r="C256" s="164"/>
      <c r="G256" s="28"/>
    </row>
    <row r="257" spans="1:7" ht="15.75" customHeight="1" x14ac:dyDescent="0.25">
      <c r="A257" s="164"/>
      <c r="B257" s="164"/>
      <c r="C257" s="164"/>
      <c r="G257" s="28"/>
    </row>
    <row r="258" spans="1:7" ht="15.75" customHeight="1" x14ac:dyDescent="0.25">
      <c r="A258" s="164"/>
      <c r="B258" s="164"/>
      <c r="C258" s="164"/>
      <c r="G258" s="28"/>
    </row>
    <row r="259" spans="1:7" ht="15.75" customHeight="1" x14ac:dyDescent="0.25">
      <c r="A259" s="164"/>
      <c r="B259" s="164"/>
      <c r="C259" s="164"/>
      <c r="G259" s="28"/>
    </row>
    <row r="260" spans="1:7" ht="15.75" customHeight="1" x14ac:dyDescent="0.25">
      <c r="A260" s="164"/>
      <c r="B260" s="164"/>
      <c r="C260" s="164"/>
      <c r="G260" s="28"/>
    </row>
    <row r="261" spans="1:7" ht="15.75" customHeight="1" x14ac:dyDescent="0.25">
      <c r="A261" s="164"/>
      <c r="B261" s="164"/>
      <c r="C261" s="164"/>
      <c r="G261" s="28"/>
    </row>
    <row r="262" spans="1:7" ht="15.75" customHeight="1" x14ac:dyDescent="0.25">
      <c r="A262" s="164"/>
      <c r="B262" s="164"/>
      <c r="C262" s="164"/>
      <c r="G262" s="28"/>
    </row>
    <row r="263" spans="1:7" ht="15.75" customHeight="1" x14ac:dyDescent="0.25">
      <c r="A263" s="164"/>
      <c r="B263" s="164"/>
      <c r="C263" s="164"/>
      <c r="G263" s="28"/>
    </row>
    <row r="264" spans="1:7" ht="15.75" customHeight="1" x14ac:dyDescent="0.25">
      <c r="A264" s="164"/>
      <c r="B264" s="164"/>
      <c r="C264" s="164"/>
      <c r="G264" s="28"/>
    </row>
    <row r="265" spans="1:7" ht="15.75" customHeight="1" x14ac:dyDescent="0.25">
      <c r="A265" s="164"/>
      <c r="B265" s="164"/>
      <c r="C265" s="164"/>
      <c r="G265" s="28"/>
    </row>
    <row r="266" spans="1:7" ht="15.75" customHeight="1" x14ac:dyDescent="0.25">
      <c r="A266" s="164"/>
      <c r="B266" s="164"/>
      <c r="C266" s="164"/>
      <c r="G266" s="28"/>
    </row>
    <row r="267" spans="1:7" ht="15.75" customHeight="1" x14ac:dyDescent="0.25">
      <c r="A267" s="164"/>
      <c r="B267" s="164"/>
      <c r="C267" s="164"/>
      <c r="G267" s="28"/>
    </row>
    <row r="268" spans="1:7" ht="15.75" customHeight="1" x14ac:dyDescent="0.25">
      <c r="A268" s="164"/>
      <c r="B268" s="164"/>
      <c r="C268" s="164"/>
      <c r="G268" s="28"/>
    </row>
    <row r="269" spans="1:7" ht="15.75" customHeight="1" x14ac:dyDescent="0.25">
      <c r="A269" s="164"/>
      <c r="B269" s="164"/>
      <c r="C269" s="164"/>
      <c r="G269" s="28"/>
    </row>
    <row r="270" spans="1:7" ht="15.75" customHeight="1" x14ac:dyDescent="0.25">
      <c r="A270" s="164"/>
      <c r="B270" s="164"/>
      <c r="C270" s="164"/>
      <c r="G270" s="28"/>
    </row>
    <row r="271" spans="1:7" ht="15.75" customHeight="1" x14ac:dyDescent="0.25">
      <c r="A271" s="164"/>
      <c r="B271" s="164"/>
      <c r="C271" s="164"/>
      <c r="G271" s="28"/>
    </row>
    <row r="272" spans="1:7" ht="15.75" customHeight="1" x14ac:dyDescent="0.25">
      <c r="A272" s="164"/>
      <c r="B272" s="164"/>
      <c r="C272" s="164"/>
      <c r="G272" s="28"/>
    </row>
    <row r="273" spans="1:7" ht="15.75" customHeight="1" x14ac:dyDescent="0.25">
      <c r="A273" s="164"/>
      <c r="B273" s="164"/>
      <c r="C273" s="164"/>
      <c r="G273" s="28"/>
    </row>
    <row r="274" spans="1:7" ht="15.75" customHeight="1" x14ac:dyDescent="0.25">
      <c r="A274" s="164"/>
      <c r="B274" s="164"/>
      <c r="C274" s="164"/>
      <c r="G274" s="28"/>
    </row>
    <row r="275" spans="1:7" ht="15.75" customHeight="1" x14ac:dyDescent="0.25">
      <c r="A275" s="164"/>
      <c r="B275" s="164"/>
      <c r="C275" s="164"/>
      <c r="G275" s="28"/>
    </row>
    <row r="276" spans="1:7" ht="15.75" customHeight="1" x14ac:dyDescent="0.25">
      <c r="A276" s="164"/>
      <c r="B276" s="164"/>
      <c r="C276" s="164"/>
      <c r="G276" s="28"/>
    </row>
    <row r="277" spans="1:7" ht="15.75" customHeight="1" x14ac:dyDescent="0.25">
      <c r="A277" s="164"/>
      <c r="B277" s="164"/>
      <c r="C277" s="164"/>
      <c r="G277" s="28"/>
    </row>
    <row r="278" spans="1:7" ht="15.75" customHeight="1" x14ac:dyDescent="0.25">
      <c r="A278" s="164"/>
      <c r="B278" s="164"/>
      <c r="C278" s="164"/>
      <c r="G278" s="28"/>
    </row>
    <row r="279" spans="1:7" ht="15.75" customHeight="1" x14ac:dyDescent="0.25">
      <c r="A279" s="164"/>
      <c r="B279" s="164"/>
      <c r="C279" s="164"/>
      <c r="G279" s="28"/>
    </row>
    <row r="280" spans="1:7" ht="15.75" customHeight="1" x14ac:dyDescent="0.25">
      <c r="A280" s="164"/>
      <c r="B280" s="164"/>
      <c r="C280" s="164"/>
      <c r="G280" s="28"/>
    </row>
    <row r="281" spans="1:7" ht="15.75" customHeight="1" x14ac:dyDescent="0.25">
      <c r="A281" s="164"/>
      <c r="B281" s="164"/>
      <c r="C281" s="164"/>
      <c r="G281" s="28"/>
    </row>
    <row r="282" spans="1:7" ht="15.75" customHeight="1" x14ac:dyDescent="0.25">
      <c r="A282" s="164"/>
      <c r="B282" s="164"/>
      <c r="C282" s="164"/>
      <c r="G282" s="28"/>
    </row>
    <row r="283" spans="1:7" ht="15.75" customHeight="1" x14ac:dyDescent="0.25">
      <c r="A283" s="164"/>
      <c r="B283" s="164"/>
      <c r="C283" s="164"/>
      <c r="G283" s="28"/>
    </row>
    <row r="284" spans="1:7" ht="15.75" customHeight="1" x14ac:dyDescent="0.25">
      <c r="A284" s="164"/>
      <c r="B284" s="164"/>
      <c r="C284" s="164"/>
      <c r="G284" s="28"/>
    </row>
    <row r="285" spans="1:7" ht="15.75" customHeight="1" x14ac:dyDescent="0.25">
      <c r="A285" s="164"/>
      <c r="B285" s="164"/>
      <c r="C285" s="164"/>
      <c r="G285" s="28"/>
    </row>
    <row r="286" spans="1:7" ht="15.75" customHeight="1" x14ac:dyDescent="0.25">
      <c r="A286" s="164"/>
      <c r="B286" s="164"/>
      <c r="C286" s="164"/>
      <c r="G286" s="28"/>
    </row>
    <row r="287" spans="1:7" ht="15.75" customHeight="1" x14ac:dyDescent="0.25">
      <c r="A287" s="164"/>
      <c r="B287" s="164"/>
      <c r="C287" s="164"/>
      <c r="G287" s="28"/>
    </row>
    <row r="288" spans="1:7" ht="15.75" customHeight="1" x14ac:dyDescent="0.25">
      <c r="A288" s="164"/>
      <c r="B288" s="164"/>
      <c r="C288" s="164"/>
      <c r="G288" s="28"/>
    </row>
    <row r="289" spans="1:7" ht="15.75" customHeight="1" x14ac:dyDescent="0.25">
      <c r="A289" s="164"/>
      <c r="B289" s="164"/>
      <c r="C289" s="164"/>
      <c r="G289" s="28"/>
    </row>
    <row r="290" spans="1:7" ht="15.75" customHeight="1" x14ac:dyDescent="0.25">
      <c r="A290" s="164"/>
      <c r="B290" s="164"/>
      <c r="C290" s="164"/>
      <c r="G290" s="28"/>
    </row>
    <row r="291" spans="1:7" ht="15.75" customHeight="1" x14ac:dyDescent="0.25">
      <c r="A291" s="164"/>
      <c r="B291" s="164"/>
      <c r="C291" s="164"/>
      <c r="G291" s="28"/>
    </row>
    <row r="292" spans="1:7" ht="15.75" customHeight="1" x14ac:dyDescent="0.25">
      <c r="A292" s="164"/>
      <c r="B292" s="164"/>
      <c r="C292" s="164"/>
      <c r="G292" s="28"/>
    </row>
    <row r="293" spans="1:7" ht="15.75" customHeight="1" x14ac:dyDescent="0.25">
      <c r="A293" s="164"/>
      <c r="B293" s="164"/>
      <c r="C293" s="164"/>
      <c r="G293" s="28"/>
    </row>
    <row r="294" spans="1:7" ht="15.75" customHeight="1" x14ac:dyDescent="0.25">
      <c r="A294" s="164"/>
      <c r="B294" s="164"/>
      <c r="C294" s="164"/>
      <c r="G294" s="28"/>
    </row>
    <row r="295" spans="1:7" ht="15.75" customHeight="1" x14ac:dyDescent="0.25">
      <c r="A295" s="164"/>
      <c r="B295" s="164"/>
      <c r="C295" s="164"/>
      <c r="G295" s="28"/>
    </row>
    <row r="296" spans="1:7" ht="15.75" customHeight="1" x14ac:dyDescent="0.25">
      <c r="A296" s="164"/>
      <c r="B296" s="164"/>
      <c r="C296" s="164"/>
      <c r="G296" s="28"/>
    </row>
    <row r="297" spans="1:7" ht="15.75" customHeight="1" x14ac:dyDescent="0.25">
      <c r="A297" s="164"/>
      <c r="B297" s="164"/>
      <c r="C297" s="164"/>
      <c r="G297" s="28"/>
    </row>
    <row r="298" spans="1:7" ht="15.75" customHeight="1" x14ac:dyDescent="0.25">
      <c r="A298" s="164"/>
      <c r="B298" s="164"/>
      <c r="C298" s="164"/>
      <c r="G298" s="28"/>
    </row>
    <row r="299" spans="1:7" ht="15.75" customHeight="1" x14ac:dyDescent="0.25">
      <c r="A299" s="164"/>
      <c r="B299" s="164"/>
      <c r="C299" s="164"/>
      <c r="G299" s="28"/>
    </row>
    <row r="300" spans="1:7" ht="15.75" customHeight="1" x14ac:dyDescent="0.25">
      <c r="A300" s="164"/>
      <c r="B300" s="164"/>
      <c r="C300" s="164"/>
      <c r="G300" s="28"/>
    </row>
    <row r="301" spans="1:7" ht="15.75" customHeight="1" x14ac:dyDescent="0.25">
      <c r="A301" s="164"/>
      <c r="B301" s="164"/>
      <c r="C301" s="164"/>
      <c r="G301" s="28"/>
    </row>
    <row r="302" spans="1:7" ht="15.75" customHeight="1" x14ac:dyDescent="0.25">
      <c r="A302" s="164"/>
      <c r="B302" s="164"/>
      <c r="C302" s="164"/>
      <c r="G302" s="28"/>
    </row>
    <row r="303" spans="1:7" ht="15.75" customHeight="1" x14ac:dyDescent="0.25">
      <c r="A303" s="164"/>
      <c r="B303" s="164"/>
      <c r="C303" s="164"/>
      <c r="G303" s="28"/>
    </row>
    <row r="304" spans="1:7" ht="15.75" customHeight="1" x14ac:dyDescent="0.25">
      <c r="A304" s="164"/>
      <c r="B304" s="164"/>
      <c r="C304" s="164"/>
      <c r="G304" s="28"/>
    </row>
    <row r="305" spans="1:7" ht="15.75" customHeight="1" x14ac:dyDescent="0.25">
      <c r="A305" s="164"/>
      <c r="B305" s="164"/>
      <c r="C305" s="164"/>
      <c r="G305" s="28"/>
    </row>
    <row r="306" spans="1:7" ht="15.75" customHeight="1" x14ac:dyDescent="0.25">
      <c r="A306" s="164"/>
      <c r="B306" s="164"/>
      <c r="C306" s="164"/>
      <c r="G306" s="28"/>
    </row>
    <row r="307" spans="1:7" ht="15.75" customHeight="1" x14ac:dyDescent="0.25">
      <c r="A307" s="164"/>
      <c r="B307" s="164"/>
      <c r="C307" s="164"/>
      <c r="G307" s="28"/>
    </row>
    <row r="308" spans="1:7" ht="15.75" customHeight="1" x14ac:dyDescent="0.25">
      <c r="A308" s="164"/>
      <c r="B308" s="164"/>
      <c r="C308" s="164"/>
      <c r="G308" s="28"/>
    </row>
    <row r="309" spans="1:7" ht="15.75" customHeight="1" x14ac:dyDescent="0.25">
      <c r="A309" s="164"/>
      <c r="B309" s="164"/>
      <c r="C309" s="164"/>
      <c r="G309" s="28"/>
    </row>
    <row r="310" spans="1:7" ht="15.75" customHeight="1" x14ac:dyDescent="0.25">
      <c r="A310" s="164"/>
      <c r="B310" s="164"/>
      <c r="C310" s="164"/>
      <c r="G310" s="28"/>
    </row>
    <row r="311" spans="1:7" ht="15.75" customHeight="1" x14ac:dyDescent="0.25">
      <c r="A311" s="164"/>
      <c r="B311" s="164"/>
      <c r="C311" s="164"/>
      <c r="G311" s="28"/>
    </row>
    <row r="312" spans="1:7" ht="15.75" customHeight="1" x14ac:dyDescent="0.25">
      <c r="A312" s="164"/>
      <c r="B312" s="164"/>
      <c r="C312" s="164"/>
      <c r="G312" s="28"/>
    </row>
    <row r="313" spans="1:7" ht="15.75" customHeight="1" x14ac:dyDescent="0.25">
      <c r="A313" s="164"/>
      <c r="B313" s="164"/>
      <c r="C313" s="164"/>
      <c r="G313" s="28"/>
    </row>
    <row r="314" spans="1:7" ht="15.75" customHeight="1" x14ac:dyDescent="0.25">
      <c r="A314" s="164"/>
      <c r="B314" s="164"/>
      <c r="C314" s="164"/>
      <c r="G314" s="28"/>
    </row>
    <row r="315" spans="1:7" ht="15.75" customHeight="1" x14ac:dyDescent="0.25">
      <c r="A315" s="164"/>
      <c r="B315" s="164"/>
      <c r="C315" s="164"/>
      <c r="G315" s="28"/>
    </row>
    <row r="316" spans="1:7" ht="15.75" customHeight="1" x14ac:dyDescent="0.25">
      <c r="A316" s="164"/>
      <c r="B316" s="164"/>
      <c r="C316" s="164"/>
      <c r="G316" s="28"/>
    </row>
    <row r="317" spans="1:7" ht="15.75" customHeight="1" x14ac:dyDescent="0.25">
      <c r="A317" s="164"/>
      <c r="B317" s="164"/>
      <c r="C317" s="164"/>
      <c r="G317" s="28"/>
    </row>
    <row r="318" spans="1:7" ht="15.75" customHeight="1" x14ac:dyDescent="0.25">
      <c r="A318" s="164"/>
      <c r="B318" s="164"/>
      <c r="C318" s="164"/>
      <c r="G318" s="28"/>
    </row>
    <row r="319" spans="1:7" ht="15.75" customHeight="1" x14ac:dyDescent="0.25">
      <c r="A319" s="164"/>
      <c r="B319" s="164"/>
      <c r="C319" s="164"/>
      <c r="G319" s="28"/>
    </row>
    <row r="320" spans="1:7" ht="15.75" customHeight="1" x14ac:dyDescent="0.25">
      <c r="A320" s="164"/>
      <c r="B320" s="164"/>
      <c r="C320" s="164"/>
      <c r="G320" s="28"/>
    </row>
    <row r="321" spans="1:7" ht="15.75" customHeight="1" x14ac:dyDescent="0.25">
      <c r="A321" s="164"/>
      <c r="B321" s="164"/>
      <c r="C321" s="164"/>
      <c r="G321" s="28"/>
    </row>
    <row r="322" spans="1:7" ht="15.75" customHeight="1" x14ac:dyDescent="0.25">
      <c r="A322" s="164"/>
      <c r="B322" s="164"/>
      <c r="C322" s="164"/>
      <c r="G322" s="28"/>
    </row>
    <row r="323" spans="1:7" ht="15.75" customHeight="1" x14ac:dyDescent="0.25">
      <c r="A323" s="164"/>
      <c r="B323" s="164"/>
      <c r="C323" s="164"/>
      <c r="G323" s="28"/>
    </row>
    <row r="324" spans="1:7" ht="15.75" customHeight="1" x14ac:dyDescent="0.25">
      <c r="A324" s="164"/>
      <c r="B324" s="164"/>
      <c r="C324" s="164"/>
      <c r="G324" s="28"/>
    </row>
    <row r="325" spans="1:7" ht="15.75" customHeight="1" x14ac:dyDescent="0.25">
      <c r="A325" s="164"/>
      <c r="B325" s="164"/>
      <c r="C325" s="164"/>
      <c r="G325" s="28"/>
    </row>
    <row r="326" spans="1:7" ht="15.75" customHeight="1" x14ac:dyDescent="0.25">
      <c r="A326" s="164"/>
      <c r="B326" s="164"/>
      <c r="C326" s="164"/>
      <c r="G326" s="28"/>
    </row>
    <row r="327" spans="1:7" ht="15.75" customHeight="1" x14ac:dyDescent="0.25">
      <c r="A327" s="164"/>
      <c r="B327" s="164"/>
      <c r="C327" s="164"/>
      <c r="G327" s="28"/>
    </row>
    <row r="328" spans="1:7" ht="15.75" customHeight="1" x14ac:dyDescent="0.25">
      <c r="A328" s="164"/>
      <c r="B328" s="164"/>
      <c r="C328" s="164"/>
      <c r="G328" s="28"/>
    </row>
    <row r="329" spans="1:7" ht="15.75" customHeight="1" x14ac:dyDescent="0.25">
      <c r="A329" s="164"/>
      <c r="B329" s="164"/>
      <c r="C329" s="164"/>
      <c r="G329" s="28"/>
    </row>
    <row r="330" spans="1:7" ht="15.75" customHeight="1" x14ac:dyDescent="0.25">
      <c r="A330" s="164"/>
      <c r="B330" s="164"/>
      <c r="C330" s="164"/>
      <c r="G330" s="28"/>
    </row>
    <row r="331" spans="1:7" ht="15.75" customHeight="1" x14ac:dyDescent="0.25">
      <c r="A331" s="164"/>
      <c r="B331" s="164"/>
      <c r="C331" s="164"/>
      <c r="G331" s="28"/>
    </row>
    <row r="332" spans="1:7" ht="15.75" customHeight="1" x14ac:dyDescent="0.25">
      <c r="A332" s="164"/>
      <c r="B332" s="164"/>
      <c r="C332" s="164"/>
      <c r="G332" s="28"/>
    </row>
    <row r="333" spans="1:7" ht="15.75" customHeight="1" x14ac:dyDescent="0.25">
      <c r="A333" s="164"/>
      <c r="B333" s="164"/>
      <c r="C333" s="164"/>
      <c r="G333" s="28"/>
    </row>
    <row r="334" spans="1:7" ht="15.75" customHeight="1" x14ac:dyDescent="0.25">
      <c r="A334" s="164"/>
      <c r="B334" s="164"/>
      <c r="C334" s="164"/>
      <c r="G334" s="28"/>
    </row>
    <row r="335" spans="1:7" ht="15.75" customHeight="1" x14ac:dyDescent="0.25">
      <c r="A335" s="164"/>
      <c r="B335" s="164"/>
      <c r="C335" s="164"/>
      <c r="G335" s="28"/>
    </row>
    <row r="336" spans="1:7" ht="15.75" customHeight="1" x14ac:dyDescent="0.25">
      <c r="A336" s="164"/>
      <c r="B336" s="164"/>
      <c r="C336" s="164"/>
      <c r="G336" s="28"/>
    </row>
    <row r="337" spans="1:7" ht="15.75" customHeight="1" x14ac:dyDescent="0.25">
      <c r="A337" s="164"/>
      <c r="B337" s="164"/>
      <c r="C337" s="164"/>
      <c r="G337" s="28"/>
    </row>
    <row r="338" spans="1:7" ht="15.75" customHeight="1" x14ac:dyDescent="0.25">
      <c r="A338" s="164"/>
      <c r="B338" s="164"/>
      <c r="C338" s="164"/>
      <c r="G338" s="28"/>
    </row>
    <row r="339" spans="1:7" ht="15.75" customHeight="1" x14ac:dyDescent="0.25">
      <c r="A339" s="164"/>
      <c r="B339" s="164"/>
      <c r="C339" s="164"/>
      <c r="G339" s="28"/>
    </row>
    <row r="340" spans="1:7" ht="15.75" customHeight="1" x14ac:dyDescent="0.25">
      <c r="A340" s="164"/>
      <c r="B340" s="164"/>
      <c r="C340" s="164"/>
      <c r="G340" s="28"/>
    </row>
    <row r="341" spans="1:7" ht="15.75" customHeight="1" x14ac:dyDescent="0.25">
      <c r="A341" s="164"/>
      <c r="B341" s="164"/>
      <c r="C341" s="164"/>
      <c r="G341" s="28"/>
    </row>
    <row r="342" spans="1:7" ht="15.75" customHeight="1" x14ac:dyDescent="0.25">
      <c r="A342" s="164"/>
      <c r="B342" s="164"/>
      <c r="C342" s="164"/>
      <c r="G342" s="28"/>
    </row>
    <row r="343" spans="1:7" ht="15.75" customHeight="1" x14ac:dyDescent="0.25">
      <c r="A343" s="164"/>
      <c r="B343" s="164"/>
      <c r="C343" s="164"/>
      <c r="G343" s="28"/>
    </row>
    <row r="344" spans="1:7" ht="15.75" customHeight="1" x14ac:dyDescent="0.25">
      <c r="A344" s="164"/>
      <c r="B344" s="164"/>
      <c r="C344" s="164"/>
      <c r="G344" s="28"/>
    </row>
    <row r="345" spans="1:7" ht="15.75" customHeight="1" x14ac:dyDescent="0.25">
      <c r="A345" s="164"/>
      <c r="B345" s="164"/>
      <c r="C345" s="164"/>
      <c r="G345" s="28"/>
    </row>
    <row r="346" spans="1:7" ht="15.75" customHeight="1" x14ac:dyDescent="0.25">
      <c r="A346" s="164"/>
      <c r="B346" s="164"/>
      <c r="C346" s="164"/>
      <c r="G346" s="28"/>
    </row>
    <row r="347" spans="1:7" ht="15.75" customHeight="1" x14ac:dyDescent="0.25">
      <c r="A347" s="164"/>
      <c r="B347" s="164"/>
      <c r="C347" s="164"/>
      <c r="G347" s="28"/>
    </row>
    <row r="348" spans="1:7" ht="15.75" customHeight="1" x14ac:dyDescent="0.25">
      <c r="A348" s="164"/>
      <c r="B348" s="164"/>
      <c r="C348" s="164"/>
      <c r="G348" s="28"/>
    </row>
    <row r="349" spans="1:7" ht="15.75" customHeight="1" x14ac:dyDescent="0.25">
      <c r="A349" s="164"/>
      <c r="B349" s="164"/>
      <c r="C349" s="164"/>
      <c r="G349" s="28"/>
    </row>
    <row r="350" spans="1:7" ht="15.75" customHeight="1" x14ac:dyDescent="0.25">
      <c r="A350" s="164"/>
      <c r="B350" s="164"/>
      <c r="C350" s="164"/>
      <c r="G350" s="28"/>
    </row>
    <row r="351" spans="1:7" ht="15.75" customHeight="1" x14ac:dyDescent="0.25">
      <c r="A351" s="164"/>
      <c r="B351" s="164"/>
      <c r="C351" s="164"/>
      <c r="G351" s="28"/>
    </row>
    <row r="352" spans="1:7" ht="15.75" customHeight="1" x14ac:dyDescent="0.25">
      <c r="A352" s="164"/>
      <c r="B352" s="164"/>
      <c r="C352" s="164"/>
      <c r="G352" s="28"/>
    </row>
    <row r="353" spans="1:7" ht="15.75" customHeight="1" x14ac:dyDescent="0.25">
      <c r="A353" s="164"/>
      <c r="B353" s="164"/>
      <c r="C353" s="164"/>
      <c r="G353" s="28"/>
    </row>
    <row r="354" spans="1:7" ht="15.75" customHeight="1" x14ac:dyDescent="0.25">
      <c r="A354" s="164"/>
      <c r="B354" s="164"/>
      <c r="C354" s="164"/>
      <c r="G354" s="28"/>
    </row>
    <row r="355" spans="1:7" ht="15.75" customHeight="1" x14ac:dyDescent="0.25">
      <c r="A355" s="164"/>
      <c r="B355" s="164"/>
      <c r="C355" s="164"/>
      <c r="G355" s="28"/>
    </row>
    <row r="356" spans="1:7" ht="15.75" customHeight="1" x14ac:dyDescent="0.25">
      <c r="A356" s="164"/>
      <c r="B356" s="164"/>
      <c r="C356" s="164"/>
      <c r="G356" s="28"/>
    </row>
    <row r="357" spans="1:7" ht="15.75" customHeight="1" x14ac:dyDescent="0.25">
      <c r="A357" s="164"/>
      <c r="B357" s="164"/>
      <c r="C357" s="164"/>
      <c r="G357" s="28"/>
    </row>
    <row r="358" spans="1:7" ht="15.75" customHeight="1" x14ac:dyDescent="0.25">
      <c r="A358" s="164"/>
      <c r="B358" s="164"/>
      <c r="C358" s="164"/>
      <c r="G358" s="28"/>
    </row>
    <row r="359" spans="1:7" ht="15.75" customHeight="1" x14ac:dyDescent="0.25">
      <c r="A359" s="164"/>
      <c r="B359" s="164"/>
      <c r="C359" s="164"/>
      <c r="G359" s="28"/>
    </row>
    <row r="360" spans="1:7" ht="15.75" customHeight="1" x14ac:dyDescent="0.25">
      <c r="A360" s="164"/>
      <c r="B360" s="164"/>
      <c r="C360" s="164"/>
      <c r="G360" s="28"/>
    </row>
    <row r="361" spans="1:7" ht="15.75" customHeight="1" x14ac:dyDescent="0.25">
      <c r="A361" s="164"/>
      <c r="B361" s="164"/>
      <c r="C361" s="164"/>
      <c r="G361" s="28"/>
    </row>
    <row r="362" spans="1:7" ht="15.75" customHeight="1" x14ac:dyDescent="0.25">
      <c r="A362" s="164"/>
      <c r="B362" s="164"/>
      <c r="C362" s="164"/>
      <c r="G362" s="28"/>
    </row>
    <row r="363" spans="1:7" ht="15.75" customHeight="1" x14ac:dyDescent="0.25">
      <c r="A363" s="164"/>
      <c r="B363" s="164"/>
      <c r="C363" s="164"/>
      <c r="G363" s="28"/>
    </row>
    <row r="364" spans="1:7" ht="15.75" customHeight="1" x14ac:dyDescent="0.25">
      <c r="A364" s="164"/>
      <c r="B364" s="164"/>
      <c r="C364" s="164"/>
      <c r="G364" s="28"/>
    </row>
    <row r="365" spans="1:7" ht="15.75" customHeight="1" x14ac:dyDescent="0.25">
      <c r="A365" s="164"/>
      <c r="B365" s="164"/>
      <c r="C365" s="164"/>
      <c r="G365" s="28"/>
    </row>
    <row r="366" spans="1:7" ht="15.75" customHeight="1" x14ac:dyDescent="0.25">
      <c r="A366" s="164"/>
      <c r="B366" s="164"/>
      <c r="C366" s="164"/>
      <c r="G366" s="28"/>
    </row>
    <row r="367" spans="1:7" ht="15.75" customHeight="1" x14ac:dyDescent="0.25">
      <c r="A367" s="164"/>
      <c r="B367" s="164"/>
      <c r="C367" s="164"/>
      <c r="G367" s="28"/>
    </row>
    <row r="368" spans="1:7" ht="15.75" customHeight="1" x14ac:dyDescent="0.25">
      <c r="A368" s="164"/>
      <c r="B368" s="164"/>
      <c r="C368" s="164"/>
      <c r="G368" s="28"/>
    </row>
    <row r="369" spans="1:7" ht="15.75" customHeight="1" x14ac:dyDescent="0.25">
      <c r="A369" s="164"/>
      <c r="B369" s="164"/>
      <c r="C369" s="164"/>
      <c r="G369" s="28"/>
    </row>
    <row r="370" spans="1:7" ht="15.75" customHeight="1" x14ac:dyDescent="0.25">
      <c r="A370" s="164"/>
      <c r="B370" s="164"/>
      <c r="C370" s="164"/>
      <c r="G370" s="28"/>
    </row>
    <row r="371" spans="1:7" ht="15.75" customHeight="1" x14ac:dyDescent="0.25">
      <c r="A371" s="164"/>
      <c r="B371" s="164"/>
      <c r="C371" s="164"/>
      <c r="G371" s="28"/>
    </row>
    <row r="372" spans="1:7" ht="15.75" customHeight="1" x14ac:dyDescent="0.25">
      <c r="A372" s="164"/>
      <c r="B372" s="164"/>
      <c r="C372" s="164"/>
      <c r="G372" s="28"/>
    </row>
    <row r="373" spans="1:7" ht="15.75" customHeight="1" x14ac:dyDescent="0.25">
      <c r="A373" s="164"/>
      <c r="B373" s="164"/>
      <c r="C373" s="164"/>
      <c r="G373" s="28"/>
    </row>
    <row r="374" spans="1:7" ht="15.75" customHeight="1" x14ac:dyDescent="0.25">
      <c r="A374" s="164"/>
      <c r="B374" s="164"/>
      <c r="C374" s="164"/>
      <c r="G374" s="28"/>
    </row>
    <row r="375" spans="1:7" ht="15.75" customHeight="1" x14ac:dyDescent="0.25">
      <c r="A375" s="164"/>
      <c r="B375" s="164"/>
      <c r="C375" s="164"/>
      <c r="G375" s="28"/>
    </row>
    <row r="376" spans="1:7" ht="15.75" customHeight="1" x14ac:dyDescent="0.25">
      <c r="A376" s="164"/>
      <c r="B376" s="164"/>
      <c r="C376" s="164"/>
      <c r="G376" s="28"/>
    </row>
    <row r="377" spans="1:7" ht="15.75" customHeight="1" x14ac:dyDescent="0.25">
      <c r="A377" s="164"/>
      <c r="B377" s="164"/>
      <c r="C377" s="164"/>
      <c r="G377" s="28"/>
    </row>
    <row r="378" spans="1:7" ht="15.75" customHeight="1" x14ac:dyDescent="0.25">
      <c r="A378" s="164"/>
      <c r="B378" s="164"/>
      <c r="C378" s="164"/>
      <c r="G378" s="28"/>
    </row>
    <row r="379" spans="1:7" ht="15.75" customHeight="1" x14ac:dyDescent="0.25">
      <c r="A379" s="164"/>
      <c r="B379" s="164"/>
      <c r="C379" s="164"/>
      <c r="G379" s="28"/>
    </row>
    <row r="380" spans="1:7" ht="15.75" customHeight="1" x14ac:dyDescent="0.25">
      <c r="A380" s="164"/>
      <c r="B380" s="164"/>
      <c r="C380" s="164"/>
      <c r="G380" s="28"/>
    </row>
    <row r="381" spans="1:7" ht="15.75" customHeight="1" x14ac:dyDescent="0.25">
      <c r="A381" s="164"/>
      <c r="B381" s="164"/>
      <c r="C381" s="164"/>
      <c r="G381" s="28"/>
    </row>
    <row r="382" spans="1:7" ht="15.75" customHeight="1" x14ac:dyDescent="0.25">
      <c r="A382" s="164"/>
      <c r="B382" s="164"/>
      <c r="C382" s="164"/>
      <c r="G382" s="28"/>
    </row>
    <row r="383" spans="1:7" ht="15.75" customHeight="1" x14ac:dyDescent="0.25">
      <c r="A383" s="164"/>
      <c r="B383" s="164"/>
      <c r="C383" s="164"/>
      <c r="G383" s="28"/>
    </row>
    <row r="384" spans="1:7" ht="15.75" customHeight="1" x14ac:dyDescent="0.25">
      <c r="A384" s="164"/>
      <c r="B384" s="164"/>
      <c r="C384" s="164"/>
      <c r="G384" s="28"/>
    </row>
    <row r="385" spans="1:7" ht="15.75" customHeight="1" x14ac:dyDescent="0.25">
      <c r="A385" s="164"/>
      <c r="B385" s="164"/>
      <c r="C385" s="164"/>
      <c r="G385" s="28"/>
    </row>
    <row r="386" spans="1:7" ht="15.75" customHeight="1" x14ac:dyDescent="0.25">
      <c r="A386" s="164"/>
      <c r="B386" s="164"/>
      <c r="C386" s="164"/>
      <c r="G386" s="28"/>
    </row>
    <row r="387" spans="1:7" ht="15.75" customHeight="1" x14ac:dyDescent="0.25">
      <c r="A387" s="164"/>
      <c r="B387" s="164"/>
      <c r="C387" s="164"/>
      <c r="G387" s="28"/>
    </row>
    <row r="388" spans="1:7" ht="15.75" customHeight="1" x14ac:dyDescent="0.25">
      <c r="A388" s="164"/>
      <c r="B388" s="164"/>
      <c r="C388" s="164"/>
      <c r="G388" s="28"/>
    </row>
    <row r="389" spans="1:7" ht="15.75" customHeight="1" x14ac:dyDescent="0.25">
      <c r="A389" s="164"/>
      <c r="B389" s="164"/>
      <c r="C389" s="164"/>
      <c r="G389" s="28"/>
    </row>
    <row r="390" spans="1:7" ht="15.75" customHeight="1" x14ac:dyDescent="0.25">
      <c r="A390" s="164"/>
      <c r="B390" s="164"/>
      <c r="C390" s="164"/>
      <c r="G390" s="28"/>
    </row>
    <row r="391" spans="1:7" ht="15.75" customHeight="1" x14ac:dyDescent="0.25">
      <c r="A391" s="164"/>
      <c r="B391" s="164"/>
      <c r="C391" s="164"/>
      <c r="G391" s="28"/>
    </row>
    <row r="392" spans="1:7" ht="15.75" customHeight="1" x14ac:dyDescent="0.25">
      <c r="A392" s="164"/>
      <c r="B392" s="164"/>
      <c r="C392" s="164"/>
      <c r="G392" s="28"/>
    </row>
    <row r="393" spans="1:7" ht="15.75" customHeight="1" x14ac:dyDescent="0.25">
      <c r="A393" s="164"/>
      <c r="B393" s="164"/>
      <c r="C393" s="164"/>
      <c r="G393" s="28"/>
    </row>
    <row r="394" spans="1:7" ht="15.75" customHeight="1" x14ac:dyDescent="0.25">
      <c r="A394" s="164"/>
      <c r="B394" s="164"/>
      <c r="C394" s="164"/>
      <c r="G394" s="28"/>
    </row>
    <row r="395" spans="1:7" ht="15.75" customHeight="1" x14ac:dyDescent="0.25">
      <c r="A395" s="164"/>
      <c r="B395" s="164"/>
      <c r="C395" s="164"/>
      <c r="G395" s="28"/>
    </row>
    <row r="396" spans="1:7" ht="15.75" customHeight="1" x14ac:dyDescent="0.25">
      <c r="A396" s="164"/>
      <c r="B396" s="164"/>
      <c r="C396" s="164"/>
      <c r="G396" s="28"/>
    </row>
    <row r="397" spans="1:7" ht="15.75" customHeight="1" x14ac:dyDescent="0.25">
      <c r="A397" s="164"/>
      <c r="B397" s="164"/>
      <c r="C397" s="164"/>
      <c r="G397" s="28"/>
    </row>
    <row r="398" spans="1:7" ht="15.75" customHeight="1" x14ac:dyDescent="0.25">
      <c r="A398" s="164"/>
      <c r="B398" s="164"/>
      <c r="C398" s="164"/>
      <c r="G398" s="28"/>
    </row>
    <row r="399" spans="1:7" ht="15.75" customHeight="1" x14ac:dyDescent="0.25">
      <c r="A399" s="164"/>
      <c r="B399" s="164"/>
      <c r="C399" s="164"/>
      <c r="G399" s="28"/>
    </row>
    <row r="400" spans="1:7" ht="15.75" customHeight="1" x14ac:dyDescent="0.25">
      <c r="A400" s="164"/>
      <c r="B400" s="164"/>
      <c r="C400" s="164"/>
      <c r="G400" s="28"/>
    </row>
    <row r="401" spans="1:7" ht="15.75" customHeight="1" x14ac:dyDescent="0.25">
      <c r="A401" s="164"/>
      <c r="B401" s="164"/>
      <c r="C401" s="164"/>
      <c r="G401" s="28"/>
    </row>
    <row r="402" spans="1:7" ht="15.75" customHeight="1" x14ac:dyDescent="0.25">
      <c r="A402" s="164"/>
      <c r="B402" s="164"/>
      <c r="C402" s="164"/>
      <c r="G402" s="28"/>
    </row>
    <row r="403" spans="1:7" ht="15.75" customHeight="1" x14ac:dyDescent="0.25">
      <c r="A403" s="164"/>
      <c r="B403" s="164"/>
      <c r="C403" s="164"/>
      <c r="G403" s="28"/>
    </row>
    <row r="404" spans="1:7" ht="15.75" customHeight="1" x14ac:dyDescent="0.25">
      <c r="A404" s="164"/>
      <c r="B404" s="164"/>
      <c r="C404" s="164"/>
      <c r="G404" s="28"/>
    </row>
    <row r="405" spans="1:7" ht="15.75" customHeight="1" x14ac:dyDescent="0.25">
      <c r="A405" s="164"/>
      <c r="B405" s="164"/>
      <c r="C405" s="164"/>
      <c r="G405" s="28"/>
    </row>
    <row r="406" spans="1:7" ht="15.75" customHeight="1" x14ac:dyDescent="0.25">
      <c r="A406" s="164"/>
      <c r="B406" s="164"/>
      <c r="C406" s="164"/>
      <c r="G406" s="28"/>
    </row>
    <row r="407" spans="1:7" ht="15.75" customHeight="1" x14ac:dyDescent="0.25">
      <c r="A407" s="164"/>
      <c r="B407" s="164"/>
      <c r="C407" s="164"/>
      <c r="G407" s="28"/>
    </row>
    <row r="408" spans="1:7" ht="15.75" customHeight="1" x14ac:dyDescent="0.25">
      <c r="A408" s="164"/>
      <c r="B408" s="164"/>
      <c r="C408" s="164"/>
      <c r="G408" s="28"/>
    </row>
    <row r="409" spans="1:7" ht="15.75" customHeight="1" x14ac:dyDescent="0.25">
      <c r="A409" s="164"/>
      <c r="B409" s="164"/>
      <c r="C409" s="164"/>
      <c r="G409" s="28"/>
    </row>
    <row r="410" spans="1:7" ht="15.75" customHeight="1" x14ac:dyDescent="0.25">
      <c r="A410" s="164"/>
      <c r="B410" s="164"/>
      <c r="C410" s="164"/>
      <c r="G410" s="28"/>
    </row>
    <row r="411" spans="1:7" ht="15.75" customHeight="1" x14ac:dyDescent="0.25">
      <c r="A411" s="164"/>
      <c r="B411" s="164"/>
      <c r="C411" s="164"/>
      <c r="G411" s="28"/>
    </row>
    <row r="412" spans="1:7" ht="15.75" customHeight="1" x14ac:dyDescent="0.25">
      <c r="A412" s="164"/>
      <c r="B412" s="164"/>
      <c r="C412" s="164"/>
      <c r="G412" s="28"/>
    </row>
    <row r="413" spans="1:7" ht="15.75" customHeight="1" x14ac:dyDescent="0.25">
      <c r="A413" s="164"/>
      <c r="B413" s="164"/>
      <c r="C413" s="164"/>
      <c r="G413" s="28"/>
    </row>
    <row r="414" spans="1:7" ht="15.75" customHeight="1" x14ac:dyDescent="0.25">
      <c r="A414" s="164"/>
      <c r="B414" s="164"/>
      <c r="C414" s="164"/>
      <c r="G414" s="28"/>
    </row>
    <row r="415" spans="1:7" ht="15.75" customHeight="1" x14ac:dyDescent="0.25">
      <c r="A415" s="164"/>
      <c r="B415" s="164"/>
      <c r="C415" s="164"/>
      <c r="G415" s="28"/>
    </row>
    <row r="416" spans="1:7" ht="15.75" customHeight="1" x14ac:dyDescent="0.25">
      <c r="A416" s="164"/>
      <c r="B416" s="164"/>
      <c r="C416" s="164"/>
      <c r="G416" s="28"/>
    </row>
    <row r="417" spans="1:7" ht="15.75" customHeight="1" x14ac:dyDescent="0.25">
      <c r="A417" s="164"/>
      <c r="B417" s="164"/>
      <c r="C417" s="164"/>
      <c r="G417" s="28"/>
    </row>
    <row r="418" spans="1:7" ht="15.75" customHeight="1" x14ac:dyDescent="0.25">
      <c r="A418" s="164"/>
      <c r="B418" s="164"/>
      <c r="C418" s="164"/>
      <c r="G418" s="28"/>
    </row>
    <row r="419" spans="1:7" ht="15.75" customHeight="1" x14ac:dyDescent="0.25">
      <c r="A419" s="164"/>
      <c r="B419" s="164"/>
      <c r="C419" s="164"/>
      <c r="G419" s="28"/>
    </row>
    <row r="420" spans="1:7" ht="15.75" customHeight="1" x14ac:dyDescent="0.25">
      <c r="A420" s="164"/>
      <c r="B420" s="164"/>
      <c r="C420" s="164"/>
      <c r="G420" s="28"/>
    </row>
    <row r="421" spans="1:7" ht="15.75" customHeight="1" x14ac:dyDescent="0.25">
      <c r="A421" s="164"/>
      <c r="B421" s="164"/>
      <c r="C421" s="164"/>
      <c r="G421" s="28"/>
    </row>
    <row r="422" spans="1:7" ht="15.75" customHeight="1" x14ac:dyDescent="0.25">
      <c r="A422" s="164"/>
      <c r="B422" s="164"/>
      <c r="C422" s="164"/>
      <c r="G422" s="28"/>
    </row>
    <row r="423" spans="1:7" ht="15.75" customHeight="1" x14ac:dyDescent="0.25">
      <c r="A423" s="164"/>
      <c r="B423" s="164"/>
      <c r="C423" s="164"/>
      <c r="G423" s="28"/>
    </row>
    <row r="424" spans="1:7" ht="15.75" customHeight="1" x14ac:dyDescent="0.25">
      <c r="A424" s="164"/>
      <c r="B424" s="164"/>
      <c r="C424" s="164"/>
      <c r="G424" s="28"/>
    </row>
    <row r="425" spans="1:7" ht="15.75" customHeight="1" x14ac:dyDescent="0.25">
      <c r="A425" s="164"/>
      <c r="B425" s="164"/>
      <c r="C425" s="164"/>
      <c r="G425" s="28"/>
    </row>
    <row r="426" spans="1:7" ht="15.75" customHeight="1" x14ac:dyDescent="0.25">
      <c r="A426" s="164"/>
      <c r="B426" s="164"/>
      <c r="C426" s="164"/>
      <c r="G426" s="28"/>
    </row>
    <row r="427" spans="1:7" ht="15.75" customHeight="1" x14ac:dyDescent="0.25">
      <c r="A427" s="164"/>
      <c r="B427" s="164"/>
      <c r="C427" s="164"/>
      <c r="G427" s="28"/>
    </row>
    <row r="428" spans="1:7" ht="15.75" customHeight="1" x14ac:dyDescent="0.25">
      <c r="A428" s="164"/>
      <c r="B428" s="164"/>
      <c r="C428" s="164"/>
      <c r="G428" s="28"/>
    </row>
    <row r="429" spans="1:7" ht="15.75" customHeight="1" x14ac:dyDescent="0.25">
      <c r="A429" s="164"/>
      <c r="B429" s="164"/>
      <c r="C429" s="164"/>
      <c r="G429" s="28"/>
    </row>
    <row r="430" spans="1:7" ht="15.75" customHeight="1" x14ac:dyDescent="0.25">
      <c r="A430" s="164"/>
      <c r="B430" s="164"/>
      <c r="C430" s="164"/>
      <c r="G430" s="28"/>
    </row>
    <row r="431" spans="1:7" ht="15.75" customHeight="1" x14ac:dyDescent="0.25">
      <c r="A431" s="164"/>
      <c r="B431" s="164"/>
      <c r="C431" s="164"/>
      <c r="G431" s="28"/>
    </row>
    <row r="432" spans="1:7" ht="15.75" customHeight="1" x14ac:dyDescent="0.25">
      <c r="A432" s="164"/>
      <c r="B432" s="164"/>
      <c r="C432" s="164"/>
      <c r="G432" s="28"/>
    </row>
    <row r="433" spans="1:7" ht="15.75" customHeight="1" x14ac:dyDescent="0.25">
      <c r="A433" s="164"/>
      <c r="B433" s="164"/>
      <c r="C433" s="164"/>
      <c r="G433" s="28"/>
    </row>
    <row r="434" spans="1:7" ht="15.75" customHeight="1" x14ac:dyDescent="0.25">
      <c r="A434" s="164"/>
      <c r="B434" s="164"/>
      <c r="C434" s="164"/>
      <c r="G434" s="28"/>
    </row>
    <row r="435" spans="1:7" ht="15.75" customHeight="1" x14ac:dyDescent="0.25">
      <c r="A435" s="164"/>
      <c r="B435" s="164"/>
      <c r="C435" s="164"/>
      <c r="G435" s="28"/>
    </row>
    <row r="436" spans="1:7" ht="15.75" customHeight="1" x14ac:dyDescent="0.25">
      <c r="A436" s="164"/>
      <c r="B436" s="164"/>
      <c r="C436" s="164"/>
      <c r="G436" s="28"/>
    </row>
    <row r="437" spans="1:7" ht="15.75" customHeight="1" x14ac:dyDescent="0.25">
      <c r="A437" s="164"/>
      <c r="B437" s="164"/>
      <c r="C437" s="164"/>
      <c r="G437" s="28"/>
    </row>
    <row r="438" spans="1:7" ht="15.75" customHeight="1" x14ac:dyDescent="0.25">
      <c r="A438" s="164"/>
      <c r="B438" s="164"/>
      <c r="C438" s="164"/>
      <c r="G438" s="28"/>
    </row>
    <row r="439" spans="1:7" ht="15.75" customHeight="1" x14ac:dyDescent="0.25">
      <c r="A439" s="164"/>
      <c r="B439" s="164"/>
      <c r="C439" s="164"/>
      <c r="G439" s="28"/>
    </row>
    <row r="440" spans="1:7" ht="15.75" customHeight="1" x14ac:dyDescent="0.25">
      <c r="A440" s="164"/>
      <c r="B440" s="164"/>
      <c r="C440" s="164"/>
      <c r="G440" s="28"/>
    </row>
    <row r="441" spans="1:7" ht="15.75" customHeight="1" x14ac:dyDescent="0.25">
      <c r="A441" s="164"/>
      <c r="B441" s="164"/>
      <c r="C441" s="164"/>
      <c r="G441" s="28"/>
    </row>
    <row r="442" spans="1:7" ht="15.75" customHeight="1" x14ac:dyDescent="0.25">
      <c r="A442" s="164"/>
      <c r="B442" s="164"/>
      <c r="C442" s="164"/>
      <c r="G442" s="28"/>
    </row>
    <row r="443" spans="1:7" ht="15.75" customHeight="1" x14ac:dyDescent="0.25">
      <c r="A443" s="164"/>
      <c r="B443" s="164"/>
      <c r="C443" s="164"/>
      <c r="G443" s="28"/>
    </row>
    <row r="444" spans="1:7" ht="15.75" customHeight="1" x14ac:dyDescent="0.25">
      <c r="A444" s="164"/>
      <c r="B444" s="164"/>
      <c r="C444" s="164"/>
      <c r="G444" s="28"/>
    </row>
    <row r="445" spans="1:7" ht="15.75" customHeight="1" x14ac:dyDescent="0.25">
      <c r="A445" s="164"/>
      <c r="B445" s="164"/>
      <c r="C445" s="164"/>
      <c r="G445" s="28"/>
    </row>
    <row r="446" spans="1:7" ht="15.75" customHeight="1" x14ac:dyDescent="0.25">
      <c r="A446" s="164"/>
      <c r="B446" s="164"/>
      <c r="C446" s="164"/>
      <c r="G446" s="28"/>
    </row>
    <row r="447" spans="1:7" ht="15.75" customHeight="1" x14ac:dyDescent="0.25">
      <c r="A447" s="164"/>
      <c r="B447" s="164"/>
      <c r="C447" s="164"/>
      <c r="G447" s="28"/>
    </row>
    <row r="448" spans="1:7" ht="15.75" customHeight="1" x14ac:dyDescent="0.25">
      <c r="A448" s="164"/>
      <c r="B448" s="164"/>
      <c r="C448" s="164"/>
      <c r="G448" s="28"/>
    </row>
    <row r="449" spans="1:7" ht="15.75" customHeight="1" x14ac:dyDescent="0.25">
      <c r="A449" s="164"/>
      <c r="B449" s="164"/>
      <c r="C449" s="164"/>
      <c r="G449" s="28"/>
    </row>
    <row r="450" spans="1:7" ht="15.75" customHeight="1" x14ac:dyDescent="0.25">
      <c r="A450" s="164"/>
      <c r="B450" s="164"/>
      <c r="C450" s="164"/>
      <c r="G450" s="28"/>
    </row>
    <row r="451" spans="1:7" ht="15.75" customHeight="1" x14ac:dyDescent="0.25">
      <c r="A451" s="164"/>
      <c r="B451" s="164"/>
      <c r="C451" s="164"/>
      <c r="G451" s="28"/>
    </row>
    <row r="452" spans="1:7" ht="15.75" customHeight="1" x14ac:dyDescent="0.25">
      <c r="A452" s="164"/>
      <c r="B452" s="164"/>
      <c r="C452" s="164"/>
      <c r="G452" s="28"/>
    </row>
    <row r="453" spans="1:7" ht="15.75" customHeight="1" x14ac:dyDescent="0.25">
      <c r="A453" s="164"/>
      <c r="B453" s="164"/>
      <c r="C453" s="164"/>
      <c r="G453" s="28"/>
    </row>
    <row r="454" spans="1:7" ht="15.75" customHeight="1" x14ac:dyDescent="0.25">
      <c r="A454" s="164"/>
      <c r="B454" s="164"/>
      <c r="C454" s="164"/>
      <c r="G454" s="28"/>
    </row>
    <row r="455" spans="1:7" ht="15.75" customHeight="1" x14ac:dyDescent="0.25">
      <c r="A455" s="164"/>
      <c r="B455" s="164"/>
      <c r="C455" s="164"/>
      <c r="G455" s="28"/>
    </row>
    <row r="456" spans="1:7" ht="15.75" customHeight="1" x14ac:dyDescent="0.25">
      <c r="A456" s="164"/>
      <c r="B456" s="164"/>
      <c r="C456" s="164"/>
      <c r="G456" s="28"/>
    </row>
    <row r="457" spans="1:7" ht="15.75" customHeight="1" x14ac:dyDescent="0.25">
      <c r="A457" s="164"/>
      <c r="B457" s="164"/>
      <c r="C457" s="164"/>
      <c r="G457" s="28"/>
    </row>
    <row r="458" spans="1:7" ht="15.75" customHeight="1" x14ac:dyDescent="0.25">
      <c r="A458" s="164"/>
      <c r="B458" s="164"/>
      <c r="C458" s="164"/>
      <c r="G458" s="28"/>
    </row>
    <row r="459" spans="1:7" ht="15.75" customHeight="1" x14ac:dyDescent="0.25">
      <c r="A459" s="164"/>
      <c r="B459" s="164"/>
      <c r="C459" s="164"/>
      <c r="G459" s="28"/>
    </row>
    <row r="460" spans="1:7" ht="15.75" customHeight="1" x14ac:dyDescent="0.25">
      <c r="A460" s="164"/>
      <c r="B460" s="164"/>
      <c r="C460" s="164"/>
      <c r="G460" s="28"/>
    </row>
    <row r="461" spans="1:7" ht="15.75" customHeight="1" x14ac:dyDescent="0.25">
      <c r="A461" s="164"/>
      <c r="B461" s="164"/>
      <c r="C461" s="164"/>
      <c r="G461" s="28"/>
    </row>
    <row r="462" spans="1:7" ht="15.75" customHeight="1" x14ac:dyDescent="0.25">
      <c r="A462" s="164"/>
      <c r="B462" s="164"/>
      <c r="C462" s="164"/>
      <c r="G462" s="28"/>
    </row>
    <row r="463" spans="1:7" ht="15.75" customHeight="1" x14ac:dyDescent="0.25">
      <c r="A463" s="164"/>
      <c r="B463" s="164"/>
      <c r="C463" s="164"/>
      <c r="G463" s="28"/>
    </row>
    <row r="464" spans="1:7" ht="15.75" customHeight="1" x14ac:dyDescent="0.25">
      <c r="A464" s="164"/>
      <c r="B464" s="164"/>
      <c r="C464" s="164"/>
      <c r="G464" s="28"/>
    </row>
    <row r="465" spans="1:7" ht="15.75" customHeight="1" x14ac:dyDescent="0.25">
      <c r="A465" s="164"/>
      <c r="B465" s="164"/>
      <c r="C465" s="164"/>
      <c r="G465" s="28"/>
    </row>
    <row r="466" spans="1:7" ht="15.75" customHeight="1" x14ac:dyDescent="0.25">
      <c r="A466" s="164"/>
      <c r="B466" s="164"/>
      <c r="C466" s="164"/>
      <c r="G466" s="28"/>
    </row>
    <row r="467" spans="1:7" ht="15.75" customHeight="1" x14ac:dyDescent="0.25">
      <c r="A467" s="164"/>
      <c r="B467" s="164"/>
      <c r="C467" s="164"/>
      <c r="G467" s="28"/>
    </row>
    <row r="468" spans="1:7" ht="15.75" customHeight="1" x14ac:dyDescent="0.25">
      <c r="A468" s="164"/>
      <c r="B468" s="164"/>
      <c r="C468" s="164"/>
      <c r="G468" s="28"/>
    </row>
    <row r="469" spans="1:7" ht="15.75" customHeight="1" x14ac:dyDescent="0.25">
      <c r="A469" s="164"/>
      <c r="B469" s="164"/>
      <c r="C469" s="164"/>
      <c r="G469" s="28"/>
    </row>
    <row r="470" spans="1:7" ht="15.75" customHeight="1" x14ac:dyDescent="0.25">
      <c r="A470" s="164"/>
      <c r="B470" s="164"/>
      <c r="C470" s="164"/>
      <c r="G470" s="28"/>
    </row>
    <row r="471" spans="1:7" ht="15.75" customHeight="1" x14ac:dyDescent="0.25">
      <c r="A471" s="164"/>
      <c r="B471" s="164"/>
      <c r="C471" s="164"/>
      <c r="G471" s="28"/>
    </row>
    <row r="472" spans="1:7" ht="15.75" customHeight="1" x14ac:dyDescent="0.25">
      <c r="A472" s="164"/>
      <c r="B472" s="164"/>
      <c r="C472" s="164"/>
      <c r="G472" s="28"/>
    </row>
    <row r="473" spans="1:7" ht="15.75" customHeight="1" x14ac:dyDescent="0.25">
      <c r="A473" s="164"/>
      <c r="B473" s="164"/>
      <c r="C473" s="164"/>
      <c r="G473" s="28"/>
    </row>
    <row r="474" spans="1:7" ht="15.75" customHeight="1" x14ac:dyDescent="0.25">
      <c r="A474" s="164"/>
      <c r="B474" s="164"/>
      <c r="C474" s="164"/>
      <c r="G474" s="28"/>
    </row>
    <row r="475" spans="1:7" ht="15.75" customHeight="1" x14ac:dyDescent="0.25">
      <c r="A475" s="164"/>
      <c r="B475" s="164"/>
      <c r="C475" s="164"/>
      <c r="G475" s="28"/>
    </row>
    <row r="476" spans="1:7" ht="15.75" customHeight="1" x14ac:dyDescent="0.25">
      <c r="A476" s="164"/>
      <c r="B476" s="164"/>
      <c r="C476" s="164"/>
      <c r="G476" s="28"/>
    </row>
    <row r="477" spans="1:7" ht="15.75" customHeight="1" x14ac:dyDescent="0.25">
      <c r="A477" s="164"/>
      <c r="B477" s="164"/>
      <c r="C477" s="164"/>
      <c r="G477" s="28"/>
    </row>
    <row r="478" spans="1:7" ht="15.75" customHeight="1" x14ac:dyDescent="0.25">
      <c r="A478" s="164"/>
      <c r="B478" s="164"/>
      <c r="C478" s="164"/>
      <c r="G478" s="28"/>
    </row>
    <row r="479" spans="1:7" ht="15.75" customHeight="1" x14ac:dyDescent="0.25">
      <c r="A479" s="164"/>
      <c r="B479" s="164"/>
      <c r="C479" s="164"/>
      <c r="G479" s="28"/>
    </row>
    <row r="480" spans="1:7" ht="15.75" customHeight="1" x14ac:dyDescent="0.25">
      <c r="A480" s="164"/>
      <c r="B480" s="164"/>
      <c r="C480" s="164"/>
      <c r="G480" s="28"/>
    </row>
    <row r="481" spans="1:7" ht="15.75" customHeight="1" x14ac:dyDescent="0.25">
      <c r="A481" s="164"/>
      <c r="B481" s="164"/>
      <c r="C481" s="164"/>
      <c r="G481" s="28"/>
    </row>
    <row r="482" spans="1:7" ht="15.75" customHeight="1" x14ac:dyDescent="0.25">
      <c r="A482" s="164"/>
      <c r="B482" s="164"/>
      <c r="C482" s="164"/>
      <c r="G482" s="28"/>
    </row>
    <row r="483" spans="1:7" ht="15.75" customHeight="1" x14ac:dyDescent="0.25">
      <c r="A483" s="164"/>
      <c r="B483" s="164"/>
      <c r="C483" s="164"/>
      <c r="G483" s="28"/>
    </row>
    <row r="484" spans="1:7" ht="15.75" customHeight="1" x14ac:dyDescent="0.25">
      <c r="A484" s="164"/>
      <c r="B484" s="164"/>
      <c r="C484" s="164"/>
      <c r="G484" s="28"/>
    </row>
    <row r="485" spans="1:7" ht="15.75" customHeight="1" x14ac:dyDescent="0.25">
      <c r="A485" s="164"/>
      <c r="B485" s="164"/>
      <c r="C485" s="164"/>
      <c r="G485" s="28"/>
    </row>
    <row r="486" spans="1:7" ht="15.75" customHeight="1" x14ac:dyDescent="0.25">
      <c r="A486" s="164"/>
      <c r="B486" s="164"/>
      <c r="C486" s="164"/>
      <c r="G486" s="28"/>
    </row>
    <row r="487" spans="1:7" ht="15.75" customHeight="1" x14ac:dyDescent="0.25">
      <c r="A487" s="164"/>
      <c r="B487" s="164"/>
      <c r="C487" s="164"/>
      <c r="G487" s="28"/>
    </row>
    <row r="488" spans="1:7" ht="15.75" customHeight="1" x14ac:dyDescent="0.25">
      <c r="A488" s="164"/>
      <c r="B488" s="164"/>
      <c r="C488" s="164"/>
      <c r="G488" s="28"/>
    </row>
    <row r="489" spans="1:7" ht="15.75" customHeight="1" x14ac:dyDescent="0.25">
      <c r="A489" s="164"/>
      <c r="B489" s="164"/>
      <c r="C489" s="164"/>
      <c r="G489" s="28"/>
    </row>
    <row r="490" spans="1:7" ht="15.75" customHeight="1" x14ac:dyDescent="0.25">
      <c r="A490" s="164"/>
      <c r="B490" s="164"/>
      <c r="C490" s="164"/>
      <c r="G490" s="28"/>
    </row>
    <row r="491" spans="1:7" ht="15.75" customHeight="1" x14ac:dyDescent="0.25">
      <c r="A491" s="164"/>
      <c r="B491" s="164"/>
      <c r="C491" s="164"/>
      <c r="G491" s="28"/>
    </row>
    <row r="492" spans="1:7" ht="15.75" customHeight="1" x14ac:dyDescent="0.25">
      <c r="A492" s="164"/>
      <c r="B492" s="164"/>
      <c r="C492" s="164"/>
      <c r="G492" s="28"/>
    </row>
    <row r="493" spans="1:7" ht="15.75" customHeight="1" x14ac:dyDescent="0.25">
      <c r="A493" s="164"/>
      <c r="B493" s="164"/>
      <c r="C493" s="164"/>
      <c r="G493" s="28"/>
    </row>
    <row r="494" spans="1:7" ht="15.75" customHeight="1" x14ac:dyDescent="0.25">
      <c r="A494" s="164"/>
      <c r="B494" s="164"/>
      <c r="C494" s="164"/>
      <c r="G494" s="28"/>
    </row>
    <row r="495" spans="1:7" ht="15.75" customHeight="1" x14ac:dyDescent="0.25">
      <c r="A495" s="164"/>
      <c r="B495" s="164"/>
      <c r="C495" s="164"/>
      <c r="G495" s="28"/>
    </row>
    <row r="496" spans="1:7" ht="15.75" customHeight="1" x14ac:dyDescent="0.25">
      <c r="A496" s="164"/>
      <c r="B496" s="164"/>
      <c r="C496" s="164"/>
      <c r="G496" s="28"/>
    </row>
    <row r="497" spans="1:7" ht="15.75" customHeight="1" x14ac:dyDescent="0.25">
      <c r="A497" s="164"/>
      <c r="B497" s="164"/>
      <c r="C497" s="164"/>
      <c r="G497" s="28"/>
    </row>
    <row r="498" spans="1:7" ht="15.75" customHeight="1" x14ac:dyDescent="0.25">
      <c r="A498" s="164"/>
      <c r="B498" s="164"/>
      <c r="C498" s="164"/>
      <c r="G498" s="28"/>
    </row>
    <row r="499" spans="1:7" ht="15.75" customHeight="1" x14ac:dyDescent="0.25">
      <c r="A499" s="164"/>
      <c r="B499" s="164"/>
      <c r="C499" s="164"/>
      <c r="G499" s="28"/>
    </row>
    <row r="500" spans="1:7" ht="15.75" customHeight="1" x14ac:dyDescent="0.25">
      <c r="A500" s="164"/>
      <c r="B500" s="164"/>
      <c r="C500" s="164"/>
      <c r="G500" s="28"/>
    </row>
    <row r="501" spans="1:7" ht="15.75" customHeight="1" x14ac:dyDescent="0.25">
      <c r="A501" s="164"/>
      <c r="B501" s="164"/>
      <c r="C501" s="164"/>
      <c r="G501" s="28"/>
    </row>
    <row r="502" spans="1:7" ht="15.75" customHeight="1" x14ac:dyDescent="0.25">
      <c r="A502" s="164"/>
      <c r="B502" s="164"/>
      <c r="C502" s="164"/>
      <c r="G502" s="28"/>
    </row>
    <row r="503" spans="1:7" ht="15.75" customHeight="1" x14ac:dyDescent="0.25">
      <c r="A503" s="164"/>
      <c r="B503" s="164"/>
      <c r="C503" s="164"/>
      <c r="G503" s="28"/>
    </row>
    <row r="504" spans="1:7" ht="15.75" customHeight="1" x14ac:dyDescent="0.25">
      <c r="A504" s="164"/>
      <c r="B504" s="164"/>
      <c r="C504" s="164"/>
      <c r="G504" s="28"/>
    </row>
    <row r="505" spans="1:7" ht="15.75" customHeight="1" x14ac:dyDescent="0.25">
      <c r="A505" s="164"/>
      <c r="B505" s="164"/>
      <c r="C505" s="164"/>
      <c r="G505" s="28"/>
    </row>
    <row r="506" spans="1:7" ht="15.75" customHeight="1" x14ac:dyDescent="0.25">
      <c r="A506" s="164"/>
      <c r="B506" s="164"/>
      <c r="C506" s="164"/>
      <c r="G506" s="28"/>
    </row>
    <row r="507" spans="1:7" ht="15.75" customHeight="1" x14ac:dyDescent="0.25">
      <c r="A507" s="164"/>
      <c r="B507" s="164"/>
      <c r="C507" s="164"/>
      <c r="G507" s="28"/>
    </row>
    <row r="508" spans="1:7" ht="15.75" customHeight="1" x14ac:dyDescent="0.25">
      <c r="A508" s="164"/>
      <c r="B508" s="164"/>
      <c r="C508" s="164"/>
      <c r="G508" s="28"/>
    </row>
    <row r="509" spans="1:7" ht="15.75" customHeight="1" x14ac:dyDescent="0.25">
      <c r="A509" s="164"/>
      <c r="B509" s="164"/>
      <c r="C509" s="164"/>
      <c r="G509" s="28"/>
    </row>
    <row r="510" spans="1:7" ht="15.75" customHeight="1" x14ac:dyDescent="0.25">
      <c r="A510" s="164"/>
      <c r="B510" s="164"/>
      <c r="C510" s="164"/>
      <c r="G510" s="28"/>
    </row>
    <row r="511" spans="1:7" ht="15.75" customHeight="1" x14ac:dyDescent="0.25">
      <c r="A511" s="164"/>
      <c r="B511" s="164"/>
      <c r="C511" s="164"/>
      <c r="G511" s="28"/>
    </row>
    <row r="512" spans="1:7" ht="15.75" customHeight="1" x14ac:dyDescent="0.25">
      <c r="A512" s="164"/>
      <c r="B512" s="164"/>
      <c r="C512" s="164"/>
      <c r="G512" s="28"/>
    </row>
    <row r="513" spans="1:7" ht="15.75" customHeight="1" x14ac:dyDescent="0.25">
      <c r="A513" s="164"/>
      <c r="B513" s="164"/>
      <c r="C513" s="164"/>
      <c r="G513" s="28"/>
    </row>
    <row r="514" spans="1:7" ht="15.75" customHeight="1" x14ac:dyDescent="0.25">
      <c r="A514" s="164"/>
      <c r="B514" s="164"/>
      <c r="C514" s="164"/>
      <c r="G514" s="28"/>
    </row>
    <row r="515" spans="1:7" ht="15.75" customHeight="1" x14ac:dyDescent="0.25">
      <c r="A515" s="164"/>
      <c r="B515" s="164"/>
      <c r="C515" s="164"/>
      <c r="G515" s="28"/>
    </row>
    <row r="516" spans="1:7" ht="15.75" customHeight="1" x14ac:dyDescent="0.25">
      <c r="A516" s="164"/>
      <c r="B516" s="164"/>
      <c r="C516" s="164"/>
      <c r="G516" s="28"/>
    </row>
    <row r="517" spans="1:7" ht="15.75" customHeight="1" x14ac:dyDescent="0.25">
      <c r="A517" s="164"/>
      <c r="B517" s="164"/>
      <c r="C517" s="164"/>
      <c r="G517" s="28"/>
    </row>
    <row r="518" spans="1:7" ht="15.75" customHeight="1" x14ac:dyDescent="0.25">
      <c r="A518" s="164"/>
      <c r="B518" s="164"/>
      <c r="C518" s="164"/>
      <c r="G518" s="28"/>
    </row>
    <row r="519" spans="1:7" ht="15.75" customHeight="1" x14ac:dyDescent="0.25">
      <c r="A519" s="164"/>
      <c r="B519" s="164"/>
      <c r="C519" s="164"/>
      <c r="G519" s="28"/>
    </row>
    <row r="520" spans="1:7" ht="15.75" customHeight="1" x14ac:dyDescent="0.25">
      <c r="A520" s="164"/>
      <c r="B520" s="164"/>
      <c r="C520" s="164"/>
      <c r="G520" s="28"/>
    </row>
    <row r="521" spans="1:7" ht="15.75" customHeight="1" x14ac:dyDescent="0.25">
      <c r="A521" s="164"/>
      <c r="B521" s="164"/>
      <c r="C521" s="164"/>
      <c r="G521" s="28"/>
    </row>
    <row r="522" spans="1:7" ht="15.75" customHeight="1" x14ac:dyDescent="0.25">
      <c r="A522" s="164"/>
      <c r="B522" s="164"/>
      <c r="C522" s="164"/>
      <c r="G522" s="28"/>
    </row>
    <row r="523" spans="1:7" ht="15.75" customHeight="1" x14ac:dyDescent="0.25">
      <c r="A523" s="164"/>
      <c r="B523" s="164"/>
      <c r="C523" s="164"/>
      <c r="G523" s="28"/>
    </row>
    <row r="524" spans="1:7" ht="15.75" customHeight="1" x14ac:dyDescent="0.25">
      <c r="A524" s="164"/>
      <c r="B524" s="164"/>
      <c r="C524" s="164"/>
      <c r="G524" s="28"/>
    </row>
    <row r="525" spans="1:7" ht="15.75" customHeight="1" x14ac:dyDescent="0.25">
      <c r="A525" s="164"/>
      <c r="B525" s="164"/>
      <c r="C525" s="164"/>
      <c r="G525" s="28"/>
    </row>
    <row r="526" spans="1:7" ht="15.75" customHeight="1" x14ac:dyDescent="0.25">
      <c r="A526" s="164"/>
      <c r="B526" s="164"/>
      <c r="C526" s="164"/>
      <c r="G526" s="28"/>
    </row>
    <row r="527" spans="1:7" ht="15.75" customHeight="1" x14ac:dyDescent="0.25">
      <c r="A527" s="164"/>
      <c r="B527" s="164"/>
      <c r="C527" s="164"/>
      <c r="G527" s="28"/>
    </row>
    <row r="528" spans="1:7" ht="15.75" customHeight="1" x14ac:dyDescent="0.25">
      <c r="A528" s="164"/>
      <c r="B528" s="164"/>
      <c r="C528" s="164"/>
      <c r="G528" s="28"/>
    </row>
    <row r="529" spans="1:7" ht="15.75" customHeight="1" x14ac:dyDescent="0.25">
      <c r="A529" s="164"/>
      <c r="B529" s="164"/>
      <c r="C529" s="164"/>
      <c r="G529" s="28"/>
    </row>
    <row r="530" spans="1:7" ht="15.75" customHeight="1" x14ac:dyDescent="0.25">
      <c r="A530" s="164"/>
      <c r="B530" s="164"/>
      <c r="C530" s="164"/>
      <c r="G530" s="28"/>
    </row>
    <row r="531" spans="1:7" ht="15.75" customHeight="1" x14ac:dyDescent="0.25">
      <c r="A531" s="164"/>
      <c r="B531" s="164"/>
      <c r="C531" s="164"/>
      <c r="G531" s="28"/>
    </row>
    <row r="532" spans="1:7" ht="15.75" customHeight="1" x14ac:dyDescent="0.25">
      <c r="A532" s="164"/>
      <c r="B532" s="164"/>
      <c r="C532" s="164"/>
      <c r="G532" s="28"/>
    </row>
    <row r="533" spans="1:7" ht="15.75" customHeight="1" x14ac:dyDescent="0.25">
      <c r="A533" s="164"/>
      <c r="B533" s="164"/>
      <c r="C533" s="164"/>
      <c r="G533" s="28"/>
    </row>
    <row r="534" spans="1:7" ht="15.75" customHeight="1" x14ac:dyDescent="0.25">
      <c r="A534" s="164"/>
      <c r="B534" s="164"/>
      <c r="C534" s="164"/>
      <c r="G534" s="28"/>
    </row>
    <row r="535" spans="1:7" ht="15.75" customHeight="1" x14ac:dyDescent="0.25">
      <c r="A535" s="164"/>
      <c r="B535" s="164"/>
      <c r="C535" s="164"/>
      <c r="G535" s="28"/>
    </row>
    <row r="536" spans="1:7" ht="15.75" customHeight="1" x14ac:dyDescent="0.25">
      <c r="A536" s="164"/>
      <c r="B536" s="164"/>
      <c r="C536" s="164"/>
      <c r="G536" s="28"/>
    </row>
    <row r="537" spans="1:7" ht="15.75" customHeight="1" x14ac:dyDescent="0.25">
      <c r="A537" s="164"/>
      <c r="B537" s="164"/>
      <c r="C537" s="164"/>
      <c r="G537" s="28"/>
    </row>
    <row r="538" spans="1:7" ht="15.75" customHeight="1" x14ac:dyDescent="0.25">
      <c r="A538" s="164"/>
      <c r="B538" s="164"/>
      <c r="C538" s="164"/>
      <c r="G538" s="28"/>
    </row>
    <row r="539" spans="1:7" ht="15.75" customHeight="1" x14ac:dyDescent="0.25">
      <c r="A539" s="164"/>
      <c r="B539" s="164"/>
      <c r="C539" s="164"/>
      <c r="G539" s="28"/>
    </row>
    <row r="540" spans="1:7" ht="15.75" customHeight="1" x14ac:dyDescent="0.25">
      <c r="A540" s="164"/>
      <c r="B540" s="164"/>
      <c r="C540" s="164"/>
      <c r="G540" s="28"/>
    </row>
    <row r="541" spans="1:7" ht="15.75" customHeight="1" x14ac:dyDescent="0.25">
      <c r="A541" s="164"/>
      <c r="B541" s="164"/>
      <c r="C541" s="164"/>
      <c r="G541" s="28"/>
    </row>
    <row r="542" spans="1:7" ht="15.75" customHeight="1" x14ac:dyDescent="0.25">
      <c r="A542" s="164"/>
      <c r="B542" s="164"/>
      <c r="C542" s="164"/>
      <c r="G542" s="28"/>
    </row>
    <row r="543" spans="1:7" ht="15.75" customHeight="1" x14ac:dyDescent="0.25">
      <c r="A543" s="164"/>
      <c r="B543" s="164"/>
      <c r="C543" s="164"/>
      <c r="G543" s="28"/>
    </row>
    <row r="544" spans="1:7" ht="15.75" customHeight="1" x14ac:dyDescent="0.25">
      <c r="A544" s="164"/>
      <c r="B544" s="164"/>
      <c r="C544" s="164"/>
      <c r="G544" s="28"/>
    </row>
    <row r="545" spans="1:7" ht="15.75" customHeight="1" x14ac:dyDescent="0.25">
      <c r="A545" s="164"/>
      <c r="B545" s="164"/>
      <c r="C545" s="164"/>
      <c r="G545" s="28"/>
    </row>
    <row r="546" spans="1:7" ht="15.75" customHeight="1" x14ac:dyDescent="0.25">
      <c r="A546" s="164"/>
      <c r="B546" s="164"/>
      <c r="C546" s="164"/>
      <c r="G546" s="28"/>
    </row>
    <row r="547" spans="1:7" ht="15.75" customHeight="1" x14ac:dyDescent="0.25">
      <c r="A547" s="164"/>
      <c r="B547" s="164"/>
      <c r="C547" s="164"/>
      <c r="G547" s="28"/>
    </row>
    <row r="548" spans="1:7" ht="15.75" customHeight="1" x14ac:dyDescent="0.25">
      <c r="A548" s="164"/>
      <c r="B548" s="164"/>
      <c r="C548" s="164"/>
      <c r="G548" s="28"/>
    </row>
    <row r="549" spans="1:7" ht="15.75" customHeight="1" x14ac:dyDescent="0.25">
      <c r="A549" s="164"/>
      <c r="B549" s="164"/>
      <c r="C549" s="164"/>
      <c r="G549" s="28"/>
    </row>
    <row r="550" spans="1:7" ht="15.75" customHeight="1" x14ac:dyDescent="0.25">
      <c r="A550" s="164"/>
      <c r="B550" s="164"/>
      <c r="C550" s="164"/>
      <c r="G550" s="28"/>
    </row>
    <row r="551" spans="1:7" ht="15.75" customHeight="1" x14ac:dyDescent="0.25">
      <c r="A551" s="164"/>
      <c r="B551" s="164"/>
      <c r="C551" s="164"/>
      <c r="G551" s="28"/>
    </row>
    <row r="552" spans="1:7" ht="15.75" customHeight="1" x14ac:dyDescent="0.25">
      <c r="A552" s="164"/>
      <c r="B552" s="164"/>
      <c r="C552" s="164"/>
      <c r="G552" s="28"/>
    </row>
    <row r="553" spans="1:7" ht="15.75" customHeight="1" x14ac:dyDescent="0.25">
      <c r="A553" s="164"/>
      <c r="B553" s="164"/>
      <c r="C553" s="164"/>
      <c r="G553" s="28"/>
    </row>
    <row r="554" spans="1:7" ht="15.75" customHeight="1" x14ac:dyDescent="0.25">
      <c r="A554" s="164"/>
      <c r="B554" s="164"/>
      <c r="C554" s="164"/>
      <c r="G554" s="28"/>
    </row>
    <row r="555" spans="1:7" ht="15.75" customHeight="1" x14ac:dyDescent="0.25">
      <c r="A555" s="164"/>
      <c r="B555" s="164"/>
      <c r="C555" s="164"/>
      <c r="G555" s="28"/>
    </row>
    <row r="556" spans="1:7" ht="15.75" customHeight="1" x14ac:dyDescent="0.25">
      <c r="A556" s="164"/>
      <c r="B556" s="164"/>
      <c r="C556" s="164"/>
      <c r="G556" s="28"/>
    </row>
    <row r="557" spans="1:7" ht="15.75" customHeight="1" x14ac:dyDescent="0.25">
      <c r="A557" s="164"/>
      <c r="B557" s="164"/>
      <c r="C557" s="164"/>
      <c r="G557" s="28"/>
    </row>
    <row r="558" spans="1:7" ht="15.75" customHeight="1" x14ac:dyDescent="0.25">
      <c r="A558" s="164"/>
      <c r="B558" s="164"/>
      <c r="C558" s="164"/>
      <c r="G558" s="28"/>
    </row>
    <row r="559" spans="1:7" ht="15.75" customHeight="1" x14ac:dyDescent="0.25">
      <c r="A559" s="164"/>
      <c r="B559" s="164"/>
      <c r="C559" s="164"/>
      <c r="G559" s="28"/>
    </row>
    <row r="560" spans="1:7" ht="15.75" customHeight="1" x14ac:dyDescent="0.25">
      <c r="A560" s="164"/>
      <c r="B560" s="164"/>
      <c r="C560" s="164"/>
      <c r="G560" s="28"/>
    </row>
    <row r="561" spans="1:7" ht="15.75" customHeight="1" x14ac:dyDescent="0.25">
      <c r="A561" s="164"/>
      <c r="B561" s="164"/>
      <c r="C561" s="164"/>
      <c r="G561" s="28"/>
    </row>
    <row r="562" spans="1:7" ht="15.75" customHeight="1" x14ac:dyDescent="0.25">
      <c r="A562" s="164"/>
      <c r="B562" s="164"/>
      <c r="C562" s="164"/>
      <c r="G562" s="28"/>
    </row>
    <row r="563" spans="1:7" ht="15.75" customHeight="1" x14ac:dyDescent="0.25">
      <c r="A563" s="164"/>
      <c r="B563" s="164"/>
      <c r="C563" s="164"/>
      <c r="G563" s="28"/>
    </row>
    <row r="564" spans="1:7" ht="15.75" customHeight="1" x14ac:dyDescent="0.25">
      <c r="A564" s="164"/>
      <c r="B564" s="164"/>
      <c r="C564" s="164"/>
      <c r="G564" s="28"/>
    </row>
    <row r="565" spans="1:7" ht="15.75" customHeight="1" x14ac:dyDescent="0.25">
      <c r="A565" s="164"/>
      <c r="B565" s="164"/>
      <c r="C565" s="164"/>
      <c r="G565" s="28"/>
    </row>
    <row r="566" spans="1:7" ht="15.75" customHeight="1" x14ac:dyDescent="0.25">
      <c r="A566" s="164"/>
      <c r="B566" s="164"/>
      <c r="C566" s="164"/>
      <c r="G566" s="28"/>
    </row>
    <row r="567" spans="1:7" ht="15.75" customHeight="1" x14ac:dyDescent="0.25">
      <c r="A567" s="164"/>
      <c r="B567" s="164"/>
      <c r="C567" s="164"/>
      <c r="G567" s="28"/>
    </row>
    <row r="568" spans="1:7" ht="15.75" customHeight="1" x14ac:dyDescent="0.25">
      <c r="A568" s="164"/>
      <c r="B568" s="164"/>
      <c r="C568" s="164"/>
      <c r="G568" s="28"/>
    </row>
    <row r="569" spans="1:7" ht="15.75" customHeight="1" x14ac:dyDescent="0.25">
      <c r="A569" s="164"/>
      <c r="B569" s="164"/>
      <c r="C569" s="164"/>
      <c r="G569" s="28"/>
    </row>
    <row r="570" spans="1:7" ht="15.75" customHeight="1" x14ac:dyDescent="0.25">
      <c r="A570" s="164"/>
      <c r="B570" s="164"/>
      <c r="C570" s="164"/>
      <c r="G570" s="28"/>
    </row>
    <row r="571" spans="1:7" ht="15.75" customHeight="1" x14ac:dyDescent="0.25">
      <c r="A571" s="164"/>
      <c r="B571" s="164"/>
      <c r="C571" s="164"/>
      <c r="G571" s="28"/>
    </row>
    <row r="572" spans="1:7" ht="15.75" customHeight="1" x14ac:dyDescent="0.25">
      <c r="A572" s="164"/>
      <c r="B572" s="164"/>
      <c r="C572" s="164"/>
      <c r="G572" s="28"/>
    </row>
    <row r="573" spans="1:7" ht="15.75" customHeight="1" x14ac:dyDescent="0.25">
      <c r="A573" s="164"/>
      <c r="B573" s="164"/>
      <c r="C573" s="164"/>
      <c r="G573" s="28"/>
    </row>
    <row r="574" spans="1:7" ht="15.75" customHeight="1" x14ac:dyDescent="0.25">
      <c r="A574" s="164"/>
      <c r="B574" s="164"/>
      <c r="C574" s="164"/>
      <c r="G574" s="28"/>
    </row>
    <row r="575" spans="1:7" ht="15.75" customHeight="1" x14ac:dyDescent="0.25">
      <c r="A575" s="164"/>
      <c r="B575" s="164"/>
      <c r="C575" s="164"/>
      <c r="G575" s="28"/>
    </row>
    <row r="576" spans="1:7" ht="15.75" customHeight="1" x14ac:dyDescent="0.25">
      <c r="A576" s="164"/>
      <c r="B576" s="164"/>
      <c r="C576" s="164"/>
      <c r="G576" s="28"/>
    </row>
    <row r="577" spans="1:7" ht="15.75" customHeight="1" x14ac:dyDescent="0.25">
      <c r="A577" s="164"/>
      <c r="B577" s="164"/>
      <c r="C577" s="164"/>
      <c r="G577" s="28"/>
    </row>
    <row r="578" spans="1:7" ht="15.75" customHeight="1" x14ac:dyDescent="0.25">
      <c r="A578" s="164"/>
      <c r="B578" s="164"/>
      <c r="C578" s="164"/>
      <c r="G578" s="28"/>
    </row>
    <row r="579" spans="1:7" ht="15.75" customHeight="1" x14ac:dyDescent="0.25">
      <c r="A579" s="164"/>
      <c r="B579" s="164"/>
      <c r="C579" s="164"/>
      <c r="G579" s="28"/>
    </row>
    <row r="580" spans="1:7" ht="15.75" customHeight="1" x14ac:dyDescent="0.25">
      <c r="A580" s="164"/>
      <c r="B580" s="164"/>
      <c r="C580" s="164"/>
      <c r="G580" s="28"/>
    </row>
    <row r="581" spans="1:7" ht="15.75" customHeight="1" x14ac:dyDescent="0.25">
      <c r="A581" s="164"/>
      <c r="B581" s="164"/>
      <c r="C581" s="164"/>
      <c r="G581" s="28"/>
    </row>
    <row r="582" spans="1:7" ht="15.75" customHeight="1" x14ac:dyDescent="0.25">
      <c r="A582" s="164"/>
      <c r="B582" s="164"/>
      <c r="C582" s="164"/>
      <c r="G582" s="28"/>
    </row>
    <row r="583" spans="1:7" ht="15.75" customHeight="1" x14ac:dyDescent="0.25">
      <c r="A583" s="164"/>
      <c r="B583" s="164"/>
      <c r="C583" s="164"/>
      <c r="G583" s="28"/>
    </row>
    <row r="584" spans="1:7" ht="15.75" customHeight="1" x14ac:dyDescent="0.25">
      <c r="A584" s="164"/>
      <c r="B584" s="164"/>
      <c r="C584" s="164"/>
      <c r="G584" s="28"/>
    </row>
    <row r="585" spans="1:7" ht="15.75" customHeight="1" x14ac:dyDescent="0.25">
      <c r="A585" s="164"/>
      <c r="B585" s="164"/>
      <c r="C585" s="164"/>
      <c r="G585" s="28"/>
    </row>
    <row r="586" spans="1:7" ht="15.75" customHeight="1" x14ac:dyDescent="0.25">
      <c r="A586" s="164"/>
      <c r="B586" s="164"/>
      <c r="C586" s="164"/>
      <c r="G586" s="28"/>
    </row>
    <row r="587" spans="1:7" ht="15.75" customHeight="1" x14ac:dyDescent="0.25">
      <c r="A587" s="164"/>
      <c r="B587" s="164"/>
      <c r="C587" s="164"/>
      <c r="G587" s="28"/>
    </row>
    <row r="588" spans="1:7" ht="15.75" customHeight="1" x14ac:dyDescent="0.25">
      <c r="A588" s="164"/>
      <c r="B588" s="164"/>
      <c r="C588" s="164"/>
      <c r="G588" s="28"/>
    </row>
    <row r="589" spans="1:7" ht="15.75" customHeight="1" x14ac:dyDescent="0.25">
      <c r="A589" s="164"/>
      <c r="B589" s="164"/>
      <c r="C589" s="164"/>
      <c r="G589" s="28"/>
    </row>
    <row r="590" spans="1:7" ht="15.75" customHeight="1" x14ac:dyDescent="0.25">
      <c r="A590" s="164"/>
      <c r="B590" s="164"/>
      <c r="C590" s="164"/>
      <c r="G590" s="28"/>
    </row>
    <row r="591" spans="1:7" ht="15.75" customHeight="1" x14ac:dyDescent="0.25">
      <c r="A591" s="164"/>
      <c r="B591" s="164"/>
      <c r="C591" s="164"/>
      <c r="G591" s="28"/>
    </row>
    <row r="592" spans="1:7" ht="15.75" customHeight="1" x14ac:dyDescent="0.25">
      <c r="A592" s="164"/>
      <c r="B592" s="164"/>
      <c r="C592" s="164"/>
      <c r="G592" s="28"/>
    </row>
    <row r="593" spans="1:7" ht="15.75" customHeight="1" x14ac:dyDescent="0.25">
      <c r="A593" s="164"/>
      <c r="B593" s="164"/>
      <c r="C593" s="164"/>
      <c r="G593" s="28"/>
    </row>
    <row r="594" spans="1:7" ht="15.75" customHeight="1" x14ac:dyDescent="0.25">
      <c r="A594" s="164"/>
      <c r="B594" s="164"/>
      <c r="C594" s="164"/>
      <c r="G594" s="28"/>
    </row>
    <row r="595" spans="1:7" ht="15.75" customHeight="1" x14ac:dyDescent="0.25">
      <c r="A595" s="164"/>
      <c r="B595" s="164"/>
      <c r="C595" s="164"/>
      <c r="G595" s="28"/>
    </row>
    <row r="596" spans="1:7" ht="15.75" customHeight="1" x14ac:dyDescent="0.25">
      <c r="A596" s="164"/>
      <c r="B596" s="164"/>
      <c r="C596" s="164"/>
      <c r="G596" s="28"/>
    </row>
    <row r="597" spans="1:7" ht="15.75" customHeight="1" x14ac:dyDescent="0.25">
      <c r="A597" s="164"/>
      <c r="B597" s="164"/>
      <c r="C597" s="164"/>
      <c r="G597" s="28"/>
    </row>
    <row r="598" spans="1:7" ht="15.75" customHeight="1" x14ac:dyDescent="0.25">
      <c r="A598" s="164"/>
      <c r="B598" s="164"/>
      <c r="C598" s="164"/>
      <c r="G598" s="28"/>
    </row>
    <row r="599" spans="1:7" ht="15.75" customHeight="1" x14ac:dyDescent="0.25">
      <c r="A599" s="164"/>
      <c r="B599" s="164"/>
      <c r="C599" s="164"/>
      <c r="G599" s="28"/>
    </row>
    <row r="600" spans="1:7" ht="15.75" customHeight="1" x14ac:dyDescent="0.25">
      <c r="A600" s="164"/>
      <c r="B600" s="164"/>
      <c r="C600" s="164"/>
      <c r="G600" s="28"/>
    </row>
    <row r="601" spans="1:7" ht="15.75" customHeight="1" x14ac:dyDescent="0.25">
      <c r="A601" s="164"/>
      <c r="B601" s="164"/>
      <c r="C601" s="164"/>
      <c r="G601" s="28"/>
    </row>
    <row r="602" spans="1:7" ht="15.75" customHeight="1" x14ac:dyDescent="0.25">
      <c r="A602" s="164"/>
      <c r="B602" s="164"/>
      <c r="C602" s="164"/>
      <c r="G602" s="28"/>
    </row>
    <row r="603" spans="1:7" ht="15.75" customHeight="1" x14ac:dyDescent="0.25">
      <c r="A603" s="164"/>
      <c r="B603" s="164"/>
      <c r="C603" s="164"/>
      <c r="G603" s="28"/>
    </row>
    <row r="604" spans="1:7" ht="15.75" customHeight="1" x14ac:dyDescent="0.25">
      <c r="A604" s="164"/>
      <c r="B604" s="164"/>
      <c r="C604" s="164"/>
      <c r="G604" s="28"/>
    </row>
    <row r="605" spans="1:7" ht="15.75" customHeight="1" x14ac:dyDescent="0.25">
      <c r="A605" s="164"/>
      <c r="B605" s="164"/>
      <c r="C605" s="164"/>
      <c r="G605" s="28"/>
    </row>
    <row r="606" spans="1:7" ht="15.75" customHeight="1" x14ac:dyDescent="0.25">
      <c r="A606" s="164"/>
      <c r="B606" s="164"/>
      <c r="C606" s="164"/>
      <c r="G606" s="28"/>
    </row>
    <row r="607" spans="1:7" ht="15.75" customHeight="1" x14ac:dyDescent="0.25">
      <c r="A607" s="164"/>
      <c r="B607" s="164"/>
      <c r="C607" s="164"/>
      <c r="G607" s="28"/>
    </row>
    <row r="608" spans="1:7" ht="15.75" customHeight="1" x14ac:dyDescent="0.25">
      <c r="A608" s="164"/>
      <c r="B608" s="164"/>
      <c r="C608" s="164"/>
      <c r="G608" s="28"/>
    </row>
    <row r="609" spans="1:7" ht="15.75" customHeight="1" x14ac:dyDescent="0.25">
      <c r="A609" s="164"/>
      <c r="B609" s="164"/>
      <c r="C609" s="164"/>
      <c r="G609" s="28"/>
    </row>
    <row r="610" spans="1:7" ht="15.75" customHeight="1" x14ac:dyDescent="0.25">
      <c r="A610" s="164"/>
      <c r="B610" s="164"/>
      <c r="C610" s="164"/>
      <c r="G610" s="28"/>
    </row>
    <row r="611" spans="1:7" ht="15.75" customHeight="1" x14ac:dyDescent="0.25">
      <c r="A611" s="164"/>
      <c r="B611" s="164"/>
      <c r="C611" s="164"/>
      <c r="G611" s="28"/>
    </row>
    <row r="612" spans="1:7" ht="15.75" customHeight="1" x14ac:dyDescent="0.25">
      <c r="A612" s="164"/>
      <c r="B612" s="164"/>
      <c r="C612" s="164"/>
      <c r="G612" s="28"/>
    </row>
    <row r="613" spans="1:7" ht="15.75" customHeight="1" x14ac:dyDescent="0.25">
      <c r="A613" s="164"/>
      <c r="B613" s="164"/>
      <c r="C613" s="164"/>
      <c r="G613" s="28"/>
    </row>
    <row r="614" spans="1:7" ht="15.75" customHeight="1" x14ac:dyDescent="0.25">
      <c r="A614" s="164"/>
      <c r="B614" s="164"/>
      <c r="C614" s="164"/>
      <c r="G614" s="28"/>
    </row>
    <row r="615" spans="1:7" ht="15.75" customHeight="1" x14ac:dyDescent="0.25">
      <c r="A615" s="164"/>
      <c r="B615" s="164"/>
      <c r="C615" s="164"/>
      <c r="G615" s="28"/>
    </row>
    <row r="616" spans="1:7" ht="15.75" customHeight="1" x14ac:dyDescent="0.25">
      <c r="A616" s="164"/>
      <c r="B616" s="164"/>
      <c r="C616" s="164"/>
      <c r="G616" s="28"/>
    </row>
    <row r="617" spans="1:7" ht="15.75" customHeight="1" x14ac:dyDescent="0.25">
      <c r="A617" s="164"/>
      <c r="B617" s="164"/>
      <c r="C617" s="164"/>
      <c r="G617" s="28"/>
    </row>
    <row r="618" spans="1:7" ht="15.75" customHeight="1" x14ac:dyDescent="0.25">
      <c r="A618" s="164"/>
      <c r="B618" s="164"/>
      <c r="C618" s="164"/>
      <c r="G618" s="28"/>
    </row>
    <row r="619" spans="1:7" ht="15.75" customHeight="1" x14ac:dyDescent="0.25">
      <c r="A619" s="164"/>
      <c r="B619" s="164"/>
      <c r="C619" s="164"/>
      <c r="G619" s="28"/>
    </row>
    <row r="620" spans="1:7" ht="15.75" customHeight="1" x14ac:dyDescent="0.25">
      <c r="A620" s="164"/>
      <c r="B620" s="164"/>
      <c r="C620" s="164"/>
      <c r="G620" s="28"/>
    </row>
    <row r="621" spans="1:7" ht="15.75" customHeight="1" x14ac:dyDescent="0.25">
      <c r="A621" s="164"/>
      <c r="B621" s="164"/>
      <c r="C621" s="164"/>
      <c r="G621" s="28"/>
    </row>
    <row r="622" spans="1:7" ht="15.75" customHeight="1" x14ac:dyDescent="0.25">
      <c r="A622" s="164"/>
      <c r="B622" s="164"/>
      <c r="C622" s="164"/>
      <c r="G622" s="28"/>
    </row>
    <row r="623" spans="1:7" ht="15.75" customHeight="1" x14ac:dyDescent="0.25">
      <c r="A623" s="164"/>
      <c r="B623" s="164"/>
      <c r="C623" s="164"/>
      <c r="G623" s="28"/>
    </row>
    <row r="624" spans="1:7" ht="15.75" customHeight="1" x14ac:dyDescent="0.25">
      <c r="A624" s="164"/>
      <c r="B624" s="164"/>
      <c r="C624" s="164"/>
      <c r="G624" s="28"/>
    </row>
    <row r="625" spans="1:7" ht="15.75" customHeight="1" x14ac:dyDescent="0.25">
      <c r="A625" s="164"/>
      <c r="B625" s="164"/>
      <c r="C625" s="164"/>
      <c r="G625" s="28"/>
    </row>
    <row r="626" spans="1:7" ht="15.75" customHeight="1" x14ac:dyDescent="0.25">
      <c r="A626" s="164"/>
      <c r="B626" s="164"/>
      <c r="C626" s="164"/>
      <c r="G626" s="28"/>
    </row>
    <row r="627" spans="1:7" ht="15.75" customHeight="1" x14ac:dyDescent="0.25">
      <c r="A627" s="164"/>
      <c r="B627" s="164"/>
      <c r="C627" s="164"/>
      <c r="G627" s="28"/>
    </row>
    <row r="628" spans="1:7" ht="15.75" customHeight="1" x14ac:dyDescent="0.25">
      <c r="A628" s="164"/>
      <c r="B628" s="164"/>
      <c r="C628" s="164"/>
      <c r="G628" s="28"/>
    </row>
    <row r="629" spans="1:7" ht="15.75" customHeight="1" x14ac:dyDescent="0.25">
      <c r="A629" s="164"/>
      <c r="B629" s="164"/>
      <c r="C629" s="164"/>
      <c r="G629" s="28"/>
    </row>
    <row r="630" spans="1:7" ht="15.75" customHeight="1" x14ac:dyDescent="0.25">
      <c r="A630" s="164"/>
      <c r="B630" s="164"/>
      <c r="C630" s="164"/>
      <c r="G630" s="28"/>
    </row>
    <row r="631" spans="1:7" ht="15.75" customHeight="1" x14ac:dyDescent="0.25">
      <c r="A631" s="164"/>
      <c r="B631" s="164"/>
      <c r="C631" s="164"/>
      <c r="G631" s="28"/>
    </row>
    <row r="632" spans="1:7" ht="15.75" customHeight="1" x14ac:dyDescent="0.25">
      <c r="A632" s="164"/>
      <c r="B632" s="164"/>
      <c r="C632" s="164"/>
      <c r="G632" s="28"/>
    </row>
    <row r="633" spans="1:7" ht="15.75" customHeight="1" x14ac:dyDescent="0.25">
      <c r="A633" s="164"/>
      <c r="B633" s="164"/>
      <c r="C633" s="164"/>
      <c r="G633" s="28"/>
    </row>
    <row r="634" spans="1:7" ht="15.75" customHeight="1" x14ac:dyDescent="0.25">
      <c r="A634" s="164"/>
      <c r="B634" s="164"/>
      <c r="C634" s="164"/>
      <c r="G634" s="28"/>
    </row>
    <row r="635" spans="1:7" ht="15.75" customHeight="1" x14ac:dyDescent="0.25">
      <c r="A635" s="164"/>
      <c r="B635" s="164"/>
      <c r="C635" s="164"/>
      <c r="G635" s="28"/>
    </row>
    <row r="636" spans="1:7" ht="15.75" customHeight="1" x14ac:dyDescent="0.25">
      <c r="A636" s="164"/>
      <c r="B636" s="164"/>
      <c r="C636" s="164"/>
      <c r="G636" s="28"/>
    </row>
    <row r="637" spans="1:7" ht="15.75" customHeight="1" x14ac:dyDescent="0.25">
      <c r="A637" s="164"/>
      <c r="B637" s="164"/>
      <c r="C637" s="164"/>
      <c r="G637" s="28"/>
    </row>
    <row r="638" spans="1:7" ht="15.75" customHeight="1" x14ac:dyDescent="0.25">
      <c r="A638" s="164"/>
      <c r="B638" s="164"/>
      <c r="C638" s="164"/>
      <c r="G638" s="28"/>
    </row>
    <row r="639" spans="1:7" ht="15.75" customHeight="1" x14ac:dyDescent="0.25">
      <c r="A639" s="164"/>
      <c r="B639" s="164"/>
      <c r="C639" s="164"/>
      <c r="G639" s="28"/>
    </row>
    <row r="640" spans="1:7" ht="15.75" customHeight="1" x14ac:dyDescent="0.25">
      <c r="A640" s="164"/>
      <c r="B640" s="164"/>
      <c r="C640" s="164"/>
      <c r="G640" s="28"/>
    </row>
    <row r="641" spans="1:7" ht="15.75" customHeight="1" x14ac:dyDescent="0.25">
      <c r="A641" s="164"/>
      <c r="B641" s="164"/>
      <c r="C641" s="164"/>
      <c r="G641" s="28"/>
    </row>
    <row r="642" spans="1:7" ht="15.75" customHeight="1" x14ac:dyDescent="0.25">
      <c r="A642" s="164"/>
      <c r="B642" s="164"/>
      <c r="C642" s="164"/>
      <c r="G642" s="28"/>
    </row>
    <row r="643" spans="1:7" ht="15.75" customHeight="1" x14ac:dyDescent="0.25">
      <c r="A643" s="164"/>
      <c r="B643" s="164"/>
      <c r="C643" s="164"/>
      <c r="G643" s="28"/>
    </row>
    <row r="644" spans="1:7" ht="15.75" customHeight="1" x14ac:dyDescent="0.25">
      <c r="A644" s="164"/>
      <c r="B644" s="164"/>
      <c r="C644" s="164"/>
      <c r="G644" s="28"/>
    </row>
    <row r="645" spans="1:7" ht="15.75" customHeight="1" x14ac:dyDescent="0.25">
      <c r="A645" s="164"/>
      <c r="B645" s="164"/>
      <c r="C645" s="164"/>
      <c r="G645" s="28"/>
    </row>
    <row r="646" spans="1:7" ht="15.75" customHeight="1" x14ac:dyDescent="0.25">
      <c r="A646" s="164"/>
      <c r="B646" s="164"/>
      <c r="C646" s="164"/>
      <c r="G646" s="28"/>
    </row>
    <row r="647" spans="1:7" ht="15.75" customHeight="1" x14ac:dyDescent="0.25">
      <c r="A647" s="164"/>
      <c r="B647" s="164"/>
      <c r="C647" s="164"/>
      <c r="G647" s="28"/>
    </row>
    <row r="648" spans="1:7" ht="15.75" customHeight="1" x14ac:dyDescent="0.25">
      <c r="A648" s="164"/>
      <c r="B648" s="164"/>
      <c r="C648" s="164"/>
      <c r="G648" s="28"/>
    </row>
    <row r="649" spans="1:7" ht="15.75" customHeight="1" x14ac:dyDescent="0.25">
      <c r="A649" s="164"/>
      <c r="B649" s="164"/>
      <c r="C649" s="164"/>
      <c r="G649" s="28"/>
    </row>
    <row r="650" spans="1:7" ht="15.75" customHeight="1" x14ac:dyDescent="0.25">
      <c r="A650" s="164"/>
      <c r="B650" s="164"/>
      <c r="C650" s="164"/>
      <c r="G650" s="28"/>
    </row>
    <row r="651" spans="1:7" ht="15.75" customHeight="1" x14ac:dyDescent="0.25">
      <c r="A651" s="164"/>
      <c r="B651" s="164"/>
      <c r="C651" s="164"/>
      <c r="G651" s="28"/>
    </row>
    <row r="652" spans="1:7" ht="15.75" customHeight="1" x14ac:dyDescent="0.25">
      <c r="A652" s="164"/>
      <c r="B652" s="164"/>
      <c r="C652" s="164"/>
      <c r="G652" s="28"/>
    </row>
    <row r="653" spans="1:7" ht="15.75" customHeight="1" x14ac:dyDescent="0.25">
      <c r="A653" s="164"/>
      <c r="B653" s="164"/>
      <c r="C653" s="164"/>
      <c r="G653" s="28"/>
    </row>
    <row r="654" spans="1:7" ht="15.75" customHeight="1" x14ac:dyDescent="0.25">
      <c r="A654" s="164"/>
      <c r="B654" s="164"/>
      <c r="C654" s="164"/>
      <c r="G654" s="28"/>
    </row>
    <row r="655" spans="1:7" ht="15.75" customHeight="1" x14ac:dyDescent="0.25">
      <c r="A655" s="164"/>
      <c r="B655" s="164"/>
      <c r="C655" s="164"/>
      <c r="G655" s="28"/>
    </row>
    <row r="656" spans="1:7" ht="15.75" customHeight="1" x14ac:dyDescent="0.25">
      <c r="A656" s="164"/>
      <c r="B656" s="164"/>
      <c r="C656" s="164"/>
      <c r="G656" s="28"/>
    </row>
    <row r="657" spans="1:7" ht="15.75" customHeight="1" x14ac:dyDescent="0.25">
      <c r="A657" s="164"/>
      <c r="B657" s="164"/>
      <c r="C657" s="164"/>
      <c r="G657" s="28"/>
    </row>
    <row r="658" spans="1:7" ht="15.75" customHeight="1" x14ac:dyDescent="0.25">
      <c r="A658" s="164"/>
      <c r="B658" s="164"/>
      <c r="C658" s="164"/>
      <c r="G658" s="28"/>
    </row>
    <row r="659" spans="1:7" ht="15.75" customHeight="1" x14ac:dyDescent="0.25">
      <c r="A659" s="164"/>
      <c r="B659" s="164"/>
      <c r="C659" s="164"/>
      <c r="G659" s="28"/>
    </row>
    <row r="660" spans="1:7" ht="15.75" customHeight="1" x14ac:dyDescent="0.25">
      <c r="A660" s="164"/>
      <c r="B660" s="164"/>
      <c r="C660" s="164"/>
      <c r="G660" s="28"/>
    </row>
    <row r="661" spans="1:7" ht="15.75" customHeight="1" x14ac:dyDescent="0.25">
      <c r="A661" s="164"/>
      <c r="B661" s="164"/>
      <c r="C661" s="164"/>
      <c r="G661" s="28"/>
    </row>
    <row r="662" spans="1:7" ht="15.75" customHeight="1" x14ac:dyDescent="0.25">
      <c r="A662" s="164"/>
      <c r="B662" s="164"/>
      <c r="C662" s="164"/>
      <c r="G662" s="28"/>
    </row>
    <row r="663" spans="1:7" ht="15.75" customHeight="1" x14ac:dyDescent="0.25">
      <c r="A663" s="164"/>
      <c r="B663" s="164"/>
      <c r="C663" s="164"/>
      <c r="G663" s="28"/>
    </row>
    <row r="664" spans="1:7" ht="15.75" customHeight="1" x14ac:dyDescent="0.25">
      <c r="A664" s="164"/>
      <c r="B664" s="164"/>
      <c r="C664" s="164"/>
      <c r="G664" s="28"/>
    </row>
    <row r="665" spans="1:7" ht="15.75" customHeight="1" x14ac:dyDescent="0.25">
      <c r="A665" s="164"/>
      <c r="B665" s="164"/>
      <c r="C665" s="164"/>
      <c r="G665" s="28"/>
    </row>
    <row r="666" spans="1:7" ht="15.75" customHeight="1" x14ac:dyDescent="0.25">
      <c r="A666" s="164"/>
      <c r="B666" s="164"/>
      <c r="C666" s="164"/>
      <c r="G666" s="28"/>
    </row>
    <row r="667" spans="1:7" ht="15.75" customHeight="1" x14ac:dyDescent="0.25">
      <c r="A667" s="164"/>
      <c r="B667" s="164"/>
      <c r="C667" s="164"/>
      <c r="G667" s="28"/>
    </row>
    <row r="668" spans="1:7" ht="15.75" customHeight="1" x14ac:dyDescent="0.25">
      <c r="A668" s="164"/>
      <c r="B668" s="164"/>
      <c r="C668" s="164"/>
      <c r="G668" s="28"/>
    </row>
    <row r="669" spans="1:7" ht="15.75" customHeight="1" x14ac:dyDescent="0.25">
      <c r="A669" s="164"/>
      <c r="B669" s="164"/>
      <c r="C669" s="164"/>
      <c r="G669" s="28"/>
    </row>
    <row r="670" spans="1:7" ht="15.75" customHeight="1" x14ac:dyDescent="0.25">
      <c r="A670" s="164"/>
      <c r="B670" s="164"/>
      <c r="C670" s="164"/>
      <c r="G670" s="28"/>
    </row>
    <row r="671" spans="1:7" ht="15.75" customHeight="1" x14ac:dyDescent="0.25">
      <c r="A671" s="164"/>
      <c r="B671" s="164"/>
      <c r="C671" s="164"/>
      <c r="G671" s="28"/>
    </row>
    <row r="672" spans="1:7" ht="15.75" customHeight="1" x14ac:dyDescent="0.25">
      <c r="A672" s="164"/>
      <c r="B672" s="164"/>
      <c r="C672" s="164"/>
      <c r="G672" s="28"/>
    </row>
    <row r="673" spans="1:7" ht="15.75" customHeight="1" x14ac:dyDescent="0.25">
      <c r="A673" s="164"/>
      <c r="B673" s="164"/>
      <c r="C673" s="164"/>
      <c r="G673" s="28"/>
    </row>
    <row r="674" spans="1:7" ht="15.75" customHeight="1" x14ac:dyDescent="0.25">
      <c r="A674" s="164"/>
      <c r="B674" s="164"/>
      <c r="C674" s="164"/>
      <c r="G674" s="28"/>
    </row>
    <row r="675" spans="1:7" ht="15.75" customHeight="1" x14ac:dyDescent="0.25">
      <c r="A675" s="164"/>
      <c r="B675" s="164"/>
      <c r="C675" s="164"/>
      <c r="G675" s="28"/>
    </row>
    <row r="676" spans="1:7" ht="15.75" customHeight="1" x14ac:dyDescent="0.25">
      <c r="A676" s="164"/>
      <c r="B676" s="164"/>
      <c r="C676" s="164"/>
      <c r="G676" s="28"/>
    </row>
    <row r="677" spans="1:7" ht="15.75" customHeight="1" x14ac:dyDescent="0.25">
      <c r="A677" s="164"/>
      <c r="B677" s="164"/>
      <c r="C677" s="164"/>
      <c r="G677" s="28"/>
    </row>
    <row r="678" spans="1:7" ht="15.75" customHeight="1" x14ac:dyDescent="0.25">
      <c r="A678" s="164"/>
      <c r="B678" s="164"/>
      <c r="C678" s="164"/>
      <c r="G678" s="28"/>
    </row>
    <row r="679" spans="1:7" ht="15.75" customHeight="1" x14ac:dyDescent="0.25">
      <c r="A679" s="164"/>
      <c r="B679" s="164"/>
      <c r="C679" s="164"/>
      <c r="G679" s="28"/>
    </row>
    <row r="680" spans="1:7" ht="15.75" customHeight="1" x14ac:dyDescent="0.25">
      <c r="A680" s="164"/>
      <c r="B680" s="164"/>
      <c r="C680" s="164"/>
      <c r="G680" s="28"/>
    </row>
    <row r="681" spans="1:7" ht="15.75" customHeight="1" x14ac:dyDescent="0.25">
      <c r="A681" s="164"/>
      <c r="B681" s="164"/>
      <c r="C681" s="164"/>
      <c r="G681" s="28"/>
    </row>
    <row r="682" spans="1:7" ht="15.75" customHeight="1" x14ac:dyDescent="0.25">
      <c r="A682" s="164"/>
      <c r="B682" s="164"/>
      <c r="C682" s="164"/>
      <c r="G682" s="28"/>
    </row>
    <row r="683" spans="1:7" ht="15.75" customHeight="1" x14ac:dyDescent="0.25">
      <c r="A683" s="164"/>
      <c r="B683" s="164"/>
      <c r="C683" s="164"/>
      <c r="G683" s="28"/>
    </row>
    <row r="684" spans="1:7" ht="15.75" customHeight="1" x14ac:dyDescent="0.25">
      <c r="A684" s="164"/>
      <c r="B684" s="164"/>
      <c r="C684" s="164"/>
      <c r="G684" s="28"/>
    </row>
    <row r="685" spans="1:7" ht="15.75" customHeight="1" x14ac:dyDescent="0.25">
      <c r="A685" s="164"/>
      <c r="B685" s="164"/>
      <c r="C685" s="164"/>
      <c r="G685" s="28"/>
    </row>
    <row r="686" spans="1:7" ht="15.75" customHeight="1" x14ac:dyDescent="0.25">
      <c r="A686" s="164"/>
      <c r="B686" s="164"/>
      <c r="C686" s="164"/>
      <c r="G686" s="28"/>
    </row>
    <row r="687" spans="1:7" ht="15.75" customHeight="1" x14ac:dyDescent="0.25">
      <c r="A687" s="164"/>
      <c r="B687" s="164"/>
      <c r="C687" s="164"/>
      <c r="G687" s="28"/>
    </row>
    <row r="688" spans="1:7" ht="15.75" customHeight="1" x14ac:dyDescent="0.25">
      <c r="A688" s="164"/>
      <c r="B688" s="164"/>
      <c r="C688" s="164"/>
      <c r="G688" s="28"/>
    </row>
    <row r="689" spans="1:7" ht="15.75" customHeight="1" x14ac:dyDescent="0.25">
      <c r="A689" s="164"/>
      <c r="B689" s="164"/>
      <c r="C689" s="164"/>
      <c r="G689" s="28"/>
    </row>
    <row r="690" spans="1:7" ht="15.75" customHeight="1" x14ac:dyDescent="0.25">
      <c r="A690" s="164"/>
      <c r="B690" s="164"/>
      <c r="C690" s="164"/>
      <c r="G690" s="28"/>
    </row>
    <row r="691" spans="1:7" ht="15.75" customHeight="1" x14ac:dyDescent="0.25">
      <c r="A691" s="164"/>
      <c r="B691" s="164"/>
      <c r="C691" s="164"/>
      <c r="G691" s="28"/>
    </row>
    <row r="692" spans="1:7" ht="15.75" customHeight="1" x14ac:dyDescent="0.25">
      <c r="A692" s="164"/>
      <c r="B692" s="164"/>
      <c r="C692" s="164"/>
      <c r="G692" s="28"/>
    </row>
    <row r="693" spans="1:7" ht="15.75" customHeight="1" x14ac:dyDescent="0.25">
      <c r="A693" s="164"/>
      <c r="B693" s="164"/>
      <c r="C693" s="164"/>
      <c r="G693" s="28"/>
    </row>
    <row r="694" spans="1:7" ht="15.75" customHeight="1" x14ac:dyDescent="0.25">
      <c r="A694" s="164"/>
      <c r="B694" s="164"/>
      <c r="C694" s="164"/>
      <c r="G694" s="28"/>
    </row>
    <row r="695" spans="1:7" ht="15.75" customHeight="1" x14ac:dyDescent="0.25">
      <c r="A695" s="164"/>
      <c r="B695" s="164"/>
      <c r="C695" s="164"/>
      <c r="G695" s="28"/>
    </row>
    <row r="696" spans="1:7" ht="15.75" customHeight="1" x14ac:dyDescent="0.25">
      <c r="A696" s="164"/>
      <c r="B696" s="164"/>
      <c r="C696" s="164"/>
      <c r="G696" s="28"/>
    </row>
    <row r="697" spans="1:7" ht="15.75" customHeight="1" x14ac:dyDescent="0.25">
      <c r="A697" s="164"/>
      <c r="B697" s="164"/>
      <c r="C697" s="164"/>
      <c r="G697" s="28"/>
    </row>
    <row r="698" spans="1:7" ht="15.75" customHeight="1" x14ac:dyDescent="0.25">
      <c r="A698" s="164"/>
      <c r="B698" s="164"/>
      <c r="C698" s="164"/>
      <c r="G698" s="28"/>
    </row>
    <row r="699" spans="1:7" ht="15.75" customHeight="1" x14ac:dyDescent="0.25">
      <c r="A699" s="164"/>
      <c r="B699" s="164"/>
      <c r="C699" s="164"/>
      <c r="G699" s="28"/>
    </row>
    <row r="700" spans="1:7" ht="15.75" customHeight="1" x14ac:dyDescent="0.25">
      <c r="A700" s="164"/>
      <c r="B700" s="164"/>
      <c r="C700" s="164"/>
      <c r="G700" s="28"/>
    </row>
    <row r="701" spans="1:7" ht="15.75" customHeight="1" x14ac:dyDescent="0.25">
      <c r="A701" s="164"/>
      <c r="B701" s="164"/>
      <c r="C701" s="164"/>
      <c r="G701" s="28"/>
    </row>
    <row r="702" spans="1:7" ht="15.75" customHeight="1" x14ac:dyDescent="0.25">
      <c r="A702" s="164"/>
      <c r="B702" s="164"/>
      <c r="C702" s="164"/>
      <c r="G702" s="28"/>
    </row>
    <row r="703" spans="1:7" ht="15.75" customHeight="1" x14ac:dyDescent="0.25">
      <c r="A703" s="164"/>
      <c r="B703" s="164"/>
      <c r="C703" s="164"/>
      <c r="G703" s="28"/>
    </row>
    <row r="704" spans="1:7" ht="15.75" customHeight="1" x14ac:dyDescent="0.25">
      <c r="A704" s="164"/>
      <c r="B704" s="164"/>
      <c r="C704" s="164"/>
      <c r="G704" s="28"/>
    </row>
    <row r="705" spans="1:7" ht="15.75" customHeight="1" x14ac:dyDescent="0.25">
      <c r="A705" s="164"/>
      <c r="B705" s="164"/>
      <c r="C705" s="164"/>
      <c r="G705" s="28"/>
    </row>
    <row r="706" spans="1:7" ht="15.75" customHeight="1" x14ac:dyDescent="0.25">
      <c r="A706" s="164"/>
      <c r="B706" s="164"/>
      <c r="C706" s="164"/>
      <c r="G706" s="28"/>
    </row>
    <row r="707" spans="1:7" ht="15.75" customHeight="1" x14ac:dyDescent="0.25">
      <c r="A707" s="164"/>
      <c r="B707" s="164"/>
      <c r="C707" s="164"/>
      <c r="G707" s="28"/>
    </row>
    <row r="708" spans="1:7" ht="15.75" customHeight="1" x14ac:dyDescent="0.25">
      <c r="A708" s="164"/>
      <c r="B708" s="164"/>
      <c r="C708" s="164"/>
      <c r="G708" s="28"/>
    </row>
    <row r="709" spans="1:7" ht="15.75" customHeight="1" x14ac:dyDescent="0.25">
      <c r="A709" s="164"/>
      <c r="B709" s="164"/>
      <c r="C709" s="164"/>
      <c r="G709" s="28"/>
    </row>
    <row r="710" spans="1:7" ht="15.75" customHeight="1" x14ac:dyDescent="0.25">
      <c r="A710" s="164"/>
      <c r="B710" s="164"/>
      <c r="C710" s="164"/>
      <c r="G710" s="28"/>
    </row>
    <row r="711" spans="1:7" ht="15.75" customHeight="1" x14ac:dyDescent="0.25">
      <c r="A711" s="164"/>
      <c r="B711" s="164"/>
      <c r="C711" s="164"/>
      <c r="G711" s="28"/>
    </row>
    <row r="712" spans="1:7" ht="15.75" customHeight="1" x14ac:dyDescent="0.25">
      <c r="A712" s="164"/>
      <c r="B712" s="164"/>
      <c r="C712" s="164"/>
      <c r="G712" s="28"/>
    </row>
    <row r="713" spans="1:7" ht="15.75" customHeight="1" x14ac:dyDescent="0.25">
      <c r="A713" s="164"/>
      <c r="B713" s="164"/>
      <c r="C713" s="164"/>
      <c r="G713" s="28"/>
    </row>
    <row r="714" spans="1:7" ht="15.75" customHeight="1" x14ac:dyDescent="0.25">
      <c r="A714" s="164"/>
      <c r="B714" s="164"/>
      <c r="C714" s="164"/>
      <c r="G714" s="28"/>
    </row>
    <row r="715" spans="1:7" ht="15.75" customHeight="1" x14ac:dyDescent="0.25">
      <c r="A715" s="164"/>
      <c r="B715" s="164"/>
      <c r="C715" s="164"/>
      <c r="G715" s="28"/>
    </row>
    <row r="716" spans="1:7" ht="15.75" customHeight="1" x14ac:dyDescent="0.25">
      <c r="A716" s="164"/>
      <c r="B716" s="164"/>
      <c r="C716" s="164"/>
      <c r="G716" s="28"/>
    </row>
    <row r="717" spans="1:7" ht="15.75" customHeight="1" x14ac:dyDescent="0.25">
      <c r="A717" s="164"/>
      <c r="B717" s="164"/>
      <c r="C717" s="164"/>
      <c r="G717" s="28"/>
    </row>
    <row r="718" spans="1:7" ht="15.75" customHeight="1" x14ac:dyDescent="0.25">
      <c r="A718" s="164"/>
      <c r="B718" s="164"/>
      <c r="C718" s="164"/>
      <c r="G718" s="28"/>
    </row>
    <row r="719" spans="1:7" ht="15.75" customHeight="1" x14ac:dyDescent="0.25">
      <c r="A719" s="164"/>
      <c r="B719" s="164"/>
      <c r="C719" s="164"/>
      <c r="G719" s="28"/>
    </row>
    <row r="720" spans="1:7" ht="15.75" customHeight="1" x14ac:dyDescent="0.25">
      <c r="A720" s="164"/>
      <c r="B720" s="164"/>
      <c r="C720" s="164"/>
      <c r="G720" s="28"/>
    </row>
    <row r="721" spans="1:7" ht="15.75" customHeight="1" x14ac:dyDescent="0.25">
      <c r="A721" s="164"/>
      <c r="B721" s="164"/>
      <c r="C721" s="164"/>
      <c r="G721" s="28"/>
    </row>
    <row r="722" spans="1:7" ht="15.75" customHeight="1" x14ac:dyDescent="0.25">
      <c r="A722" s="164"/>
      <c r="B722" s="164"/>
      <c r="C722" s="164"/>
      <c r="G722" s="28"/>
    </row>
    <row r="723" spans="1:7" ht="15.75" customHeight="1" x14ac:dyDescent="0.25">
      <c r="A723" s="164"/>
      <c r="B723" s="164"/>
      <c r="C723" s="164"/>
      <c r="G723" s="28"/>
    </row>
    <row r="724" spans="1:7" ht="15.75" customHeight="1" x14ac:dyDescent="0.25">
      <c r="A724" s="164"/>
      <c r="B724" s="164"/>
      <c r="C724" s="164"/>
      <c r="G724" s="28"/>
    </row>
    <row r="725" spans="1:7" ht="15.75" customHeight="1" x14ac:dyDescent="0.25">
      <c r="A725" s="164"/>
      <c r="B725" s="164"/>
      <c r="C725" s="164"/>
      <c r="G725" s="28"/>
    </row>
    <row r="726" spans="1:7" ht="15.75" customHeight="1" x14ac:dyDescent="0.25">
      <c r="A726" s="164"/>
      <c r="B726" s="164"/>
      <c r="C726" s="164"/>
      <c r="G726" s="28"/>
    </row>
    <row r="727" spans="1:7" ht="15.75" customHeight="1" x14ac:dyDescent="0.25">
      <c r="A727" s="164"/>
      <c r="B727" s="164"/>
      <c r="C727" s="164"/>
      <c r="G727" s="28"/>
    </row>
    <row r="728" spans="1:7" ht="15.75" customHeight="1" x14ac:dyDescent="0.25">
      <c r="A728" s="164"/>
      <c r="B728" s="164"/>
      <c r="C728" s="164"/>
      <c r="G728" s="28"/>
    </row>
    <row r="729" spans="1:7" ht="15.75" customHeight="1" x14ac:dyDescent="0.25">
      <c r="A729" s="164"/>
      <c r="B729" s="164"/>
      <c r="C729" s="164"/>
      <c r="G729" s="28"/>
    </row>
    <row r="730" spans="1:7" ht="15.75" customHeight="1" x14ac:dyDescent="0.25">
      <c r="A730" s="164"/>
      <c r="B730" s="164"/>
      <c r="C730" s="164"/>
      <c r="G730" s="28"/>
    </row>
    <row r="731" spans="1:7" ht="15.75" customHeight="1" x14ac:dyDescent="0.25">
      <c r="A731" s="164"/>
      <c r="B731" s="164"/>
      <c r="C731" s="164"/>
      <c r="G731" s="28"/>
    </row>
    <row r="732" spans="1:7" ht="15.75" customHeight="1" x14ac:dyDescent="0.25">
      <c r="A732" s="164"/>
      <c r="B732" s="164"/>
      <c r="C732" s="164"/>
      <c r="G732" s="28"/>
    </row>
    <row r="733" spans="1:7" ht="15.75" customHeight="1" x14ac:dyDescent="0.25">
      <c r="A733" s="164"/>
      <c r="B733" s="164"/>
      <c r="C733" s="164"/>
      <c r="G733" s="28"/>
    </row>
    <row r="734" spans="1:7" ht="15.75" customHeight="1" x14ac:dyDescent="0.25">
      <c r="A734" s="164"/>
      <c r="B734" s="164"/>
      <c r="C734" s="164"/>
      <c r="G734" s="28"/>
    </row>
    <row r="735" spans="1:7" ht="15.75" customHeight="1" x14ac:dyDescent="0.25">
      <c r="A735" s="164"/>
      <c r="B735" s="164"/>
      <c r="C735" s="164"/>
      <c r="G735" s="28"/>
    </row>
    <row r="736" spans="1:7" ht="15.75" customHeight="1" x14ac:dyDescent="0.25">
      <c r="A736" s="164"/>
      <c r="B736" s="164"/>
      <c r="C736" s="164"/>
      <c r="G736" s="28"/>
    </row>
    <row r="737" spans="1:7" ht="15.75" customHeight="1" x14ac:dyDescent="0.25">
      <c r="A737" s="164"/>
      <c r="B737" s="164"/>
      <c r="C737" s="164"/>
      <c r="G737" s="28"/>
    </row>
    <row r="738" spans="1:7" ht="15.75" customHeight="1" x14ac:dyDescent="0.25">
      <c r="A738" s="164"/>
      <c r="B738" s="164"/>
      <c r="C738" s="164"/>
      <c r="G738" s="28"/>
    </row>
    <row r="739" spans="1:7" ht="15.75" customHeight="1" x14ac:dyDescent="0.25">
      <c r="A739" s="164"/>
      <c r="B739" s="164"/>
      <c r="C739" s="164"/>
      <c r="G739" s="28"/>
    </row>
    <row r="740" spans="1:7" ht="15.75" customHeight="1" x14ac:dyDescent="0.25">
      <c r="A740" s="164"/>
      <c r="B740" s="164"/>
      <c r="C740" s="164"/>
      <c r="G740" s="28"/>
    </row>
    <row r="741" spans="1:7" ht="15.75" customHeight="1" x14ac:dyDescent="0.25">
      <c r="A741" s="164"/>
      <c r="B741" s="164"/>
      <c r="C741" s="164"/>
      <c r="G741" s="28"/>
    </row>
    <row r="742" spans="1:7" ht="15.75" customHeight="1" x14ac:dyDescent="0.25">
      <c r="A742" s="164"/>
      <c r="B742" s="164"/>
      <c r="C742" s="164"/>
      <c r="G742" s="28"/>
    </row>
    <row r="743" spans="1:7" ht="15.75" customHeight="1" x14ac:dyDescent="0.25">
      <c r="A743" s="164"/>
      <c r="B743" s="164"/>
      <c r="C743" s="164"/>
      <c r="G743" s="28"/>
    </row>
    <row r="744" spans="1:7" ht="15.75" customHeight="1" x14ac:dyDescent="0.25">
      <c r="A744" s="164"/>
      <c r="B744" s="164"/>
      <c r="C744" s="164"/>
      <c r="G744" s="28"/>
    </row>
    <row r="745" spans="1:7" ht="15.75" customHeight="1" x14ac:dyDescent="0.25">
      <c r="A745" s="164"/>
      <c r="B745" s="164"/>
      <c r="C745" s="164"/>
      <c r="G745" s="28"/>
    </row>
    <row r="746" spans="1:7" ht="15.75" customHeight="1" x14ac:dyDescent="0.25">
      <c r="A746" s="164"/>
      <c r="B746" s="164"/>
      <c r="C746" s="164"/>
      <c r="G746" s="28"/>
    </row>
    <row r="747" spans="1:7" ht="15.75" customHeight="1" x14ac:dyDescent="0.25">
      <c r="A747" s="164"/>
      <c r="B747" s="164"/>
      <c r="C747" s="164"/>
      <c r="G747" s="28"/>
    </row>
    <row r="748" spans="1:7" ht="15.75" customHeight="1" x14ac:dyDescent="0.25">
      <c r="A748" s="164"/>
      <c r="B748" s="164"/>
      <c r="C748" s="164"/>
      <c r="G748" s="28"/>
    </row>
    <row r="749" spans="1:7" ht="15.75" customHeight="1" x14ac:dyDescent="0.25">
      <c r="A749" s="164"/>
      <c r="B749" s="164"/>
      <c r="C749" s="164"/>
      <c r="G749" s="28"/>
    </row>
    <row r="750" spans="1:7" ht="15.75" customHeight="1" x14ac:dyDescent="0.25">
      <c r="A750" s="164"/>
      <c r="B750" s="164"/>
      <c r="C750" s="164"/>
      <c r="G750" s="28"/>
    </row>
    <row r="751" spans="1:7" ht="15.75" customHeight="1" x14ac:dyDescent="0.25">
      <c r="A751" s="164"/>
      <c r="B751" s="164"/>
      <c r="C751" s="164"/>
      <c r="G751" s="28"/>
    </row>
    <row r="752" spans="1:7" ht="15.75" customHeight="1" x14ac:dyDescent="0.25">
      <c r="A752" s="164"/>
      <c r="B752" s="164"/>
      <c r="C752" s="164"/>
      <c r="G752" s="28"/>
    </row>
    <row r="753" spans="1:7" ht="15.75" customHeight="1" x14ac:dyDescent="0.25">
      <c r="A753" s="164"/>
      <c r="B753" s="164"/>
      <c r="C753" s="164"/>
      <c r="G753" s="28"/>
    </row>
    <row r="754" spans="1:7" ht="15.75" customHeight="1" x14ac:dyDescent="0.25">
      <c r="A754" s="164"/>
      <c r="B754" s="164"/>
      <c r="C754" s="164"/>
      <c r="G754" s="28"/>
    </row>
    <row r="755" spans="1:7" ht="15.75" customHeight="1" x14ac:dyDescent="0.25">
      <c r="A755" s="164"/>
      <c r="B755" s="164"/>
      <c r="C755" s="164"/>
      <c r="G755" s="28"/>
    </row>
    <row r="756" spans="1:7" ht="15.75" customHeight="1" x14ac:dyDescent="0.25">
      <c r="A756" s="164"/>
      <c r="B756" s="164"/>
      <c r="C756" s="164"/>
      <c r="G756" s="28"/>
    </row>
    <row r="757" spans="1:7" ht="15.75" customHeight="1" x14ac:dyDescent="0.25">
      <c r="A757" s="164"/>
      <c r="B757" s="164"/>
      <c r="C757" s="164"/>
      <c r="G757" s="28"/>
    </row>
    <row r="758" spans="1:7" ht="15.75" customHeight="1" x14ac:dyDescent="0.25">
      <c r="A758" s="164"/>
      <c r="B758" s="164"/>
      <c r="C758" s="164"/>
      <c r="G758" s="28"/>
    </row>
    <row r="759" spans="1:7" ht="15.75" customHeight="1" x14ac:dyDescent="0.25">
      <c r="A759" s="164"/>
      <c r="B759" s="164"/>
      <c r="C759" s="164"/>
      <c r="G759" s="28"/>
    </row>
    <row r="760" spans="1:7" ht="15.75" customHeight="1" x14ac:dyDescent="0.25">
      <c r="A760" s="164"/>
      <c r="B760" s="164"/>
      <c r="C760" s="164"/>
      <c r="G760" s="28"/>
    </row>
    <row r="761" spans="1:7" ht="15.75" customHeight="1" x14ac:dyDescent="0.25">
      <c r="A761" s="164"/>
      <c r="B761" s="164"/>
      <c r="C761" s="164"/>
      <c r="G761" s="28"/>
    </row>
    <row r="762" spans="1:7" ht="15.75" customHeight="1" x14ac:dyDescent="0.25">
      <c r="A762" s="164"/>
      <c r="B762" s="164"/>
      <c r="C762" s="164"/>
      <c r="G762" s="28"/>
    </row>
    <row r="763" spans="1:7" ht="15.75" customHeight="1" x14ac:dyDescent="0.25">
      <c r="A763" s="164"/>
      <c r="B763" s="164"/>
      <c r="C763" s="164"/>
      <c r="G763" s="28"/>
    </row>
    <row r="764" spans="1:7" ht="15.75" customHeight="1" x14ac:dyDescent="0.25">
      <c r="A764" s="164"/>
      <c r="B764" s="164"/>
      <c r="C764" s="164"/>
      <c r="G764" s="28"/>
    </row>
    <row r="765" spans="1:7" ht="15.75" customHeight="1" x14ac:dyDescent="0.25">
      <c r="A765" s="164"/>
      <c r="B765" s="164"/>
      <c r="C765" s="164"/>
      <c r="G765" s="28"/>
    </row>
    <row r="766" spans="1:7" ht="15.75" customHeight="1" x14ac:dyDescent="0.25">
      <c r="A766" s="164"/>
      <c r="B766" s="164"/>
      <c r="C766" s="164"/>
      <c r="G766" s="28"/>
    </row>
    <row r="767" spans="1:7" ht="15.75" customHeight="1" x14ac:dyDescent="0.25">
      <c r="A767" s="164"/>
      <c r="B767" s="164"/>
      <c r="C767" s="164"/>
      <c r="G767" s="28"/>
    </row>
    <row r="768" spans="1:7" ht="15.75" customHeight="1" x14ac:dyDescent="0.25">
      <c r="A768" s="164"/>
      <c r="B768" s="164"/>
      <c r="C768" s="164"/>
      <c r="G768" s="28"/>
    </row>
    <row r="769" spans="1:7" ht="15.75" customHeight="1" x14ac:dyDescent="0.25">
      <c r="A769" s="164"/>
      <c r="B769" s="164"/>
      <c r="C769" s="164"/>
      <c r="G769" s="28"/>
    </row>
    <row r="770" spans="1:7" ht="15.75" customHeight="1" x14ac:dyDescent="0.25">
      <c r="A770" s="164"/>
      <c r="B770" s="164"/>
      <c r="C770" s="164"/>
      <c r="G770" s="28"/>
    </row>
    <row r="771" spans="1:7" ht="15.75" customHeight="1" x14ac:dyDescent="0.25">
      <c r="A771" s="164"/>
      <c r="B771" s="164"/>
      <c r="C771" s="164"/>
      <c r="G771" s="28"/>
    </row>
    <row r="772" spans="1:7" ht="15.75" customHeight="1" x14ac:dyDescent="0.25">
      <c r="A772" s="164"/>
      <c r="B772" s="164"/>
      <c r="C772" s="164"/>
      <c r="G772" s="28"/>
    </row>
    <row r="773" spans="1:7" ht="15.75" customHeight="1" x14ac:dyDescent="0.25">
      <c r="A773" s="164"/>
      <c r="B773" s="164"/>
      <c r="C773" s="164"/>
      <c r="G773" s="28"/>
    </row>
    <row r="774" spans="1:7" ht="15.75" customHeight="1" x14ac:dyDescent="0.25">
      <c r="A774" s="164"/>
      <c r="B774" s="164"/>
      <c r="C774" s="164"/>
      <c r="G774" s="28"/>
    </row>
    <row r="775" spans="1:7" ht="15.75" customHeight="1" x14ac:dyDescent="0.25">
      <c r="A775" s="164"/>
      <c r="B775" s="164"/>
      <c r="C775" s="164"/>
      <c r="G775" s="28"/>
    </row>
    <row r="776" spans="1:7" ht="15.75" customHeight="1" x14ac:dyDescent="0.25">
      <c r="A776" s="164"/>
      <c r="B776" s="164"/>
      <c r="C776" s="164"/>
      <c r="G776" s="28"/>
    </row>
    <row r="777" spans="1:7" ht="15.75" customHeight="1" x14ac:dyDescent="0.25">
      <c r="A777" s="164"/>
      <c r="B777" s="164"/>
      <c r="C777" s="164"/>
      <c r="G777" s="28"/>
    </row>
    <row r="778" spans="1:7" ht="15.75" customHeight="1" x14ac:dyDescent="0.25">
      <c r="A778" s="164"/>
      <c r="B778" s="164"/>
      <c r="C778" s="164"/>
      <c r="G778" s="28"/>
    </row>
    <row r="779" spans="1:7" ht="15.75" customHeight="1" x14ac:dyDescent="0.25">
      <c r="A779" s="164"/>
      <c r="B779" s="164"/>
      <c r="C779" s="164"/>
      <c r="G779" s="28"/>
    </row>
    <row r="780" spans="1:7" ht="15.75" customHeight="1" x14ac:dyDescent="0.25">
      <c r="A780" s="164"/>
      <c r="B780" s="164"/>
      <c r="C780" s="164"/>
      <c r="G780" s="28"/>
    </row>
    <row r="781" spans="1:7" ht="15.75" customHeight="1" x14ac:dyDescent="0.25">
      <c r="A781" s="164"/>
      <c r="B781" s="164"/>
      <c r="C781" s="164"/>
      <c r="G781" s="28"/>
    </row>
    <row r="782" spans="1:7" ht="15.75" customHeight="1" x14ac:dyDescent="0.25">
      <c r="A782" s="164"/>
      <c r="B782" s="164"/>
      <c r="C782" s="164"/>
      <c r="G782" s="28"/>
    </row>
    <row r="783" spans="1:7" ht="15.75" customHeight="1" x14ac:dyDescent="0.25">
      <c r="A783" s="164"/>
      <c r="B783" s="164"/>
      <c r="C783" s="164"/>
      <c r="G783" s="28"/>
    </row>
    <row r="784" spans="1:7" ht="15.75" customHeight="1" x14ac:dyDescent="0.25">
      <c r="A784" s="164"/>
      <c r="B784" s="164"/>
      <c r="C784" s="164"/>
      <c r="G784" s="28"/>
    </row>
    <row r="785" spans="1:7" ht="15.75" customHeight="1" x14ac:dyDescent="0.25">
      <c r="A785" s="164"/>
      <c r="B785" s="164"/>
      <c r="C785" s="164"/>
      <c r="G785" s="28"/>
    </row>
    <row r="786" spans="1:7" ht="15.75" customHeight="1" x14ac:dyDescent="0.25">
      <c r="A786" s="164"/>
      <c r="B786" s="164"/>
      <c r="C786" s="164"/>
      <c r="G786" s="28"/>
    </row>
    <row r="787" spans="1:7" ht="15.75" customHeight="1" x14ac:dyDescent="0.25">
      <c r="A787" s="164"/>
      <c r="B787" s="164"/>
      <c r="C787" s="164"/>
      <c r="G787" s="28"/>
    </row>
    <row r="788" spans="1:7" ht="15.75" customHeight="1" x14ac:dyDescent="0.25">
      <c r="A788" s="164"/>
      <c r="B788" s="164"/>
      <c r="C788" s="164"/>
      <c r="G788" s="28"/>
    </row>
    <row r="789" spans="1:7" ht="15.75" customHeight="1" x14ac:dyDescent="0.25">
      <c r="A789" s="164"/>
      <c r="B789" s="164"/>
      <c r="C789" s="164"/>
      <c r="G789" s="28"/>
    </row>
    <row r="790" spans="1:7" ht="15.75" customHeight="1" x14ac:dyDescent="0.25">
      <c r="A790" s="164"/>
      <c r="B790" s="164"/>
      <c r="C790" s="164"/>
      <c r="G790" s="28"/>
    </row>
    <row r="791" spans="1:7" ht="15.75" customHeight="1" x14ac:dyDescent="0.25">
      <c r="A791" s="164"/>
      <c r="B791" s="164"/>
      <c r="C791" s="164"/>
      <c r="G791" s="28"/>
    </row>
    <row r="792" spans="1:7" ht="15.75" customHeight="1" x14ac:dyDescent="0.25">
      <c r="A792" s="164"/>
      <c r="B792" s="164"/>
      <c r="C792" s="164"/>
      <c r="G792" s="28"/>
    </row>
    <row r="793" spans="1:7" ht="15.75" customHeight="1" x14ac:dyDescent="0.25">
      <c r="A793" s="164"/>
      <c r="B793" s="164"/>
      <c r="C793" s="164"/>
      <c r="G793" s="28"/>
    </row>
    <row r="794" spans="1:7" ht="15.75" customHeight="1" x14ac:dyDescent="0.25">
      <c r="A794" s="164"/>
      <c r="B794" s="164"/>
      <c r="C794" s="164"/>
      <c r="G794" s="28"/>
    </row>
    <row r="795" spans="1:7" ht="15.75" customHeight="1" x14ac:dyDescent="0.25">
      <c r="A795" s="164"/>
      <c r="B795" s="164"/>
      <c r="C795" s="164"/>
      <c r="G795" s="28"/>
    </row>
    <row r="796" spans="1:7" ht="15.75" customHeight="1" x14ac:dyDescent="0.25">
      <c r="A796" s="164"/>
      <c r="B796" s="164"/>
      <c r="C796" s="164"/>
      <c r="G796" s="28"/>
    </row>
    <row r="797" spans="1:7" ht="15.75" customHeight="1" x14ac:dyDescent="0.25">
      <c r="A797" s="164"/>
      <c r="B797" s="164"/>
      <c r="C797" s="164"/>
      <c r="G797" s="28"/>
    </row>
    <row r="798" spans="1:7" ht="15.75" customHeight="1" x14ac:dyDescent="0.25">
      <c r="A798" s="164"/>
      <c r="B798" s="164"/>
      <c r="C798" s="164"/>
      <c r="G798" s="28"/>
    </row>
    <row r="799" spans="1:7" ht="15.75" customHeight="1" x14ac:dyDescent="0.25">
      <c r="A799" s="164"/>
      <c r="B799" s="164"/>
      <c r="C799" s="164"/>
      <c r="G799" s="28"/>
    </row>
    <row r="800" spans="1:7" ht="15.75" customHeight="1" x14ac:dyDescent="0.25">
      <c r="A800" s="164"/>
      <c r="B800" s="164"/>
      <c r="C800" s="164"/>
      <c r="G800" s="28"/>
    </row>
    <row r="801" spans="1:7" ht="15.75" customHeight="1" x14ac:dyDescent="0.25">
      <c r="A801" s="164"/>
      <c r="B801" s="164"/>
      <c r="C801" s="164"/>
      <c r="G801" s="28"/>
    </row>
    <row r="802" spans="1:7" ht="15.75" customHeight="1" x14ac:dyDescent="0.25">
      <c r="A802" s="164"/>
      <c r="B802" s="164"/>
      <c r="C802" s="164"/>
      <c r="G802" s="28"/>
    </row>
    <row r="803" spans="1:7" ht="15.75" customHeight="1" x14ac:dyDescent="0.25">
      <c r="A803" s="164"/>
      <c r="B803" s="164"/>
      <c r="C803" s="164"/>
      <c r="G803" s="28"/>
    </row>
    <row r="804" spans="1:7" ht="15.75" customHeight="1" x14ac:dyDescent="0.25">
      <c r="A804" s="164"/>
      <c r="B804" s="164"/>
      <c r="C804" s="164"/>
      <c r="G804" s="28"/>
    </row>
    <row r="805" spans="1:7" ht="15.75" customHeight="1" x14ac:dyDescent="0.25">
      <c r="A805" s="164"/>
      <c r="B805" s="164"/>
      <c r="C805" s="164"/>
      <c r="G805" s="28"/>
    </row>
    <row r="806" spans="1:7" ht="15.75" customHeight="1" x14ac:dyDescent="0.25">
      <c r="A806" s="164"/>
      <c r="B806" s="164"/>
      <c r="C806" s="164"/>
      <c r="G806" s="28"/>
    </row>
    <row r="807" spans="1:7" ht="15.75" customHeight="1" x14ac:dyDescent="0.25">
      <c r="A807" s="164"/>
      <c r="B807" s="164"/>
      <c r="C807" s="164"/>
      <c r="G807" s="28"/>
    </row>
    <row r="808" spans="1:7" ht="15.75" customHeight="1" x14ac:dyDescent="0.25">
      <c r="A808" s="164"/>
      <c r="B808" s="164"/>
      <c r="C808" s="164"/>
      <c r="G808" s="28"/>
    </row>
    <row r="809" spans="1:7" ht="15.75" customHeight="1" x14ac:dyDescent="0.25">
      <c r="A809" s="164"/>
      <c r="B809" s="164"/>
      <c r="C809" s="164"/>
      <c r="G809" s="28"/>
    </row>
    <row r="810" spans="1:7" ht="15.75" customHeight="1" x14ac:dyDescent="0.25">
      <c r="A810" s="164"/>
      <c r="B810" s="164"/>
      <c r="C810" s="164"/>
      <c r="G810" s="28"/>
    </row>
    <row r="811" spans="1:7" ht="15.75" customHeight="1" x14ac:dyDescent="0.25">
      <c r="A811" s="164"/>
      <c r="B811" s="164"/>
      <c r="C811" s="164"/>
      <c r="G811" s="28"/>
    </row>
    <row r="812" spans="1:7" ht="15.75" customHeight="1" x14ac:dyDescent="0.25">
      <c r="A812" s="164"/>
      <c r="B812" s="164"/>
      <c r="C812" s="164"/>
      <c r="G812" s="28"/>
    </row>
    <row r="813" spans="1:7" ht="15.75" customHeight="1" x14ac:dyDescent="0.25">
      <c r="A813" s="164"/>
      <c r="B813" s="164"/>
      <c r="C813" s="164"/>
      <c r="G813" s="28"/>
    </row>
    <row r="814" spans="1:7" ht="15.75" customHeight="1" x14ac:dyDescent="0.25">
      <c r="A814" s="164"/>
      <c r="B814" s="164"/>
      <c r="C814" s="164"/>
      <c r="G814" s="28"/>
    </row>
    <row r="815" spans="1:7" ht="15.75" customHeight="1" x14ac:dyDescent="0.25">
      <c r="A815" s="164"/>
      <c r="B815" s="164"/>
      <c r="C815" s="164"/>
      <c r="G815" s="28"/>
    </row>
    <row r="816" spans="1:7" ht="15.75" customHeight="1" x14ac:dyDescent="0.25">
      <c r="A816" s="164"/>
      <c r="B816" s="164"/>
      <c r="C816" s="164"/>
      <c r="G816" s="28"/>
    </row>
    <row r="817" spans="1:7" ht="15.75" customHeight="1" x14ac:dyDescent="0.25">
      <c r="A817" s="164"/>
      <c r="B817" s="164"/>
      <c r="C817" s="164"/>
      <c r="G817" s="28"/>
    </row>
    <row r="818" spans="1:7" ht="15.75" customHeight="1" x14ac:dyDescent="0.25">
      <c r="A818" s="164"/>
      <c r="B818" s="164"/>
      <c r="C818" s="164"/>
      <c r="G818" s="28"/>
    </row>
    <row r="819" spans="1:7" ht="15.75" customHeight="1" x14ac:dyDescent="0.25">
      <c r="A819" s="164"/>
      <c r="B819" s="164"/>
      <c r="C819" s="164"/>
      <c r="G819" s="28"/>
    </row>
    <row r="820" spans="1:7" ht="15.75" customHeight="1" x14ac:dyDescent="0.25">
      <c r="A820" s="164"/>
      <c r="B820" s="164"/>
      <c r="C820" s="164"/>
      <c r="G820" s="28"/>
    </row>
    <row r="821" spans="1:7" ht="15.75" customHeight="1" x14ac:dyDescent="0.25">
      <c r="A821" s="164"/>
      <c r="B821" s="164"/>
      <c r="C821" s="164"/>
      <c r="G821" s="28"/>
    </row>
    <row r="822" spans="1:7" ht="15.75" customHeight="1" x14ac:dyDescent="0.25">
      <c r="A822" s="164"/>
      <c r="B822" s="164"/>
      <c r="C822" s="164"/>
      <c r="G822" s="28"/>
    </row>
    <row r="823" spans="1:7" ht="15.75" customHeight="1" x14ac:dyDescent="0.25">
      <c r="A823" s="164"/>
      <c r="B823" s="164"/>
      <c r="C823" s="164"/>
      <c r="G823" s="28"/>
    </row>
    <row r="824" spans="1:7" ht="15.75" customHeight="1" x14ac:dyDescent="0.25">
      <c r="A824" s="164"/>
      <c r="B824" s="164"/>
      <c r="C824" s="164"/>
      <c r="G824" s="28"/>
    </row>
    <row r="825" spans="1:7" ht="15.75" customHeight="1" x14ac:dyDescent="0.25">
      <c r="A825" s="164"/>
      <c r="B825" s="164"/>
      <c r="C825" s="164"/>
      <c r="G825" s="28"/>
    </row>
    <row r="826" spans="1:7" ht="15.75" customHeight="1" x14ac:dyDescent="0.25">
      <c r="A826" s="164"/>
      <c r="B826" s="164"/>
      <c r="C826" s="164"/>
      <c r="G826" s="28"/>
    </row>
    <row r="827" spans="1:7" ht="15.75" customHeight="1" x14ac:dyDescent="0.25">
      <c r="A827" s="164"/>
      <c r="B827" s="164"/>
      <c r="C827" s="164"/>
      <c r="G827" s="28"/>
    </row>
    <row r="828" spans="1:7" ht="15.75" customHeight="1" x14ac:dyDescent="0.25">
      <c r="A828" s="164"/>
      <c r="B828" s="164"/>
      <c r="C828" s="164"/>
      <c r="G828" s="28"/>
    </row>
    <row r="829" spans="1:7" ht="15.75" customHeight="1" x14ac:dyDescent="0.25">
      <c r="A829" s="164"/>
      <c r="B829" s="164"/>
      <c r="C829" s="164"/>
      <c r="G829" s="28"/>
    </row>
    <row r="830" spans="1:7" ht="15.75" customHeight="1" x14ac:dyDescent="0.25">
      <c r="A830" s="164"/>
      <c r="B830" s="164"/>
      <c r="C830" s="164"/>
      <c r="G830" s="28"/>
    </row>
    <row r="831" spans="1:7" ht="15.75" customHeight="1" x14ac:dyDescent="0.25">
      <c r="A831" s="164"/>
      <c r="B831" s="164"/>
      <c r="C831" s="164"/>
      <c r="G831" s="28"/>
    </row>
    <row r="832" spans="1:7" ht="15.75" customHeight="1" x14ac:dyDescent="0.25">
      <c r="A832" s="164"/>
      <c r="B832" s="164"/>
      <c r="C832" s="164"/>
      <c r="G832" s="28"/>
    </row>
    <row r="833" spans="1:7" ht="15.75" customHeight="1" x14ac:dyDescent="0.25">
      <c r="A833" s="164"/>
      <c r="B833" s="164"/>
      <c r="C833" s="164"/>
      <c r="G833" s="28"/>
    </row>
    <row r="834" spans="1:7" ht="15.75" customHeight="1" x14ac:dyDescent="0.25">
      <c r="A834" s="164"/>
      <c r="B834" s="164"/>
      <c r="C834" s="164"/>
      <c r="G834" s="28"/>
    </row>
    <row r="835" spans="1:7" ht="15.75" customHeight="1" x14ac:dyDescent="0.25">
      <c r="A835" s="164"/>
      <c r="B835" s="164"/>
      <c r="C835" s="164"/>
      <c r="G835" s="28"/>
    </row>
    <row r="836" spans="1:7" ht="15.75" customHeight="1" x14ac:dyDescent="0.25">
      <c r="A836" s="164"/>
      <c r="B836" s="164"/>
      <c r="C836" s="164"/>
      <c r="G836" s="28"/>
    </row>
    <row r="837" spans="1:7" ht="15.75" customHeight="1" x14ac:dyDescent="0.25">
      <c r="A837" s="164"/>
      <c r="B837" s="164"/>
      <c r="C837" s="164"/>
      <c r="G837" s="28"/>
    </row>
    <row r="838" spans="1:7" ht="15.75" customHeight="1" x14ac:dyDescent="0.25">
      <c r="A838" s="164"/>
      <c r="B838" s="164"/>
      <c r="C838" s="164"/>
      <c r="G838" s="28"/>
    </row>
    <row r="839" spans="1:7" ht="15.75" customHeight="1" x14ac:dyDescent="0.25">
      <c r="A839" s="164"/>
      <c r="B839" s="164"/>
      <c r="C839" s="164"/>
      <c r="G839" s="28"/>
    </row>
    <row r="840" spans="1:7" ht="15.75" customHeight="1" x14ac:dyDescent="0.25">
      <c r="A840" s="164"/>
      <c r="B840" s="164"/>
      <c r="C840" s="164"/>
      <c r="G840" s="28"/>
    </row>
    <row r="841" spans="1:7" ht="15.75" customHeight="1" x14ac:dyDescent="0.25">
      <c r="A841" s="164"/>
      <c r="B841" s="164"/>
      <c r="C841" s="164"/>
      <c r="G841" s="28"/>
    </row>
    <row r="842" spans="1:7" ht="15.75" customHeight="1" x14ac:dyDescent="0.25">
      <c r="A842" s="164"/>
      <c r="B842" s="164"/>
      <c r="C842" s="164"/>
      <c r="G842" s="28"/>
    </row>
    <row r="843" spans="1:7" ht="15.75" customHeight="1" x14ac:dyDescent="0.25">
      <c r="A843" s="164"/>
      <c r="B843" s="164"/>
      <c r="C843" s="164"/>
      <c r="G843" s="28"/>
    </row>
    <row r="844" spans="1:7" ht="15.75" customHeight="1" x14ac:dyDescent="0.25">
      <c r="A844" s="164"/>
      <c r="B844" s="164"/>
      <c r="C844" s="164"/>
      <c r="G844" s="28"/>
    </row>
    <row r="845" spans="1:7" ht="15.75" customHeight="1" x14ac:dyDescent="0.25">
      <c r="A845" s="164"/>
      <c r="B845" s="164"/>
      <c r="C845" s="164"/>
      <c r="G845" s="28"/>
    </row>
    <row r="846" spans="1:7" ht="15.75" customHeight="1" x14ac:dyDescent="0.25">
      <c r="A846" s="164"/>
      <c r="B846" s="164"/>
      <c r="C846" s="164"/>
      <c r="G846" s="28"/>
    </row>
    <row r="847" spans="1:7" ht="15.75" customHeight="1" x14ac:dyDescent="0.25">
      <c r="A847" s="164"/>
      <c r="B847" s="164"/>
      <c r="C847" s="164"/>
      <c r="G847" s="28"/>
    </row>
    <row r="848" spans="1:7" ht="15.75" customHeight="1" x14ac:dyDescent="0.25">
      <c r="A848" s="164"/>
      <c r="B848" s="164"/>
      <c r="C848" s="164"/>
      <c r="G848" s="28"/>
    </row>
    <row r="849" spans="1:7" ht="15.75" customHeight="1" x14ac:dyDescent="0.25">
      <c r="A849" s="164"/>
      <c r="B849" s="164"/>
      <c r="C849" s="164"/>
      <c r="G849" s="28"/>
    </row>
    <row r="850" spans="1:7" ht="15.75" customHeight="1" x14ac:dyDescent="0.25">
      <c r="A850" s="164"/>
      <c r="B850" s="164"/>
      <c r="C850" s="164"/>
      <c r="G850" s="28"/>
    </row>
    <row r="851" spans="1:7" ht="15.75" customHeight="1" x14ac:dyDescent="0.25">
      <c r="A851" s="164"/>
      <c r="B851" s="164"/>
      <c r="C851" s="164"/>
      <c r="G851" s="28"/>
    </row>
    <row r="852" spans="1:7" ht="15.75" customHeight="1" x14ac:dyDescent="0.25">
      <c r="A852" s="164"/>
      <c r="B852" s="164"/>
      <c r="C852" s="164"/>
      <c r="G852" s="28"/>
    </row>
    <row r="853" spans="1:7" ht="15.75" customHeight="1" x14ac:dyDescent="0.25">
      <c r="A853" s="164"/>
      <c r="B853" s="164"/>
      <c r="C853" s="164"/>
      <c r="G853" s="28"/>
    </row>
    <row r="854" spans="1:7" ht="15.75" customHeight="1" x14ac:dyDescent="0.25">
      <c r="A854" s="164"/>
      <c r="B854" s="164"/>
      <c r="C854" s="164"/>
      <c r="G854" s="28"/>
    </row>
    <row r="855" spans="1:7" ht="15.75" customHeight="1" x14ac:dyDescent="0.25">
      <c r="A855" s="164"/>
      <c r="B855" s="164"/>
      <c r="C855" s="164"/>
      <c r="G855" s="28"/>
    </row>
    <row r="856" spans="1:7" ht="15.75" customHeight="1" x14ac:dyDescent="0.25">
      <c r="A856" s="164"/>
      <c r="B856" s="164"/>
      <c r="C856" s="164"/>
      <c r="G856" s="28"/>
    </row>
    <row r="857" spans="1:7" ht="15.75" customHeight="1" x14ac:dyDescent="0.25">
      <c r="A857" s="164"/>
      <c r="B857" s="164"/>
      <c r="C857" s="164"/>
      <c r="G857" s="28"/>
    </row>
    <row r="858" spans="1:7" ht="15.75" customHeight="1" x14ac:dyDescent="0.25">
      <c r="A858" s="164"/>
      <c r="B858" s="164"/>
      <c r="C858" s="164"/>
      <c r="G858" s="28"/>
    </row>
    <row r="859" spans="1:7" ht="15.75" customHeight="1" x14ac:dyDescent="0.25">
      <c r="A859" s="164"/>
      <c r="B859" s="164"/>
      <c r="C859" s="164"/>
      <c r="G859" s="28"/>
    </row>
    <row r="860" spans="1:7" ht="15.75" customHeight="1" x14ac:dyDescent="0.25">
      <c r="A860" s="164"/>
      <c r="B860" s="164"/>
      <c r="C860" s="164"/>
      <c r="G860" s="28"/>
    </row>
    <row r="861" spans="1:7" ht="15.75" customHeight="1" x14ac:dyDescent="0.25">
      <c r="A861" s="164"/>
      <c r="B861" s="164"/>
      <c r="C861" s="164"/>
      <c r="G861" s="28"/>
    </row>
    <row r="862" spans="1:7" ht="15.75" customHeight="1" x14ac:dyDescent="0.25">
      <c r="A862" s="164"/>
      <c r="B862" s="164"/>
      <c r="C862" s="164"/>
      <c r="G862" s="28"/>
    </row>
    <row r="863" spans="1:7" ht="15.75" customHeight="1" x14ac:dyDescent="0.25">
      <c r="A863" s="164"/>
      <c r="B863" s="164"/>
      <c r="C863" s="164"/>
      <c r="G863" s="28"/>
    </row>
    <row r="864" spans="1:7" ht="15.75" customHeight="1" x14ac:dyDescent="0.25">
      <c r="A864" s="164"/>
      <c r="B864" s="164"/>
      <c r="C864" s="164"/>
      <c r="G864" s="28"/>
    </row>
    <row r="865" spans="1:7" ht="15.75" customHeight="1" x14ac:dyDescent="0.25">
      <c r="A865" s="164"/>
      <c r="B865" s="164"/>
      <c r="C865" s="164"/>
      <c r="G865" s="28"/>
    </row>
    <row r="866" spans="1:7" ht="15.75" customHeight="1" x14ac:dyDescent="0.25">
      <c r="A866" s="164"/>
      <c r="B866" s="164"/>
      <c r="C866" s="164"/>
      <c r="G866" s="28"/>
    </row>
    <row r="867" spans="1:7" ht="15.75" customHeight="1" x14ac:dyDescent="0.25">
      <c r="A867" s="164"/>
      <c r="B867" s="164"/>
      <c r="C867" s="164"/>
      <c r="G867" s="28"/>
    </row>
    <row r="868" spans="1:7" ht="15.75" customHeight="1" x14ac:dyDescent="0.25">
      <c r="A868" s="164"/>
      <c r="B868" s="164"/>
      <c r="C868" s="164"/>
      <c r="G868" s="28"/>
    </row>
    <row r="869" spans="1:7" ht="15.75" customHeight="1" x14ac:dyDescent="0.25">
      <c r="A869" s="164"/>
      <c r="B869" s="164"/>
      <c r="C869" s="164"/>
      <c r="G869" s="28"/>
    </row>
    <row r="870" spans="1:7" ht="15.75" customHeight="1" x14ac:dyDescent="0.25">
      <c r="A870" s="164"/>
      <c r="B870" s="164"/>
      <c r="C870" s="164"/>
      <c r="G870" s="28"/>
    </row>
    <row r="871" spans="1:7" ht="15.75" customHeight="1" x14ac:dyDescent="0.25">
      <c r="A871" s="164"/>
      <c r="B871" s="164"/>
      <c r="C871" s="164"/>
      <c r="G871" s="28"/>
    </row>
    <row r="872" spans="1:7" ht="15.75" customHeight="1" x14ac:dyDescent="0.25">
      <c r="A872" s="164"/>
      <c r="B872" s="164"/>
      <c r="C872" s="164"/>
      <c r="G872" s="28"/>
    </row>
    <row r="873" spans="1:7" ht="15.75" customHeight="1" x14ac:dyDescent="0.25">
      <c r="A873" s="164"/>
      <c r="B873" s="164"/>
      <c r="C873" s="164"/>
      <c r="G873" s="28"/>
    </row>
    <row r="874" spans="1:7" ht="15.75" customHeight="1" x14ac:dyDescent="0.25">
      <c r="A874" s="164"/>
      <c r="B874" s="164"/>
      <c r="C874" s="164"/>
      <c r="G874" s="28"/>
    </row>
    <row r="875" spans="1:7" ht="15.75" customHeight="1" x14ac:dyDescent="0.25">
      <c r="A875" s="164"/>
      <c r="B875" s="164"/>
      <c r="C875" s="164"/>
      <c r="G875" s="28"/>
    </row>
    <row r="876" spans="1:7" ht="15.75" customHeight="1" x14ac:dyDescent="0.25">
      <c r="A876" s="164"/>
      <c r="B876" s="164"/>
      <c r="C876" s="164"/>
      <c r="G876" s="28"/>
    </row>
    <row r="877" spans="1:7" ht="15.75" customHeight="1" x14ac:dyDescent="0.25">
      <c r="A877" s="164"/>
      <c r="B877" s="164"/>
      <c r="C877" s="164"/>
      <c r="G877" s="28"/>
    </row>
    <row r="878" spans="1:7" ht="15.75" customHeight="1" x14ac:dyDescent="0.25">
      <c r="A878" s="164"/>
      <c r="B878" s="164"/>
      <c r="C878" s="164"/>
      <c r="G878" s="28"/>
    </row>
    <row r="879" spans="1:7" ht="15.75" customHeight="1" x14ac:dyDescent="0.25">
      <c r="A879" s="164"/>
      <c r="B879" s="164"/>
      <c r="C879" s="164"/>
      <c r="G879" s="28"/>
    </row>
    <row r="880" spans="1:7" ht="15.75" customHeight="1" x14ac:dyDescent="0.25">
      <c r="A880" s="164"/>
      <c r="B880" s="164"/>
      <c r="C880" s="164"/>
      <c r="G880" s="28"/>
    </row>
    <row r="881" spans="1:7" ht="15.75" customHeight="1" x14ac:dyDescent="0.25">
      <c r="A881" s="164"/>
      <c r="B881" s="164"/>
      <c r="C881" s="164"/>
      <c r="G881" s="28"/>
    </row>
    <row r="882" spans="1:7" ht="15.75" customHeight="1" x14ac:dyDescent="0.25">
      <c r="A882" s="164"/>
      <c r="B882" s="164"/>
      <c r="C882" s="164"/>
      <c r="G882" s="28"/>
    </row>
    <row r="883" spans="1:7" ht="15.75" customHeight="1" x14ac:dyDescent="0.25">
      <c r="A883" s="164"/>
      <c r="B883" s="164"/>
      <c r="C883" s="164"/>
      <c r="G883" s="28"/>
    </row>
    <row r="884" spans="1:7" ht="15.75" customHeight="1" x14ac:dyDescent="0.25">
      <c r="A884" s="164"/>
      <c r="B884" s="164"/>
      <c r="C884" s="164"/>
      <c r="G884" s="28"/>
    </row>
    <row r="885" spans="1:7" ht="15.75" customHeight="1" x14ac:dyDescent="0.25">
      <c r="A885" s="164"/>
      <c r="B885" s="164"/>
      <c r="C885" s="164"/>
      <c r="G885" s="28"/>
    </row>
    <row r="886" spans="1:7" ht="15.75" customHeight="1" x14ac:dyDescent="0.25">
      <c r="A886" s="164"/>
      <c r="B886" s="164"/>
      <c r="C886" s="164"/>
      <c r="G886" s="28"/>
    </row>
    <row r="887" spans="1:7" ht="15.75" customHeight="1" x14ac:dyDescent="0.25">
      <c r="A887" s="164"/>
      <c r="B887" s="164"/>
      <c r="C887" s="164"/>
      <c r="G887" s="28"/>
    </row>
    <row r="888" spans="1:7" ht="15.75" customHeight="1" x14ac:dyDescent="0.25">
      <c r="A888" s="164"/>
      <c r="B888" s="164"/>
      <c r="C888" s="164"/>
      <c r="G888" s="28"/>
    </row>
    <row r="889" spans="1:7" ht="15.75" customHeight="1" x14ac:dyDescent="0.25">
      <c r="A889" s="164"/>
      <c r="B889" s="164"/>
      <c r="C889" s="164"/>
      <c r="G889" s="28"/>
    </row>
    <row r="890" spans="1:7" ht="15.75" customHeight="1" x14ac:dyDescent="0.25">
      <c r="A890" s="164"/>
      <c r="B890" s="164"/>
      <c r="C890" s="164"/>
      <c r="G890" s="28"/>
    </row>
    <row r="891" spans="1:7" ht="15.75" customHeight="1" x14ac:dyDescent="0.25">
      <c r="A891" s="164"/>
      <c r="B891" s="164"/>
      <c r="C891" s="164"/>
      <c r="G891" s="28"/>
    </row>
    <row r="892" spans="1:7" ht="15.75" customHeight="1" x14ac:dyDescent="0.25">
      <c r="A892" s="164"/>
      <c r="B892" s="164"/>
      <c r="C892" s="164"/>
      <c r="G892" s="28"/>
    </row>
    <row r="893" spans="1:7" ht="15.75" customHeight="1" x14ac:dyDescent="0.25">
      <c r="A893" s="164"/>
      <c r="B893" s="164"/>
      <c r="C893" s="164"/>
      <c r="G893" s="28"/>
    </row>
    <row r="894" spans="1:7" ht="15.75" customHeight="1" x14ac:dyDescent="0.25">
      <c r="A894" s="164"/>
      <c r="B894" s="164"/>
      <c r="C894" s="164"/>
      <c r="G894" s="28"/>
    </row>
    <row r="895" spans="1:7" ht="15.75" customHeight="1" x14ac:dyDescent="0.25">
      <c r="A895" s="164"/>
      <c r="B895" s="164"/>
      <c r="C895" s="164"/>
      <c r="G895" s="28"/>
    </row>
    <row r="896" spans="1:7" ht="15.75" customHeight="1" x14ac:dyDescent="0.25">
      <c r="A896" s="164"/>
      <c r="B896" s="164"/>
      <c r="C896" s="164"/>
      <c r="G896" s="28"/>
    </row>
    <row r="897" spans="1:7" ht="15.75" customHeight="1" x14ac:dyDescent="0.25">
      <c r="A897" s="164"/>
      <c r="B897" s="164"/>
      <c r="C897" s="164"/>
      <c r="G897" s="28"/>
    </row>
    <row r="898" spans="1:7" ht="15.75" customHeight="1" x14ac:dyDescent="0.25">
      <c r="A898" s="164"/>
      <c r="B898" s="164"/>
      <c r="C898" s="164"/>
      <c r="G898" s="28"/>
    </row>
    <row r="899" spans="1:7" ht="15.75" customHeight="1" x14ac:dyDescent="0.25">
      <c r="A899" s="164"/>
      <c r="B899" s="164"/>
      <c r="C899" s="164"/>
      <c r="G899" s="28"/>
    </row>
    <row r="900" spans="1:7" ht="15.75" customHeight="1" x14ac:dyDescent="0.25">
      <c r="A900" s="164"/>
      <c r="B900" s="164"/>
      <c r="C900" s="164"/>
      <c r="G900" s="28"/>
    </row>
    <row r="901" spans="1:7" ht="15.75" customHeight="1" x14ac:dyDescent="0.25">
      <c r="A901" s="164"/>
      <c r="B901" s="164"/>
      <c r="C901" s="164"/>
      <c r="G901" s="28"/>
    </row>
    <row r="902" spans="1:7" ht="15.75" customHeight="1" x14ac:dyDescent="0.25">
      <c r="A902" s="164"/>
      <c r="B902" s="164"/>
      <c r="C902" s="164"/>
      <c r="G902" s="28"/>
    </row>
    <row r="903" spans="1:7" ht="15.75" customHeight="1" x14ac:dyDescent="0.25">
      <c r="A903" s="164"/>
      <c r="B903" s="164"/>
      <c r="C903" s="164"/>
      <c r="G903" s="28"/>
    </row>
    <row r="904" spans="1:7" ht="15.75" customHeight="1" x14ac:dyDescent="0.25">
      <c r="A904" s="164"/>
      <c r="B904" s="164"/>
      <c r="C904" s="164"/>
      <c r="G904" s="28"/>
    </row>
    <row r="905" spans="1:7" ht="15.75" customHeight="1" x14ac:dyDescent="0.25">
      <c r="A905" s="164"/>
      <c r="B905" s="164"/>
      <c r="C905" s="164"/>
      <c r="G905" s="28"/>
    </row>
    <row r="906" spans="1:7" ht="15.75" customHeight="1" x14ac:dyDescent="0.25">
      <c r="A906" s="164"/>
      <c r="B906" s="164"/>
      <c r="C906" s="164"/>
      <c r="G906" s="28"/>
    </row>
    <row r="907" spans="1:7" ht="15.75" customHeight="1" x14ac:dyDescent="0.25">
      <c r="A907" s="164"/>
      <c r="B907" s="164"/>
      <c r="C907" s="164"/>
      <c r="G907" s="28"/>
    </row>
    <row r="908" spans="1:7" ht="15.75" customHeight="1" x14ac:dyDescent="0.25">
      <c r="A908" s="164"/>
      <c r="B908" s="164"/>
      <c r="C908" s="164"/>
      <c r="G908" s="28"/>
    </row>
    <row r="909" spans="1:7" ht="15.75" customHeight="1" x14ac:dyDescent="0.25">
      <c r="A909" s="164"/>
      <c r="B909" s="164"/>
      <c r="C909" s="164"/>
      <c r="G909" s="28"/>
    </row>
    <row r="910" spans="1:7" ht="15.75" customHeight="1" x14ac:dyDescent="0.25">
      <c r="A910" s="164"/>
      <c r="B910" s="164"/>
      <c r="C910" s="164"/>
      <c r="G910" s="28"/>
    </row>
    <row r="911" spans="1:7" ht="15.75" customHeight="1" x14ac:dyDescent="0.25">
      <c r="A911" s="164"/>
      <c r="B911" s="164"/>
      <c r="C911" s="164"/>
      <c r="G911" s="28"/>
    </row>
    <row r="912" spans="1:7" ht="15.75" customHeight="1" x14ac:dyDescent="0.25">
      <c r="A912" s="164"/>
      <c r="B912" s="164"/>
      <c r="C912" s="164"/>
      <c r="G912" s="28"/>
    </row>
    <row r="913" spans="1:7" ht="15.75" customHeight="1" x14ac:dyDescent="0.25">
      <c r="A913" s="164"/>
      <c r="B913" s="164"/>
      <c r="C913" s="164"/>
      <c r="G913" s="28"/>
    </row>
    <row r="914" spans="1:7" ht="15.75" customHeight="1" x14ac:dyDescent="0.25">
      <c r="A914" s="164"/>
      <c r="B914" s="164"/>
      <c r="C914" s="164"/>
      <c r="G914" s="28"/>
    </row>
    <row r="915" spans="1:7" ht="15.75" customHeight="1" x14ac:dyDescent="0.25">
      <c r="A915" s="164"/>
      <c r="B915" s="164"/>
      <c r="C915" s="164"/>
      <c r="G915" s="28"/>
    </row>
    <row r="916" spans="1:7" ht="15.75" customHeight="1" x14ac:dyDescent="0.25">
      <c r="A916" s="164"/>
      <c r="B916" s="164"/>
      <c r="C916" s="164"/>
      <c r="G916" s="28"/>
    </row>
    <row r="917" spans="1:7" ht="15.75" customHeight="1" x14ac:dyDescent="0.25">
      <c r="A917" s="164"/>
      <c r="B917" s="164"/>
      <c r="C917" s="164"/>
      <c r="G917" s="28"/>
    </row>
    <row r="918" spans="1:7" ht="15.75" customHeight="1" x14ac:dyDescent="0.25">
      <c r="A918" s="164"/>
      <c r="B918" s="164"/>
      <c r="C918" s="164"/>
      <c r="G918" s="28"/>
    </row>
    <row r="919" spans="1:7" ht="15.75" customHeight="1" x14ac:dyDescent="0.25">
      <c r="A919" s="164"/>
      <c r="B919" s="164"/>
      <c r="C919" s="164"/>
      <c r="G919" s="28"/>
    </row>
    <row r="920" spans="1:7" ht="15.75" customHeight="1" x14ac:dyDescent="0.25">
      <c r="A920" s="164"/>
      <c r="B920" s="164"/>
      <c r="C920" s="164"/>
      <c r="G920" s="28"/>
    </row>
    <row r="921" spans="1:7" ht="15.75" customHeight="1" x14ac:dyDescent="0.25">
      <c r="A921" s="164"/>
      <c r="B921" s="164"/>
      <c r="C921" s="164"/>
      <c r="G921" s="28"/>
    </row>
    <row r="922" spans="1:7" ht="15.75" customHeight="1" x14ac:dyDescent="0.25">
      <c r="A922" s="164"/>
      <c r="B922" s="164"/>
      <c r="C922" s="164"/>
      <c r="G922" s="28"/>
    </row>
    <row r="923" spans="1:7" ht="15.75" customHeight="1" x14ac:dyDescent="0.25">
      <c r="A923" s="164"/>
      <c r="B923" s="164"/>
      <c r="C923" s="164"/>
      <c r="G923" s="28"/>
    </row>
    <row r="924" spans="1:7" ht="15.75" customHeight="1" x14ac:dyDescent="0.25">
      <c r="A924" s="164"/>
      <c r="B924" s="164"/>
      <c r="C924" s="164"/>
      <c r="G924" s="28"/>
    </row>
    <row r="925" spans="1:7" ht="15.75" customHeight="1" x14ac:dyDescent="0.25">
      <c r="A925" s="164"/>
      <c r="B925" s="164"/>
      <c r="C925" s="164"/>
      <c r="G925" s="28"/>
    </row>
    <row r="926" spans="1:7" ht="15.75" customHeight="1" x14ac:dyDescent="0.25">
      <c r="A926" s="164"/>
      <c r="B926" s="164"/>
      <c r="C926" s="164"/>
      <c r="G926" s="28"/>
    </row>
    <row r="927" spans="1:7" ht="15.75" customHeight="1" x14ac:dyDescent="0.25">
      <c r="A927" s="164"/>
      <c r="B927" s="164"/>
      <c r="C927" s="164"/>
      <c r="G927" s="28"/>
    </row>
    <row r="928" spans="1:7" ht="15.75" customHeight="1" x14ac:dyDescent="0.25">
      <c r="A928" s="164"/>
      <c r="B928" s="164"/>
      <c r="C928" s="164"/>
      <c r="G928" s="28"/>
    </row>
    <row r="929" spans="1:7" ht="15.75" customHeight="1" x14ac:dyDescent="0.25">
      <c r="A929" s="164"/>
      <c r="B929" s="164"/>
      <c r="C929" s="164"/>
      <c r="G929" s="28"/>
    </row>
    <row r="930" spans="1:7" ht="15.75" customHeight="1" x14ac:dyDescent="0.25">
      <c r="A930" s="164"/>
      <c r="B930" s="164"/>
      <c r="C930" s="164"/>
      <c r="G930" s="28"/>
    </row>
    <row r="931" spans="1:7" ht="15.75" customHeight="1" x14ac:dyDescent="0.25">
      <c r="A931" s="164"/>
      <c r="B931" s="164"/>
      <c r="C931" s="164"/>
      <c r="G931" s="28"/>
    </row>
    <row r="932" spans="1:7" ht="15.75" customHeight="1" x14ac:dyDescent="0.25">
      <c r="A932" s="164"/>
      <c r="B932" s="164"/>
      <c r="C932" s="164"/>
      <c r="G932" s="28"/>
    </row>
    <row r="933" spans="1:7" ht="15.75" customHeight="1" x14ac:dyDescent="0.25">
      <c r="A933" s="164"/>
      <c r="B933" s="164"/>
      <c r="C933" s="164"/>
      <c r="G933" s="28"/>
    </row>
    <row r="934" spans="1:7" ht="15.75" customHeight="1" x14ac:dyDescent="0.25">
      <c r="A934" s="164"/>
      <c r="B934" s="164"/>
      <c r="C934" s="164"/>
      <c r="G934" s="28"/>
    </row>
    <row r="935" spans="1:7" ht="15.75" customHeight="1" x14ac:dyDescent="0.25">
      <c r="A935" s="164"/>
      <c r="B935" s="164"/>
      <c r="C935" s="164"/>
      <c r="G935" s="28"/>
    </row>
    <row r="936" spans="1:7" ht="15.75" customHeight="1" x14ac:dyDescent="0.25">
      <c r="A936" s="164"/>
      <c r="B936" s="164"/>
      <c r="C936" s="164"/>
      <c r="G936" s="28"/>
    </row>
    <row r="937" spans="1:7" ht="15.75" customHeight="1" x14ac:dyDescent="0.25">
      <c r="A937" s="164"/>
      <c r="B937" s="164"/>
      <c r="C937" s="164"/>
      <c r="G937" s="28"/>
    </row>
    <row r="938" spans="1:7" ht="15.75" customHeight="1" x14ac:dyDescent="0.25">
      <c r="A938" s="164"/>
      <c r="B938" s="164"/>
      <c r="C938" s="164"/>
      <c r="G938" s="28"/>
    </row>
    <row r="939" spans="1:7" ht="15.75" customHeight="1" x14ac:dyDescent="0.25">
      <c r="A939" s="164"/>
      <c r="B939" s="164"/>
      <c r="C939" s="164"/>
      <c r="G939" s="28"/>
    </row>
    <row r="940" spans="1:7" ht="15.75" customHeight="1" x14ac:dyDescent="0.25">
      <c r="A940" s="164"/>
      <c r="B940" s="164"/>
      <c r="C940" s="164"/>
      <c r="G940" s="28"/>
    </row>
    <row r="941" spans="1:7" ht="15.75" customHeight="1" x14ac:dyDescent="0.25">
      <c r="A941" s="164"/>
      <c r="B941" s="164"/>
      <c r="C941" s="164"/>
      <c r="G941" s="28"/>
    </row>
    <row r="942" spans="1:7" ht="15.75" customHeight="1" x14ac:dyDescent="0.25">
      <c r="A942" s="164"/>
      <c r="B942" s="164"/>
      <c r="C942" s="164"/>
      <c r="G942" s="28"/>
    </row>
    <row r="943" spans="1:7" ht="15.75" customHeight="1" x14ac:dyDescent="0.25">
      <c r="A943" s="164"/>
      <c r="B943" s="164"/>
      <c r="C943" s="164"/>
      <c r="G943" s="28"/>
    </row>
    <row r="944" spans="1:7" ht="15.75" customHeight="1" x14ac:dyDescent="0.25">
      <c r="A944" s="164"/>
      <c r="B944" s="164"/>
      <c r="C944" s="164"/>
      <c r="G944" s="28"/>
    </row>
    <row r="945" spans="1:7" ht="15.75" customHeight="1" x14ac:dyDescent="0.25">
      <c r="A945" s="164"/>
      <c r="B945" s="164"/>
      <c r="C945" s="164"/>
      <c r="G945" s="28"/>
    </row>
    <row r="946" spans="1:7" ht="15.75" customHeight="1" x14ac:dyDescent="0.25">
      <c r="A946" s="164"/>
      <c r="B946" s="164"/>
      <c r="C946" s="164"/>
      <c r="G946" s="28"/>
    </row>
    <row r="947" spans="1:7" ht="15.75" customHeight="1" x14ac:dyDescent="0.25">
      <c r="A947" s="164"/>
      <c r="B947" s="164"/>
      <c r="C947" s="164"/>
      <c r="G947" s="28"/>
    </row>
    <row r="948" spans="1:7" ht="15.75" customHeight="1" x14ac:dyDescent="0.25">
      <c r="A948" s="164"/>
      <c r="B948" s="164"/>
      <c r="C948" s="164"/>
      <c r="G948" s="28"/>
    </row>
    <row r="949" spans="1:7" ht="15.75" customHeight="1" x14ac:dyDescent="0.25">
      <c r="A949" s="164"/>
      <c r="B949" s="164"/>
      <c r="C949" s="164"/>
      <c r="G949" s="28"/>
    </row>
    <row r="950" spans="1:7" ht="15.75" customHeight="1" x14ac:dyDescent="0.25">
      <c r="A950" s="164"/>
      <c r="B950" s="164"/>
      <c r="C950" s="164"/>
      <c r="G950" s="28"/>
    </row>
    <row r="951" spans="1:7" ht="15.75" customHeight="1" x14ac:dyDescent="0.25">
      <c r="A951" s="164"/>
      <c r="B951" s="164"/>
      <c r="C951" s="164"/>
      <c r="G951" s="28"/>
    </row>
    <row r="952" spans="1:7" ht="15.75" customHeight="1" x14ac:dyDescent="0.25">
      <c r="A952" s="164"/>
      <c r="B952" s="164"/>
      <c r="C952" s="164"/>
      <c r="G952" s="28"/>
    </row>
    <row r="953" spans="1:7" ht="15.75" customHeight="1" x14ac:dyDescent="0.25">
      <c r="A953" s="164"/>
      <c r="B953" s="164"/>
      <c r="C953" s="164"/>
      <c r="G953" s="28"/>
    </row>
    <row r="954" spans="1:7" ht="15.75" customHeight="1" x14ac:dyDescent="0.25">
      <c r="A954" s="164"/>
      <c r="B954" s="164"/>
      <c r="C954" s="164"/>
      <c r="G954" s="28"/>
    </row>
    <row r="955" spans="1:7" ht="15.75" customHeight="1" x14ac:dyDescent="0.25">
      <c r="A955" s="164"/>
      <c r="B955" s="164"/>
      <c r="C955" s="164"/>
      <c r="G955" s="28"/>
    </row>
    <row r="956" spans="1:7" ht="15.75" customHeight="1" x14ac:dyDescent="0.25">
      <c r="A956" s="164"/>
      <c r="B956" s="164"/>
      <c r="C956" s="164"/>
      <c r="G956" s="28"/>
    </row>
    <row r="957" spans="1:7" ht="15.75" customHeight="1" x14ac:dyDescent="0.25">
      <c r="A957" s="164"/>
      <c r="B957" s="164"/>
      <c r="C957" s="164"/>
      <c r="G957" s="28"/>
    </row>
    <row r="958" spans="1:7" ht="15.75" customHeight="1" x14ac:dyDescent="0.25">
      <c r="A958" s="164"/>
      <c r="B958" s="164"/>
      <c r="C958" s="164"/>
      <c r="G958" s="28"/>
    </row>
    <row r="959" spans="1:7" ht="15.75" customHeight="1" x14ac:dyDescent="0.25">
      <c r="A959" s="164"/>
      <c r="B959" s="164"/>
      <c r="C959" s="164"/>
      <c r="G959" s="28"/>
    </row>
    <row r="960" spans="1:7" ht="15.75" customHeight="1" x14ac:dyDescent="0.25">
      <c r="A960" s="164"/>
      <c r="B960" s="164"/>
      <c r="C960" s="164"/>
      <c r="G960" s="28"/>
    </row>
    <row r="961" spans="1:7" ht="15.75" customHeight="1" x14ac:dyDescent="0.25">
      <c r="A961" s="164"/>
      <c r="B961" s="164"/>
      <c r="C961" s="164"/>
      <c r="G961" s="28"/>
    </row>
    <row r="962" spans="1:7" ht="15.75" customHeight="1" x14ac:dyDescent="0.25">
      <c r="A962" s="164"/>
      <c r="B962" s="164"/>
      <c r="C962" s="164"/>
      <c r="G962" s="28"/>
    </row>
    <row r="963" spans="1:7" ht="15.75" customHeight="1" x14ac:dyDescent="0.25">
      <c r="A963" s="164"/>
      <c r="B963" s="164"/>
      <c r="C963" s="164"/>
      <c r="G963" s="28"/>
    </row>
    <row r="964" spans="1:7" ht="15.75" customHeight="1" x14ac:dyDescent="0.25">
      <c r="A964" s="164"/>
      <c r="B964" s="164"/>
      <c r="C964" s="164"/>
      <c r="G964" s="28"/>
    </row>
    <row r="965" spans="1:7" ht="15.75" customHeight="1" x14ac:dyDescent="0.25">
      <c r="A965" s="164"/>
      <c r="B965" s="164"/>
      <c r="C965" s="164"/>
      <c r="G965" s="28"/>
    </row>
    <row r="966" spans="1:7" ht="15.75" customHeight="1" x14ac:dyDescent="0.25">
      <c r="A966" s="164"/>
      <c r="B966" s="164"/>
      <c r="C966" s="164"/>
      <c r="G966" s="28"/>
    </row>
    <row r="967" spans="1:7" ht="15.75" customHeight="1" x14ac:dyDescent="0.25">
      <c r="A967" s="164"/>
      <c r="B967" s="164"/>
      <c r="C967" s="164"/>
      <c r="G967" s="28"/>
    </row>
    <row r="968" spans="1:7" ht="15.75" customHeight="1" x14ac:dyDescent="0.25">
      <c r="A968" s="164"/>
      <c r="B968" s="164"/>
      <c r="C968" s="164"/>
      <c r="G968" s="28"/>
    </row>
    <row r="969" spans="1:7" ht="15.75" customHeight="1" x14ac:dyDescent="0.25">
      <c r="A969" s="164"/>
      <c r="B969" s="164"/>
      <c r="C969" s="164"/>
      <c r="G969" s="28"/>
    </row>
    <row r="970" spans="1:7" ht="15.75" customHeight="1" x14ac:dyDescent="0.25">
      <c r="A970" s="164"/>
      <c r="B970" s="164"/>
      <c r="C970" s="164"/>
      <c r="G970" s="28"/>
    </row>
    <row r="971" spans="1:7" ht="15.75" customHeight="1" x14ac:dyDescent="0.25">
      <c r="A971" s="164"/>
      <c r="B971" s="164"/>
      <c r="C971" s="164"/>
      <c r="G971" s="28"/>
    </row>
    <row r="972" spans="1:7" ht="15.75" customHeight="1" x14ac:dyDescent="0.25">
      <c r="A972" s="164"/>
      <c r="B972" s="164"/>
      <c r="C972" s="164"/>
      <c r="G972" s="28"/>
    </row>
    <row r="973" spans="1:7" ht="15.75" customHeight="1" x14ac:dyDescent="0.25">
      <c r="A973" s="164"/>
      <c r="B973" s="164"/>
      <c r="C973" s="164"/>
      <c r="G973" s="28"/>
    </row>
    <row r="974" spans="1:7" ht="15.75" customHeight="1" x14ac:dyDescent="0.25">
      <c r="A974" s="164"/>
      <c r="B974" s="164"/>
      <c r="C974" s="164"/>
      <c r="G974" s="28"/>
    </row>
    <row r="975" spans="1:7" ht="15.75" customHeight="1" x14ac:dyDescent="0.25">
      <c r="A975" s="164"/>
      <c r="B975" s="164"/>
      <c r="C975" s="164"/>
      <c r="G975" s="28"/>
    </row>
    <row r="976" spans="1:7" ht="15.75" customHeight="1" x14ac:dyDescent="0.25">
      <c r="A976" s="164"/>
      <c r="B976" s="164"/>
      <c r="C976" s="164"/>
      <c r="G976" s="28"/>
    </row>
    <row r="977" spans="1:7" ht="15.75" customHeight="1" x14ac:dyDescent="0.25">
      <c r="A977" s="164"/>
      <c r="B977" s="164"/>
      <c r="C977" s="164"/>
      <c r="G977" s="28"/>
    </row>
    <row r="978" spans="1:7" ht="15.75" customHeight="1" x14ac:dyDescent="0.25">
      <c r="A978" s="164"/>
      <c r="B978" s="164"/>
      <c r="C978" s="164"/>
      <c r="G978" s="28"/>
    </row>
    <row r="979" spans="1:7" ht="15.75" customHeight="1" x14ac:dyDescent="0.25">
      <c r="A979" s="164"/>
      <c r="B979" s="164"/>
      <c r="C979" s="164"/>
      <c r="G979" s="28"/>
    </row>
    <row r="980" spans="1:7" ht="15.75" customHeight="1" x14ac:dyDescent="0.25">
      <c r="A980" s="164"/>
      <c r="B980" s="164"/>
      <c r="C980" s="164"/>
      <c r="G980" s="28"/>
    </row>
    <row r="981" spans="1:7" ht="15.75" customHeight="1" x14ac:dyDescent="0.25">
      <c r="A981" s="164"/>
      <c r="B981" s="164"/>
      <c r="C981" s="164"/>
      <c r="G981" s="28"/>
    </row>
    <row r="982" spans="1:7" ht="15.75" customHeight="1" x14ac:dyDescent="0.25">
      <c r="A982" s="164"/>
      <c r="B982" s="164"/>
      <c r="C982" s="164"/>
      <c r="G982" s="28"/>
    </row>
    <row r="983" spans="1:7" ht="15.75" customHeight="1" x14ac:dyDescent="0.25">
      <c r="A983" s="164"/>
      <c r="B983" s="164"/>
      <c r="C983" s="164"/>
      <c r="G983" s="28"/>
    </row>
    <row r="984" spans="1:7" ht="15.75" customHeight="1" x14ac:dyDescent="0.25">
      <c r="A984" s="164"/>
      <c r="B984" s="164"/>
      <c r="C984" s="164"/>
      <c r="G984" s="28"/>
    </row>
    <row r="985" spans="1:7" ht="15.75" customHeight="1" x14ac:dyDescent="0.25">
      <c r="A985" s="164"/>
      <c r="B985" s="164"/>
      <c r="C985" s="164"/>
      <c r="G985" s="28"/>
    </row>
    <row r="986" spans="1:7" ht="15.75" customHeight="1" x14ac:dyDescent="0.25">
      <c r="A986" s="164"/>
      <c r="B986" s="164"/>
      <c r="C986" s="164"/>
      <c r="G986" s="28"/>
    </row>
    <row r="987" spans="1:7" ht="15.75" customHeight="1" x14ac:dyDescent="0.25">
      <c r="A987" s="164"/>
      <c r="B987" s="164"/>
      <c r="C987" s="164"/>
      <c r="G987" s="28"/>
    </row>
    <row r="988" spans="1:7" ht="15.75" customHeight="1" x14ac:dyDescent="0.25">
      <c r="A988" s="164"/>
      <c r="B988" s="164"/>
      <c r="C988" s="164"/>
      <c r="G988" s="28"/>
    </row>
    <row r="989" spans="1:7" ht="15.75" customHeight="1" x14ac:dyDescent="0.25">
      <c r="A989" s="164"/>
      <c r="B989" s="164"/>
      <c r="C989" s="164"/>
      <c r="G989" s="28"/>
    </row>
    <row r="990" spans="1:7" ht="15.75" customHeight="1" x14ac:dyDescent="0.25">
      <c r="A990" s="164"/>
      <c r="B990" s="164"/>
      <c r="C990" s="164"/>
      <c r="G990" s="28"/>
    </row>
    <row r="991" spans="1:7" ht="15.75" customHeight="1" x14ac:dyDescent="0.25">
      <c r="A991" s="164"/>
      <c r="B991" s="164"/>
      <c r="C991" s="164"/>
      <c r="G991" s="28"/>
    </row>
    <row r="992" spans="1:7" ht="15.75" customHeight="1" x14ac:dyDescent="0.25">
      <c r="A992" s="164"/>
      <c r="B992" s="164"/>
      <c r="C992" s="164"/>
      <c r="G992" s="28"/>
    </row>
    <row r="993" spans="1:7" ht="15.75" customHeight="1" x14ac:dyDescent="0.25">
      <c r="A993" s="164"/>
      <c r="B993" s="164"/>
      <c r="C993" s="164"/>
      <c r="G993" s="28"/>
    </row>
    <row r="994" spans="1:7" ht="15.75" customHeight="1" x14ac:dyDescent="0.25">
      <c r="A994" s="164"/>
      <c r="B994" s="164"/>
      <c r="C994" s="164"/>
      <c r="G994" s="28"/>
    </row>
    <row r="995" spans="1:7" ht="15.75" customHeight="1" x14ac:dyDescent="0.25">
      <c r="A995" s="164"/>
      <c r="B995" s="164"/>
      <c r="C995" s="164"/>
      <c r="G995" s="28"/>
    </row>
    <row r="996" spans="1:7" ht="15.75" customHeight="1" x14ac:dyDescent="0.25">
      <c r="A996" s="164"/>
      <c r="B996" s="164"/>
      <c r="C996" s="164"/>
      <c r="G996" s="28"/>
    </row>
    <row r="997" spans="1:7" ht="15.75" customHeight="1" x14ac:dyDescent="0.25">
      <c r="A997" s="164"/>
      <c r="B997" s="164"/>
      <c r="C997" s="164"/>
      <c r="G997" s="28"/>
    </row>
    <row r="998" spans="1:7" ht="15.75" customHeight="1" x14ac:dyDescent="0.25">
      <c r="A998" s="164"/>
      <c r="B998" s="164"/>
      <c r="C998" s="164"/>
      <c r="G998" s="28"/>
    </row>
    <row r="999" spans="1:7" ht="15.75" customHeight="1" x14ac:dyDescent="0.25">
      <c r="A999" s="164"/>
      <c r="B999" s="164"/>
      <c r="C999" s="164"/>
      <c r="G999" s="28"/>
    </row>
    <row r="1000" spans="1:7" ht="15.75" customHeight="1" x14ac:dyDescent="0.25">
      <c r="A1000" s="164"/>
      <c r="B1000" s="164"/>
      <c r="C1000" s="164"/>
      <c r="G1000" s="28"/>
    </row>
  </sheetData>
  <mergeCells count="11">
    <mergeCell ref="AM6:AS6"/>
    <mergeCell ref="AT6:AZ6"/>
    <mergeCell ref="BA6:BG6"/>
    <mergeCell ref="BH6:BN6"/>
    <mergeCell ref="E5:F5"/>
    <mergeCell ref="G5:H5"/>
    <mergeCell ref="E6:F6"/>
    <mergeCell ref="K6:Q6"/>
    <mergeCell ref="R6:X6"/>
    <mergeCell ref="Y6:AE6"/>
    <mergeCell ref="AF6:AL6"/>
  </mergeCells>
  <conditionalFormatting sqref="K7:BN35">
    <cfRule type="expression" dxfId="2" priority="1">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decimal" operator="greaterThanOrEqual" allowBlank="1" showInputMessage="1" prompt="Semana de exibição - Alterar esse número rola a exibição do Gráfico de Gantt." sqref="G6" xr:uid="{00000000-0002-0000-0400-000000000000}">
      <formula1>1</formula1>
    </dataValidation>
  </dataValidations>
  <pageMargins left="0.511811024" right="0.511811024" top="0.78740157499999996" bottom="0.78740157499999996" header="0" footer="0"/>
  <pageSetup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2.5703125" defaultRowHeight="15" customHeight="1" x14ac:dyDescent="0.2"/>
  <cols>
    <col min="1" max="1" width="14" customWidth="1"/>
    <col min="2" max="2" width="25.5703125" customWidth="1"/>
    <col min="3" max="3" width="55" customWidth="1"/>
    <col min="4" max="4" width="6.140625" customWidth="1"/>
    <col min="5" max="5" width="7" customWidth="1"/>
    <col min="6" max="6" width="105.42578125" customWidth="1"/>
    <col min="7" max="26" width="8.5703125" customWidth="1"/>
  </cols>
  <sheetData>
    <row r="1" spans="1:5" ht="12.75" customHeight="1" x14ac:dyDescent="0.2"/>
    <row r="2" spans="1:5" ht="12.75" customHeight="1" x14ac:dyDescent="0.2"/>
    <row r="3" spans="1:5" ht="12.75" customHeight="1" x14ac:dyDescent="0.2">
      <c r="A3" s="499" t="s">
        <v>58</v>
      </c>
      <c r="B3" s="499" t="s">
        <v>62</v>
      </c>
      <c r="C3" s="499" t="s">
        <v>57</v>
      </c>
      <c r="D3" s="499" t="s">
        <v>56</v>
      </c>
      <c r="E3" s="500" t="s">
        <v>163</v>
      </c>
    </row>
    <row r="4" spans="1:5" ht="12.75" customHeight="1" x14ac:dyDescent="0.2">
      <c r="A4" s="501">
        <v>1</v>
      </c>
      <c r="B4" s="501" t="s">
        <v>187</v>
      </c>
      <c r="C4" s="501" t="s">
        <v>66</v>
      </c>
      <c r="D4" s="501">
        <v>1</v>
      </c>
      <c r="E4" s="630"/>
    </row>
    <row r="5" spans="1:5" ht="12.75" customHeight="1" x14ac:dyDescent="0.2">
      <c r="A5" s="501">
        <v>4.3</v>
      </c>
      <c r="B5" s="501" t="s">
        <v>90</v>
      </c>
      <c r="C5" s="501" t="s">
        <v>93</v>
      </c>
      <c r="D5" s="502">
        <v>45751</v>
      </c>
      <c r="E5" s="630">
        <v>4500</v>
      </c>
    </row>
    <row r="6" spans="1:5" ht="12.75" customHeight="1" x14ac:dyDescent="0.2">
      <c r="A6" s="501">
        <v>4.4000000000000004</v>
      </c>
      <c r="B6" s="501" t="s">
        <v>97</v>
      </c>
      <c r="C6" s="501" t="s">
        <v>96</v>
      </c>
      <c r="D6" s="501" t="s">
        <v>95</v>
      </c>
      <c r="E6" s="630">
        <v>3000</v>
      </c>
    </row>
    <row r="7" spans="1:5" ht="12.75" customHeight="1" x14ac:dyDescent="0.2">
      <c r="A7" s="501">
        <v>8</v>
      </c>
      <c r="B7" s="501" t="s">
        <v>110</v>
      </c>
      <c r="C7" s="501" t="s">
        <v>108</v>
      </c>
      <c r="D7" s="502">
        <v>45665</v>
      </c>
      <c r="E7" s="630">
        <v>5000</v>
      </c>
    </row>
    <row r="8" spans="1:5" ht="12.75" customHeight="1" x14ac:dyDescent="0.2">
      <c r="A8" s="501" t="s">
        <v>67</v>
      </c>
      <c r="B8" s="501" t="s">
        <v>69</v>
      </c>
      <c r="C8" s="501" t="s">
        <v>68</v>
      </c>
      <c r="D8" s="501" t="s">
        <v>67</v>
      </c>
      <c r="E8" s="630">
        <v>2500</v>
      </c>
    </row>
    <row r="9" spans="1:5" ht="12.75" customHeight="1" x14ac:dyDescent="0.2">
      <c r="A9" s="503"/>
      <c r="B9" s="503"/>
      <c r="C9" s="501" t="s">
        <v>72</v>
      </c>
      <c r="D9" s="501" t="s">
        <v>71</v>
      </c>
      <c r="E9" s="630">
        <v>2000</v>
      </c>
    </row>
    <row r="10" spans="1:5" ht="12.75" customHeight="1" x14ac:dyDescent="0.2">
      <c r="A10" s="501" t="s">
        <v>71</v>
      </c>
      <c r="B10" s="501" t="s">
        <v>69</v>
      </c>
      <c r="C10" s="501" t="s">
        <v>74</v>
      </c>
      <c r="D10" s="501" t="s">
        <v>73</v>
      </c>
      <c r="E10" s="630">
        <v>3200</v>
      </c>
    </row>
    <row r="11" spans="1:5" ht="12.75" customHeight="1" x14ac:dyDescent="0.2">
      <c r="A11" s="501" t="s">
        <v>73</v>
      </c>
      <c r="B11" s="501" t="s">
        <v>85</v>
      </c>
      <c r="C11" s="501" t="s">
        <v>84</v>
      </c>
      <c r="D11" s="501" t="s">
        <v>83</v>
      </c>
      <c r="E11" s="630">
        <v>2000</v>
      </c>
    </row>
    <row r="12" spans="1:5" ht="12.75" customHeight="1" x14ac:dyDescent="0.2">
      <c r="A12" s="503"/>
      <c r="B12" s="501" t="s">
        <v>187</v>
      </c>
      <c r="C12" s="501" t="s">
        <v>75</v>
      </c>
      <c r="D12" s="501">
        <v>2</v>
      </c>
      <c r="E12" s="630">
        <v>7700</v>
      </c>
    </row>
    <row r="13" spans="1:5" ht="12.75" customHeight="1" x14ac:dyDescent="0.2">
      <c r="A13" s="501" t="s">
        <v>76</v>
      </c>
      <c r="B13" s="501" t="s">
        <v>69</v>
      </c>
      <c r="C13" s="501" t="s">
        <v>77</v>
      </c>
      <c r="D13" s="501" t="s">
        <v>76</v>
      </c>
      <c r="E13" s="630">
        <v>2000</v>
      </c>
    </row>
    <row r="14" spans="1:5" ht="12.75" customHeight="1" x14ac:dyDescent="0.2">
      <c r="A14" s="501" t="s">
        <v>78</v>
      </c>
      <c r="B14" s="501" t="s">
        <v>69</v>
      </c>
      <c r="C14" s="501" t="s">
        <v>80</v>
      </c>
      <c r="D14" s="502">
        <v>45718</v>
      </c>
      <c r="E14" s="630">
        <v>2500</v>
      </c>
    </row>
    <row r="15" spans="1:5" ht="12.75" customHeight="1" x14ac:dyDescent="0.2">
      <c r="A15" s="501" t="s">
        <v>83</v>
      </c>
      <c r="B15" s="501" t="s">
        <v>85</v>
      </c>
      <c r="C15" s="501" t="s">
        <v>86</v>
      </c>
      <c r="D15" s="502">
        <v>45691</v>
      </c>
      <c r="E15" s="630">
        <v>2250</v>
      </c>
    </row>
    <row r="16" spans="1:5" ht="12.75" customHeight="1" x14ac:dyDescent="0.2">
      <c r="A16" s="501" t="s">
        <v>88</v>
      </c>
      <c r="B16" s="501" t="s">
        <v>90</v>
      </c>
      <c r="C16" s="501" t="s">
        <v>91</v>
      </c>
      <c r="D16" s="502">
        <v>45692</v>
      </c>
      <c r="E16" s="630">
        <v>4000</v>
      </c>
    </row>
    <row r="17" spans="1:5" ht="12.75" customHeight="1" x14ac:dyDescent="0.2">
      <c r="A17" s="502">
        <v>45662</v>
      </c>
      <c r="B17" s="501" t="s">
        <v>101</v>
      </c>
      <c r="C17" s="501" t="s">
        <v>100</v>
      </c>
      <c r="D17" s="501" t="s">
        <v>99</v>
      </c>
      <c r="E17" s="630">
        <v>7500</v>
      </c>
    </row>
    <row r="18" spans="1:5" ht="12.75" customHeight="1" x14ac:dyDescent="0.2">
      <c r="A18" s="503"/>
      <c r="B18" s="501" t="s">
        <v>187</v>
      </c>
      <c r="C18" s="501" t="s">
        <v>98</v>
      </c>
      <c r="D18" s="501">
        <v>6</v>
      </c>
      <c r="E18" s="630"/>
    </row>
    <row r="19" spans="1:5" ht="12.75" customHeight="1" x14ac:dyDescent="0.2">
      <c r="A19" s="502">
        <v>45663</v>
      </c>
      <c r="B19" s="501" t="s">
        <v>104</v>
      </c>
      <c r="C19" s="501" t="s">
        <v>103</v>
      </c>
      <c r="D19" s="502">
        <v>45664</v>
      </c>
      <c r="E19" s="630">
        <v>7500</v>
      </c>
    </row>
    <row r="20" spans="1:5" ht="12.75" customHeight="1" x14ac:dyDescent="0.2">
      <c r="A20" s="503"/>
      <c r="B20" s="501" t="s">
        <v>187</v>
      </c>
      <c r="C20" s="501" t="s">
        <v>102</v>
      </c>
      <c r="D20" s="501">
        <v>7</v>
      </c>
      <c r="E20" s="630">
        <v>7500</v>
      </c>
    </row>
    <row r="21" spans="1:5" ht="12.75" customHeight="1" x14ac:dyDescent="0.2">
      <c r="A21" s="502">
        <v>45664</v>
      </c>
      <c r="B21" s="501" t="s">
        <v>106</v>
      </c>
      <c r="C21" s="501" t="s">
        <v>105</v>
      </c>
      <c r="D21" s="502">
        <v>45695</v>
      </c>
      <c r="E21" s="630">
        <v>6600</v>
      </c>
    </row>
    <row r="22" spans="1:5" ht="12.75" customHeight="1" x14ac:dyDescent="0.2">
      <c r="A22" s="502">
        <v>45665</v>
      </c>
      <c r="B22" s="501" t="s">
        <v>110</v>
      </c>
      <c r="C22" s="501" t="s">
        <v>111</v>
      </c>
      <c r="D22" s="502">
        <v>45696</v>
      </c>
      <c r="E22" s="630">
        <v>4000</v>
      </c>
    </row>
    <row r="23" spans="1:5" ht="12.75" customHeight="1" x14ac:dyDescent="0.2">
      <c r="A23" s="502">
        <v>45666</v>
      </c>
      <c r="B23" s="501" t="s">
        <v>110</v>
      </c>
      <c r="C23" s="501" t="s">
        <v>115</v>
      </c>
      <c r="D23" s="502">
        <v>45697</v>
      </c>
      <c r="E23" s="630">
        <v>2500</v>
      </c>
    </row>
    <row r="24" spans="1:5" ht="12.75" customHeight="1" x14ac:dyDescent="0.2">
      <c r="A24" s="502">
        <v>45667</v>
      </c>
      <c r="B24" s="501" t="s">
        <v>106</v>
      </c>
      <c r="C24" s="501" t="s">
        <v>120</v>
      </c>
      <c r="D24" s="502">
        <v>45698</v>
      </c>
      <c r="E24" s="630">
        <v>2600</v>
      </c>
    </row>
    <row r="25" spans="1:5" ht="12.75" customHeight="1" x14ac:dyDescent="0.2">
      <c r="A25" s="502">
        <v>45691</v>
      </c>
      <c r="B25" s="501" t="s">
        <v>90</v>
      </c>
      <c r="C25" s="501" t="s">
        <v>89</v>
      </c>
      <c r="D25" s="501" t="s">
        <v>88</v>
      </c>
      <c r="E25" s="630">
        <v>6000</v>
      </c>
    </row>
    <row r="26" spans="1:5" ht="12.75" customHeight="1" x14ac:dyDescent="0.2">
      <c r="A26" s="503"/>
      <c r="B26" s="501" t="s">
        <v>187</v>
      </c>
      <c r="C26" s="501" t="s">
        <v>87</v>
      </c>
      <c r="D26" s="501">
        <v>4</v>
      </c>
      <c r="E26" s="630">
        <v>4250</v>
      </c>
    </row>
    <row r="27" spans="1:5" ht="12.75" customHeight="1" x14ac:dyDescent="0.2">
      <c r="A27" s="502">
        <v>45692</v>
      </c>
      <c r="B27" s="501" t="s">
        <v>90</v>
      </c>
      <c r="C27" s="501" t="s">
        <v>92</v>
      </c>
      <c r="D27" s="502">
        <v>45720</v>
      </c>
      <c r="E27" s="630">
        <v>4500</v>
      </c>
    </row>
    <row r="28" spans="1:5" ht="12.75" customHeight="1" x14ac:dyDescent="0.2">
      <c r="A28" s="502">
        <v>45695</v>
      </c>
      <c r="B28" s="501" t="s">
        <v>187</v>
      </c>
      <c r="C28" s="501" t="s">
        <v>107</v>
      </c>
      <c r="D28" s="501">
        <v>8</v>
      </c>
      <c r="E28" s="630">
        <v>14100</v>
      </c>
    </row>
    <row r="29" spans="1:5" ht="12.75" customHeight="1" x14ac:dyDescent="0.2">
      <c r="A29" s="502">
        <v>45696</v>
      </c>
      <c r="B29" s="501" t="s">
        <v>110</v>
      </c>
      <c r="C29" s="501" t="s">
        <v>112</v>
      </c>
      <c r="D29" s="502">
        <v>45724</v>
      </c>
      <c r="E29" s="630">
        <v>2000</v>
      </c>
    </row>
    <row r="30" spans="1:5" ht="12.75" customHeight="1" x14ac:dyDescent="0.2">
      <c r="A30" s="502">
        <v>45697</v>
      </c>
      <c r="B30" s="501" t="s">
        <v>110</v>
      </c>
      <c r="C30" s="501" t="s">
        <v>116</v>
      </c>
      <c r="D30" s="502">
        <v>45725</v>
      </c>
      <c r="E30" s="630">
        <v>9000</v>
      </c>
    </row>
    <row r="31" spans="1:5" ht="12.75" customHeight="1" x14ac:dyDescent="0.2">
      <c r="A31" s="502">
        <v>45717</v>
      </c>
      <c r="B31" s="501" t="s">
        <v>69</v>
      </c>
      <c r="C31" s="501" t="s">
        <v>79</v>
      </c>
      <c r="D31" s="501" t="s">
        <v>78</v>
      </c>
      <c r="E31" s="630">
        <v>2500</v>
      </c>
    </row>
    <row r="32" spans="1:5" ht="12.75" customHeight="1" x14ac:dyDescent="0.2">
      <c r="A32" s="502">
        <v>45718</v>
      </c>
      <c r="B32" s="501" t="s">
        <v>187</v>
      </c>
      <c r="C32" s="501" t="s">
        <v>81</v>
      </c>
      <c r="D32" s="501">
        <v>3</v>
      </c>
      <c r="E32" s="630">
        <v>7000</v>
      </c>
    </row>
    <row r="33" spans="1:5" ht="12.75" customHeight="1" x14ac:dyDescent="0.2">
      <c r="A33" s="502">
        <v>45724</v>
      </c>
      <c r="B33" s="501" t="s">
        <v>110</v>
      </c>
      <c r="C33" s="501" t="s">
        <v>114</v>
      </c>
      <c r="D33" s="502">
        <v>45666</v>
      </c>
      <c r="E33" s="630">
        <v>3500</v>
      </c>
    </row>
    <row r="34" spans="1:5" ht="12.75" customHeight="1" x14ac:dyDescent="0.2">
      <c r="A34" s="503"/>
      <c r="B34" s="501" t="s">
        <v>187</v>
      </c>
      <c r="C34" s="501" t="s">
        <v>113</v>
      </c>
      <c r="D34" s="501">
        <v>9</v>
      </c>
      <c r="E34" s="630">
        <v>11000</v>
      </c>
    </row>
    <row r="35" spans="1:5" ht="12.75" customHeight="1" x14ac:dyDescent="0.2">
      <c r="A35" s="502">
        <v>45725</v>
      </c>
      <c r="B35" s="501" t="s">
        <v>119</v>
      </c>
      <c r="C35" s="501" t="s">
        <v>118</v>
      </c>
      <c r="D35" s="502">
        <v>45667</v>
      </c>
      <c r="E35" s="630">
        <v>4000</v>
      </c>
    </row>
    <row r="36" spans="1:5" ht="12.75" customHeight="1" x14ac:dyDescent="0.2">
      <c r="A36" s="503"/>
      <c r="B36" s="501" t="s">
        <v>187</v>
      </c>
      <c r="C36" s="501" t="s">
        <v>117</v>
      </c>
      <c r="D36" s="501">
        <v>10</v>
      </c>
      <c r="E36" s="630">
        <v>15000</v>
      </c>
    </row>
    <row r="37" spans="1:5" ht="12.75" customHeight="1" x14ac:dyDescent="0.2">
      <c r="A37" s="502">
        <v>45751</v>
      </c>
      <c r="B37" s="501" t="s">
        <v>187</v>
      </c>
      <c r="C37" s="501" t="s">
        <v>94</v>
      </c>
      <c r="D37" s="501">
        <v>5</v>
      </c>
      <c r="E37" s="630">
        <v>19000</v>
      </c>
    </row>
    <row r="38" spans="1:5" ht="12.75" customHeight="1" x14ac:dyDescent="0.2">
      <c r="A38" s="504" t="s">
        <v>188</v>
      </c>
      <c r="B38" s="505"/>
      <c r="C38" s="505"/>
      <c r="D38" s="505"/>
      <c r="E38" s="631">
        <v>180700</v>
      </c>
    </row>
    <row r="39" spans="1:5" ht="12.75" customHeight="1" x14ac:dyDescent="0.2">
      <c r="A39" s="234"/>
      <c r="B39" s="234"/>
      <c r="C39" s="234"/>
      <c r="D39" s="234"/>
      <c r="E39" s="235"/>
    </row>
    <row r="40" spans="1:5" ht="12.75" customHeight="1" x14ac:dyDescent="0.2">
      <c r="A40" s="234"/>
      <c r="B40" s="234"/>
      <c r="C40" s="234"/>
      <c r="D40" s="234"/>
      <c r="E40" s="235"/>
    </row>
    <row r="41" spans="1:5" ht="12.75" customHeight="1" x14ac:dyDescent="0.2">
      <c r="A41" s="234"/>
      <c r="B41" s="234"/>
      <c r="C41" s="234"/>
      <c r="D41" s="234"/>
      <c r="E41" s="235"/>
    </row>
    <row r="42" spans="1:5" ht="12.75" customHeight="1" x14ac:dyDescent="0.2">
      <c r="A42" s="234"/>
      <c r="B42" s="234"/>
      <c r="C42" s="234"/>
      <c r="D42" s="234"/>
      <c r="E42" s="235"/>
    </row>
    <row r="43" spans="1:5" ht="12.75" customHeight="1" x14ac:dyDescent="0.2">
      <c r="A43" s="234"/>
      <c r="B43" s="234"/>
      <c r="C43" s="234"/>
      <c r="D43" s="234"/>
      <c r="E43" s="235"/>
    </row>
    <row r="44" spans="1:5" ht="12.75" customHeight="1" x14ac:dyDescent="0.2">
      <c r="A44" s="234"/>
      <c r="B44" s="234"/>
      <c r="C44" s="234"/>
      <c r="D44" s="234"/>
      <c r="E44" s="235"/>
    </row>
    <row r="45" spans="1:5" ht="12.75" customHeight="1" x14ac:dyDescent="0.2">
      <c r="A45" s="234"/>
      <c r="B45" s="234"/>
      <c r="C45" s="234"/>
      <c r="D45" s="234"/>
      <c r="E45" s="235"/>
    </row>
    <row r="46" spans="1:5" ht="12.75" customHeight="1" x14ac:dyDescent="0.2">
      <c r="A46" s="234"/>
      <c r="B46" s="234"/>
      <c r="C46" s="234"/>
      <c r="D46" s="234"/>
      <c r="E46" s="235"/>
    </row>
    <row r="47" spans="1:5" ht="12.75" customHeight="1" x14ac:dyDescent="0.2">
      <c r="A47" s="234"/>
      <c r="B47" s="234"/>
      <c r="C47" s="234"/>
      <c r="D47" s="234"/>
      <c r="E47" s="235"/>
    </row>
    <row r="48" spans="1:5" ht="12.75" customHeight="1" x14ac:dyDescent="0.2">
      <c r="A48" s="234"/>
      <c r="B48" s="234"/>
      <c r="C48" s="234"/>
      <c r="D48" s="234"/>
      <c r="E48" s="235"/>
    </row>
    <row r="49" spans="1:5" ht="12.75" customHeight="1" x14ac:dyDescent="0.2">
      <c r="A49" s="236"/>
      <c r="B49" s="236"/>
      <c r="C49" s="234"/>
      <c r="D49" s="234"/>
      <c r="E49" s="235"/>
    </row>
    <row r="50" spans="1:5" ht="12.75" customHeight="1" x14ac:dyDescent="0.2">
      <c r="A50" s="236"/>
      <c r="B50" s="236"/>
      <c r="C50" s="234"/>
      <c r="D50" s="234"/>
      <c r="E50" s="235"/>
    </row>
    <row r="51" spans="1:5" ht="12.75" customHeight="1" x14ac:dyDescent="0.2">
      <c r="A51" s="236"/>
      <c r="B51" s="236"/>
      <c r="C51" s="234"/>
      <c r="D51" s="234"/>
      <c r="E51" s="235"/>
    </row>
    <row r="52" spans="1:5" ht="12.75" customHeight="1" x14ac:dyDescent="0.2">
      <c r="A52" s="236"/>
      <c r="B52" s="236"/>
      <c r="C52" s="234"/>
      <c r="D52" s="234"/>
      <c r="E52" s="235"/>
    </row>
    <row r="53" spans="1:5" ht="12.75" customHeight="1" x14ac:dyDescent="0.2">
      <c r="A53" s="236"/>
      <c r="B53" s="236"/>
      <c r="C53" s="234"/>
      <c r="D53" s="234"/>
      <c r="E53" s="235"/>
    </row>
    <row r="54" spans="1:5" ht="12.75" customHeight="1" x14ac:dyDescent="0.2">
      <c r="A54" s="236"/>
      <c r="B54" s="236"/>
      <c r="C54" s="234"/>
      <c r="D54" s="234"/>
      <c r="E54" s="235"/>
    </row>
    <row r="55" spans="1:5" ht="12.75" customHeight="1" x14ac:dyDescent="0.2">
      <c r="A55" s="237"/>
      <c r="B55" s="238"/>
      <c r="C55" s="238"/>
      <c r="D55" s="238"/>
      <c r="E55" s="239"/>
    </row>
    <row r="56" spans="1:5" ht="12.75" customHeight="1" x14ac:dyDescent="0.2"/>
    <row r="57" spans="1:5" ht="12.75" customHeight="1" x14ac:dyDescent="0.2"/>
    <row r="58" spans="1:5" ht="12.75" customHeight="1" x14ac:dyDescent="0.2"/>
    <row r="59" spans="1:5" ht="12.75" customHeight="1" x14ac:dyDescent="0.2"/>
    <row r="60" spans="1:5" ht="12.75" customHeight="1" x14ac:dyDescent="0.2"/>
    <row r="61" spans="1:5" ht="12.75" customHeight="1" x14ac:dyDescent="0.2"/>
    <row r="62" spans="1:5" ht="12.75" customHeight="1" x14ac:dyDescent="0.2"/>
    <row r="63" spans="1:5" ht="12.75" customHeight="1" x14ac:dyDescent="0.2"/>
    <row r="64" spans="1: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pageSetUpPr fitToPage="1"/>
  </sheetPr>
  <dimension ref="A1:AA1000"/>
  <sheetViews>
    <sheetView showGridLines="0" workbookViewId="0">
      <pane ySplit="5" topLeftCell="A6" activePane="bottomLeft" state="frozen"/>
      <selection pane="bottomLeft" activeCell="B7" sqref="B7"/>
    </sheetView>
  </sheetViews>
  <sheetFormatPr defaultColWidth="12.5703125" defaultRowHeight="15" customHeight="1" x14ac:dyDescent="0.2"/>
  <cols>
    <col min="1" max="1" width="3.42578125" customWidth="1"/>
    <col min="2" max="2" width="13" customWidth="1"/>
    <col min="3" max="3" width="78.42578125" customWidth="1"/>
    <col min="4" max="4" width="7.85546875" customWidth="1"/>
    <col min="5" max="5" width="9.7109375" customWidth="1"/>
    <col min="6" max="6" width="8.28515625" customWidth="1"/>
    <col min="7" max="7" width="10.5703125" customWidth="1"/>
    <col min="8" max="8" width="10.140625" customWidth="1"/>
    <col min="9" max="9" width="7.7109375" customWidth="1"/>
    <col min="10" max="27" width="3.7109375" customWidth="1"/>
  </cols>
  <sheetData>
    <row r="1" spans="1:27" ht="12.75" customHeight="1" x14ac:dyDescent="0.2">
      <c r="B1" s="28"/>
      <c r="C1" s="150"/>
      <c r="D1" s="28"/>
      <c r="E1" s="28"/>
      <c r="F1" s="28"/>
      <c r="G1" s="28"/>
      <c r="H1" s="28"/>
      <c r="I1" s="28"/>
      <c r="J1" s="28"/>
      <c r="K1" s="28"/>
    </row>
    <row r="2" spans="1:27" ht="12.75" customHeight="1" x14ac:dyDescent="0.25">
      <c r="B2" s="18" t="s">
        <v>164</v>
      </c>
      <c r="C2" s="150"/>
      <c r="D2" s="28"/>
      <c r="E2" s="28"/>
      <c r="F2" s="28"/>
      <c r="G2" s="28"/>
      <c r="H2" s="28"/>
      <c r="I2" s="28"/>
      <c r="J2" s="28"/>
      <c r="K2" s="28"/>
    </row>
    <row r="3" spans="1:27" ht="12.75" customHeight="1" x14ac:dyDescent="0.2">
      <c r="B3" s="28"/>
      <c r="C3" s="150"/>
      <c r="D3" s="28"/>
      <c r="E3" s="28"/>
      <c r="F3" s="28"/>
      <c r="G3" s="28"/>
      <c r="H3" s="28"/>
      <c r="I3" s="28"/>
      <c r="J3" s="28"/>
      <c r="K3" s="28"/>
    </row>
    <row r="4" spans="1:27" ht="12.75" customHeight="1" x14ac:dyDescent="0.2">
      <c r="B4" s="28"/>
      <c r="C4" s="150"/>
      <c r="D4" s="28"/>
      <c r="E4" s="28"/>
      <c r="F4" s="28"/>
      <c r="G4" s="28"/>
      <c r="H4" s="28"/>
      <c r="I4" s="28"/>
      <c r="J4" s="28"/>
      <c r="K4" s="28"/>
    </row>
    <row r="5" spans="1:27" ht="12.75" customHeight="1" x14ac:dyDescent="0.2">
      <c r="A5" s="32"/>
      <c r="B5" s="240" t="s">
        <v>56</v>
      </c>
      <c r="C5" s="241" t="s">
        <v>165</v>
      </c>
      <c r="D5" s="624"/>
      <c r="E5" s="519"/>
      <c r="F5" s="519"/>
      <c r="G5" s="519"/>
      <c r="H5" s="519"/>
      <c r="I5" s="519"/>
      <c r="J5" s="519"/>
      <c r="K5" s="519"/>
      <c r="L5" s="519"/>
      <c r="M5" s="519"/>
      <c r="N5" s="519"/>
      <c r="O5" s="519"/>
      <c r="P5" s="519"/>
      <c r="Q5" s="519"/>
      <c r="R5" s="519"/>
      <c r="S5" s="519"/>
      <c r="T5" s="519"/>
      <c r="U5" s="519"/>
      <c r="V5" s="519"/>
      <c r="W5" s="519"/>
      <c r="X5" s="625"/>
      <c r="Y5" s="242"/>
      <c r="Z5" s="242"/>
      <c r="AA5" s="243"/>
    </row>
    <row r="6" spans="1:27" ht="12.75" customHeight="1" x14ac:dyDescent="0.2">
      <c r="B6" s="244"/>
      <c r="D6" s="244">
        <v>1</v>
      </c>
      <c r="E6" s="25">
        <v>2</v>
      </c>
      <c r="F6" s="25">
        <v>3</v>
      </c>
      <c r="G6" s="245">
        <v>4</v>
      </c>
      <c r="H6" s="244">
        <v>5</v>
      </c>
      <c r="I6" s="25">
        <v>6</v>
      </c>
      <c r="J6" s="25">
        <v>7</v>
      </c>
      <c r="K6" s="245">
        <v>8</v>
      </c>
      <c r="L6" s="244">
        <v>9</v>
      </c>
      <c r="M6" s="25">
        <v>10</v>
      </c>
      <c r="N6" s="25">
        <v>11</v>
      </c>
      <c r="O6" s="245">
        <v>12</v>
      </c>
      <c r="P6" s="244">
        <v>13</v>
      </c>
      <c r="Q6" s="25">
        <v>14</v>
      </c>
      <c r="R6" s="25">
        <v>15</v>
      </c>
      <c r="S6" s="245">
        <v>16</v>
      </c>
      <c r="T6" s="244">
        <v>17</v>
      </c>
      <c r="U6" s="25">
        <v>18</v>
      </c>
      <c r="V6" s="25">
        <v>19</v>
      </c>
      <c r="W6" s="245">
        <v>20</v>
      </c>
      <c r="X6" s="244">
        <v>21</v>
      </c>
      <c r="Y6" s="25">
        <v>22</v>
      </c>
      <c r="Z6" s="25">
        <v>23</v>
      </c>
      <c r="AA6" s="245">
        <v>24</v>
      </c>
    </row>
    <row r="7" spans="1:27" ht="12.75" customHeight="1" x14ac:dyDescent="0.2">
      <c r="B7" s="244"/>
      <c r="D7" s="626" t="s">
        <v>166</v>
      </c>
      <c r="E7" s="627"/>
      <c r="F7" s="627"/>
      <c r="G7" s="628"/>
      <c r="H7" s="629" t="s">
        <v>167</v>
      </c>
      <c r="I7" s="627"/>
      <c r="J7" s="627"/>
      <c r="K7" s="628"/>
      <c r="L7" s="629" t="s">
        <v>168</v>
      </c>
      <c r="M7" s="627"/>
      <c r="N7" s="627"/>
      <c r="O7" s="628"/>
      <c r="P7" s="629" t="s">
        <v>169</v>
      </c>
      <c r="Q7" s="627"/>
      <c r="R7" s="627"/>
      <c r="S7" s="628"/>
      <c r="T7" s="629" t="s">
        <v>170</v>
      </c>
      <c r="U7" s="627"/>
      <c r="V7" s="627"/>
      <c r="W7" s="628"/>
      <c r="X7" s="629" t="s">
        <v>171</v>
      </c>
      <c r="Y7" s="627"/>
      <c r="Z7" s="627"/>
      <c r="AA7" s="628"/>
    </row>
    <row r="8" spans="1:27" ht="12.75" customHeight="1" x14ac:dyDescent="0.2">
      <c r="A8" s="32"/>
      <c r="B8" s="246" t="s">
        <v>67</v>
      </c>
      <c r="C8" s="247" t="s">
        <v>172</v>
      </c>
      <c r="D8" s="621">
        <v>30000</v>
      </c>
      <c r="E8" s="622"/>
      <c r="F8" s="622"/>
      <c r="G8" s="623"/>
      <c r="H8" s="621"/>
      <c r="I8" s="622"/>
      <c r="J8" s="622"/>
      <c r="K8" s="623"/>
      <c r="L8" s="621"/>
      <c r="M8" s="622"/>
      <c r="N8" s="622"/>
      <c r="O8" s="623"/>
      <c r="P8" s="621"/>
      <c r="Q8" s="622"/>
      <c r="R8" s="622"/>
      <c r="S8" s="623"/>
      <c r="T8" s="621"/>
      <c r="U8" s="622"/>
      <c r="V8" s="622"/>
      <c r="W8" s="623"/>
      <c r="X8" s="621"/>
      <c r="Y8" s="622"/>
      <c r="Z8" s="622"/>
      <c r="AA8" s="623"/>
    </row>
    <row r="9" spans="1:27" ht="12.75" customHeight="1" x14ac:dyDescent="0.2">
      <c r="A9" s="32"/>
      <c r="B9" s="246" t="s">
        <v>71</v>
      </c>
      <c r="C9" s="247" t="s">
        <v>173</v>
      </c>
      <c r="D9" s="621"/>
      <c r="E9" s="622"/>
      <c r="F9" s="622"/>
      <c r="G9" s="623"/>
      <c r="H9" s="621">
        <v>5000</v>
      </c>
      <c r="I9" s="622"/>
      <c r="J9" s="622"/>
      <c r="K9" s="623"/>
      <c r="L9" s="621">
        <v>5000</v>
      </c>
      <c r="M9" s="622"/>
      <c r="N9" s="622"/>
      <c r="O9" s="623"/>
      <c r="P9" s="621">
        <v>5000</v>
      </c>
      <c r="Q9" s="622"/>
      <c r="R9" s="622"/>
      <c r="S9" s="623"/>
      <c r="T9" s="621">
        <v>5000</v>
      </c>
      <c r="U9" s="622"/>
      <c r="V9" s="622"/>
      <c r="W9" s="623"/>
      <c r="X9" s="621"/>
      <c r="Y9" s="622"/>
      <c r="Z9" s="622"/>
      <c r="AA9" s="623"/>
    </row>
    <row r="10" spans="1:27" ht="12.75" customHeight="1" x14ac:dyDescent="0.2">
      <c r="A10" s="32"/>
      <c r="B10" s="246" t="s">
        <v>73</v>
      </c>
      <c r="C10" s="247" t="s">
        <v>174</v>
      </c>
      <c r="D10" s="621"/>
      <c r="E10" s="622"/>
      <c r="F10" s="622"/>
      <c r="G10" s="623"/>
      <c r="H10" s="621"/>
      <c r="I10" s="622"/>
      <c r="J10" s="622"/>
      <c r="K10" s="623"/>
      <c r="L10" s="621"/>
      <c r="M10" s="622"/>
      <c r="N10" s="622"/>
      <c r="O10" s="623"/>
      <c r="P10" s="621"/>
      <c r="Q10" s="622"/>
      <c r="R10" s="622"/>
      <c r="S10" s="623"/>
      <c r="T10" s="621"/>
      <c r="U10" s="622"/>
      <c r="V10" s="622"/>
      <c r="W10" s="623"/>
      <c r="X10" s="621">
        <v>10000</v>
      </c>
      <c r="Y10" s="622"/>
      <c r="Z10" s="622"/>
      <c r="AA10" s="623"/>
    </row>
    <row r="11" spans="1:27" ht="12.75" customHeight="1" x14ac:dyDescent="0.2">
      <c r="B11" s="248">
        <v>2</v>
      </c>
      <c r="C11" s="249" t="s">
        <v>175</v>
      </c>
      <c r="D11" s="621"/>
      <c r="E11" s="622"/>
      <c r="F11" s="622"/>
      <c r="G11" s="623"/>
      <c r="H11" s="621"/>
      <c r="I11" s="622"/>
      <c r="J11" s="622"/>
      <c r="K11" s="623"/>
      <c r="L11" s="621">
        <v>20000</v>
      </c>
      <c r="M11" s="622"/>
      <c r="N11" s="622"/>
      <c r="O11" s="623"/>
      <c r="P11" s="621">
        <v>40000</v>
      </c>
      <c r="Q11" s="622"/>
      <c r="R11" s="622"/>
      <c r="S11" s="623"/>
      <c r="T11" s="621">
        <v>10000</v>
      </c>
      <c r="U11" s="622"/>
      <c r="V11" s="622"/>
      <c r="W11" s="623"/>
      <c r="X11" s="621">
        <v>10000</v>
      </c>
      <c r="Y11" s="622"/>
      <c r="Z11" s="622"/>
      <c r="AA11" s="623"/>
    </row>
    <row r="12" spans="1:27" ht="12.75" customHeight="1" x14ac:dyDescent="0.2">
      <c r="B12" s="250" t="s">
        <v>83</v>
      </c>
      <c r="C12" s="251" t="s">
        <v>176</v>
      </c>
      <c r="D12" s="621"/>
      <c r="E12" s="622"/>
      <c r="F12" s="622"/>
      <c r="G12" s="623"/>
      <c r="H12" s="621">
        <v>10000</v>
      </c>
      <c r="I12" s="622"/>
      <c r="J12" s="622"/>
      <c r="K12" s="623"/>
      <c r="L12" s="621">
        <v>25000</v>
      </c>
      <c r="M12" s="622"/>
      <c r="N12" s="622"/>
      <c r="O12" s="623"/>
      <c r="P12" s="621">
        <v>25000</v>
      </c>
      <c r="Q12" s="622"/>
      <c r="R12" s="622"/>
      <c r="S12" s="623"/>
      <c r="T12" s="621">
        <v>25000</v>
      </c>
      <c r="U12" s="622"/>
      <c r="V12" s="622"/>
      <c r="W12" s="623"/>
      <c r="X12" s="621">
        <v>5000</v>
      </c>
      <c r="Y12" s="622"/>
      <c r="Z12" s="622"/>
      <c r="AA12" s="623"/>
    </row>
    <row r="13" spans="1:27" ht="12.75" customHeight="1" x14ac:dyDescent="0.2">
      <c r="A13" s="40"/>
      <c r="B13" s="250" t="s">
        <v>177</v>
      </c>
      <c r="C13" s="251" t="s">
        <v>178</v>
      </c>
      <c r="D13" s="621"/>
      <c r="E13" s="622"/>
      <c r="F13" s="622"/>
      <c r="G13" s="623"/>
      <c r="H13" s="621"/>
      <c r="I13" s="622"/>
      <c r="J13" s="622"/>
      <c r="K13" s="623"/>
      <c r="L13" s="621">
        <v>15000</v>
      </c>
      <c r="M13" s="622"/>
      <c r="N13" s="622"/>
      <c r="O13" s="623"/>
      <c r="P13" s="621">
        <v>15000</v>
      </c>
      <c r="Q13" s="622"/>
      <c r="R13" s="622"/>
      <c r="S13" s="623"/>
      <c r="T13" s="621">
        <v>20000</v>
      </c>
      <c r="U13" s="622"/>
      <c r="V13" s="622"/>
      <c r="W13" s="623"/>
      <c r="X13" s="621">
        <v>10000</v>
      </c>
      <c r="Y13" s="622"/>
      <c r="Z13" s="622"/>
      <c r="AA13" s="623"/>
    </row>
    <row r="14" spans="1:27" ht="12.75" customHeight="1" x14ac:dyDescent="0.2">
      <c r="A14" s="25"/>
      <c r="B14" s="248">
        <v>4</v>
      </c>
      <c r="C14" s="249" t="s">
        <v>179</v>
      </c>
      <c r="D14" s="621"/>
      <c r="E14" s="622"/>
      <c r="F14" s="622"/>
      <c r="G14" s="623"/>
      <c r="H14" s="621"/>
      <c r="I14" s="622"/>
      <c r="J14" s="622"/>
      <c r="K14" s="623"/>
      <c r="L14" s="621"/>
      <c r="M14" s="622"/>
      <c r="N14" s="622"/>
      <c r="O14" s="623"/>
      <c r="P14" s="621"/>
      <c r="Q14" s="622"/>
      <c r="R14" s="622"/>
      <c r="S14" s="623"/>
      <c r="T14" s="621"/>
      <c r="U14" s="622"/>
      <c r="V14" s="622"/>
      <c r="W14" s="623"/>
      <c r="X14" s="621">
        <v>7000</v>
      </c>
      <c r="Y14" s="622"/>
      <c r="Z14" s="622"/>
      <c r="AA14" s="623"/>
    </row>
    <row r="15" spans="1:27" ht="12.75" customHeight="1" x14ac:dyDescent="0.2">
      <c r="A15" s="25"/>
      <c r="B15" s="250" t="s">
        <v>95</v>
      </c>
      <c r="C15" s="251" t="s">
        <v>180</v>
      </c>
      <c r="D15" s="621"/>
      <c r="E15" s="622"/>
      <c r="F15" s="622"/>
      <c r="G15" s="623"/>
      <c r="H15" s="621"/>
      <c r="I15" s="622"/>
      <c r="J15" s="622"/>
      <c r="K15" s="623"/>
      <c r="L15" s="621"/>
      <c r="M15" s="622"/>
      <c r="N15" s="622"/>
      <c r="O15" s="623"/>
      <c r="P15" s="621"/>
      <c r="Q15" s="622"/>
      <c r="R15" s="622"/>
      <c r="S15" s="623"/>
      <c r="T15" s="621">
        <v>4000</v>
      </c>
      <c r="U15" s="622"/>
      <c r="V15" s="622"/>
      <c r="W15" s="623"/>
      <c r="X15" s="621">
        <v>4000</v>
      </c>
      <c r="Y15" s="622"/>
      <c r="Z15" s="622"/>
      <c r="AA15" s="623"/>
    </row>
    <row r="16" spans="1:27" ht="12.75" customHeight="1" x14ac:dyDescent="0.2">
      <c r="B16" s="250" t="s">
        <v>181</v>
      </c>
      <c r="C16" s="251" t="s">
        <v>182</v>
      </c>
      <c r="D16" s="621"/>
      <c r="E16" s="622"/>
      <c r="F16" s="622"/>
      <c r="G16" s="623"/>
      <c r="H16" s="621"/>
      <c r="I16" s="622"/>
      <c r="J16" s="622"/>
      <c r="K16" s="623"/>
      <c r="L16" s="621"/>
      <c r="M16" s="622"/>
      <c r="N16" s="622"/>
      <c r="O16" s="623"/>
      <c r="P16" s="621"/>
      <c r="Q16" s="622"/>
      <c r="R16" s="622"/>
      <c r="S16" s="623"/>
      <c r="T16" s="621">
        <v>2500</v>
      </c>
      <c r="U16" s="622"/>
      <c r="V16" s="622"/>
      <c r="W16" s="623"/>
      <c r="X16" s="621">
        <v>2500</v>
      </c>
      <c r="Y16" s="622"/>
      <c r="Z16" s="622"/>
      <c r="AA16" s="623"/>
    </row>
    <row r="17" spans="1:27" ht="12.75" customHeight="1" x14ac:dyDescent="0.2">
      <c r="A17" s="40"/>
      <c r="B17" s="250" t="s">
        <v>183</v>
      </c>
      <c r="C17" s="251" t="s">
        <v>184</v>
      </c>
      <c r="D17" s="621"/>
      <c r="E17" s="622"/>
      <c r="F17" s="622"/>
      <c r="G17" s="623"/>
      <c r="H17" s="621"/>
      <c r="I17" s="622"/>
      <c r="J17" s="622"/>
      <c r="K17" s="623"/>
      <c r="L17" s="621"/>
      <c r="M17" s="622"/>
      <c r="N17" s="622"/>
      <c r="O17" s="623"/>
      <c r="P17" s="621"/>
      <c r="Q17" s="622"/>
      <c r="R17" s="622"/>
      <c r="S17" s="623"/>
      <c r="T17" s="621"/>
      <c r="U17" s="622"/>
      <c r="V17" s="622"/>
      <c r="W17" s="623"/>
      <c r="X17" s="621">
        <v>0</v>
      </c>
      <c r="Y17" s="622"/>
      <c r="Z17" s="622"/>
      <c r="AA17" s="623"/>
    </row>
    <row r="18" spans="1:27" ht="12.75" customHeight="1" x14ac:dyDescent="0.2">
      <c r="A18" s="25"/>
      <c r="B18" s="250" t="s">
        <v>185</v>
      </c>
      <c r="C18" s="251" t="s">
        <v>186</v>
      </c>
      <c r="D18" s="621"/>
      <c r="E18" s="622"/>
      <c r="F18" s="622"/>
      <c r="G18" s="623"/>
      <c r="H18" s="621">
        <f>20000*35%</f>
        <v>7000</v>
      </c>
      <c r="I18" s="622"/>
      <c r="J18" s="622"/>
      <c r="K18" s="623"/>
      <c r="L18" s="621">
        <f>13000/4</f>
        <v>3250</v>
      </c>
      <c r="M18" s="622"/>
      <c r="N18" s="622"/>
      <c r="O18" s="623"/>
      <c r="P18" s="621">
        <f>13000/4</f>
        <v>3250</v>
      </c>
      <c r="Q18" s="622"/>
      <c r="R18" s="622"/>
      <c r="S18" s="623"/>
      <c r="T18" s="621">
        <f>13000/4</f>
        <v>3250</v>
      </c>
      <c r="U18" s="622"/>
      <c r="V18" s="622"/>
      <c r="W18" s="623"/>
      <c r="X18" s="621">
        <f>13000/4</f>
        <v>3250</v>
      </c>
      <c r="Y18" s="622"/>
      <c r="Z18" s="622"/>
      <c r="AA18" s="623"/>
    </row>
    <row r="19" spans="1:27" ht="12.75" customHeight="1" x14ac:dyDescent="0.2">
      <c r="B19" s="28"/>
      <c r="C19" s="150"/>
      <c r="D19" s="28"/>
      <c r="E19" s="28"/>
      <c r="F19" s="28"/>
      <c r="G19" s="28"/>
      <c r="H19" s="28"/>
      <c r="I19" s="28"/>
      <c r="J19" s="28"/>
      <c r="K19" s="28"/>
    </row>
    <row r="20" spans="1:27" ht="12.75" customHeight="1" x14ac:dyDescent="0.2">
      <c r="B20" s="28"/>
      <c r="C20" s="150"/>
      <c r="D20" s="28"/>
      <c r="E20" s="28"/>
      <c r="F20" s="28"/>
      <c r="G20" s="28"/>
      <c r="H20" s="28"/>
      <c r="I20" s="28"/>
      <c r="J20" s="28"/>
      <c r="K20" s="28"/>
    </row>
    <row r="21" spans="1:27" ht="12.75" customHeight="1" x14ac:dyDescent="0.2">
      <c r="B21" s="28"/>
      <c r="C21" s="150"/>
      <c r="D21" s="28"/>
      <c r="E21" s="28"/>
      <c r="F21" s="28"/>
      <c r="G21" s="28"/>
      <c r="H21" s="28"/>
      <c r="I21" s="28"/>
      <c r="J21" s="28"/>
      <c r="K21" s="28"/>
    </row>
    <row r="22" spans="1:27" ht="12.75" customHeight="1" x14ac:dyDescent="0.2">
      <c r="B22" s="28"/>
      <c r="C22" s="150"/>
      <c r="D22" s="28"/>
      <c r="E22" s="28"/>
      <c r="F22" s="28"/>
      <c r="G22" s="28"/>
      <c r="H22" s="28"/>
      <c r="I22" s="28"/>
      <c r="J22" s="28"/>
      <c r="K22" s="28"/>
    </row>
    <row r="23" spans="1:27" ht="12.75" customHeight="1" x14ac:dyDescent="0.2">
      <c r="B23" s="28"/>
      <c r="C23" s="150"/>
      <c r="D23" s="28"/>
      <c r="E23" s="28"/>
      <c r="F23" s="28"/>
      <c r="G23" s="28"/>
      <c r="H23" s="28"/>
      <c r="I23" s="28"/>
      <c r="J23" s="28"/>
      <c r="K23" s="28"/>
    </row>
    <row r="24" spans="1:27" ht="12.75" customHeight="1" x14ac:dyDescent="0.2">
      <c r="B24" s="28"/>
      <c r="C24" s="150"/>
      <c r="D24" s="28"/>
      <c r="E24" s="28"/>
      <c r="F24" s="28"/>
      <c r="G24" s="28"/>
      <c r="H24" s="28"/>
      <c r="I24" s="28"/>
      <c r="J24" s="28"/>
      <c r="K24" s="28"/>
    </row>
    <row r="25" spans="1:27" ht="12.75" customHeight="1" x14ac:dyDescent="0.2">
      <c r="B25" s="28"/>
      <c r="C25" s="150"/>
      <c r="D25" s="28"/>
      <c r="E25" s="28"/>
      <c r="F25" s="28"/>
      <c r="G25" s="28"/>
      <c r="H25" s="28"/>
      <c r="I25" s="28"/>
      <c r="J25" s="28"/>
      <c r="K25" s="28"/>
    </row>
    <row r="26" spans="1:27" ht="12.75" customHeight="1" x14ac:dyDescent="0.2">
      <c r="B26" s="28"/>
      <c r="C26" s="150"/>
      <c r="D26" s="28"/>
      <c r="E26" s="28"/>
      <c r="F26" s="28"/>
      <c r="G26" s="28"/>
      <c r="H26" s="28"/>
      <c r="I26" s="28"/>
      <c r="J26" s="28"/>
      <c r="K26" s="28"/>
    </row>
    <row r="27" spans="1:27" ht="12.75" customHeight="1" x14ac:dyDescent="0.2">
      <c r="B27" s="28"/>
      <c r="C27" s="150"/>
      <c r="D27" s="28"/>
      <c r="E27" s="28"/>
      <c r="F27" s="28"/>
      <c r="G27" s="28"/>
      <c r="H27" s="28"/>
      <c r="I27" s="28"/>
      <c r="J27" s="28"/>
      <c r="K27" s="28"/>
    </row>
    <row r="28" spans="1:27" ht="12.75" customHeight="1" x14ac:dyDescent="0.2">
      <c r="B28" s="28"/>
      <c r="C28" s="150"/>
      <c r="D28" s="28"/>
      <c r="E28" s="28"/>
      <c r="F28" s="28"/>
      <c r="G28" s="28"/>
      <c r="H28" s="28"/>
      <c r="I28" s="28"/>
      <c r="J28" s="28"/>
      <c r="K28" s="28"/>
    </row>
    <row r="29" spans="1:27" ht="12.75" customHeight="1" x14ac:dyDescent="0.2">
      <c r="B29" s="28"/>
      <c r="C29" s="150"/>
      <c r="D29" s="28"/>
      <c r="E29" s="28"/>
      <c r="F29" s="28"/>
      <c r="G29" s="28"/>
      <c r="H29" s="28"/>
      <c r="I29" s="28"/>
      <c r="J29" s="28"/>
      <c r="K29" s="28"/>
    </row>
    <row r="30" spans="1:27" ht="12.75" customHeight="1" x14ac:dyDescent="0.2">
      <c r="B30" s="28"/>
      <c r="C30" s="150"/>
      <c r="D30" s="28"/>
      <c r="E30" s="28"/>
      <c r="F30" s="28"/>
      <c r="G30" s="28"/>
      <c r="H30" s="28"/>
      <c r="I30" s="28"/>
      <c r="J30" s="28"/>
      <c r="K30" s="28"/>
    </row>
    <row r="31" spans="1:27" ht="12.75" customHeight="1" x14ac:dyDescent="0.2">
      <c r="B31" s="28"/>
      <c r="C31" s="150"/>
      <c r="D31" s="28"/>
      <c r="E31" s="28"/>
      <c r="F31" s="28"/>
      <c r="G31" s="28"/>
      <c r="H31" s="28"/>
      <c r="I31" s="28"/>
      <c r="J31" s="28"/>
      <c r="K31" s="28"/>
    </row>
    <row r="32" spans="1:27" ht="12.75" customHeight="1" x14ac:dyDescent="0.2">
      <c r="B32" s="28"/>
      <c r="C32" s="150"/>
      <c r="D32" s="28"/>
      <c r="E32" s="28"/>
      <c r="F32" s="28"/>
      <c r="G32" s="28"/>
      <c r="H32" s="28"/>
      <c r="I32" s="28"/>
      <c r="J32" s="28"/>
      <c r="K32" s="28"/>
    </row>
    <row r="33" spans="2:11" ht="12.75" customHeight="1" x14ac:dyDescent="0.2">
      <c r="B33" s="28"/>
      <c r="C33" s="150"/>
      <c r="D33" s="28"/>
      <c r="E33" s="28"/>
      <c r="F33" s="28"/>
      <c r="G33" s="28"/>
      <c r="H33" s="28"/>
      <c r="I33" s="28"/>
      <c r="J33" s="28"/>
      <c r="K33" s="28"/>
    </row>
    <row r="34" spans="2:11" ht="12.75" customHeight="1" x14ac:dyDescent="0.2">
      <c r="B34" s="28"/>
      <c r="C34" s="150"/>
      <c r="D34" s="28"/>
      <c r="E34" s="28"/>
      <c r="F34" s="28"/>
      <c r="G34" s="28"/>
      <c r="H34" s="28"/>
      <c r="I34" s="28"/>
      <c r="J34" s="28"/>
      <c r="K34" s="28"/>
    </row>
    <row r="35" spans="2:11" ht="12.75" customHeight="1" x14ac:dyDescent="0.2">
      <c r="B35" s="28"/>
      <c r="C35" s="150"/>
      <c r="D35" s="28"/>
      <c r="E35" s="28"/>
      <c r="F35" s="28"/>
      <c r="G35" s="28"/>
      <c r="H35" s="28"/>
      <c r="I35" s="28"/>
      <c r="J35" s="28"/>
      <c r="K35" s="28"/>
    </row>
    <row r="36" spans="2:11" ht="12.75" customHeight="1" x14ac:dyDescent="0.2">
      <c r="B36" s="28"/>
      <c r="C36" s="150"/>
      <c r="D36" s="28"/>
      <c r="E36" s="28"/>
      <c r="F36" s="28"/>
      <c r="G36" s="28"/>
      <c r="H36" s="28"/>
      <c r="I36" s="28"/>
      <c r="J36" s="28"/>
      <c r="K36" s="28"/>
    </row>
    <row r="37" spans="2:11" ht="12.75" customHeight="1" x14ac:dyDescent="0.2">
      <c r="B37" s="28"/>
      <c r="C37" s="150"/>
      <c r="D37" s="28"/>
      <c r="E37" s="28"/>
      <c r="F37" s="28"/>
      <c r="G37" s="28"/>
      <c r="H37" s="28"/>
      <c r="I37" s="28"/>
      <c r="J37" s="28"/>
      <c r="K37" s="28"/>
    </row>
    <row r="38" spans="2:11" ht="12.75" customHeight="1" x14ac:dyDescent="0.2">
      <c r="B38" s="28"/>
      <c r="C38" s="150"/>
      <c r="D38" s="28"/>
      <c r="E38" s="28"/>
      <c r="F38" s="28"/>
      <c r="G38" s="28"/>
      <c r="H38" s="28"/>
      <c r="I38" s="28"/>
      <c r="J38" s="28"/>
      <c r="K38" s="28"/>
    </row>
    <row r="39" spans="2:11" ht="12.75" customHeight="1" x14ac:dyDescent="0.2">
      <c r="B39" s="28"/>
      <c r="C39" s="150"/>
      <c r="D39" s="28"/>
      <c r="E39" s="28"/>
      <c r="F39" s="28"/>
      <c r="G39" s="28"/>
      <c r="H39" s="28"/>
      <c r="I39" s="28"/>
      <c r="J39" s="28"/>
      <c r="K39" s="28"/>
    </row>
    <row r="40" spans="2:11" ht="12.75" customHeight="1" x14ac:dyDescent="0.2">
      <c r="B40" s="28"/>
      <c r="C40" s="150"/>
      <c r="D40" s="28"/>
      <c r="E40" s="28"/>
      <c r="F40" s="28"/>
      <c r="G40" s="28"/>
      <c r="H40" s="28"/>
      <c r="I40" s="28"/>
      <c r="J40" s="28"/>
      <c r="K40" s="28"/>
    </row>
    <row r="41" spans="2:11" ht="12.75" customHeight="1" x14ac:dyDescent="0.2">
      <c r="B41" s="28"/>
      <c r="C41" s="150"/>
      <c r="D41" s="28"/>
      <c r="E41" s="28"/>
      <c r="F41" s="28"/>
      <c r="G41" s="28"/>
      <c r="H41" s="28"/>
      <c r="I41" s="28"/>
      <c r="J41" s="28"/>
      <c r="K41" s="28"/>
    </row>
    <row r="42" spans="2:11" ht="12.75" customHeight="1" x14ac:dyDescent="0.2">
      <c r="B42" s="28"/>
      <c r="C42" s="150"/>
      <c r="D42" s="28"/>
      <c r="E42" s="28"/>
      <c r="F42" s="28"/>
      <c r="G42" s="28"/>
      <c r="H42" s="28"/>
      <c r="I42" s="28"/>
      <c r="J42" s="28"/>
      <c r="K42" s="28"/>
    </row>
    <row r="43" spans="2:11" ht="12.75" customHeight="1" x14ac:dyDescent="0.2">
      <c r="B43" s="28"/>
      <c r="C43" s="150"/>
      <c r="D43" s="28"/>
      <c r="E43" s="28"/>
      <c r="F43" s="28"/>
      <c r="G43" s="28"/>
      <c r="H43" s="28"/>
      <c r="I43" s="28"/>
      <c r="J43" s="28"/>
      <c r="K43" s="28"/>
    </row>
    <row r="44" spans="2:11" ht="12.75" customHeight="1" x14ac:dyDescent="0.2">
      <c r="B44" s="28"/>
      <c r="C44" s="150"/>
      <c r="D44" s="28"/>
      <c r="E44" s="28"/>
      <c r="F44" s="28"/>
      <c r="G44" s="28"/>
      <c r="H44" s="28"/>
      <c r="I44" s="28"/>
      <c r="J44" s="28"/>
      <c r="K44" s="28"/>
    </row>
    <row r="45" spans="2:11" ht="12.75" customHeight="1" x14ac:dyDescent="0.2">
      <c r="B45" s="28"/>
      <c r="C45" s="150"/>
      <c r="D45" s="28"/>
      <c r="E45" s="28"/>
      <c r="F45" s="28"/>
      <c r="G45" s="28"/>
      <c r="H45" s="28"/>
      <c r="I45" s="28"/>
      <c r="J45" s="28"/>
      <c r="K45" s="28"/>
    </row>
    <row r="46" spans="2:11" ht="12.75" customHeight="1" x14ac:dyDescent="0.2">
      <c r="B46" s="28"/>
      <c r="C46" s="150"/>
      <c r="D46" s="28"/>
      <c r="E46" s="28"/>
      <c r="F46" s="28"/>
      <c r="G46" s="28"/>
      <c r="H46" s="28"/>
      <c r="I46" s="28"/>
      <c r="J46" s="28"/>
      <c r="K46" s="28"/>
    </row>
    <row r="47" spans="2:11" ht="12.75" customHeight="1" x14ac:dyDescent="0.2">
      <c r="B47" s="28"/>
      <c r="C47" s="150"/>
      <c r="D47" s="28"/>
      <c r="E47" s="28"/>
      <c r="F47" s="28"/>
      <c r="G47" s="28"/>
      <c r="H47" s="28"/>
      <c r="I47" s="28"/>
      <c r="J47" s="28"/>
      <c r="K47" s="28"/>
    </row>
    <row r="48" spans="2:11" ht="12.75" customHeight="1" x14ac:dyDescent="0.2">
      <c r="B48" s="28"/>
      <c r="C48" s="150"/>
      <c r="D48" s="28"/>
      <c r="E48" s="28"/>
      <c r="F48" s="28"/>
      <c r="G48" s="28"/>
      <c r="H48" s="28"/>
      <c r="I48" s="28"/>
      <c r="J48" s="28"/>
      <c r="K48" s="28"/>
    </row>
    <row r="49" spans="2:11" ht="12.75" customHeight="1" x14ac:dyDescent="0.2">
      <c r="B49" s="28"/>
      <c r="C49" s="150"/>
      <c r="D49" s="28"/>
      <c r="E49" s="28"/>
      <c r="F49" s="28"/>
      <c r="G49" s="28"/>
      <c r="H49" s="28"/>
      <c r="I49" s="28"/>
      <c r="J49" s="28"/>
      <c r="K49" s="28"/>
    </row>
    <row r="50" spans="2:11" ht="12.75" customHeight="1" x14ac:dyDescent="0.2">
      <c r="B50" s="28"/>
      <c r="C50" s="150"/>
      <c r="D50" s="28"/>
      <c r="E50" s="28"/>
      <c r="F50" s="28"/>
      <c r="G50" s="28"/>
      <c r="H50" s="28"/>
      <c r="I50" s="28"/>
      <c r="J50" s="28"/>
      <c r="K50" s="28"/>
    </row>
    <row r="51" spans="2:11" ht="12.75" customHeight="1" x14ac:dyDescent="0.2">
      <c r="B51" s="28"/>
      <c r="C51" s="150"/>
      <c r="D51" s="28"/>
      <c r="E51" s="28"/>
      <c r="F51" s="28"/>
      <c r="G51" s="28"/>
      <c r="H51" s="28"/>
      <c r="I51" s="28"/>
      <c r="J51" s="28"/>
      <c r="K51" s="28"/>
    </row>
    <row r="52" spans="2:11" ht="12.75" customHeight="1" x14ac:dyDescent="0.2">
      <c r="B52" s="28"/>
      <c r="C52" s="150"/>
      <c r="D52" s="28"/>
      <c r="E52" s="28"/>
      <c r="F52" s="28"/>
      <c r="G52" s="28"/>
      <c r="H52" s="28"/>
      <c r="I52" s="28"/>
      <c r="J52" s="28"/>
      <c r="K52" s="28"/>
    </row>
    <row r="53" spans="2:11" ht="12.75" customHeight="1" x14ac:dyDescent="0.2">
      <c r="B53" s="28"/>
      <c r="C53" s="150"/>
      <c r="D53" s="28"/>
      <c r="E53" s="28"/>
      <c r="F53" s="28"/>
      <c r="G53" s="28"/>
      <c r="H53" s="28"/>
      <c r="I53" s="28"/>
      <c r="J53" s="28"/>
      <c r="K53" s="28"/>
    </row>
    <row r="54" spans="2:11" ht="12.75" customHeight="1" x14ac:dyDescent="0.2">
      <c r="B54" s="28"/>
      <c r="C54" s="150"/>
      <c r="D54" s="28"/>
      <c r="E54" s="28"/>
      <c r="F54" s="28"/>
      <c r="G54" s="28"/>
      <c r="H54" s="28"/>
      <c r="I54" s="28"/>
      <c r="J54" s="28"/>
      <c r="K54" s="28"/>
    </row>
    <row r="55" spans="2:11" ht="12.75" customHeight="1" x14ac:dyDescent="0.2">
      <c r="B55" s="28"/>
      <c r="C55" s="150"/>
      <c r="D55" s="28"/>
      <c r="E55" s="28"/>
      <c r="F55" s="28"/>
      <c r="G55" s="28"/>
      <c r="H55" s="28"/>
      <c r="I55" s="28"/>
      <c r="J55" s="28"/>
      <c r="K55" s="28"/>
    </row>
    <row r="56" spans="2:11" ht="12.75" customHeight="1" x14ac:dyDescent="0.2">
      <c r="B56" s="28"/>
      <c r="C56" s="150"/>
      <c r="D56" s="28"/>
      <c r="E56" s="28"/>
      <c r="F56" s="28"/>
      <c r="G56" s="28"/>
      <c r="H56" s="28"/>
      <c r="I56" s="28"/>
      <c r="J56" s="28"/>
      <c r="K56" s="28"/>
    </row>
    <row r="57" spans="2:11" ht="12.75" customHeight="1" x14ac:dyDescent="0.2">
      <c r="B57" s="28"/>
      <c r="C57" s="150"/>
      <c r="D57" s="28"/>
      <c r="E57" s="28"/>
      <c r="F57" s="28"/>
      <c r="G57" s="28"/>
      <c r="H57" s="28"/>
      <c r="I57" s="28"/>
      <c r="J57" s="28"/>
      <c r="K57" s="28"/>
    </row>
    <row r="58" spans="2:11" ht="12.75" customHeight="1" x14ac:dyDescent="0.2">
      <c r="B58" s="28"/>
      <c r="C58" s="150"/>
      <c r="D58" s="28"/>
      <c r="E58" s="28"/>
      <c r="F58" s="28"/>
      <c r="G58" s="28"/>
      <c r="H58" s="28"/>
      <c r="I58" s="28"/>
      <c r="J58" s="28"/>
      <c r="K58" s="28"/>
    </row>
    <row r="59" spans="2:11" ht="12.75" customHeight="1" x14ac:dyDescent="0.2">
      <c r="B59" s="28"/>
      <c r="C59" s="150"/>
      <c r="D59" s="28"/>
      <c r="E59" s="28"/>
      <c r="F59" s="28"/>
      <c r="G59" s="28"/>
      <c r="H59" s="28"/>
      <c r="I59" s="28"/>
      <c r="J59" s="28"/>
      <c r="K59" s="28"/>
    </row>
    <row r="60" spans="2:11" ht="12.75" customHeight="1" x14ac:dyDescent="0.2">
      <c r="B60" s="28"/>
      <c r="C60" s="150"/>
      <c r="D60" s="28"/>
      <c r="E60" s="28"/>
      <c r="F60" s="28"/>
      <c r="G60" s="28"/>
      <c r="H60" s="28"/>
      <c r="I60" s="28"/>
      <c r="J60" s="28"/>
      <c r="K60" s="28"/>
    </row>
    <row r="61" spans="2:11" ht="12.75" customHeight="1" x14ac:dyDescent="0.2">
      <c r="B61" s="28"/>
      <c r="C61" s="150"/>
      <c r="D61" s="28"/>
      <c r="E61" s="28"/>
      <c r="F61" s="28"/>
      <c r="G61" s="28"/>
      <c r="H61" s="28"/>
      <c r="I61" s="28"/>
      <c r="J61" s="28"/>
      <c r="K61" s="28"/>
    </row>
    <row r="62" spans="2:11" ht="12.75" customHeight="1" x14ac:dyDescent="0.2">
      <c r="B62" s="28"/>
      <c r="C62" s="150"/>
      <c r="D62" s="28"/>
      <c r="E62" s="28"/>
      <c r="F62" s="28"/>
      <c r="G62" s="28"/>
      <c r="H62" s="28"/>
      <c r="I62" s="28"/>
      <c r="J62" s="28"/>
      <c r="K62" s="28"/>
    </row>
    <row r="63" spans="2:11" ht="12.75" customHeight="1" x14ac:dyDescent="0.2">
      <c r="B63" s="28"/>
      <c r="C63" s="150"/>
      <c r="D63" s="28"/>
      <c r="E63" s="28"/>
      <c r="F63" s="28"/>
      <c r="G63" s="28"/>
      <c r="H63" s="28"/>
      <c r="I63" s="28"/>
      <c r="J63" s="28"/>
      <c r="K63" s="28"/>
    </row>
    <row r="64" spans="2:11" ht="12.75" customHeight="1" x14ac:dyDescent="0.2">
      <c r="B64" s="28"/>
      <c r="C64" s="150"/>
      <c r="D64" s="28"/>
      <c r="E64" s="28"/>
      <c r="F64" s="28"/>
      <c r="G64" s="28"/>
      <c r="H64" s="28"/>
      <c r="I64" s="28"/>
      <c r="J64" s="28"/>
      <c r="K64" s="28"/>
    </row>
    <row r="65" spans="2:11" ht="12.75" customHeight="1" x14ac:dyDescent="0.2">
      <c r="B65" s="28"/>
      <c r="C65" s="150"/>
      <c r="D65" s="28"/>
      <c r="E65" s="28"/>
      <c r="F65" s="28"/>
      <c r="G65" s="28"/>
      <c r="H65" s="28"/>
      <c r="I65" s="28"/>
      <c r="J65" s="28"/>
      <c r="K65" s="28"/>
    </row>
    <row r="66" spans="2:11" ht="12.75" customHeight="1" x14ac:dyDescent="0.2">
      <c r="B66" s="28"/>
      <c r="C66" s="150"/>
      <c r="D66" s="28"/>
      <c r="E66" s="28"/>
      <c r="F66" s="28"/>
      <c r="G66" s="28"/>
      <c r="H66" s="28"/>
      <c r="I66" s="28"/>
      <c r="J66" s="28"/>
      <c r="K66" s="28"/>
    </row>
    <row r="67" spans="2:11" ht="12.75" customHeight="1" x14ac:dyDescent="0.2">
      <c r="B67" s="28"/>
      <c r="C67" s="150"/>
      <c r="D67" s="28"/>
      <c r="E67" s="28"/>
      <c r="F67" s="28"/>
      <c r="G67" s="28"/>
      <c r="H67" s="28"/>
      <c r="I67" s="28"/>
      <c r="J67" s="28"/>
      <c r="K67" s="28"/>
    </row>
    <row r="68" spans="2:11" ht="12.75" customHeight="1" x14ac:dyDescent="0.2">
      <c r="B68" s="28"/>
      <c r="C68" s="150"/>
      <c r="D68" s="28"/>
      <c r="E68" s="28"/>
      <c r="F68" s="28"/>
      <c r="G68" s="28"/>
      <c r="H68" s="28"/>
      <c r="I68" s="28"/>
      <c r="J68" s="28"/>
      <c r="K68" s="28"/>
    </row>
    <row r="69" spans="2:11" ht="12.75" customHeight="1" x14ac:dyDescent="0.2">
      <c r="B69" s="28"/>
      <c r="C69" s="150"/>
      <c r="D69" s="28"/>
      <c r="E69" s="28"/>
      <c r="F69" s="28"/>
      <c r="G69" s="28"/>
      <c r="H69" s="28"/>
      <c r="I69" s="28"/>
      <c r="J69" s="28"/>
      <c r="K69" s="28"/>
    </row>
    <row r="70" spans="2:11" ht="12.75" customHeight="1" x14ac:dyDescent="0.2">
      <c r="B70" s="28"/>
      <c r="C70" s="150"/>
      <c r="D70" s="28"/>
      <c r="E70" s="28"/>
      <c r="F70" s="28"/>
      <c r="G70" s="28"/>
      <c r="H70" s="28"/>
      <c r="I70" s="28"/>
      <c r="J70" s="28"/>
      <c r="K70" s="28"/>
    </row>
    <row r="71" spans="2:11" ht="12.75" customHeight="1" x14ac:dyDescent="0.2">
      <c r="B71" s="28"/>
      <c r="C71" s="150"/>
      <c r="D71" s="28"/>
      <c r="E71" s="28"/>
      <c r="F71" s="28"/>
      <c r="G71" s="28"/>
      <c r="H71" s="28"/>
      <c r="I71" s="28"/>
      <c r="J71" s="28"/>
      <c r="K71" s="28"/>
    </row>
    <row r="72" spans="2:11" ht="12.75" customHeight="1" x14ac:dyDescent="0.2">
      <c r="B72" s="28"/>
      <c r="C72" s="150"/>
      <c r="D72" s="28"/>
      <c r="E72" s="28"/>
      <c r="F72" s="28"/>
      <c r="G72" s="28"/>
      <c r="H72" s="28"/>
      <c r="I72" s="28"/>
      <c r="J72" s="28"/>
      <c r="K72" s="28"/>
    </row>
    <row r="73" spans="2:11" ht="12.75" customHeight="1" x14ac:dyDescent="0.2">
      <c r="B73" s="28"/>
      <c r="C73" s="150"/>
      <c r="D73" s="28"/>
      <c r="E73" s="28"/>
      <c r="F73" s="28"/>
      <c r="G73" s="28"/>
      <c r="H73" s="28"/>
      <c r="I73" s="28"/>
      <c r="J73" s="28"/>
      <c r="K73" s="28"/>
    </row>
    <row r="74" spans="2:11" ht="12.75" customHeight="1" x14ac:dyDescent="0.2">
      <c r="B74" s="28"/>
      <c r="C74" s="150"/>
      <c r="D74" s="28"/>
      <c r="E74" s="28"/>
      <c r="F74" s="28"/>
      <c r="G74" s="28"/>
      <c r="H74" s="28"/>
      <c r="I74" s="28"/>
      <c r="J74" s="28"/>
      <c r="K74" s="28"/>
    </row>
    <row r="75" spans="2:11" ht="12.75" customHeight="1" x14ac:dyDescent="0.2">
      <c r="B75" s="28"/>
      <c r="C75" s="150"/>
      <c r="D75" s="28"/>
      <c r="E75" s="28"/>
      <c r="F75" s="28"/>
      <c r="G75" s="28"/>
      <c r="H75" s="28"/>
      <c r="I75" s="28"/>
      <c r="J75" s="28"/>
      <c r="K75" s="28"/>
    </row>
    <row r="76" spans="2:11" ht="12.75" customHeight="1" x14ac:dyDescent="0.2">
      <c r="B76" s="28"/>
      <c r="C76" s="150"/>
      <c r="D76" s="28"/>
      <c r="E76" s="28"/>
      <c r="F76" s="28"/>
      <c r="G76" s="28"/>
      <c r="H76" s="28"/>
      <c r="I76" s="28"/>
      <c r="J76" s="28"/>
      <c r="K76" s="28"/>
    </row>
    <row r="77" spans="2:11" ht="12.75" customHeight="1" x14ac:dyDescent="0.2">
      <c r="B77" s="28"/>
      <c r="C77" s="150"/>
      <c r="D77" s="28"/>
      <c r="E77" s="28"/>
      <c r="F77" s="28"/>
      <c r="G77" s="28"/>
      <c r="H77" s="28"/>
      <c r="I77" s="28"/>
      <c r="J77" s="28"/>
      <c r="K77" s="28"/>
    </row>
    <row r="78" spans="2:11" ht="12.75" customHeight="1" x14ac:dyDescent="0.2">
      <c r="B78" s="28"/>
      <c r="C78" s="150"/>
      <c r="D78" s="28"/>
      <c r="E78" s="28"/>
      <c r="F78" s="28"/>
      <c r="G78" s="28"/>
      <c r="H78" s="28"/>
      <c r="I78" s="28"/>
      <c r="J78" s="28"/>
      <c r="K78" s="28"/>
    </row>
    <row r="79" spans="2:11" ht="12.75" customHeight="1" x14ac:dyDescent="0.2">
      <c r="B79" s="28"/>
      <c r="C79" s="150"/>
      <c r="D79" s="28"/>
      <c r="E79" s="28"/>
      <c r="F79" s="28"/>
      <c r="G79" s="28"/>
      <c r="H79" s="28"/>
      <c r="I79" s="28"/>
      <c r="J79" s="28"/>
      <c r="K79" s="28"/>
    </row>
    <row r="80" spans="2:11" ht="12.75" customHeight="1" x14ac:dyDescent="0.2">
      <c r="B80" s="28"/>
      <c r="C80" s="150"/>
      <c r="D80" s="28"/>
      <c r="E80" s="28"/>
      <c r="F80" s="28"/>
      <c r="G80" s="28"/>
      <c r="H80" s="28"/>
      <c r="I80" s="28"/>
      <c r="J80" s="28"/>
      <c r="K80" s="28"/>
    </row>
    <row r="81" spans="2:11" ht="12.75" customHeight="1" x14ac:dyDescent="0.2">
      <c r="B81" s="28"/>
      <c r="C81" s="150"/>
      <c r="D81" s="28"/>
      <c r="E81" s="28"/>
      <c r="F81" s="28"/>
      <c r="G81" s="28"/>
      <c r="H81" s="28"/>
      <c r="I81" s="28"/>
      <c r="J81" s="28"/>
      <c r="K81" s="28"/>
    </row>
    <row r="82" spans="2:11" ht="12.75" customHeight="1" x14ac:dyDescent="0.2">
      <c r="B82" s="28"/>
      <c r="C82" s="150"/>
      <c r="D82" s="28"/>
      <c r="E82" s="28"/>
      <c r="F82" s="28"/>
      <c r="G82" s="28"/>
      <c r="H82" s="28"/>
      <c r="I82" s="28"/>
      <c r="J82" s="28"/>
      <c r="K82" s="28"/>
    </row>
    <row r="83" spans="2:11" ht="12.75" customHeight="1" x14ac:dyDescent="0.2">
      <c r="B83" s="28"/>
      <c r="C83" s="150"/>
      <c r="D83" s="28"/>
      <c r="E83" s="28"/>
      <c r="F83" s="28"/>
      <c r="G83" s="28"/>
      <c r="H83" s="28"/>
      <c r="I83" s="28"/>
      <c r="J83" s="28"/>
      <c r="K83" s="28"/>
    </row>
    <row r="84" spans="2:11" ht="12.75" customHeight="1" x14ac:dyDescent="0.2">
      <c r="B84" s="28"/>
      <c r="C84" s="150"/>
      <c r="D84" s="28"/>
      <c r="E84" s="28"/>
      <c r="F84" s="28"/>
      <c r="G84" s="28"/>
      <c r="H84" s="28"/>
      <c r="I84" s="28"/>
      <c r="J84" s="28"/>
      <c r="K84" s="28"/>
    </row>
    <row r="85" spans="2:11" ht="12.75" customHeight="1" x14ac:dyDescent="0.2">
      <c r="B85" s="28"/>
      <c r="C85" s="150"/>
      <c r="D85" s="28"/>
      <c r="E85" s="28"/>
      <c r="F85" s="28"/>
      <c r="G85" s="28"/>
      <c r="H85" s="28"/>
      <c r="I85" s="28"/>
      <c r="J85" s="28"/>
      <c r="K85" s="28"/>
    </row>
    <row r="86" spans="2:11" ht="12.75" customHeight="1" x14ac:dyDescent="0.2">
      <c r="B86" s="28"/>
      <c r="C86" s="150"/>
      <c r="D86" s="28"/>
      <c r="E86" s="28"/>
      <c r="F86" s="28"/>
      <c r="G86" s="28"/>
      <c r="H86" s="28"/>
      <c r="I86" s="28"/>
      <c r="J86" s="28"/>
      <c r="K86" s="28"/>
    </row>
    <row r="87" spans="2:11" ht="12.75" customHeight="1" x14ac:dyDescent="0.2">
      <c r="B87" s="28"/>
      <c r="C87" s="150"/>
      <c r="D87" s="28"/>
      <c r="E87" s="28"/>
      <c r="F87" s="28"/>
      <c r="G87" s="28"/>
      <c r="H87" s="28"/>
      <c r="I87" s="28"/>
      <c r="J87" s="28"/>
      <c r="K87" s="28"/>
    </row>
    <row r="88" spans="2:11" ht="12.75" customHeight="1" x14ac:dyDescent="0.2">
      <c r="B88" s="28"/>
      <c r="C88" s="150"/>
      <c r="D88" s="28"/>
      <c r="E88" s="28"/>
      <c r="F88" s="28"/>
      <c r="G88" s="28"/>
      <c r="H88" s="28"/>
      <c r="I88" s="28"/>
      <c r="J88" s="28"/>
      <c r="K88" s="28"/>
    </row>
    <row r="89" spans="2:11" ht="12.75" customHeight="1" x14ac:dyDescent="0.2">
      <c r="B89" s="28"/>
      <c r="C89" s="150"/>
      <c r="D89" s="28"/>
      <c r="E89" s="28"/>
      <c r="F89" s="28"/>
      <c r="G89" s="28"/>
      <c r="H89" s="28"/>
      <c r="I89" s="28"/>
      <c r="J89" s="28"/>
      <c r="K89" s="28"/>
    </row>
    <row r="90" spans="2:11" ht="12.75" customHeight="1" x14ac:dyDescent="0.2">
      <c r="B90" s="28"/>
      <c r="C90" s="150"/>
      <c r="D90" s="28"/>
      <c r="E90" s="28"/>
      <c r="F90" s="28"/>
      <c r="G90" s="28"/>
      <c r="H90" s="28"/>
      <c r="I90" s="28"/>
      <c r="J90" s="28"/>
      <c r="K90" s="28"/>
    </row>
    <row r="91" spans="2:11" ht="12.75" customHeight="1" x14ac:dyDescent="0.2">
      <c r="B91" s="28"/>
      <c r="C91" s="150"/>
      <c r="D91" s="28"/>
      <c r="E91" s="28"/>
      <c r="F91" s="28"/>
      <c r="G91" s="28"/>
      <c r="H91" s="28"/>
      <c r="I91" s="28"/>
      <c r="J91" s="28"/>
      <c r="K91" s="28"/>
    </row>
    <row r="92" spans="2:11" ht="12.75" customHeight="1" x14ac:dyDescent="0.2">
      <c r="B92" s="28"/>
      <c r="C92" s="150"/>
      <c r="D92" s="28"/>
      <c r="E92" s="28"/>
      <c r="F92" s="28"/>
      <c r="G92" s="28"/>
      <c r="H92" s="28"/>
      <c r="I92" s="28"/>
      <c r="J92" s="28"/>
      <c r="K92" s="28"/>
    </row>
    <row r="93" spans="2:11" ht="12.75" customHeight="1" x14ac:dyDescent="0.2">
      <c r="B93" s="28"/>
      <c r="C93" s="150"/>
      <c r="D93" s="28"/>
      <c r="E93" s="28"/>
      <c r="F93" s="28"/>
      <c r="G93" s="28"/>
      <c r="H93" s="28"/>
      <c r="I93" s="28"/>
      <c r="J93" s="28"/>
      <c r="K93" s="28"/>
    </row>
    <row r="94" spans="2:11" ht="12.75" customHeight="1" x14ac:dyDescent="0.2">
      <c r="B94" s="28"/>
      <c r="C94" s="150"/>
      <c r="D94" s="28"/>
      <c r="E94" s="28"/>
      <c r="F94" s="28"/>
      <c r="G94" s="28"/>
      <c r="H94" s="28"/>
      <c r="I94" s="28"/>
      <c r="J94" s="28"/>
      <c r="K94" s="28"/>
    </row>
    <row r="95" spans="2:11" ht="12.75" customHeight="1" x14ac:dyDescent="0.2">
      <c r="B95" s="28"/>
      <c r="C95" s="150"/>
      <c r="D95" s="28"/>
      <c r="E95" s="28"/>
      <c r="F95" s="28"/>
      <c r="G95" s="28"/>
      <c r="H95" s="28"/>
      <c r="I95" s="28"/>
      <c r="J95" s="28"/>
      <c r="K95" s="28"/>
    </row>
    <row r="96" spans="2:11" ht="12.75" customHeight="1" x14ac:dyDescent="0.2">
      <c r="B96" s="28"/>
      <c r="C96" s="150"/>
      <c r="D96" s="28"/>
      <c r="E96" s="28"/>
      <c r="F96" s="28"/>
      <c r="G96" s="28"/>
      <c r="H96" s="28"/>
      <c r="I96" s="28"/>
      <c r="J96" s="28"/>
      <c r="K96" s="28"/>
    </row>
    <row r="97" spans="2:11" ht="12.75" customHeight="1" x14ac:dyDescent="0.2">
      <c r="B97" s="28"/>
      <c r="C97" s="150"/>
      <c r="D97" s="28"/>
      <c r="E97" s="28"/>
      <c r="F97" s="28"/>
      <c r="G97" s="28"/>
      <c r="H97" s="28"/>
      <c r="I97" s="28"/>
      <c r="J97" s="28"/>
      <c r="K97" s="28"/>
    </row>
    <row r="98" spans="2:11" ht="12.75" customHeight="1" x14ac:dyDescent="0.2">
      <c r="B98" s="28"/>
      <c r="C98" s="150"/>
      <c r="D98" s="28"/>
      <c r="E98" s="28"/>
      <c r="F98" s="28"/>
      <c r="G98" s="28"/>
      <c r="H98" s="28"/>
      <c r="I98" s="28"/>
      <c r="J98" s="28"/>
      <c r="K98" s="28"/>
    </row>
    <row r="99" spans="2:11" ht="12.75" customHeight="1" x14ac:dyDescent="0.2">
      <c r="B99" s="28"/>
      <c r="C99" s="150"/>
      <c r="D99" s="28"/>
      <c r="E99" s="28"/>
      <c r="F99" s="28"/>
      <c r="G99" s="28"/>
      <c r="H99" s="28"/>
      <c r="I99" s="28"/>
      <c r="J99" s="28"/>
      <c r="K99" s="28"/>
    </row>
    <row r="100" spans="2:11" ht="12.75" customHeight="1" x14ac:dyDescent="0.2">
      <c r="B100" s="28"/>
      <c r="C100" s="150"/>
      <c r="D100" s="28"/>
      <c r="E100" s="28"/>
      <c r="F100" s="28"/>
      <c r="G100" s="28"/>
      <c r="H100" s="28"/>
      <c r="I100" s="28"/>
      <c r="J100" s="28"/>
      <c r="K100" s="28"/>
    </row>
    <row r="101" spans="2:11" ht="12.75" customHeight="1" x14ac:dyDescent="0.2">
      <c r="B101" s="28"/>
      <c r="C101" s="150"/>
      <c r="D101" s="28"/>
      <c r="E101" s="28"/>
      <c r="F101" s="28"/>
      <c r="G101" s="28"/>
      <c r="H101" s="28"/>
      <c r="I101" s="28"/>
      <c r="J101" s="28"/>
      <c r="K101" s="28"/>
    </row>
    <row r="102" spans="2:11" ht="12.75" customHeight="1" x14ac:dyDescent="0.2">
      <c r="B102" s="28"/>
      <c r="C102" s="150"/>
      <c r="D102" s="28"/>
      <c r="E102" s="28"/>
      <c r="F102" s="28"/>
      <c r="G102" s="28"/>
      <c r="H102" s="28"/>
      <c r="I102" s="28"/>
      <c r="J102" s="28"/>
      <c r="K102" s="28"/>
    </row>
    <row r="103" spans="2:11" ht="12.75" customHeight="1" x14ac:dyDescent="0.2">
      <c r="B103" s="28"/>
      <c r="C103" s="150"/>
      <c r="D103" s="28"/>
      <c r="E103" s="28"/>
      <c r="F103" s="28"/>
      <c r="G103" s="28"/>
      <c r="H103" s="28"/>
      <c r="I103" s="28"/>
      <c r="J103" s="28"/>
      <c r="K103" s="28"/>
    </row>
    <row r="104" spans="2:11" ht="12.75" customHeight="1" x14ac:dyDescent="0.2">
      <c r="B104" s="28"/>
      <c r="C104" s="150"/>
      <c r="D104" s="28"/>
      <c r="E104" s="28"/>
      <c r="F104" s="28"/>
      <c r="G104" s="28"/>
      <c r="H104" s="28"/>
      <c r="I104" s="28"/>
      <c r="J104" s="28"/>
      <c r="K104" s="28"/>
    </row>
    <row r="105" spans="2:11" ht="12.75" customHeight="1" x14ac:dyDescent="0.2">
      <c r="B105" s="28"/>
      <c r="C105" s="150"/>
      <c r="D105" s="28"/>
      <c r="E105" s="28"/>
      <c r="F105" s="28"/>
      <c r="G105" s="28"/>
      <c r="H105" s="28"/>
      <c r="I105" s="28"/>
      <c r="J105" s="28"/>
      <c r="K105" s="28"/>
    </row>
    <row r="106" spans="2:11" ht="12.75" customHeight="1" x14ac:dyDescent="0.2">
      <c r="B106" s="28"/>
      <c r="C106" s="150"/>
      <c r="D106" s="28"/>
      <c r="E106" s="28"/>
      <c r="F106" s="28"/>
      <c r="G106" s="28"/>
      <c r="H106" s="28"/>
      <c r="I106" s="28"/>
      <c r="J106" s="28"/>
      <c r="K106" s="28"/>
    </row>
    <row r="107" spans="2:11" ht="12.75" customHeight="1" x14ac:dyDescent="0.2">
      <c r="B107" s="28"/>
      <c r="C107" s="150"/>
      <c r="D107" s="28"/>
      <c r="E107" s="28"/>
      <c r="F107" s="28"/>
      <c r="G107" s="28"/>
      <c r="H107" s="28"/>
      <c r="I107" s="28"/>
      <c r="J107" s="28"/>
      <c r="K107" s="28"/>
    </row>
    <row r="108" spans="2:11" ht="12.75" customHeight="1" x14ac:dyDescent="0.2">
      <c r="B108" s="28"/>
      <c r="C108" s="150"/>
      <c r="D108" s="28"/>
      <c r="E108" s="28"/>
      <c r="F108" s="28"/>
      <c r="G108" s="28"/>
      <c r="H108" s="28"/>
      <c r="I108" s="28"/>
      <c r="J108" s="28"/>
      <c r="K108" s="28"/>
    </row>
    <row r="109" spans="2:11" ht="12.75" customHeight="1" x14ac:dyDescent="0.2">
      <c r="B109" s="28"/>
      <c r="C109" s="150"/>
      <c r="D109" s="28"/>
      <c r="E109" s="28"/>
      <c r="F109" s="28"/>
      <c r="G109" s="28"/>
      <c r="H109" s="28"/>
      <c r="I109" s="28"/>
      <c r="J109" s="28"/>
      <c r="K109" s="28"/>
    </row>
    <row r="110" spans="2:11" ht="12.75" customHeight="1" x14ac:dyDescent="0.2">
      <c r="B110" s="28"/>
      <c r="C110" s="150"/>
      <c r="D110" s="28"/>
      <c r="E110" s="28"/>
      <c r="F110" s="28"/>
      <c r="G110" s="28"/>
      <c r="H110" s="28"/>
      <c r="I110" s="28"/>
      <c r="J110" s="28"/>
      <c r="K110" s="28"/>
    </row>
    <row r="111" spans="2:11" ht="12.75" customHeight="1" x14ac:dyDescent="0.2">
      <c r="B111" s="28"/>
      <c r="C111" s="150"/>
      <c r="D111" s="28"/>
      <c r="E111" s="28"/>
      <c r="F111" s="28"/>
      <c r="G111" s="28"/>
      <c r="H111" s="28"/>
      <c r="I111" s="28"/>
      <c r="J111" s="28"/>
      <c r="K111" s="28"/>
    </row>
    <row r="112" spans="2:11" ht="12.75" customHeight="1" x14ac:dyDescent="0.2">
      <c r="B112" s="28"/>
      <c r="C112" s="150"/>
      <c r="D112" s="28"/>
      <c r="E112" s="28"/>
      <c r="F112" s="28"/>
      <c r="G112" s="28"/>
      <c r="H112" s="28"/>
      <c r="I112" s="28"/>
      <c r="J112" s="28"/>
      <c r="K112" s="28"/>
    </row>
    <row r="113" spans="2:11" ht="12.75" customHeight="1" x14ac:dyDescent="0.2">
      <c r="B113" s="28"/>
      <c r="C113" s="150"/>
      <c r="D113" s="28"/>
      <c r="E113" s="28"/>
      <c r="F113" s="28"/>
      <c r="G113" s="28"/>
      <c r="H113" s="28"/>
      <c r="I113" s="28"/>
      <c r="J113" s="28"/>
      <c r="K113" s="28"/>
    </row>
    <row r="114" spans="2:11" ht="12.75" customHeight="1" x14ac:dyDescent="0.2">
      <c r="B114" s="28"/>
      <c r="C114" s="150"/>
      <c r="D114" s="28"/>
      <c r="E114" s="28"/>
      <c r="F114" s="28"/>
      <c r="G114" s="28"/>
      <c r="H114" s="28"/>
      <c r="I114" s="28"/>
      <c r="J114" s="28"/>
      <c r="K114" s="28"/>
    </row>
    <row r="115" spans="2:11" ht="12.75" customHeight="1" x14ac:dyDescent="0.2">
      <c r="B115" s="28"/>
      <c r="C115" s="150"/>
      <c r="D115" s="28"/>
      <c r="E115" s="28"/>
      <c r="F115" s="28"/>
      <c r="G115" s="28"/>
      <c r="H115" s="28"/>
      <c r="I115" s="28"/>
      <c r="J115" s="28"/>
      <c r="K115" s="28"/>
    </row>
    <row r="116" spans="2:11" ht="12.75" customHeight="1" x14ac:dyDescent="0.2">
      <c r="B116" s="28"/>
      <c r="C116" s="150"/>
      <c r="D116" s="28"/>
      <c r="E116" s="28"/>
      <c r="F116" s="28"/>
      <c r="G116" s="28"/>
      <c r="H116" s="28"/>
      <c r="I116" s="28"/>
      <c r="J116" s="28"/>
      <c r="K116" s="28"/>
    </row>
    <row r="117" spans="2:11" ht="12.75" customHeight="1" x14ac:dyDescent="0.2">
      <c r="B117" s="28"/>
      <c r="C117" s="150"/>
      <c r="D117" s="28"/>
      <c r="E117" s="28"/>
      <c r="F117" s="28"/>
      <c r="G117" s="28"/>
      <c r="H117" s="28"/>
      <c r="I117" s="28"/>
      <c r="J117" s="28"/>
      <c r="K117" s="28"/>
    </row>
    <row r="118" spans="2:11" ht="12.75" customHeight="1" x14ac:dyDescent="0.2">
      <c r="B118" s="28"/>
      <c r="C118" s="150"/>
      <c r="D118" s="28"/>
      <c r="E118" s="28"/>
      <c r="F118" s="28"/>
      <c r="G118" s="28"/>
      <c r="H118" s="28"/>
      <c r="I118" s="28"/>
      <c r="J118" s="28"/>
      <c r="K118" s="28"/>
    </row>
    <row r="119" spans="2:11" ht="12.75" customHeight="1" x14ac:dyDescent="0.2">
      <c r="B119" s="28"/>
      <c r="C119" s="150"/>
      <c r="D119" s="28"/>
      <c r="E119" s="28"/>
      <c r="F119" s="28"/>
      <c r="G119" s="28"/>
      <c r="H119" s="28"/>
      <c r="I119" s="28"/>
      <c r="J119" s="28"/>
      <c r="K119" s="28"/>
    </row>
    <row r="120" spans="2:11" ht="12.75" customHeight="1" x14ac:dyDescent="0.2">
      <c r="B120" s="28"/>
      <c r="C120" s="150"/>
      <c r="D120" s="28"/>
      <c r="E120" s="28"/>
      <c r="F120" s="28"/>
      <c r="G120" s="28"/>
      <c r="H120" s="28"/>
      <c r="I120" s="28"/>
      <c r="J120" s="28"/>
      <c r="K120" s="28"/>
    </row>
    <row r="121" spans="2:11" ht="12.75" customHeight="1" x14ac:dyDescent="0.2">
      <c r="B121" s="28"/>
      <c r="C121" s="150"/>
      <c r="D121" s="28"/>
      <c r="E121" s="28"/>
      <c r="F121" s="28"/>
      <c r="G121" s="28"/>
      <c r="H121" s="28"/>
      <c r="I121" s="28"/>
      <c r="J121" s="28"/>
      <c r="K121" s="28"/>
    </row>
    <row r="122" spans="2:11" ht="12.75" customHeight="1" x14ac:dyDescent="0.2">
      <c r="B122" s="28"/>
      <c r="C122" s="150"/>
      <c r="D122" s="28"/>
      <c r="E122" s="28"/>
      <c r="F122" s="28"/>
      <c r="G122" s="28"/>
      <c r="H122" s="28"/>
      <c r="I122" s="28"/>
      <c r="J122" s="28"/>
      <c r="K122" s="28"/>
    </row>
    <row r="123" spans="2:11" ht="12.75" customHeight="1" x14ac:dyDescent="0.2">
      <c r="B123" s="28"/>
      <c r="C123" s="150"/>
      <c r="D123" s="28"/>
      <c r="E123" s="28"/>
      <c r="F123" s="28"/>
      <c r="G123" s="28"/>
      <c r="H123" s="28"/>
      <c r="I123" s="28"/>
      <c r="J123" s="28"/>
      <c r="K123" s="28"/>
    </row>
    <row r="124" spans="2:11" ht="12.75" customHeight="1" x14ac:dyDescent="0.2">
      <c r="B124" s="28"/>
      <c r="C124" s="150"/>
      <c r="D124" s="28"/>
      <c r="E124" s="28"/>
      <c r="F124" s="28"/>
      <c r="G124" s="28"/>
      <c r="H124" s="28"/>
      <c r="I124" s="28"/>
      <c r="J124" s="28"/>
      <c r="K124" s="28"/>
    </row>
    <row r="125" spans="2:11" ht="12.75" customHeight="1" x14ac:dyDescent="0.2">
      <c r="B125" s="28"/>
      <c r="C125" s="150"/>
      <c r="D125" s="28"/>
      <c r="E125" s="28"/>
      <c r="F125" s="28"/>
      <c r="G125" s="28"/>
      <c r="H125" s="28"/>
      <c r="I125" s="28"/>
      <c r="J125" s="28"/>
      <c r="K125" s="28"/>
    </row>
    <row r="126" spans="2:11" ht="12.75" customHeight="1" x14ac:dyDescent="0.2">
      <c r="B126" s="28"/>
      <c r="C126" s="150"/>
      <c r="D126" s="28"/>
      <c r="E126" s="28"/>
      <c r="F126" s="28"/>
      <c r="G126" s="28"/>
      <c r="H126" s="28"/>
      <c r="I126" s="28"/>
      <c r="J126" s="28"/>
      <c r="K126" s="28"/>
    </row>
    <row r="127" spans="2:11" ht="12.75" customHeight="1" x14ac:dyDescent="0.2">
      <c r="B127" s="28"/>
      <c r="C127" s="150"/>
      <c r="D127" s="28"/>
      <c r="E127" s="28"/>
      <c r="F127" s="28"/>
      <c r="G127" s="28"/>
      <c r="H127" s="28"/>
      <c r="I127" s="28"/>
      <c r="J127" s="28"/>
      <c r="K127" s="28"/>
    </row>
    <row r="128" spans="2:11" ht="12.75" customHeight="1" x14ac:dyDescent="0.2">
      <c r="B128" s="28"/>
      <c r="C128" s="150"/>
      <c r="D128" s="28"/>
      <c r="E128" s="28"/>
      <c r="F128" s="28"/>
      <c r="G128" s="28"/>
      <c r="H128" s="28"/>
      <c r="I128" s="28"/>
      <c r="J128" s="28"/>
      <c r="K128" s="28"/>
    </row>
    <row r="129" spans="2:11" ht="12.75" customHeight="1" x14ac:dyDescent="0.2">
      <c r="B129" s="28"/>
      <c r="C129" s="150"/>
      <c r="D129" s="28"/>
      <c r="E129" s="28"/>
      <c r="F129" s="28"/>
      <c r="G129" s="28"/>
      <c r="H129" s="28"/>
      <c r="I129" s="28"/>
      <c r="J129" s="28"/>
      <c r="K129" s="28"/>
    </row>
    <row r="130" spans="2:11" ht="12.75" customHeight="1" x14ac:dyDescent="0.2">
      <c r="B130" s="28"/>
      <c r="C130" s="150"/>
      <c r="D130" s="28"/>
      <c r="E130" s="28"/>
      <c r="F130" s="28"/>
      <c r="G130" s="28"/>
      <c r="H130" s="28"/>
      <c r="I130" s="28"/>
      <c r="J130" s="28"/>
      <c r="K130" s="28"/>
    </row>
    <row r="131" spans="2:11" ht="12.75" customHeight="1" x14ac:dyDescent="0.2">
      <c r="B131" s="28"/>
      <c r="C131" s="150"/>
      <c r="D131" s="28"/>
      <c r="E131" s="28"/>
      <c r="F131" s="28"/>
      <c r="G131" s="28"/>
      <c r="H131" s="28"/>
      <c r="I131" s="28"/>
      <c r="J131" s="28"/>
      <c r="K131" s="28"/>
    </row>
    <row r="132" spans="2:11" ht="12.75" customHeight="1" x14ac:dyDescent="0.2">
      <c r="B132" s="28"/>
      <c r="C132" s="150"/>
      <c r="D132" s="28"/>
      <c r="E132" s="28"/>
      <c r="F132" s="28"/>
      <c r="G132" s="28"/>
      <c r="H132" s="28"/>
      <c r="I132" s="28"/>
      <c r="J132" s="28"/>
      <c r="K132" s="28"/>
    </row>
    <row r="133" spans="2:11" ht="12.75" customHeight="1" x14ac:dyDescent="0.2">
      <c r="B133" s="28"/>
      <c r="C133" s="150"/>
      <c r="D133" s="28"/>
      <c r="E133" s="28"/>
      <c r="F133" s="28"/>
      <c r="G133" s="28"/>
      <c r="H133" s="28"/>
      <c r="I133" s="28"/>
      <c r="J133" s="28"/>
      <c r="K133" s="28"/>
    </row>
    <row r="134" spans="2:11" ht="12.75" customHeight="1" x14ac:dyDescent="0.2">
      <c r="B134" s="28"/>
      <c r="C134" s="150"/>
      <c r="D134" s="28"/>
      <c r="E134" s="28"/>
      <c r="F134" s="28"/>
      <c r="G134" s="28"/>
      <c r="H134" s="28"/>
      <c r="I134" s="28"/>
      <c r="J134" s="28"/>
      <c r="K134" s="28"/>
    </row>
    <row r="135" spans="2:11" ht="12.75" customHeight="1" x14ac:dyDescent="0.2">
      <c r="B135" s="28"/>
      <c r="C135" s="150"/>
      <c r="D135" s="28"/>
      <c r="E135" s="28"/>
      <c r="F135" s="28"/>
      <c r="G135" s="28"/>
      <c r="H135" s="28"/>
      <c r="I135" s="28"/>
      <c r="J135" s="28"/>
      <c r="K135" s="28"/>
    </row>
    <row r="136" spans="2:11" ht="12.75" customHeight="1" x14ac:dyDescent="0.2">
      <c r="B136" s="28"/>
      <c r="C136" s="150"/>
      <c r="D136" s="28"/>
      <c r="E136" s="28"/>
      <c r="F136" s="28"/>
      <c r="G136" s="28"/>
      <c r="H136" s="28"/>
      <c r="I136" s="28"/>
      <c r="J136" s="28"/>
      <c r="K136" s="28"/>
    </row>
    <row r="137" spans="2:11" ht="12.75" customHeight="1" x14ac:dyDescent="0.2">
      <c r="B137" s="28"/>
      <c r="C137" s="150"/>
      <c r="D137" s="28"/>
      <c r="E137" s="28"/>
      <c r="F137" s="28"/>
      <c r="G137" s="28"/>
      <c r="H137" s="28"/>
      <c r="I137" s="28"/>
      <c r="J137" s="28"/>
      <c r="K137" s="28"/>
    </row>
    <row r="138" spans="2:11" ht="12.75" customHeight="1" x14ac:dyDescent="0.2">
      <c r="B138" s="28"/>
      <c r="C138" s="150"/>
      <c r="D138" s="28"/>
      <c r="E138" s="28"/>
      <c r="F138" s="28"/>
      <c r="G138" s="28"/>
      <c r="H138" s="28"/>
      <c r="I138" s="28"/>
      <c r="J138" s="28"/>
      <c r="K138" s="28"/>
    </row>
    <row r="139" spans="2:11" ht="12.75" customHeight="1" x14ac:dyDescent="0.2">
      <c r="B139" s="28"/>
      <c r="C139" s="150"/>
      <c r="D139" s="28"/>
      <c r="E139" s="28"/>
      <c r="F139" s="28"/>
      <c r="G139" s="28"/>
      <c r="H139" s="28"/>
      <c r="I139" s="28"/>
      <c r="J139" s="28"/>
      <c r="K139" s="28"/>
    </row>
    <row r="140" spans="2:11" ht="12.75" customHeight="1" x14ac:dyDescent="0.2">
      <c r="B140" s="28"/>
      <c r="C140" s="150"/>
      <c r="D140" s="28"/>
      <c r="E140" s="28"/>
      <c r="F140" s="28"/>
      <c r="G140" s="28"/>
      <c r="H140" s="28"/>
      <c r="I140" s="28"/>
      <c r="J140" s="28"/>
      <c r="K140" s="28"/>
    </row>
    <row r="141" spans="2:11" ht="12.75" customHeight="1" x14ac:dyDescent="0.2">
      <c r="B141" s="28"/>
      <c r="C141" s="150"/>
      <c r="D141" s="28"/>
      <c r="E141" s="28"/>
      <c r="F141" s="28"/>
      <c r="G141" s="28"/>
      <c r="H141" s="28"/>
      <c r="I141" s="28"/>
      <c r="J141" s="28"/>
      <c r="K141" s="28"/>
    </row>
    <row r="142" spans="2:11" ht="12.75" customHeight="1" x14ac:dyDescent="0.2">
      <c r="B142" s="28"/>
      <c r="C142" s="150"/>
      <c r="D142" s="28"/>
      <c r="E142" s="28"/>
      <c r="F142" s="28"/>
      <c r="G142" s="28"/>
      <c r="H142" s="28"/>
      <c r="I142" s="28"/>
      <c r="J142" s="28"/>
      <c r="K142" s="28"/>
    </row>
    <row r="143" spans="2:11" ht="12.75" customHeight="1" x14ac:dyDescent="0.2">
      <c r="B143" s="28"/>
      <c r="C143" s="150"/>
      <c r="D143" s="28"/>
      <c r="E143" s="28"/>
      <c r="F143" s="28"/>
      <c r="G143" s="28"/>
      <c r="H143" s="28"/>
      <c r="I143" s="28"/>
      <c r="J143" s="28"/>
      <c r="K143" s="28"/>
    </row>
    <row r="144" spans="2:11" ht="12.75" customHeight="1" x14ac:dyDescent="0.2">
      <c r="B144" s="28"/>
      <c r="C144" s="150"/>
      <c r="D144" s="28"/>
      <c r="E144" s="28"/>
      <c r="F144" s="28"/>
      <c r="G144" s="28"/>
      <c r="H144" s="28"/>
      <c r="I144" s="28"/>
      <c r="J144" s="28"/>
      <c r="K144" s="28"/>
    </row>
    <row r="145" spans="2:11" ht="12.75" customHeight="1" x14ac:dyDescent="0.2">
      <c r="B145" s="28"/>
      <c r="C145" s="150"/>
      <c r="D145" s="28"/>
      <c r="E145" s="28"/>
      <c r="F145" s="28"/>
      <c r="G145" s="28"/>
      <c r="H145" s="28"/>
      <c r="I145" s="28"/>
      <c r="J145" s="28"/>
      <c r="K145" s="28"/>
    </row>
    <row r="146" spans="2:11" ht="12.75" customHeight="1" x14ac:dyDescent="0.2">
      <c r="B146" s="28"/>
      <c r="C146" s="150"/>
      <c r="D146" s="28"/>
      <c r="E146" s="28"/>
      <c r="F146" s="28"/>
      <c r="G146" s="28"/>
      <c r="H146" s="28"/>
      <c r="I146" s="28"/>
      <c r="J146" s="28"/>
      <c r="K146" s="28"/>
    </row>
    <row r="147" spans="2:11" ht="12.75" customHeight="1" x14ac:dyDescent="0.2">
      <c r="B147" s="28"/>
      <c r="C147" s="150"/>
      <c r="D147" s="28"/>
      <c r="E147" s="28"/>
      <c r="F147" s="28"/>
      <c r="G147" s="28"/>
      <c r="H147" s="28"/>
      <c r="I147" s="28"/>
      <c r="J147" s="28"/>
      <c r="K147" s="28"/>
    </row>
    <row r="148" spans="2:11" ht="12.75" customHeight="1" x14ac:dyDescent="0.2">
      <c r="B148" s="28"/>
      <c r="C148" s="150"/>
      <c r="D148" s="28"/>
      <c r="E148" s="28"/>
      <c r="F148" s="28"/>
      <c r="G148" s="28"/>
      <c r="H148" s="28"/>
      <c r="I148" s="28"/>
      <c r="J148" s="28"/>
      <c r="K148" s="28"/>
    </row>
    <row r="149" spans="2:11" ht="12.75" customHeight="1" x14ac:dyDescent="0.2">
      <c r="B149" s="28"/>
      <c r="C149" s="150"/>
      <c r="D149" s="28"/>
      <c r="E149" s="28"/>
      <c r="F149" s="28"/>
      <c r="G149" s="28"/>
      <c r="H149" s="28"/>
      <c r="I149" s="28"/>
      <c r="J149" s="28"/>
      <c r="K149" s="28"/>
    </row>
    <row r="150" spans="2:11" ht="12.75" customHeight="1" x14ac:dyDescent="0.2">
      <c r="B150" s="28"/>
      <c r="C150" s="150"/>
      <c r="D150" s="28"/>
      <c r="E150" s="28"/>
      <c r="F150" s="28"/>
      <c r="G150" s="28"/>
      <c r="H150" s="28"/>
      <c r="I150" s="28"/>
      <c r="J150" s="28"/>
      <c r="K150" s="28"/>
    </row>
    <row r="151" spans="2:11" ht="12.75" customHeight="1" x14ac:dyDescent="0.2">
      <c r="B151" s="28"/>
      <c r="C151" s="150"/>
      <c r="D151" s="28"/>
      <c r="E151" s="28"/>
      <c r="F151" s="28"/>
      <c r="G151" s="28"/>
      <c r="H151" s="28"/>
      <c r="I151" s="28"/>
      <c r="J151" s="28"/>
      <c r="K151" s="28"/>
    </row>
    <row r="152" spans="2:11" ht="12.75" customHeight="1" x14ac:dyDescent="0.2">
      <c r="B152" s="28"/>
      <c r="C152" s="150"/>
      <c r="D152" s="28"/>
      <c r="E152" s="28"/>
      <c r="F152" s="28"/>
      <c r="G152" s="28"/>
      <c r="H152" s="28"/>
      <c r="I152" s="28"/>
      <c r="J152" s="28"/>
      <c r="K152" s="28"/>
    </row>
    <row r="153" spans="2:11" ht="12.75" customHeight="1" x14ac:dyDescent="0.2">
      <c r="B153" s="28"/>
      <c r="C153" s="150"/>
      <c r="D153" s="28"/>
      <c r="E153" s="28"/>
      <c r="F153" s="28"/>
      <c r="G153" s="28"/>
      <c r="H153" s="28"/>
      <c r="I153" s="28"/>
      <c r="J153" s="28"/>
      <c r="K153" s="28"/>
    </row>
    <row r="154" spans="2:11" ht="12.75" customHeight="1" x14ac:dyDescent="0.2">
      <c r="B154" s="28"/>
      <c r="C154" s="150"/>
      <c r="D154" s="28"/>
      <c r="E154" s="28"/>
      <c r="F154" s="28"/>
      <c r="G154" s="28"/>
      <c r="H154" s="28"/>
      <c r="I154" s="28"/>
      <c r="J154" s="28"/>
      <c r="K154" s="28"/>
    </row>
    <row r="155" spans="2:11" ht="12.75" customHeight="1" x14ac:dyDescent="0.2">
      <c r="B155" s="28"/>
      <c r="C155" s="150"/>
      <c r="D155" s="28"/>
      <c r="E155" s="28"/>
      <c r="F155" s="28"/>
      <c r="G155" s="28"/>
      <c r="H155" s="28"/>
      <c r="I155" s="28"/>
      <c r="J155" s="28"/>
      <c r="K155" s="28"/>
    </row>
    <row r="156" spans="2:11" ht="12.75" customHeight="1" x14ac:dyDescent="0.2">
      <c r="B156" s="28"/>
      <c r="C156" s="150"/>
      <c r="D156" s="28"/>
      <c r="E156" s="28"/>
      <c r="F156" s="28"/>
      <c r="G156" s="28"/>
      <c r="H156" s="28"/>
      <c r="I156" s="28"/>
      <c r="J156" s="28"/>
      <c r="K156" s="28"/>
    </row>
    <row r="157" spans="2:11" ht="12.75" customHeight="1" x14ac:dyDescent="0.2">
      <c r="B157" s="28"/>
      <c r="C157" s="150"/>
      <c r="D157" s="28"/>
      <c r="E157" s="28"/>
      <c r="F157" s="28"/>
      <c r="G157" s="28"/>
      <c r="H157" s="28"/>
      <c r="I157" s="28"/>
      <c r="J157" s="28"/>
      <c r="K157" s="28"/>
    </row>
    <row r="158" spans="2:11" ht="12.75" customHeight="1" x14ac:dyDescent="0.2">
      <c r="B158" s="28"/>
      <c r="C158" s="150"/>
      <c r="D158" s="28"/>
      <c r="E158" s="28"/>
      <c r="F158" s="28"/>
      <c r="G158" s="28"/>
      <c r="H158" s="28"/>
      <c r="I158" s="28"/>
      <c r="J158" s="28"/>
      <c r="K158" s="28"/>
    </row>
    <row r="159" spans="2:11" ht="12.75" customHeight="1" x14ac:dyDescent="0.2">
      <c r="B159" s="28"/>
      <c r="C159" s="150"/>
      <c r="D159" s="28"/>
      <c r="E159" s="28"/>
      <c r="F159" s="28"/>
      <c r="G159" s="28"/>
      <c r="H159" s="28"/>
      <c r="I159" s="28"/>
      <c r="J159" s="28"/>
      <c r="K159" s="28"/>
    </row>
    <row r="160" spans="2:11" ht="12.75" customHeight="1" x14ac:dyDescent="0.2">
      <c r="B160" s="28"/>
      <c r="C160" s="150"/>
      <c r="D160" s="28"/>
      <c r="E160" s="28"/>
      <c r="F160" s="28"/>
      <c r="G160" s="28"/>
      <c r="H160" s="28"/>
      <c r="I160" s="28"/>
      <c r="J160" s="28"/>
      <c r="K160" s="28"/>
    </row>
    <row r="161" spans="2:11" ht="12.75" customHeight="1" x14ac:dyDescent="0.2">
      <c r="B161" s="28"/>
      <c r="C161" s="150"/>
      <c r="D161" s="28"/>
      <c r="E161" s="28"/>
      <c r="F161" s="28"/>
      <c r="G161" s="28"/>
      <c r="H161" s="28"/>
      <c r="I161" s="28"/>
      <c r="J161" s="28"/>
      <c r="K161" s="28"/>
    </row>
    <row r="162" spans="2:11" ht="12.75" customHeight="1" x14ac:dyDescent="0.2">
      <c r="B162" s="28"/>
      <c r="C162" s="150"/>
      <c r="D162" s="28"/>
      <c r="E162" s="28"/>
      <c r="F162" s="28"/>
      <c r="G162" s="28"/>
      <c r="H162" s="28"/>
      <c r="I162" s="28"/>
      <c r="J162" s="28"/>
      <c r="K162" s="28"/>
    </row>
    <row r="163" spans="2:11" ht="12.75" customHeight="1" x14ac:dyDescent="0.2">
      <c r="B163" s="28"/>
      <c r="C163" s="150"/>
      <c r="D163" s="28"/>
      <c r="E163" s="28"/>
      <c r="F163" s="28"/>
      <c r="G163" s="28"/>
      <c r="H163" s="28"/>
      <c r="I163" s="28"/>
      <c r="J163" s="28"/>
      <c r="K163" s="28"/>
    </row>
    <row r="164" spans="2:11" ht="12.75" customHeight="1" x14ac:dyDescent="0.2">
      <c r="B164" s="28"/>
      <c r="C164" s="150"/>
      <c r="D164" s="28"/>
      <c r="E164" s="28"/>
      <c r="F164" s="28"/>
      <c r="G164" s="28"/>
      <c r="H164" s="28"/>
      <c r="I164" s="28"/>
      <c r="J164" s="28"/>
      <c r="K164" s="28"/>
    </row>
    <row r="165" spans="2:11" ht="12.75" customHeight="1" x14ac:dyDescent="0.2">
      <c r="B165" s="28"/>
      <c r="C165" s="150"/>
      <c r="D165" s="28"/>
      <c r="E165" s="28"/>
      <c r="F165" s="28"/>
      <c r="G165" s="28"/>
      <c r="H165" s="28"/>
      <c r="I165" s="28"/>
      <c r="J165" s="28"/>
      <c r="K165" s="28"/>
    </row>
    <row r="166" spans="2:11" ht="12.75" customHeight="1" x14ac:dyDescent="0.2">
      <c r="B166" s="28"/>
      <c r="C166" s="150"/>
      <c r="D166" s="28"/>
      <c r="E166" s="28"/>
      <c r="F166" s="28"/>
      <c r="G166" s="28"/>
      <c r="H166" s="28"/>
      <c r="I166" s="28"/>
      <c r="J166" s="28"/>
      <c r="K166" s="28"/>
    </row>
    <row r="167" spans="2:11" ht="12.75" customHeight="1" x14ac:dyDescent="0.2">
      <c r="B167" s="28"/>
      <c r="C167" s="150"/>
      <c r="D167" s="28"/>
      <c r="E167" s="28"/>
      <c r="F167" s="28"/>
      <c r="G167" s="28"/>
      <c r="H167" s="28"/>
      <c r="I167" s="28"/>
      <c r="J167" s="28"/>
      <c r="K167" s="28"/>
    </row>
    <row r="168" spans="2:11" ht="12.75" customHeight="1" x14ac:dyDescent="0.2">
      <c r="B168" s="28"/>
      <c r="C168" s="150"/>
      <c r="D168" s="28"/>
      <c r="E168" s="28"/>
      <c r="F168" s="28"/>
      <c r="G168" s="28"/>
      <c r="H168" s="28"/>
      <c r="I168" s="28"/>
      <c r="J168" s="28"/>
      <c r="K168" s="28"/>
    </row>
    <row r="169" spans="2:11" ht="12.75" customHeight="1" x14ac:dyDescent="0.2">
      <c r="B169" s="28"/>
      <c r="C169" s="150"/>
      <c r="D169" s="28"/>
      <c r="E169" s="28"/>
      <c r="F169" s="28"/>
      <c r="G169" s="28"/>
      <c r="H169" s="28"/>
      <c r="I169" s="28"/>
      <c r="J169" s="28"/>
      <c r="K169" s="28"/>
    </row>
    <row r="170" spans="2:11" ht="12.75" customHeight="1" x14ac:dyDescent="0.2">
      <c r="B170" s="28"/>
      <c r="C170" s="150"/>
      <c r="D170" s="28"/>
      <c r="E170" s="28"/>
      <c r="F170" s="28"/>
      <c r="G170" s="28"/>
      <c r="H170" s="28"/>
      <c r="I170" s="28"/>
      <c r="J170" s="28"/>
      <c r="K170" s="28"/>
    </row>
    <row r="171" spans="2:11" ht="12.75" customHeight="1" x14ac:dyDescent="0.2">
      <c r="B171" s="28"/>
      <c r="C171" s="150"/>
      <c r="D171" s="28"/>
      <c r="E171" s="28"/>
      <c r="F171" s="28"/>
      <c r="G171" s="28"/>
      <c r="H171" s="28"/>
      <c r="I171" s="28"/>
      <c r="J171" s="28"/>
      <c r="K171" s="28"/>
    </row>
    <row r="172" spans="2:11" ht="12.75" customHeight="1" x14ac:dyDescent="0.2">
      <c r="B172" s="28"/>
      <c r="C172" s="150"/>
      <c r="D172" s="28"/>
      <c r="E172" s="28"/>
      <c r="F172" s="28"/>
      <c r="G172" s="28"/>
      <c r="H172" s="28"/>
      <c r="I172" s="28"/>
      <c r="J172" s="28"/>
      <c r="K172" s="28"/>
    </row>
    <row r="173" spans="2:11" ht="12.75" customHeight="1" x14ac:dyDescent="0.2">
      <c r="B173" s="28"/>
      <c r="C173" s="150"/>
      <c r="D173" s="28"/>
      <c r="E173" s="28"/>
      <c r="F173" s="28"/>
      <c r="G173" s="28"/>
      <c r="H173" s="28"/>
      <c r="I173" s="28"/>
      <c r="J173" s="28"/>
      <c r="K173" s="28"/>
    </row>
    <row r="174" spans="2:11" ht="12.75" customHeight="1" x14ac:dyDescent="0.2">
      <c r="B174" s="28"/>
      <c r="C174" s="150"/>
      <c r="D174" s="28"/>
      <c r="E174" s="28"/>
      <c r="F174" s="28"/>
      <c r="G174" s="28"/>
      <c r="H174" s="28"/>
      <c r="I174" s="28"/>
      <c r="J174" s="28"/>
      <c r="K174" s="28"/>
    </row>
    <row r="175" spans="2:11" ht="12.75" customHeight="1" x14ac:dyDescent="0.2">
      <c r="B175" s="28"/>
      <c r="C175" s="150"/>
      <c r="D175" s="28"/>
      <c r="E175" s="28"/>
      <c r="F175" s="28"/>
      <c r="G175" s="28"/>
      <c r="H175" s="28"/>
      <c r="I175" s="28"/>
      <c r="J175" s="28"/>
      <c r="K175" s="28"/>
    </row>
    <row r="176" spans="2:11" ht="12.75" customHeight="1" x14ac:dyDescent="0.2">
      <c r="B176" s="28"/>
      <c r="C176" s="150"/>
      <c r="D176" s="28"/>
      <c r="E176" s="28"/>
      <c r="F176" s="28"/>
      <c r="G176" s="28"/>
      <c r="H176" s="28"/>
      <c r="I176" s="28"/>
      <c r="J176" s="28"/>
      <c r="K176" s="28"/>
    </row>
    <row r="177" spans="2:11" ht="12.75" customHeight="1" x14ac:dyDescent="0.2">
      <c r="B177" s="28"/>
      <c r="C177" s="150"/>
      <c r="D177" s="28"/>
      <c r="E177" s="28"/>
      <c r="F177" s="28"/>
      <c r="G177" s="28"/>
      <c r="H177" s="28"/>
      <c r="I177" s="28"/>
      <c r="J177" s="28"/>
      <c r="K177" s="28"/>
    </row>
    <row r="178" spans="2:11" ht="12.75" customHeight="1" x14ac:dyDescent="0.2">
      <c r="B178" s="28"/>
      <c r="C178" s="150"/>
      <c r="D178" s="28"/>
      <c r="E178" s="28"/>
      <c r="F178" s="28"/>
      <c r="G178" s="28"/>
      <c r="H178" s="28"/>
      <c r="I178" s="28"/>
      <c r="J178" s="28"/>
      <c r="K178" s="28"/>
    </row>
    <row r="179" spans="2:11" ht="12.75" customHeight="1" x14ac:dyDescent="0.2">
      <c r="B179" s="28"/>
      <c r="C179" s="150"/>
      <c r="D179" s="28"/>
      <c r="E179" s="28"/>
      <c r="F179" s="28"/>
      <c r="G179" s="28"/>
      <c r="H179" s="28"/>
      <c r="I179" s="28"/>
      <c r="J179" s="28"/>
      <c r="K179" s="28"/>
    </row>
    <row r="180" spans="2:11" ht="12.75" customHeight="1" x14ac:dyDescent="0.2">
      <c r="B180" s="28"/>
      <c r="C180" s="150"/>
      <c r="D180" s="28"/>
      <c r="E180" s="28"/>
      <c r="F180" s="28"/>
      <c r="G180" s="28"/>
      <c r="H180" s="28"/>
      <c r="I180" s="28"/>
      <c r="J180" s="28"/>
      <c r="K180" s="28"/>
    </row>
    <row r="181" spans="2:11" ht="12.75" customHeight="1" x14ac:dyDescent="0.2">
      <c r="B181" s="28"/>
      <c r="C181" s="150"/>
      <c r="D181" s="28"/>
      <c r="E181" s="28"/>
      <c r="F181" s="28"/>
      <c r="G181" s="28"/>
      <c r="H181" s="28"/>
      <c r="I181" s="28"/>
      <c r="J181" s="28"/>
      <c r="K181" s="28"/>
    </row>
    <row r="182" spans="2:11" ht="12.75" customHeight="1" x14ac:dyDescent="0.2">
      <c r="B182" s="28"/>
      <c r="C182" s="150"/>
      <c r="D182" s="28"/>
      <c r="E182" s="28"/>
      <c r="F182" s="28"/>
      <c r="G182" s="28"/>
      <c r="H182" s="28"/>
      <c r="I182" s="28"/>
      <c r="J182" s="28"/>
      <c r="K182" s="28"/>
    </row>
    <row r="183" spans="2:11" ht="12.75" customHeight="1" x14ac:dyDescent="0.2">
      <c r="B183" s="28"/>
      <c r="C183" s="150"/>
      <c r="D183" s="28"/>
      <c r="E183" s="28"/>
      <c r="F183" s="28"/>
      <c r="G183" s="28"/>
      <c r="H183" s="28"/>
      <c r="I183" s="28"/>
      <c r="J183" s="28"/>
      <c r="K183" s="28"/>
    </row>
    <row r="184" spans="2:11" ht="12.75" customHeight="1" x14ac:dyDescent="0.2">
      <c r="B184" s="28"/>
      <c r="C184" s="150"/>
      <c r="D184" s="28"/>
      <c r="E184" s="28"/>
      <c r="F184" s="28"/>
      <c r="G184" s="28"/>
      <c r="H184" s="28"/>
      <c r="I184" s="28"/>
      <c r="J184" s="28"/>
      <c r="K184" s="28"/>
    </row>
    <row r="185" spans="2:11" ht="12.75" customHeight="1" x14ac:dyDescent="0.2">
      <c r="B185" s="28"/>
      <c r="C185" s="150"/>
      <c r="D185" s="28"/>
      <c r="E185" s="28"/>
      <c r="F185" s="28"/>
      <c r="G185" s="28"/>
      <c r="H185" s="28"/>
      <c r="I185" s="28"/>
      <c r="J185" s="28"/>
      <c r="K185" s="28"/>
    </row>
    <row r="186" spans="2:11" ht="12.75" customHeight="1" x14ac:dyDescent="0.2">
      <c r="B186" s="28"/>
      <c r="C186" s="150"/>
      <c r="D186" s="28"/>
      <c r="E186" s="28"/>
      <c r="F186" s="28"/>
      <c r="G186" s="28"/>
      <c r="H186" s="28"/>
      <c r="I186" s="28"/>
      <c r="J186" s="28"/>
      <c r="K186" s="28"/>
    </row>
    <row r="187" spans="2:11" ht="12.75" customHeight="1" x14ac:dyDescent="0.2">
      <c r="B187" s="28"/>
      <c r="C187" s="150"/>
      <c r="D187" s="28"/>
      <c r="E187" s="28"/>
      <c r="F187" s="28"/>
      <c r="G187" s="28"/>
      <c r="H187" s="28"/>
      <c r="I187" s="28"/>
      <c r="J187" s="28"/>
      <c r="K187" s="28"/>
    </row>
    <row r="188" spans="2:11" ht="12.75" customHeight="1" x14ac:dyDescent="0.2">
      <c r="B188" s="28"/>
      <c r="C188" s="150"/>
      <c r="D188" s="28"/>
      <c r="E188" s="28"/>
      <c r="F188" s="28"/>
      <c r="G188" s="28"/>
      <c r="H188" s="28"/>
      <c r="I188" s="28"/>
      <c r="J188" s="28"/>
      <c r="K188" s="28"/>
    </row>
    <row r="189" spans="2:11" ht="12.75" customHeight="1" x14ac:dyDescent="0.2">
      <c r="B189" s="28"/>
      <c r="C189" s="150"/>
      <c r="D189" s="28"/>
      <c r="E189" s="28"/>
      <c r="F189" s="28"/>
      <c r="G189" s="28"/>
      <c r="H189" s="28"/>
      <c r="I189" s="28"/>
      <c r="J189" s="28"/>
      <c r="K189" s="28"/>
    </row>
    <row r="190" spans="2:11" ht="12.75" customHeight="1" x14ac:dyDescent="0.2">
      <c r="B190" s="28"/>
      <c r="C190" s="150"/>
      <c r="D190" s="28"/>
      <c r="E190" s="28"/>
      <c r="F190" s="28"/>
      <c r="G190" s="28"/>
      <c r="H190" s="28"/>
      <c r="I190" s="28"/>
      <c r="J190" s="28"/>
      <c r="K190" s="28"/>
    </row>
    <row r="191" spans="2:11" ht="12.75" customHeight="1" x14ac:dyDescent="0.2">
      <c r="B191" s="28"/>
      <c r="C191" s="150"/>
      <c r="D191" s="28"/>
      <c r="E191" s="28"/>
      <c r="F191" s="28"/>
      <c r="G191" s="28"/>
      <c r="H191" s="28"/>
      <c r="I191" s="28"/>
      <c r="J191" s="28"/>
      <c r="K191" s="28"/>
    </row>
    <row r="192" spans="2:11" ht="12.75" customHeight="1" x14ac:dyDescent="0.2">
      <c r="B192" s="28"/>
      <c r="C192" s="150"/>
      <c r="D192" s="28"/>
      <c r="E192" s="28"/>
      <c r="F192" s="28"/>
      <c r="G192" s="28"/>
      <c r="H192" s="28"/>
      <c r="I192" s="28"/>
      <c r="J192" s="28"/>
      <c r="K192" s="28"/>
    </row>
    <row r="193" spans="2:11" ht="12.75" customHeight="1" x14ac:dyDescent="0.2">
      <c r="B193" s="28"/>
      <c r="C193" s="150"/>
      <c r="D193" s="28"/>
      <c r="E193" s="28"/>
      <c r="F193" s="28"/>
      <c r="G193" s="28"/>
      <c r="H193" s="28"/>
      <c r="I193" s="28"/>
      <c r="J193" s="28"/>
      <c r="K193" s="28"/>
    </row>
    <row r="194" spans="2:11" ht="12.75" customHeight="1" x14ac:dyDescent="0.2">
      <c r="B194" s="28"/>
      <c r="C194" s="150"/>
      <c r="D194" s="28"/>
      <c r="E194" s="28"/>
      <c r="F194" s="28"/>
      <c r="G194" s="28"/>
      <c r="H194" s="28"/>
      <c r="I194" s="28"/>
      <c r="J194" s="28"/>
      <c r="K194" s="28"/>
    </row>
    <row r="195" spans="2:11" ht="12.75" customHeight="1" x14ac:dyDescent="0.2">
      <c r="B195" s="28"/>
      <c r="C195" s="150"/>
      <c r="D195" s="28"/>
      <c r="E195" s="28"/>
      <c r="F195" s="28"/>
      <c r="G195" s="28"/>
      <c r="H195" s="28"/>
      <c r="I195" s="28"/>
      <c r="J195" s="28"/>
      <c r="K195" s="28"/>
    </row>
    <row r="196" spans="2:11" ht="12.75" customHeight="1" x14ac:dyDescent="0.2">
      <c r="B196" s="28"/>
      <c r="C196" s="150"/>
      <c r="D196" s="28"/>
      <c r="E196" s="28"/>
      <c r="F196" s="28"/>
      <c r="G196" s="28"/>
      <c r="H196" s="28"/>
      <c r="I196" s="28"/>
      <c r="J196" s="28"/>
      <c r="K196" s="28"/>
    </row>
    <row r="197" spans="2:11" ht="12.75" customHeight="1" x14ac:dyDescent="0.2">
      <c r="B197" s="28"/>
      <c r="C197" s="150"/>
      <c r="D197" s="28"/>
      <c r="E197" s="28"/>
      <c r="F197" s="28"/>
      <c r="G197" s="28"/>
      <c r="H197" s="28"/>
      <c r="I197" s="28"/>
      <c r="J197" s="28"/>
      <c r="K197" s="28"/>
    </row>
    <row r="198" spans="2:11" ht="12.75" customHeight="1" x14ac:dyDescent="0.2">
      <c r="B198" s="28"/>
      <c r="C198" s="150"/>
      <c r="D198" s="28"/>
      <c r="E198" s="28"/>
      <c r="F198" s="28"/>
      <c r="G198" s="28"/>
      <c r="H198" s="28"/>
      <c r="I198" s="28"/>
      <c r="J198" s="28"/>
      <c r="K198" s="28"/>
    </row>
    <row r="199" spans="2:11" ht="12.75" customHeight="1" x14ac:dyDescent="0.2">
      <c r="B199" s="28"/>
      <c r="C199" s="150"/>
      <c r="D199" s="28"/>
      <c r="E199" s="28"/>
      <c r="F199" s="28"/>
      <c r="G199" s="28"/>
      <c r="H199" s="28"/>
      <c r="I199" s="28"/>
      <c r="J199" s="28"/>
      <c r="K199" s="28"/>
    </row>
    <row r="200" spans="2:11" ht="12.75" customHeight="1" x14ac:dyDescent="0.2">
      <c r="B200" s="28"/>
      <c r="C200" s="150"/>
      <c r="D200" s="28"/>
      <c r="E200" s="28"/>
      <c r="F200" s="28"/>
      <c r="G200" s="28"/>
      <c r="H200" s="28"/>
      <c r="I200" s="28"/>
      <c r="J200" s="28"/>
      <c r="K200" s="28"/>
    </row>
    <row r="201" spans="2:11" ht="12.75" customHeight="1" x14ac:dyDescent="0.2">
      <c r="B201" s="28"/>
      <c r="C201" s="150"/>
      <c r="D201" s="28"/>
      <c r="E201" s="28"/>
      <c r="F201" s="28"/>
      <c r="G201" s="28"/>
      <c r="H201" s="28"/>
      <c r="I201" s="28"/>
      <c r="J201" s="28"/>
      <c r="K201" s="28"/>
    </row>
    <row r="202" spans="2:11" ht="12.75" customHeight="1" x14ac:dyDescent="0.2">
      <c r="B202" s="28"/>
      <c r="C202" s="150"/>
      <c r="D202" s="28"/>
      <c r="E202" s="28"/>
      <c r="F202" s="28"/>
      <c r="G202" s="28"/>
      <c r="H202" s="28"/>
      <c r="I202" s="28"/>
      <c r="J202" s="28"/>
      <c r="K202" s="28"/>
    </row>
    <row r="203" spans="2:11" ht="12.75" customHeight="1" x14ac:dyDescent="0.2">
      <c r="B203" s="28"/>
      <c r="C203" s="150"/>
      <c r="D203" s="28"/>
      <c r="E203" s="28"/>
      <c r="F203" s="28"/>
      <c r="G203" s="28"/>
      <c r="H203" s="28"/>
      <c r="I203" s="28"/>
      <c r="J203" s="28"/>
      <c r="K203" s="28"/>
    </row>
    <row r="204" spans="2:11" ht="12.75" customHeight="1" x14ac:dyDescent="0.2">
      <c r="B204" s="28"/>
      <c r="C204" s="150"/>
      <c r="D204" s="28"/>
      <c r="E204" s="28"/>
      <c r="F204" s="28"/>
      <c r="G204" s="28"/>
      <c r="H204" s="28"/>
      <c r="I204" s="28"/>
      <c r="J204" s="28"/>
      <c r="K204" s="28"/>
    </row>
    <row r="205" spans="2:11" ht="12.75" customHeight="1" x14ac:dyDescent="0.2">
      <c r="B205" s="28"/>
      <c r="C205" s="150"/>
      <c r="D205" s="28"/>
      <c r="E205" s="28"/>
      <c r="F205" s="28"/>
      <c r="G205" s="28"/>
      <c r="H205" s="28"/>
      <c r="I205" s="28"/>
      <c r="J205" s="28"/>
      <c r="K205" s="28"/>
    </row>
    <row r="206" spans="2:11" ht="12.75" customHeight="1" x14ac:dyDescent="0.2">
      <c r="B206" s="28"/>
      <c r="C206" s="150"/>
      <c r="D206" s="28"/>
      <c r="E206" s="28"/>
      <c r="F206" s="28"/>
      <c r="G206" s="28"/>
      <c r="H206" s="28"/>
      <c r="I206" s="28"/>
      <c r="J206" s="28"/>
      <c r="K206" s="28"/>
    </row>
    <row r="207" spans="2:11" ht="12.75" customHeight="1" x14ac:dyDescent="0.2">
      <c r="B207" s="28"/>
      <c r="C207" s="150"/>
      <c r="D207" s="28"/>
      <c r="E207" s="28"/>
      <c r="F207" s="28"/>
      <c r="G207" s="28"/>
      <c r="H207" s="28"/>
      <c r="I207" s="28"/>
      <c r="J207" s="28"/>
      <c r="K207" s="28"/>
    </row>
    <row r="208" spans="2:11" ht="12.75" customHeight="1" x14ac:dyDescent="0.2">
      <c r="B208" s="28"/>
      <c r="C208" s="150"/>
      <c r="D208" s="28"/>
      <c r="E208" s="28"/>
      <c r="F208" s="28"/>
      <c r="G208" s="28"/>
      <c r="H208" s="28"/>
      <c r="I208" s="28"/>
      <c r="J208" s="28"/>
      <c r="K208" s="28"/>
    </row>
    <row r="209" spans="2:11" ht="12.75" customHeight="1" x14ac:dyDescent="0.2">
      <c r="B209" s="28"/>
      <c r="C209" s="150"/>
      <c r="D209" s="28"/>
      <c r="E209" s="28"/>
      <c r="F209" s="28"/>
      <c r="G209" s="28"/>
      <c r="H209" s="28"/>
      <c r="I209" s="28"/>
      <c r="J209" s="28"/>
      <c r="K209" s="28"/>
    </row>
    <row r="210" spans="2:11" ht="12.75" customHeight="1" x14ac:dyDescent="0.2">
      <c r="B210" s="28"/>
      <c r="C210" s="150"/>
      <c r="D210" s="28"/>
      <c r="E210" s="28"/>
      <c r="F210" s="28"/>
      <c r="G210" s="28"/>
      <c r="H210" s="28"/>
      <c r="I210" s="28"/>
      <c r="J210" s="28"/>
      <c r="K210" s="28"/>
    </row>
    <row r="211" spans="2:11" ht="12.75" customHeight="1" x14ac:dyDescent="0.2">
      <c r="B211" s="28"/>
      <c r="C211" s="150"/>
      <c r="D211" s="28"/>
      <c r="E211" s="28"/>
      <c r="F211" s="28"/>
      <c r="G211" s="28"/>
      <c r="H211" s="28"/>
      <c r="I211" s="28"/>
      <c r="J211" s="28"/>
      <c r="K211" s="28"/>
    </row>
    <row r="212" spans="2:11" ht="12.75" customHeight="1" x14ac:dyDescent="0.2">
      <c r="B212" s="28"/>
      <c r="C212" s="150"/>
      <c r="D212" s="28"/>
      <c r="E212" s="28"/>
      <c r="F212" s="28"/>
      <c r="G212" s="28"/>
      <c r="H212" s="28"/>
      <c r="I212" s="28"/>
      <c r="J212" s="28"/>
      <c r="K212" s="28"/>
    </row>
    <row r="213" spans="2:11" ht="12.75" customHeight="1" x14ac:dyDescent="0.2">
      <c r="B213" s="28"/>
      <c r="C213" s="150"/>
      <c r="D213" s="28"/>
      <c r="E213" s="28"/>
      <c r="F213" s="28"/>
      <c r="G213" s="28"/>
      <c r="H213" s="28"/>
      <c r="I213" s="28"/>
      <c r="J213" s="28"/>
      <c r="K213" s="28"/>
    </row>
    <row r="214" spans="2:11" ht="12.75" customHeight="1" x14ac:dyDescent="0.2">
      <c r="B214" s="28"/>
      <c r="C214" s="150"/>
      <c r="D214" s="28"/>
      <c r="E214" s="28"/>
      <c r="F214" s="28"/>
      <c r="G214" s="28"/>
      <c r="H214" s="28"/>
      <c r="I214" s="28"/>
      <c r="J214" s="28"/>
      <c r="K214" s="28"/>
    </row>
    <row r="215" spans="2:11" ht="12.75" customHeight="1" x14ac:dyDescent="0.2">
      <c r="B215" s="28"/>
      <c r="C215" s="150"/>
      <c r="D215" s="28"/>
      <c r="E215" s="28"/>
      <c r="F215" s="28"/>
      <c r="G215" s="28"/>
      <c r="H215" s="28"/>
      <c r="I215" s="28"/>
      <c r="J215" s="28"/>
      <c r="K215" s="28"/>
    </row>
    <row r="216" spans="2:11" ht="12.75" customHeight="1" x14ac:dyDescent="0.2">
      <c r="B216" s="28"/>
      <c r="C216" s="150"/>
      <c r="D216" s="28"/>
      <c r="E216" s="28"/>
      <c r="F216" s="28"/>
      <c r="G216" s="28"/>
      <c r="H216" s="28"/>
      <c r="I216" s="28"/>
      <c r="J216" s="28"/>
      <c r="K216" s="28"/>
    </row>
    <row r="217" spans="2:11" ht="12.75" customHeight="1" x14ac:dyDescent="0.2">
      <c r="B217" s="28"/>
      <c r="C217" s="150"/>
      <c r="D217" s="28"/>
      <c r="E217" s="28"/>
      <c r="F217" s="28"/>
      <c r="G217" s="28"/>
      <c r="H217" s="28"/>
      <c r="I217" s="28"/>
      <c r="J217" s="28"/>
      <c r="K217" s="28"/>
    </row>
    <row r="218" spans="2:11" ht="12.75" customHeight="1" x14ac:dyDescent="0.2">
      <c r="B218" s="28"/>
      <c r="C218" s="150"/>
      <c r="D218" s="28"/>
      <c r="E218" s="28"/>
      <c r="F218" s="28"/>
      <c r="G218" s="28"/>
      <c r="H218" s="28"/>
      <c r="I218" s="28"/>
      <c r="J218" s="28"/>
      <c r="K218" s="28"/>
    </row>
    <row r="219" spans="2:11" ht="12.75" customHeight="1" x14ac:dyDescent="0.2">
      <c r="B219" s="28"/>
      <c r="C219" s="150"/>
      <c r="D219" s="28"/>
      <c r="E219" s="28"/>
      <c r="F219" s="28"/>
      <c r="G219" s="28"/>
      <c r="H219" s="28"/>
      <c r="I219" s="28"/>
      <c r="J219" s="28"/>
      <c r="K219" s="28"/>
    </row>
    <row r="220" spans="2:11" ht="12.75" customHeight="1" x14ac:dyDescent="0.2">
      <c r="B220" s="28"/>
      <c r="C220" s="150"/>
      <c r="D220" s="28"/>
      <c r="E220" s="28"/>
      <c r="F220" s="28"/>
      <c r="G220" s="28"/>
      <c r="H220" s="28"/>
      <c r="I220" s="28"/>
      <c r="J220" s="28"/>
      <c r="K220" s="28"/>
    </row>
    <row r="221" spans="2:11" ht="12.75" customHeight="1" x14ac:dyDescent="0.2">
      <c r="B221" s="28"/>
      <c r="C221" s="150"/>
      <c r="D221" s="28"/>
      <c r="E221" s="28"/>
      <c r="F221" s="28"/>
      <c r="G221" s="28"/>
      <c r="H221" s="28"/>
      <c r="I221" s="28"/>
      <c r="J221" s="28"/>
      <c r="K221" s="28"/>
    </row>
    <row r="222" spans="2:11" ht="12.75" customHeight="1" x14ac:dyDescent="0.2">
      <c r="B222" s="28"/>
      <c r="C222" s="150"/>
      <c r="D222" s="28"/>
      <c r="E222" s="28"/>
      <c r="F222" s="28"/>
      <c r="G222" s="28"/>
      <c r="H222" s="28"/>
      <c r="I222" s="28"/>
      <c r="J222" s="28"/>
      <c r="K222" s="28"/>
    </row>
    <row r="223" spans="2:11" ht="12.75" customHeight="1" x14ac:dyDescent="0.2">
      <c r="B223" s="28"/>
      <c r="C223" s="150"/>
      <c r="D223" s="28"/>
      <c r="E223" s="28"/>
      <c r="F223" s="28"/>
      <c r="G223" s="28"/>
      <c r="H223" s="28"/>
      <c r="I223" s="28"/>
      <c r="J223" s="28"/>
      <c r="K223" s="28"/>
    </row>
    <row r="224" spans="2:11" ht="12.75" customHeight="1" x14ac:dyDescent="0.2">
      <c r="B224" s="28"/>
      <c r="C224" s="150"/>
      <c r="D224" s="28"/>
      <c r="E224" s="28"/>
      <c r="F224" s="28"/>
      <c r="G224" s="28"/>
      <c r="H224" s="28"/>
      <c r="I224" s="28"/>
      <c r="J224" s="28"/>
      <c r="K224" s="28"/>
    </row>
    <row r="225" spans="2:11" ht="12.75" customHeight="1" x14ac:dyDescent="0.2">
      <c r="B225" s="28"/>
      <c r="C225" s="150"/>
      <c r="D225" s="28"/>
      <c r="E225" s="28"/>
      <c r="F225" s="28"/>
      <c r="G225" s="28"/>
      <c r="H225" s="28"/>
      <c r="I225" s="28"/>
      <c r="J225" s="28"/>
      <c r="K225" s="28"/>
    </row>
    <row r="226" spans="2:11" ht="12.75" customHeight="1" x14ac:dyDescent="0.2">
      <c r="B226" s="28"/>
      <c r="C226" s="150"/>
      <c r="D226" s="28"/>
      <c r="E226" s="28"/>
      <c r="F226" s="28"/>
      <c r="G226" s="28"/>
      <c r="H226" s="28"/>
      <c r="I226" s="28"/>
      <c r="J226" s="28"/>
      <c r="K226" s="28"/>
    </row>
    <row r="227" spans="2:11" ht="12.75" customHeight="1" x14ac:dyDescent="0.2">
      <c r="B227" s="28"/>
      <c r="C227" s="150"/>
      <c r="D227" s="28"/>
      <c r="E227" s="28"/>
      <c r="F227" s="28"/>
      <c r="G227" s="28"/>
      <c r="H227" s="28"/>
      <c r="I227" s="28"/>
      <c r="J227" s="28"/>
      <c r="K227" s="28"/>
    </row>
    <row r="228" spans="2:11" ht="12.75" customHeight="1" x14ac:dyDescent="0.2">
      <c r="B228" s="28"/>
      <c r="C228" s="150"/>
      <c r="D228" s="28"/>
      <c r="E228" s="28"/>
      <c r="F228" s="28"/>
      <c r="G228" s="28"/>
      <c r="H228" s="28"/>
      <c r="I228" s="28"/>
      <c r="J228" s="28"/>
      <c r="K228" s="28"/>
    </row>
    <row r="229" spans="2:11" ht="12.75" customHeight="1" x14ac:dyDescent="0.2">
      <c r="B229" s="28"/>
      <c r="C229" s="150"/>
      <c r="D229" s="28"/>
      <c r="E229" s="28"/>
      <c r="F229" s="28"/>
      <c r="G229" s="28"/>
      <c r="H229" s="28"/>
      <c r="I229" s="28"/>
      <c r="J229" s="28"/>
      <c r="K229" s="28"/>
    </row>
    <row r="230" spans="2:11" ht="12.75" customHeight="1" x14ac:dyDescent="0.2">
      <c r="B230" s="28"/>
      <c r="C230" s="150"/>
      <c r="D230" s="28"/>
      <c r="E230" s="28"/>
      <c r="F230" s="28"/>
      <c r="G230" s="28"/>
      <c r="H230" s="28"/>
      <c r="I230" s="28"/>
      <c r="J230" s="28"/>
      <c r="K230" s="28"/>
    </row>
    <row r="231" spans="2:11" ht="12.75" customHeight="1" x14ac:dyDescent="0.2">
      <c r="B231" s="28"/>
      <c r="C231" s="150"/>
      <c r="D231" s="28"/>
      <c r="E231" s="28"/>
      <c r="F231" s="28"/>
      <c r="G231" s="28"/>
      <c r="H231" s="28"/>
      <c r="I231" s="28"/>
      <c r="J231" s="28"/>
      <c r="K231" s="28"/>
    </row>
    <row r="232" spans="2:11" ht="12.75" customHeight="1" x14ac:dyDescent="0.2">
      <c r="B232" s="28"/>
      <c r="C232" s="150"/>
      <c r="D232" s="28"/>
      <c r="E232" s="28"/>
      <c r="F232" s="28"/>
      <c r="G232" s="28"/>
      <c r="H232" s="28"/>
      <c r="I232" s="28"/>
      <c r="J232" s="28"/>
      <c r="K232" s="28"/>
    </row>
    <row r="233" spans="2:11" ht="12.75" customHeight="1" x14ac:dyDescent="0.2">
      <c r="B233" s="28"/>
      <c r="C233" s="150"/>
      <c r="D233" s="28"/>
      <c r="E233" s="28"/>
      <c r="F233" s="28"/>
      <c r="G233" s="28"/>
      <c r="H233" s="28"/>
      <c r="I233" s="28"/>
      <c r="J233" s="28"/>
      <c r="K233" s="28"/>
    </row>
    <row r="234" spans="2:11" ht="12.75" customHeight="1" x14ac:dyDescent="0.2">
      <c r="B234" s="28"/>
      <c r="C234" s="150"/>
      <c r="D234" s="28"/>
      <c r="E234" s="28"/>
      <c r="F234" s="28"/>
      <c r="G234" s="28"/>
      <c r="H234" s="28"/>
      <c r="I234" s="28"/>
      <c r="J234" s="28"/>
      <c r="K234" s="28"/>
    </row>
    <row r="235" spans="2:11" ht="12.75" customHeight="1" x14ac:dyDescent="0.2">
      <c r="B235" s="28"/>
      <c r="C235" s="150"/>
      <c r="D235" s="28"/>
      <c r="E235" s="28"/>
      <c r="F235" s="28"/>
      <c r="G235" s="28"/>
      <c r="H235" s="28"/>
      <c r="I235" s="28"/>
      <c r="J235" s="28"/>
      <c r="K235" s="28"/>
    </row>
    <row r="236" spans="2:11" ht="12.75" customHeight="1" x14ac:dyDescent="0.2">
      <c r="B236" s="28"/>
      <c r="C236" s="150"/>
      <c r="D236" s="28"/>
      <c r="E236" s="28"/>
      <c r="F236" s="28"/>
      <c r="G236" s="28"/>
      <c r="H236" s="28"/>
      <c r="I236" s="28"/>
      <c r="J236" s="28"/>
      <c r="K236" s="28"/>
    </row>
    <row r="237" spans="2:11" ht="12.75" customHeight="1" x14ac:dyDescent="0.2">
      <c r="B237" s="28"/>
      <c r="C237" s="150"/>
      <c r="D237" s="28"/>
      <c r="E237" s="28"/>
      <c r="F237" s="28"/>
      <c r="G237" s="28"/>
      <c r="H237" s="28"/>
      <c r="I237" s="28"/>
      <c r="J237" s="28"/>
      <c r="K237" s="28"/>
    </row>
    <row r="238" spans="2:11" ht="12.75" customHeight="1" x14ac:dyDescent="0.2">
      <c r="B238" s="28"/>
      <c r="C238" s="150"/>
      <c r="D238" s="28"/>
      <c r="E238" s="28"/>
      <c r="F238" s="28"/>
      <c r="G238" s="28"/>
      <c r="H238" s="28"/>
      <c r="I238" s="28"/>
      <c r="J238" s="28"/>
      <c r="K238" s="28"/>
    </row>
    <row r="239" spans="2:11" ht="12.75" customHeight="1" x14ac:dyDescent="0.2">
      <c r="B239" s="28"/>
      <c r="C239" s="150"/>
      <c r="D239" s="28"/>
      <c r="E239" s="28"/>
      <c r="F239" s="28"/>
      <c r="G239" s="28"/>
      <c r="H239" s="28"/>
      <c r="I239" s="28"/>
      <c r="J239" s="28"/>
      <c r="K239" s="28"/>
    </row>
    <row r="240" spans="2:11" ht="12.75" customHeight="1" x14ac:dyDescent="0.2">
      <c r="B240" s="28"/>
      <c r="C240" s="150"/>
      <c r="D240" s="28"/>
      <c r="E240" s="28"/>
      <c r="F240" s="28"/>
      <c r="G240" s="28"/>
      <c r="H240" s="28"/>
      <c r="I240" s="28"/>
      <c r="J240" s="28"/>
      <c r="K240" s="28"/>
    </row>
    <row r="241" spans="2:11" ht="12.75" customHeight="1" x14ac:dyDescent="0.2">
      <c r="B241" s="28"/>
      <c r="C241" s="150"/>
      <c r="D241" s="28"/>
      <c r="E241" s="28"/>
      <c r="F241" s="28"/>
      <c r="G241" s="28"/>
      <c r="H241" s="28"/>
      <c r="I241" s="28"/>
      <c r="J241" s="28"/>
      <c r="K241" s="28"/>
    </row>
    <row r="242" spans="2:11" ht="12.75" customHeight="1" x14ac:dyDescent="0.2">
      <c r="B242" s="28"/>
      <c r="C242" s="150"/>
      <c r="D242" s="28"/>
      <c r="E242" s="28"/>
      <c r="F242" s="28"/>
      <c r="G242" s="28"/>
      <c r="H242" s="28"/>
      <c r="I242" s="28"/>
      <c r="J242" s="28"/>
      <c r="K242" s="28"/>
    </row>
    <row r="243" spans="2:11" ht="12.75" customHeight="1" x14ac:dyDescent="0.2">
      <c r="B243" s="28"/>
      <c r="C243" s="150"/>
      <c r="D243" s="28"/>
      <c r="E243" s="28"/>
      <c r="F243" s="28"/>
      <c r="G243" s="28"/>
      <c r="H243" s="28"/>
      <c r="I243" s="28"/>
      <c r="J243" s="28"/>
      <c r="K243" s="28"/>
    </row>
    <row r="244" spans="2:11" ht="12.75" customHeight="1" x14ac:dyDescent="0.2">
      <c r="B244" s="28"/>
      <c r="C244" s="150"/>
      <c r="D244" s="28"/>
      <c r="E244" s="28"/>
      <c r="F244" s="28"/>
      <c r="G244" s="28"/>
      <c r="H244" s="28"/>
      <c r="I244" s="28"/>
      <c r="J244" s="28"/>
      <c r="K244" s="28"/>
    </row>
    <row r="245" spans="2:11" ht="12.75" customHeight="1" x14ac:dyDescent="0.2">
      <c r="B245" s="28"/>
      <c r="C245" s="150"/>
      <c r="D245" s="28"/>
      <c r="E245" s="28"/>
      <c r="F245" s="28"/>
      <c r="G245" s="28"/>
      <c r="H245" s="28"/>
      <c r="I245" s="28"/>
      <c r="J245" s="28"/>
      <c r="K245" s="28"/>
    </row>
    <row r="246" spans="2:11" ht="12.75" customHeight="1" x14ac:dyDescent="0.2">
      <c r="B246" s="28"/>
      <c r="C246" s="150"/>
      <c r="D246" s="28"/>
      <c r="E246" s="28"/>
      <c r="F246" s="28"/>
      <c r="G246" s="28"/>
      <c r="H246" s="28"/>
      <c r="I246" s="28"/>
      <c r="J246" s="28"/>
      <c r="K246" s="28"/>
    </row>
    <row r="247" spans="2:11" ht="12.75" customHeight="1" x14ac:dyDescent="0.2">
      <c r="B247" s="28"/>
      <c r="C247" s="150"/>
      <c r="D247" s="28"/>
      <c r="E247" s="28"/>
      <c r="F247" s="28"/>
      <c r="G247" s="28"/>
      <c r="H247" s="28"/>
      <c r="I247" s="28"/>
      <c r="J247" s="28"/>
      <c r="K247" s="28"/>
    </row>
    <row r="248" spans="2:11" ht="12.75" customHeight="1" x14ac:dyDescent="0.2">
      <c r="B248" s="28"/>
      <c r="C248" s="150"/>
      <c r="D248" s="28"/>
      <c r="E248" s="28"/>
      <c r="F248" s="28"/>
      <c r="G248" s="28"/>
      <c r="H248" s="28"/>
      <c r="I248" s="28"/>
      <c r="J248" s="28"/>
      <c r="K248" s="28"/>
    </row>
    <row r="249" spans="2:11" ht="12.75" customHeight="1" x14ac:dyDescent="0.2">
      <c r="B249" s="28"/>
      <c r="C249" s="150"/>
      <c r="D249" s="28"/>
      <c r="E249" s="28"/>
      <c r="F249" s="28"/>
      <c r="G249" s="28"/>
      <c r="H249" s="28"/>
      <c r="I249" s="28"/>
      <c r="J249" s="28"/>
      <c r="K249" s="28"/>
    </row>
    <row r="250" spans="2:11" ht="12.75" customHeight="1" x14ac:dyDescent="0.2">
      <c r="B250" s="28"/>
      <c r="C250" s="150"/>
      <c r="D250" s="28"/>
      <c r="E250" s="28"/>
      <c r="F250" s="28"/>
      <c r="G250" s="28"/>
      <c r="H250" s="28"/>
      <c r="I250" s="28"/>
      <c r="J250" s="28"/>
      <c r="K250" s="28"/>
    </row>
    <row r="251" spans="2:11" ht="12.75" customHeight="1" x14ac:dyDescent="0.2">
      <c r="B251" s="28"/>
      <c r="C251" s="150"/>
      <c r="D251" s="28"/>
      <c r="E251" s="28"/>
      <c r="F251" s="28"/>
      <c r="G251" s="28"/>
      <c r="H251" s="28"/>
      <c r="I251" s="28"/>
      <c r="J251" s="28"/>
      <c r="K251" s="28"/>
    </row>
    <row r="252" spans="2:11" ht="12.75" customHeight="1" x14ac:dyDescent="0.2">
      <c r="B252" s="28"/>
      <c r="C252" s="150"/>
      <c r="D252" s="28"/>
      <c r="E252" s="28"/>
      <c r="F252" s="28"/>
      <c r="G252" s="28"/>
      <c r="H252" s="28"/>
      <c r="I252" s="28"/>
      <c r="J252" s="28"/>
      <c r="K252" s="28"/>
    </row>
    <row r="253" spans="2:11" ht="12.75" customHeight="1" x14ac:dyDescent="0.2">
      <c r="B253" s="28"/>
      <c r="C253" s="150"/>
      <c r="D253" s="28"/>
      <c r="E253" s="28"/>
      <c r="F253" s="28"/>
      <c r="G253" s="28"/>
      <c r="H253" s="28"/>
      <c r="I253" s="28"/>
      <c r="J253" s="28"/>
      <c r="K253" s="28"/>
    </row>
    <row r="254" spans="2:11" ht="12.75" customHeight="1" x14ac:dyDescent="0.2">
      <c r="B254" s="28"/>
      <c r="C254" s="150"/>
      <c r="D254" s="28"/>
      <c r="E254" s="28"/>
      <c r="F254" s="28"/>
      <c r="G254" s="28"/>
      <c r="H254" s="28"/>
      <c r="I254" s="28"/>
      <c r="J254" s="28"/>
      <c r="K254" s="28"/>
    </row>
    <row r="255" spans="2:11" ht="12.75" customHeight="1" x14ac:dyDescent="0.2">
      <c r="B255" s="28"/>
      <c r="C255" s="150"/>
      <c r="D255" s="28"/>
      <c r="E255" s="28"/>
      <c r="F255" s="28"/>
      <c r="G255" s="28"/>
      <c r="H255" s="28"/>
      <c r="I255" s="28"/>
      <c r="J255" s="28"/>
      <c r="K255" s="28"/>
    </row>
    <row r="256" spans="2:11" ht="12.75" customHeight="1" x14ac:dyDescent="0.2">
      <c r="B256" s="28"/>
      <c r="C256" s="150"/>
      <c r="D256" s="28"/>
      <c r="E256" s="28"/>
      <c r="F256" s="28"/>
      <c r="G256" s="28"/>
      <c r="H256" s="28"/>
      <c r="I256" s="28"/>
      <c r="J256" s="28"/>
      <c r="K256" s="28"/>
    </row>
    <row r="257" spans="2:11" ht="12.75" customHeight="1" x14ac:dyDescent="0.2">
      <c r="B257" s="28"/>
      <c r="C257" s="150"/>
      <c r="D257" s="28"/>
      <c r="E257" s="28"/>
      <c r="F257" s="28"/>
      <c r="G257" s="28"/>
      <c r="H257" s="28"/>
      <c r="I257" s="28"/>
      <c r="J257" s="28"/>
      <c r="K257" s="28"/>
    </row>
    <row r="258" spans="2:11" ht="12.75" customHeight="1" x14ac:dyDescent="0.2">
      <c r="B258" s="28"/>
      <c r="C258" s="150"/>
      <c r="D258" s="28"/>
      <c r="E258" s="28"/>
      <c r="F258" s="28"/>
      <c r="G258" s="28"/>
      <c r="H258" s="28"/>
      <c r="I258" s="28"/>
      <c r="J258" s="28"/>
      <c r="K258" s="28"/>
    </row>
    <row r="259" spans="2:11" ht="12.75" customHeight="1" x14ac:dyDescent="0.2">
      <c r="B259" s="28"/>
      <c r="C259" s="150"/>
      <c r="D259" s="28"/>
      <c r="E259" s="28"/>
      <c r="F259" s="28"/>
      <c r="G259" s="28"/>
      <c r="H259" s="28"/>
      <c r="I259" s="28"/>
      <c r="J259" s="28"/>
      <c r="K259" s="28"/>
    </row>
    <row r="260" spans="2:11" ht="12.75" customHeight="1" x14ac:dyDescent="0.2">
      <c r="B260" s="28"/>
      <c r="C260" s="150"/>
      <c r="D260" s="28"/>
      <c r="E260" s="28"/>
      <c r="F260" s="28"/>
      <c r="G260" s="28"/>
      <c r="H260" s="28"/>
      <c r="I260" s="28"/>
      <c r="J260" s="28"/>
      <c r="K260" s="28"/>
    </row>
    <row r="261" spans="2:11" ht="12.75" customHeight="1" x14ac:dyDescent="0.2">
      <c r="B261" s="28"/>
      <c r="C261" s="150"/>
      <c r="D261" s="28"/>
      <c r="E261" s="28"/>
      <c r="F261" s="28"/>
      <c r="G261" s="28"/>
      <c r="H261" s="28"/>
      <c r="I261" s="28"/>
      <c r="J261" s="28"/>
      <c r="K261" s="28"/>
    </row>
    <row r="262" spans="2:11" ht="12.75" customHeight="1" x14ac:dyDescent="0.2">
      <c r="B262" s="28"/>
      <c r="C262" s="150"/>
      <c r="D262" s="28"/>
      <c r="E262" s="28"/>
      <c r="F262" s="28"/>
      <c r="G262" s="28"/>
      <c r="H262" s="28"/>
      <c r="I262" s="28"/>
      <c r="J262" s="28"/>
      <c r="K262" s="28"/>
    </row>
    <row r="263" spans="2:11" ht="12.75" customHeight="1" x14ac:dyDescent="0.2">
      <c r="B263" s="28"/>
      <c r="C263" s="150"/>
      <c r="D263" s="28"/>
      <c r="E263" s="28"/>
      <c r="F263" s="28"/>
      <c r="G263" s="28"/>
      <c r="H263" s="28"/>
      <c r="I263" s="28"/>
      <c r="J263" s="28"/>
      <c r="K263" s="28"/>
    </row>
    <row r="264" spans="2:11" ht="12.75" customHeight="1" x14ac:dyDescent="0.2">
      <c r="B264" s="28"/>
      <c r="C264" s="150"/>
      <c r="D264" s="28"/>
      <c r="E264" s="28"/>
      <c r="F264" s="28"/>
      <c r="G264" s="28"/>
      <c r="H264" s="28"/>
      <c r="I264" s="28"/>
      <c r="J264" s="28"/>
      <c r="K264" s="28"/>
    </row>
    <row r="265" spans="2:11" ht="12.75" customHeight="1" x14ac:dyDescent="0.2">
      <c r="B265" s="28"/>
      <c r="C265" s="150"/>
      <c r="D265" s="28"/>
      <c r="E265" s="28"/>
      <c r="F265" s="28"/>
      <c r="G265" s="28"/>
      <c r="H265" s="28"/>
      <c r="I265" s="28"/>
      <c r="J265" s="28"/>
      <c r="K265" s="28"/>
    </row>
    <row r="266" spans="2:11" ht="12.75" customHeight="1" x14ac:dyDescent="0.2">
      <c r="B266" s="28"/>
      <c r="C266" s="150"/>
      <c r="D266" s="28"/>
      <c r="E266" s="28"/>
      <c r="F266" s="28"/>
      <c r="G266" s="28"/>
      <c r="H266" s="28"/>
      <c r="I266" s="28"/>
      <c r="J266" s="28"/>
      <c r="K266" s="28"/>
    </row>
    <row r="267" spans="2:11" ht="12.75" customHeight="1" x14ac:dyDescent="0.2">
      <c r="B267" s="28"/>
      <c r="C267" s="150"/>
      <c r="D267" s="28"/>
      <c r="E267" s="28"/>
      <c r="F267" s="28"/>
      <c r="G267" s="28"/>
      <c r="H267" s="28"/>
      <c r="I267" s="28"/>
      <c r="J267" s="28"/>
      <c r="K267" s="28"/>
    </row>
    <row r="268" spans="2:11" ht="12.75" customHeight="1" x14ac:dyDescent="0.2">
      <c r="B268" s="28"/>
      <c r="C268" s="150"/>
      <c r="D268" s="28"/>
      <c r="E268" s="28"/>
      <c r="F268" s="28"/>
      <c r="G268" s="28"/>
      <c r="H268" s="28"/>
      <c r="I268" s="28"/>
      <c r="J268" s="28"/>
      <c r="K268" s="28"/>
    </row>
    <row r="269" spans="2:11" ht="12.75" customHeight="1" x14ac:dyDescent="0.2">
      <c r="B269" s="28"/>
      <c r="C269" s="150"/>
      <c r="D269" s="28"/>
      <c r="E269" s="28"/>
      <c r="F269" s="28"/>
      <c r="G269" s="28"/>
      <c r="H269" s="28"/>
      <c r="I269" s="28"/>
      <c r="J269" s="28"/>
      <c r="K269" s="28"/>
    </row>
    <row r="270" spans="2:11" ht="12.75" customHeight="1" x14ac:dyDescent="0.2">
      <c r="B270" s="28"/>
      <c r="C270" s="150"/>
      <c r="D270" s="28"/>
      <c r="E270" s="28"/>
      <c r="F270" s="28"/>
      <c r="G270" s="28"/>
      <c r="H270" s="28"/>
      <c r="I270" s="28"/>
      <c r="J270" s="28"/>
      <c r="K270" s="28"/>
    </row>
    <row r="271" spans="2:11" ht="12.75" customHeight="1" x14ac:dyDescent="0.2">
      <c r="B271" s="28"/>
      <c r="C271" s="150"/>
      <c r="D271" s="28"/>
      <c r="E271" s="28"/>
      <c r="F271" s="28"/>
      <c r="G271" s="28"/>
      <c r="H271" s="28"/>
      <c r="I271" s="28"/>
      <c r="J271" s="28"/>
      <c r="K271" s="28"/>
    </row>
    <row r="272" spans="2:11" ht="12.75" customHeight="1" x14ac:dyDescent="0.2">
      <c r="B272" s="28"/>
      <c r="C272" s="150"/>
      <c r="D272" s="28"/>
      <c r="E272" s="28"/>
      <c r="F272" s="28"/>
      <c r="G272" s="28"/>
      <c r="H272" s="28"/>
      <c r="I272" s="28"/>
      <c r="J272" s="28"/>
      <c r="K272" s="28"/>
    </row>
    <row r="273" spans="2:11" ht="12.75" customHeight="1" x14ac:dyDescent="0.2">
      <c r="B273" s="28"/>
      <c r="C273" s="150"/>
      <c r="D273" s="28"/>
      <c r="E273" s="28"/>
      <c r="F273" s="28"/>
      <c r="G273" s="28"/>
      <c r="H273" s="28"/>
      <c r="I273" s="28"/>
      <c r="J273" s="28"/>
      <c r="K273" s="28"/>
    </row>
    <row r="274" spans="2:11" ht="12.75" customHeight="1" x14ac:dyDescent="0.2">
      <c r="B274" s="28"/>
      <c r="C274" s="150"/>
      <c r="D274" s="28"/>
      <c r="E274" s="28"/>
      <c r="F274" s="28"/>
      <c r="G274" s="28"/>
      <c r="H274" s="28"/>
      <c r="I274" s="28"/>
      <c r="J274" s="28"/>
      <c r="K274" s="28"/>
    </row>
    <row r="275" spans="2:11" ht="12.75" customHeight="1" x14ac:dyDescent="0.2">
      <c r="B275" s="28"/>
      <c r="C275" s="150"/>
      <c r="D275" s="28"/>
      <c r="E275" s="28"/>
      <c r="F275" s="28"/>
      <c r="G275" s="28"/>
      <c r="H275" s="28"/>
      <c r="I275" s="28"/>
      <c r="J275" s="28"/>
      <c r="K275" s="28"/>
    </row>
    <row r="276" spans="2:11" ht="12.75" customHeight="1" x14ac:dyDescent="0.2">
      <c r="B276" s="28"/>
      <c r="C276" s="150"/>
      <c r="D276" s="28"/>
      <c r="E276" s="28"/>
      <c r="F276" s="28"/>
      <c r="G276" s="28"/>
      <c r="H276" s="28"/>
      <c r="I276" s="28"/>
      <c r="J276" s="28"/>
      <c r="K276" s="28"/>
    </row>
    <row r="277" spans="2:11" ht="12.75" customHeight="1" x14ac:dyDescent="0.2">
      <c r="B277" s="28"/>
      <c r="C277" s="150"/>
      <c r="D277" s="28"/>
      <c r="E277" s="28"/>
      <c r="F277" s="28"/>
      <c r="G277" s="28"/>
      <c r="H277" s="28"/>
      <c r="I277" s="28"/>
      <c r="J277" s="28"/>
      <c r="K277" s="28"/>
    </row>
    <row r="278" spans="2:11" ht="12.75" customHeight="1" x14ac:dyDescent="0.2">
      <c r="B278" s="28"/>
      <c r="C278" s="150"/>
      <c r="D278" s="28"/>
      <c r="E278" s="28"/>
      <c r="F278" s="28"/>
      <c r="G278" s="28"/>
      <c r="H278" s="28"/>
      <c r="I278" s="28"/>
      <c r="J278" s="28"/>
      <c r="K278" s="28"/>
    </row>
    <row r="279" spans="2:11" ht="12.75" customHeight="1" x14ac:dyDescent="0.2">
      <c r="B279" s="28"/>
      <c r="C279" s="150"/>
      <c r="D279" s="28"/>
      <c r="E279" s="28"/>
      <c r="F279" s="28"/>
      <c r="G279" s="28"/>
      <c r="H279" s="28"/>
      <c r="I279" s="28"/>
      <c r="J279" s="28"/>
      <c r="K279" s="28"/>
    </row>
    <row r="280" spans="2:11" ht="12.75" customHeight="1" x14ac:dyDescent="0.2">
      <c r="B280" s="28"/>
      <c r="C280" s="150"/>
      <c r="D280" s="28"/>
      <c r="E280" s="28"/>
      <c r="F280" s="28"/>
      <c r="G280" s="28"/>
      <c r="H280" s="28"/>
      <c r="I280" s="28"/>
      <c r="J280" s="28"/>
      <c r="K280" s="28"/>
    </row>
    <row r="281" spans="2:11" ht="12.75" customHeight="1" x14ac:dyDescent="0.2">
      <c r="B281" s="28"/>
      <c r="C281" s="150"/>
      <c r="D281" s="28"/>
      <c r="E281" s="28"/>
      <c r="F281" s="28"/>
      <c r="G281" s="28"/>
      <c r="H281" s="28"/>
      <c r="I281" s="28"/>
      <c r="J281" s="28"/>
      <c r="K281" s="28"/>
    </row>
    <row r="282" spans="2:11" ht="12.75" customHeight="1" x14ac:dyDescent="0.2">
      <c r="B282" s="28"/>
      <c r="C282" s="150"/>
      <c r="D282" s="28"/>
      <c r="E282" s="28"/>
      <c r="F282" s="28"/>
      <c r="G282" s="28"/>
      <c r="H282" s="28"/>
      <c r="I282" s="28"/>
      <c r="J282" s="28"/>
      <c r="K282" s="28"/>
    </row>
    <row r="283" spans="2:11" ht="12.75" customHeight="1" x14ac:dyDescent="0.2">
      <c r="B283" s="28"/>
      <c r="C283" s="150"/>
      <c r="D283" s="28"/>
      <c r="E283" s="28"/>
      <c r="F283" s="28"/>
      <c r="G283" s="28"/>
      <c r="H283" s="28"/>
      <c r="I283" s="28"/>
      <c r="J283" s="28"/>
      <c r="K283" s="28"/>
    </row>
    <row r="284" spans="2:11" ht="12.75" customHeight="1" x14ac:dyDescent="0.2">
      <c r="B284" s="28"/>
      <c r="C284" s="150"/>
      <c r="D284" s="28"/>
      <c r="E284" s="28"/>
      <c r="F284" s="28"/>
      <c r="G284" s="28"/>
      <c r="H284" s="28"/>
      <c r="I284" s="28"/>
      <c r="J284" s="28"/>
      <c r="K284" s="28"/>
    </row>
    <row r="285" spans="2:11" ht="12.75" customHeight="1" x14ac:dyDescent="0.2">
      <c r="B285" s="28"/>
      <c r="C285" s="150"/>
      <c r="D285" s="28"/>
      <c r="E285" s="28"/>
      <c r="F285" s="28"/>
      <c r="G285" s="28"/>
      <c r="H285" s="28"/>
      <c r="I285" s="28"/>
      <c r="J285" s="28"/>
      <c r="K285" s="28"/>
    </row>
    <row r="286" spans="2:11" ht="12.75" customHeight="1" x14ac:dyDescent="0.2">
      <c r="B286" s="28"/>
      <c r="C286" s="150"/>
      <c r="D286" s="28"/>
      <c r="E286" s="28"/>
      <c r="F286" s="28"/>
      <c r="G286" s="28"/>
      <c r="H286" s="28"/>
      <c r="I286" s="28"/>
      <c r="J286" s="28"/>
      <c r="K286" s="28"/>
    </row>
    <row r="287" spans="2:11" ht="12.75" customHeight="1" x14ac:dyDescent="0.2">
      <c r="B287" s="28"/>
      <c r="C287" s="150"/>
      <c r="D287" s="28"/>
      <c r="E287" s="28"/>
      <c r="F287" s="28"/>
      <c r="G287" s="28"/>
      <c r="H287" s="28"/>
      <c r="I287" s="28"/>
      <c r="J287" s="28"/>
      <c r="K287" s="28"/>
    </row>
    <row r="288" spans="2:11" ht="12.75" customHeight="1" x14ac:dyDescent="0.2">
      <c r="B288" s="28"/>
      <c r="C288" s="150"/>
      <c r="D288" s="28"/>
      <c r="E288" s="28"/>
      <c r="F288" s="28"/>
      <c r="G288" s="28"/>
      <c r="H288" s="28"/>
      <c r="I288" s="28"/>
      <c r="J288" s="28"/>
      <c r="K288" s="28"/>
    </row>
    <row r="289" spans="2:11" ht="12.75" customHeight="1" x14ac:dyDescent="0.2">
      <c r="B289" s="28"/>
      <c r="C289" s="150"/>
      <c r="D289" s="28"/>
      <c r="E289" s="28"/>
      <c r="F289" s="28"/>
      <c r="G289" s="28"/>
      <c r="H289" s="28"/>
      <c r="I289" s="28"/>
      <c r="J289" s="28"/>
      <c r="K289" s="28"/>
    </row>
    <row r="290" spans="2:11" ht="12.75" customHeight="1" x14ac:dyDescent="0.2">
      <c r="B290" s="28"/>
      <c r="C290" s="150"/>
      <c r="D290" s="28"/>
      <c r="E290" s="28"/>
      <c r="F290" s="28"/>
      <c r="G290" s="28"/>
      <c r="H290" s="28"/>
      <c r="I290" s="28"/>
      <c r="J290" s="28"/>
      <c r="K290" s="28"/>
    </row>
    <row r="291" spans="2:11" ht="12.75" customHeight="1" x14ac:dyDescent="0.2">
      <c r="B291" s="28"/>
      <c r="C291" s="150"/>
      <c r="D291" s="28"/>
      <c r="E291" s="28"/>
      <c r="F291" s="28"/>
      <c r="G291" s="28"/>
      <c r="H291" s="28"/>
      <c r="I291" s="28"/>
      <c r="J291" s="28"/>
      <c r="K291" s="28"/>
    </row>
    <row r="292" spans="2:11" ht="12.75" customHeight="1" x14ac:dyDescent="0.2">
      <c r="B292" s="28"/>
      <c r="C292" s="150"/>
      <c r="D292" s="28"/>
      <c r="E292" s="28"/>
      <c r="F292" s="28"/>
      <c r="G292" s="28"/>
      <c r="H292" s="28"/>
      <c r="I292" s="28"/>
      <c r="J292" s="28"/>
      <c r="K292" s="28"/>
    </row>
    <row r="293" spans="2:11" ht="12.75" customHeight="1" x14ac:dyDescent="0.2">
      <c r="B293" s="28"/>
      <c r="C293" s="150"/>
      <c r="D293" s="28"/>
      <c r="E293" s="28"/>
      <c r="F293" s="28"/>
      <c r="G293" s="28"/>
      <c r="H293" s="28"/>
      <c r="I293" s="28"/>
      <c r="J293" s="28"/>
      <c r="K293" s="28"/>
    </row>
    <row r="294" spans="2:11" ht="12.75" customHeight="1" x14ac:dyDescent="0.2">
      <c r="B294" s="28"/>
      <c r="C294" s="150"/>
      <c r="D294" s="28"/>
      <c r="E294" s="28"/>
      <c r="F294" s="28"/>
      <c r="G294" s="28"/>
      <c r="H294" s="28"/>
      <c r="I294" s="28"/>
      <c r="J294" s="28"/>
      <c r="K294" s="28"/>
    </row>
    <row r="295" spans="2:11" ht="12.75" customHeight="1" x14ac:dyDescent="0.2">
      <c r="B295" s="28"/>
      <c r="C295" s="150"/>
      <c r="D295" s="28"/>
      <c r="E295" s="28"/>
      <c r="F295" s="28"/>
      <c r="G295" s="28"/>
      <c r="H295" s="28"/>
      <c r="I295" s="28"/>
      <c r="J295" s="28"/>
      <c r="K295" s="28"/>
    </row>
    <row r="296" spans="2:11" ht="12.75" customHeight="1" x14ac:dyDescent="0.2">
      <c r="B296" s="28"/>
      <c r="C296" s="150"/>
      <c r="D296" s="28"/>
      <c r="E296" s="28"/>
      <c r="F296" s="28"/>
      <c r="G296" s="28"/>
      <c r="H296" s="28"/>
      <c r="I296" s="28"/>
      <c r="J296" s="28"/>
      <c r="K296" s="28"/>
    </row>
    <row r="297" spans="2:11" ht="12.75" customHeight="1" x14ac:dyDescent="0.2">
      <c r="B297" s="28"/>
      <c r="C297" s="150"/>
      <c r="D297" s="28"/>
      <c r="E297" s="28"/>
      <c r="F297" s="28"/>
      <c r="G297" s="28"/>
      <c r="H297" s="28"/>
      <c r="I297" s="28"/>
      <c r="J297" s="28"/>
      <c r="K297" s="28"/>
    </row>
    <row r="298" spans="2:11" ht="12.75" customHeight="1" x14ac:dyDescent="0.2">
      <c r="B298" s="28"/>
      <c r="C298" s="150"/>
      <c r="D298" s="28"/>
      <c r="E298" s="28"/>
      <c r="F298" s="28"/>
      <c r="G298" s="28"/>
      <c r="H298" s="28"/>
      <c r="I298" s="28"/>
      <c r="J298" s="28"/>
      <c r="K298" s="28"/>
    </row>
    <row r="299" spans="2:11" ht="12.75" customHeight="1" x14ac:dyDescent="0.2">
      <c r="B299" s="28"/>
      <c r="C299" s="150"/>
      <c r="D299" s="28"/>
      <c r="E299" s="28"/>
      <c r="F299" s="28"/>
      <c r="G299" s="28"/>
      <c r="H299" s="28"/>
      <c r="I299" s="28"/>
      <c r="J299" s="28"/>
      <c r="K299" s="28"/>
    </row>
    <row r="300" spans="2:11" ht="12.75" customHeight="1" x14ac:dyDescent="0.2">
      <c r="B300" s="28"/>
      <c r="C300" s="150"/>
      <c r="D300" s="28"/>
      <c r="E300" s="28"/>
      <c r="F300" s="28"/>
      <c r="G300" s="28"/>
      <c r="H300" s="28"/>
      <c r="I300" s="28"/>
      <c r="J300" s="28"/>
      <c r="K300" s="28"/>
    </row>
    <row r="301" spans="2:11" ht="12.75" customHeight="1" x14ac:dyDescent="0.2">
      <c r="B301" s="28"/>
      <c r="C301" s="150"/>
      <c r="D301" s="28"/>
      <c r="E301" s="28"/>
      <c r="F301" s="28"/>
      <c r="G301" s="28"/>
      <c r="H301" s="28"/>
      <c r="I301" s="28"/>
      <c r="J301" s="28"/>
      <c r="K301" s="28"/>
    </row>
    <row r="302" spans="2:11" ht="12.75" customHeight="1" x14ac:dyDescent="0.2">
      <c r="B302" s="28"/>
      <c r="C302" s="150"/>
      <c r="D302" s="28"/>
      <c r="E302" s="28"/>
      <c r="F302" s="28"/>
      <c r="G302" s="28"/>
      <c r="H302" s="28"/>
      <c r="I302" s="28"/>
      <c r="J302" s="28"/>
      <c r="K302" s="28"/>
    </row>
    <row r="303" spans="2:11" ht="12.75" customHeight="1" x14ac:dyDescent="0.2">
      <c r="B303" s="28"/>
      <c r="C303" s="150"/>
      <c r="D303" s="28"/>
      <c r="E303" s="28"/>
      <c r="F303" s="28"/>
      <c r="G303" s="28"/>
      <c r="H303" s="28"/>
      <c r="I303" s="28"/>
      <c r="J303" s="28"/>
      <c r="K303" s="28"/>
    </row>
    <row r="304" spans="2:11" ht="12.75" customHeight="1" x14ac:dyDescent="0.2">
      <c r="B304" s="28"/>
      <c r="C304" s="150"/>
      <c r="D304" s="28"/>
      <c r="E304" s="28"/>
      <c r="F304" s="28"/>
      <c r="G304" s="28"/>
      <c r="H304" s="28"/>
      <c r="I304" s="28"/>
      <c r="J304" s="28"/>
      <c r="K304" s="28"/>
    </row>
    <row r="305" spans="2:11" ht="12.75" customHeight="1" x14ac:dyDescent="0.2">
      <c r="B305" s="28"/>
      <c r="C305" s="150"/>
      <c r="D305" s="28"/>
      <c r="E305" s="28"/>
      <c r="F305" s="28"/>
      <c r="G305" s="28"/>
      <c r="H305" s="28"/>
      <c r="I305" s="28"/>
      <c r="J305" s="28"/>
      <c r="K305" s="28"/>
    </row>
    <row r="306" spans="2:11" ht="12.75" customHeight="1" x14ac:dyDescent="0.2">
      <c r="B306" s="28"/>
      <c r="C306" s="150"/>
      <c r="D306" s="28"/>
      <c r="E306" s="28"/>
      <c r="F306" s="28"/>
      <c r="G306" s="28"/>
      <c r="H306" s="28"/>
      <c r="I306" s="28"/>
      <c r="J306" s="28"/>
      <c r="K306" s="28"/>
    </row>
    <row r="307" spans="2:11" ht="12.75" customHeight="1" x14ac:dyDescent="0.2">
      <c r="B307" s="28"/>
      <c r="C307" s="150"/>
      <c r="D307" s="28"/>
      <c r="E307" s="28"/>
      <c r="F307" s="28"/>
      <c r="G307" s="28"/>
      <c r="H307" s="28"/>
      <c r="I307" s="28"/>
      <c r="J307" s="28"/>
      <c r="K307" s="28"/>
    </row>
    <row r="308" spans="2:11" ht="12.75" customHeight="1" x14ac:dyDescent="0.2">
      <c r="B308" s="28"/>
      <c r="C308" s="150"/>
      <c r="D308" s="28"/>
      <c r="E308" s="28"/>
      <c r="F308" s="28"/>
      <c r="G308" s="28"/>
      <c r="H308" s="28"/>
      <c r="I308" s="28"/>
      <c r="J308" s="28"/>
      <c r="K308" s="28"/>
    </row>
    <row r="309" spans="2:11" ht="12.75" customHeight="1" x14ac:dyDescent="0.2">
      <c r="B309" s="28"/>
      <c r="C309" s="150"/>
      <c r="D309" s="28"/>
      <c r="E309" s="28"/>
      <c r="F309" s="28"/>
      <c r="G309" s="28"/>
      <c r="H309" s="28"/>
      <c r="I309" s="28"/>
      <c r="J309" s="28"/>
      <c r="K309" s="28"/>
    </row>
    <row r="310" spans="2:11" ht="12.75" customHeight="1" x14ac:dyDescent="0.2">
      <c r="B310" s="28"/>
      <c r="C310" s="150"/>
      <c r="D310" s="28"/>
      <c r="E310" s="28"/>
      <c r="F310" s="28"/>
      <c r="G310" s="28"/>
      <c r="H310" s="28"/>
      <c r="I310" s="28"/>
      <c r="J310" s="28"/>
      <c r="K310" s="28"/>
    </row>
    <row r="311" spans="2:11" ht="12.75" customHeight="1" x14ac:dyDescent="0.2">
      <c r="B311" s="28"/>
      <c r="C311" s="150"/>
      <c r="D311" s="28"/>
      <c r="E311" s="28"/>
      <c r="F311" s="28"/>
      <c r="G311" s="28"/>
      <c r="H311" s="28"/>
      <c r="I311" s="28"/>
      <c r="J311" s="28"/>
      <c r="K311" s="28"/>
    </row>
    <row r="312" spans="2:11" ht="12.75" customHeight="1" x14ac:dyDescent="0.2">
      <c r="B312" s="28"/>
      <c r="C312" s="150"/>
      <c r="D312" s="28"/>
      <c r="E312" s="28"/>
      <c r="F312" s="28"/>
      <c r="G312" s="28"/>
      <c r="H312" s="28"/>
      <c r="I312" s="28"/>
      <c r="J312" s="28"/>
      <c r="K312" s="28"/>
    </row>
    <row r="313" spans="2:11" ht="12.75" customHeight="1" x14ac:dyDescent="0.2">
      <c r="B313" s="28"/>
      <c r="C313" s="150"/>
      <c r="D313" s="28"/>
      <c r="E313" s="28"/>
      <c r="F313" s="28"/>
      <c r="G313" s="28"/>
      <c r="H313" s="28"/>
      <c r="I313" s="28"/>
      <c r="J313" s="28"/>
      <c r="K313" s="28"/>
    </row>
    <row r="314" spans="2:11" ht="12.75" customHeight="1" x14ac:dyDescent="0.2">
      <c r="B314" s="28"/>
      <c r="C314" s="150"/>
      <c r="D314" s="28"/>
      <c r="E314" s="28"/>
      <c r="F314" s="28"/>
      <c r="G314" s="28"/>
      <c r="H314" s="28"/>
      <c r="I314" s="28"/>
      <c r="J314" s="28"/>
      <c r="K314" s="28"/>
    </row>
    <row r="315" spans="2:11" ht="12.75" customHeight="1" x14ac:dyDescent="0.2">
      <c r="B315" s="28"/>
      <c r="C315" s="150"/>
      <c r="D315" s="28"/>
      <c r="E315" s="28"/>
      <c r="F315" s="28"/>
      <c r="G315" s="28"/>
      <c r="H315" s="28"/>
      <c r="I315" s="28"/>
      <c r="J315" s="28"/>
      <c r="K315" s="28"/>
    </row>
    <row r="316" spans="2:11" ht="12.75" customHeight="1" x14ac:dyDescent="0.2">
      <c r="B316" s="28"/>
      <c r="C316" s="150"/>
      <c r="D316" s="28"/>
      <c r="E316" s="28"/>
      <c r="F316" s="28"/>
      <c r="G316" s="28"/>
      <c r="H316" s="28"/>
      <c r="I316" s="28"/>
      <c r="J316" s="28"/>
      <c r="K316" s="28"/>
    </row>
    <row r="317" spans="2:11" ht="12.75" customHeight="1" x14ac:dyDescent="0.2">
      <c r="B317" s="28"/>
      <c r="C317" s="150"/>
      <c r="D317" s="28"/>
      <c r="E317" s="28"/>
      <c r="F317" s="28"/>
      <c r="G317" s="28"/>
      <c r="H317" s="28"/>
      <c r="I317" s="28"/>
      <c r="J317" s="28"/>
      <c r="K317" s="28"/>
    </row>
    <row r="318" spans="2:11" ht="12.75" customHeight="1" x14ac:dyDescent="0.2">
      <c r="B318" s="28"/>
      <c r="C318" s="150"/>
      <c r="D318" s="28"/>
      <c r="E318" s="28"/>
      <c r="F318" s="28"/>
      <c r="G318" s="28"/>
      <c r="H318" s="28"/>
      <c r="I318" s="28"/>
      <c r="J318" s="28"/>
      <c r="K318" s="28"/>
    </row>
    <row r="319" spans="2:11" ht="12.75" customHeight="1" x14ac:dyDescent="0.2">
      <c r="B319" s="28"/>
      <c r="C319" s="150"/>
      <c r="D319" s="28"/>
      <c r="E319" s="28"/>
      <c r="F319" s="28"/>
      <c r="G319" s="28"/>
      <c r="H319" s="28"/>
      <c r="I319" s="28"/>
      <c r="J319" s="28"/>
      <c r="K319" s="28"/>
    </row>
    <row r="320" spans="2:11" ht="12.75" customHeight="1" x14ac:dyDescent="0.2">
      <c r="B320" s="28"/>
      <c r="C320" s="150"/>
      <c r="D320" s="28"/>
      <c r="E320" s="28"/>
      <c r="F320" s="28"/>
      <c r="G320" s="28"/>
      <c r="H320" s="28"/>
      <c r="I320" s="28"/>
      <c r="J320" s="28"/>
      <c r="K320" s="28"/>
    </row>
    <row r="321" spans="2:11" ht="12.75" customHeight="1" x14ac:dyDescent="0.2">
      <c r="B321" s="28"/>
      <c r="C321" s="150"/>
      <c r="D321" s="28"/>
      <c r="E321" s="28"/>
      <c r="F321" s="28"/>
      <c r="G321" s="28"/>
      <c r="H321" s="28"/>
      <c r="I321" s="28"/>
      <c r="J321" s="28"/>
      <c r="K321" s="28"/>
    </row>
    <row r="322" spans="2:11" ht="12.75" customHeight="1" x14ac:dyDescent="0.2">
      <c r="B322" s="28"/>
      <c r="C322" s="150"/>
      <c r="D322" s="28"/>
      <c r="E322" s="28"/>
      <c r="F322" s="28"/>
      <c r="G322" s="28"/>
      <c r="H322" s="28"/>
      <c r="I322" s="28"/>
      <c r="J322" s="28"/>
      <c r="K322" s="28"/>
    </row>
    <row r="323" spans="2:11" ht="12.75" customHeight="1" x14ac:dyDescent="0.2">
      <c r="B323" s="28"/>
      <c r="C323" s="150"/>
      <c r="D323" s="28"/>
      <c r="E323" s="28"/>
      <c r="F323" s="28"/>
      <c r="G323" s="28"/>
      <c r="H323" s="28"/>
      <c r="I323" s="28"/>
      <c r="J323" s="28"/>
      <c r="K323" s="28"/>
    </row>
    <row r="324" spans="2:11" ht="12.75" customHeight="1" x14ac:dyDescent="0.2">
      <c r="B324" s="28"/>
      <c r="C324" s="150"/>
      <c r="D324" s="28"/>
      <c r="E324" s="28"/>
      <c r="F324" s="28"/>
      <c r="G324" s="28"/>
      <c r="H324" s="28"/>
      <c r="I324" s="28"/>
      <c r="J324" s="28"/>
      <c r="K324" s="28"/>
    </row>
    <row r="325" spans="2:11" ht="12.75" customHeight="1" x14ac:dyDescent="0.2">
      <c r="B325" s="28"/>
      <c r="C325" s="150"/>
      <c r="D325" s="28"/>
      <c r="E325" s="28"/>
      <c r="F325" s="28"/>
      <c r="G325" s="28"/>
      <c r="H325" s="28"/>
      <c r="I325" s="28"/>
      <c r="J325" s="28"/>
      <c r="K325" s="28"/>
    </row>
    <row r="326" spans="2:11" ht="12.75" customHeight="1" x14ac:dyDescent="0.2">
      <c r="B326" s="28"/>
      <c r="C326" s="150"/>
      <c r="D326" s="28"/>
      <c r="E326" s="28"/>
      <c r="F326" s="28"/>
      <c r="G326" s="28"/>
      <c r="H326" s="28"/>
      <c r="I326" s="28"/>
      <c r="J326" s="28"/>
      <c r="K326" s="28"/>
    </row>
    <row r="327" spans="2:11" ht="12.75" customHeight="1" x14ac:dyDescent="0.2">
      <c r="B327" s="28"/>
      <c r="C327" s="150"/>
      <c r="D327" s="28"/>
      <c r="E327" s="28"/>
      <c r="F327" s="28"/>
      <c r="G327" s="28"/>
      <c r="H327" s="28"/>
      <c r="I327" s="28"/>
      <c r="J327" s="28"/>
      <c r="K327" s="28"/>
    </row>
    <row r="328" spans="2:11" ht="12.75" customHeight="1" x14ac:dyDescent="0.2">
      <c r="B328" s="28"/>
      <c r="C328" s="150"/>
      <c r="D328" s="28"/>
      <c r="E328" s="28"/>
      <c r="F328" s="28"/>
      <c r="G328" s="28"/>
      <c r="H328" s="28"/>
      <c r="I328" s="28"/>
      <c r="J328" s="28"/>
      <c r="K328" s="28"/>
    </row>
    <row r="329" spans="2:11" ht="12.75" customHeight="1" x14ac:dyDescent="0.2">
      <c r="B329" s="28"/>
      <c r="C329" s="150"/>
      <c r="D329" s="28"/>
      <c r="E329" s="28"/>
      <c r="F329" s="28"/>
      <c r="G329" s="28"/>
      <c r="H329" s="28"/>
      <c r="I329" s="28"/>
      <c r="J329" s="28"/>
      <c r="K329" s="28"/>
    </row>
    <row r="330" spans="2:11" ht="12.75" customHeight="1" x14ac:dyDescent="0.2">
      <c r="B330" s="28"/>
      <c r="C330" s="150"/>
      <c r="D330" s="28"/>
      <c r="E330" s="28"/>
      <c r="F330" s="28"/>
      <c r="G330" s="28"/>
      <c r="H330" s="28"/>
      <c r="I330" s="28"/>
      <c r="J330" s="28"/>
      <c r="K330" s="28"/>
    </row>
    <row r="331" spans="2:11" ht="12.75" customHeight="1" x14ac:dyDescent="0.2">
      <c r="B331" s="28"/>
      <c r="C331" s="150"/>
      <c r="D331" s="28"/>
      <c r="E331" s="28"/>
      <c r="F331" s="28"/>
      <c r="G331" s="28"/>
      <c r="H331" s="28"/>
      <c r="I331" s="28"/>
      <c r="J331" s="28"/>
      <c r="K331" s="28"/>
    </row>
    <row r="332" spans="2:11" ht="12.75" customHeight="1" x14ac:dyDescent="0.2">
      <c r="B332" s="28"/>
      <c r="C332" s="150"/>
      <c r="D332" s="28"/>
      <c r="E332" s="28"/>
      <c r="F332" s="28"/>
      <c r="G332" s="28"/>
      <c r="H332" s="28"/>
      <c r="I332" s="28"/>
      <c r="J332" s="28"/>
      <c r="K332" s="28"/>
    </row>
    <row r="333" spans="2:11" ht="12.75" customHeight="1" x14ac:dyDescent="0.2">
      <c r="B333" s="28"/>
      <c r="C333" s="150"/>
      <c r="D333" s="28"/>
      <c r="E333" s="28"/>
      <c r="F333" s="28"/>
      <c r="G333" s="28"/>
      <c r="H333" s="28"/>
      <c r="I333" s="28"/>
      <c r="J333" s="28"/>
      <c r="K333" s="28"/>
    </row>
    <row r="334" spans="2:11" ht="12.75" customHeight="1" x14ac:dyDescent="0.2">
      <c r="B334" s="28"/>
      <c r="C334" s="150"/>
      <c r="D334" s="28"/>
      <c r="E334" s="28"/>
      <c r="F334" s="28"/>
      <c r="G334" s="28"/>
      <c r="H334" s="28"/>
      <c r="I334" s="28"/>
      <c r="J334" s="28"/>
      <c r="K334" s="28"/>
    </row>
    <row r="335" spans="2:11" ht="12.75" customHeight="1" x14ac:dyDescent="0.2">
      <c r="B335" s="28"/>
      <c r="C335" s="150"/>
      <c r="D335" s="28"/>
      <c r="E335" s="28"/>
      <c r="F335" s="28"/>
      <c r="G335" s="28"/>
      <c r="H335" s="28"/>
      <c r="I335" s="28"/>
      <c r="J335" s="28"/>
      <c r="K335" s="28"/>
    </row>
    <row r="336" spans="2:11" ht="12.75" customHeight="1" x14ac:dyDescent="0.2">
      <c r="B336" s="28"/>
      <c r="C336" s="150"/>
      <c r="D336" s="28"/>
      <c r="E336" s="28"/>
      <c r="F336" s="28"/>
      <c r="G336" s="28"/>
      <c r="H336" s="28"/>
      <c r="I336" s="28"/>
      <c r="J336" s="28"/>
      <c r="K336" s="28"/>
    </row>
    <row r="337" spans="2:11" ht="12.75" customHeight="1" x14ac:dyDescent="0.2">
      <c r="B337" s="28"/>
      <c r="C337" s="150"/>
      <c r="D337" s="28"/>
      <c r="E337" s="28"/>
      <c r="F337" s="28"/>
      <c r="G337" s="28"/>
      <c r="H337" s="28"/>
      <c r="I337" s="28"/>
      <c r="J337" s="28"/>
      <c r="K337" s="28"/>
    </row>
    <row r="338" spans="2:11" ht="12.75" customHeight="1" x14ac:dyDescent="0.2">
      <c r="B338" s="28"/>
      <c r="C338" s="150"/>
      <c r="D338" s="28"/>
      <c r="E338" s="28"/>
      <c r="F338" s="28"/>
      <c r="G338" s="28"/>
      <c r="H338" s="28"/>
      <c r="I338" s="28"/>
      <c r="J338" s="28"/>
      <c r="K338" s="28"/>
    </row>
    <row r="339" spans="2:11" ht="12.75" customHeight="1" x14ac:dyDescent="0.2">
      <c r="B339" s="28"/>
      <c r="C339" s="150"/>
      <c r="D339" s="28"/>
      <c r="E339" s="28"/>
      <c r="F339" s="28"/>
      <c r="G339" s="28"/>
      <c r="H339" s="28"/>
      <c r="I339" s="28"/>
      <c r="J339" s="28"/>
      <c r="K339" s="28"/>
    </row>
    <row r="340" spans="2:11" ht="12.75" customHeight="1" x14ac:dyDescent="0.2">
      <c r="B340" s="28"/>
      <c r="C340" s="150"/>
      <c r="D340" s="28"/>
      <c r="E340" s="28"/>
      <c r="F340" s="28"/>
      <c r="G340" s="28"/>
      <c r="H340" s="28"/>
      <c r="I340" s="28"/>
      <c r="J340" s="28"/>
      <c r="K340" s="28"/>
    </row>
    <row r="341" spans="2:11" ht="12.75" customHeight="1" x14ac:dyDescent="0.2">
      <c r="B341" s="28"/>
      <c r="C341" s="150"/>
      <c r="D341" s="28"/>
      <c r="E341" s="28"/>
      <c r="F341" s="28"/>
      <c r="G341" s="28"/>
      <c r="H341" s="28"/>
      <c r="I341" s="28"/>
      <c r="J341" s="28"/>
      <c r="K341" s="28"/>
    </row>
    <row r="342" spans="2:11" ht="12.75" customHeight="1" x14ac:dyDescent="0.2">
      <c r="B342" s="28"/>
      <c r="C342" s="150"/>
      <c r="D342" s="28"/>
      <c r="E342" s="28"/>
      <c r="F342" s="28"/>
      <c r="G342" s="28"/>
      <c r="H342" s="28"/>
      <c r="I342" s="28"/>
      <c r="J342" s="28"/>
      <c r="K342" s="28"/>
    </row>
    <row r="343" spans="2:11" ht="12.75" customHeight="1" x14ac:dyDescent="0.2">
      <c r="B343" s="28"/>
      <c r="C343" s="150"/>
      <c r="D343" s="28"/>
      <c r="E343" s="28"/>
      <c r="F343" s="28"/>
      <c r="G343" s="28"/>
      <c r="H343" s="28"/>
      <c r="I343" s="28"/>
      <c r="J343" s="28"/>
      <c r="K343" s="28"/>
    </row>
    <row r="344" spans="2:11" ht="12.75" customHeight="1" x14ac:dyDescent="0.2">
      <c r="B344" s="28"/>
      <c r="C344" s="150"/>
      <c r="D344" s="28"/>
      <c r="E344" s="28"/>
      <c r="F344" s="28"/>
      <c r="G344" s="28"/>
      <c r="H344" s="28"/>
      <c r="I344" s="28"/>
      <c r="J344" s="28"/>
      <c r="K344" s="28"/>
    </row>
    <row r="345" spans="2:11" ht="12.75" customHeight="1" x14ac:dyDescent="0.2">
      <c r="B345" s="28"/>
      <c r="C345" s="150"/>
      <c r="D345" s="28"/>
      <c r="E345" s="28"/>
      <c r="F345" s="28"/>
      <c r="G345" s="28"/>
      <c r="H345" s="28"/>
      <c r="I345" s="28"/>
      <c r="J345" s="28"/>
      <c r="K345" s="28"/>
    </row>
    <row r="346" spans="2:11" ht="12.75" customHeight="1" x14ac:dyDescent="0.2">
      <c r="B346" s="28"/>
      <c r="C346" s="150"/>
      <c r="D346" s="28"/>
      <c r="E346" s="28"/>
      <c r="F346" s="28"/>
      <c r="G346" s="28"/>
      <c r="H346" s="28"/>
      <c r="I346" s="28"/>
      <c r="J346" s="28"/>
      <c r="K346" s="28"/>
    </row>
    <row r="347" spans="2:11" ht="12.75" customHeight="1" x14ac:dyDescent="0.2">
      <c r="B347" s="28"/>
      <c r="C347" s="150"/>
      <c r="D347" s="28"/>
      <c r="E347" s="28"/>
      <c r="F347" s="28"/>
      <c r="G347" s="28"/>
      <c r="H347" s="28"/>
      <c r="I347" s="28"/>
      <c r="J347" s="28"/>
      <c r="K347" s="28"/>
    </row>
    <row r="348" spans="2:11" ht="12.75" customHeight="1" x14ac:dyDescent="0.2">
      <c r="B348" s="28"/>
      <c r="C348" s="150"/>
      <c r="D348" s="28"/>
      <c r="E348" s="28"/>
      <c r="F348" s="28"/>
      <c r="G348" s="28"/>
      <c r="H348" s="28"/>
      <c r="I348" s="28"/>
      <c r="J348" s="28"/>
      <c r="K348" s="28"/>
    </row>
    <row r="349" spans="2:11" ht="12.75" customHeight="1" x14ac:dyDescent="0.2">
      <c r="B349" s="28"/>
      <c r="C349" s="150"/>
      <c r="D349" s="28"/>
      <c r="E349" s="28"/>
      <c r="F349" s="28"/>
      <c r="G349" s="28"/>
      <c r="H349" s="28"/>
      <c r="I349" s="28"/>
      <c r="J349" s="28"/>
      <c r="K349" s="28"/>
    </row>
    <row r="350" spans="2:11" ht="12.75" customHeight="1" x14ac:dyDescent="0.2">
      <c r="B350" s="28"/>
      <c r="C350" s="150"/>
      <c r="D350" s="28"/>
      <c r="E350" s="28"/>
      <c r="F350" s="28"/>
      <c r="G350" s="28"/>
      <c r="H350" s="28"/>
      <c r="I350" s="28"/>
      <c r="J350" s="28"/>
      <c r="K350" s="28"/>
    </row>
    <row r="351" spans="2:11" ht="12.75" customHeight="1" x14ac:dyDescent="0.2">
      <c r="B351" s="28"/>
      <c r="C351" s="150"/>
      <c r="D351" s="28"/>
      <c r="E351" s="28"/>
      <c r="F351" s="28"/>
      <c r="G351" s="28"/>
      <c r="H351" s="28"/>
      <c r="I351" s="28"/>
      <c r="J351" s="28"/>
      <c r="K351" s="28"/>
    </row>
    <row r="352" spans="2:11" ht="12.75" customHeight="1" x14ac:dyDescent="0.2">
      <c r="B352" s="28"/>
      <c r="C352" s="150"/>
      <c r="D352" s="28"/>
      <c r="E352" s="28"/>
      <c r="F352" s="28"/>
      <c r="G352" s="28"/>
      <c r="H352" s="28"/>
      <c r="I352" s="28"/>
      <c r="J352" s="28"/>
      <c r="K352" s="28"/>
    </row>
    <row r="353" spans="2:11" ht="12.75" customHeight="1" x14ac:dyDescent="0.2">
      <c r="B353" s="28"/>
      <c r="C353" s="150"/>
      <c r="D353" s="28"/>
      <c r="E353" s="28"/>
      <c r="F353" s="28"/>
      <c r="G353" s="28"/>
      <c r="H353" s="28"/>
      <c r="I353" s="28"/>
      <c r="J353" s="28"/>
      <c r="K353" s="28"/>
    </row>
    <row r="354" spans="2:11" ht="12.75" customHeight="1" x14ac:dyDescent="0.2">
      <c r="B354" s="28"/>
      <c r="C354" s="150"/>
      <c r="D354" s="28"/>
      <c r="E354" s="28"/>
      <c r="F354" s="28"/>
      <c r="G354" s="28"/>
      <c r="H354" s="28"/>
      <c r="I354" s="28"/>
      <c r="J354" s="28"/>
      <c r="K354" s="28"/>
    </row>
    <row r="355" spans="2:11" ht="12.75" customHeight="1" x14ac:dyDescent="0.2">
      <c r="B355" s="28"/>
      <c r="C355" s="150"/>
      <c r="D355" s="28"/>
      <c r="E355" s="28"/>
      <c r="F355" s="28"/>
      <c r="G355" s="28"/>
      <c r="H355" s="28"/>
      <c r="I355" s="28"/>
      <c r="J355" s="28"/>
      <c r="K355" s="28"/>
    </row>
    <row r="356" spans="2:11" ht="12.75" customHeight="1" x14ac:dyDescent="0.2">
      <c r="B356" s="28"/>
      <c r="C356" s="150"/>
      <c r="D356" s="28"/>
      <c r="E356" s="28"/>
      <c r="F356" s="28"/>
      <c r="G356" s="28"/>
      <c r="H356" s="28"/>
      <c r="I356" s="28"/>
      <c r="J356" s="28"/>
      <c r="K356" s="28"/>
    </row>
    <row r="357" spans="2:11" ht="12.75" customHeight="1" x14ac:dyDescent="0.2">
      <c r="B357" s="28"/>
      <c r="C357" s="150"/>
      <c r="D357" s="28"/>
      <c r="E357" s="28"/>
      <c r="F357" s="28"/>
      <c r="G357" s="28"/>
      <c r="H357" s="28"/>
      <c r="I357" s="28"/>
      <c r="J357" s="28"/>
      <c r="K357" s="28"/>
    </row>
    <row r="358" spans="2:11" ht="12.75" customHeight="1" x14ac:dyDescent="0.2">
      <c r="B358" s="28"/>
      <c r="C358" s="150"/>
      <c r="D358" s="28"/>
      <c r="E358" s="28"/>
      <c r="F358" s="28"/>
      <c r="G358" s="28"/>
      <c r="H358" s="28"/>
      <c r="I358" s="28"/>
      <c r="J358" s="28"/>
      <c r="K358" s="28"/>
    </row>
    <row r="359" spans="2:11" ht="12.75" customHeight="1" x14ac:dyDescent="0.2">
      <c r="B359" s="28"/>
      <c r="C359" s="150"/>
      <c r="D359" s="28"/>
      <c r="E359" s="28"/>
      <c r="F359" s="28"/>
      <c r="G359" s="28"/>
      <c r="H359" s="28"/>
      <c r="I359" s="28"/>
      <c r="J359" s="28"/>
      <c r="K359" s="28"/>
    </row>
    <row r="360" spans="2:11" ht="12.75" customHeight="1" x14ac:dyDescent="0.2">
      <c r="B360" s="28"/>
      <c r="C360" s="150"/>
      <c r="D360" s="28"/>
      <c r="E360" s="28"/>
      <c r="F360" s="28"/>
      <c r="G360" s="28"/>
      <c r="H360" s="28"/>
      <c r="I360" s="28"/>
      <c r="J360" s="28"/>
      <c r="K360" s="28"/>
    </row>
    <row r="361" spans="2:11" ht="12.75" customHeight="1" x14ac:dyDescent="0.2">
      <c r="B361" s="28"/>
      <c r="C361" s="150"/>
      <c r="D361" s="28"/>
      <c r="E361" s="28"/>
      <c r="F361" s="28"/>
      <c r="G361" s="28"/>
      <c r="H361" s="28"/>
      <c r="I361" s="28"/>
      <c r="J361" s="28"/>
      <c r="K361" s="28"/>
    </row>
    <row r="362" spans="2:11" ht="12.75" customHeight="1" x14ac:dyDescent="0.2">
      <c r="B362" s="28"/>
      <c r="C362" s="150"/>
      <c r="D362" s="28"/>
      <c r="E362" s="28"/>
      <c r="F362" s="28"/>
      <c r="G362" s="28"/>
      <c r="H362" s="28"/>
      <c r="I362" s="28"/>
      <c r="J362" s="28"/>
      <c r="K362" s="28"/>
    </row>
    <row r="363" spans="2:11" ht="12.75" customHeight="1" x14ac:dyDescent="0.2">
      <c r="B363" s="28"/>
      <c r="C363" s="150"/>
      <c r="D363" s="28"/>
      <c r="E363" s="28"/>
      <c r="F363" s="28"/>
      <c r="G363" s="28"/>
      <c r="H363" s="28"/>
      <c r="I363" s="28"/>
      <c r="J363" s="28"/>
      <c r="K363" s="28"/>
    </row>
    <row r="364" spans="2:11" ht="12.75" customHeight="1" x14ac:dyDescent="0.2">
      <c r="B364" s="28"/>
      <c r="C364" s="150"/>
      <c r="D364" s="28"/>
      <c r="E364" s="28"/>
      <c r="F364" s="28"/>
      <c r="G364" s="28"/>
      <c r="H364" s="28"/>
      <c r="I364" s="28"/>
      <c r="J364" s="28"/>
      <c r="K364" s="28"/>
    </row>
    <row r="365" spans="2:11" ht="12.75" customHeight="1" x14ac:dyDescent="0.2">
      <c r="B365" s="28"/>
      <c r="C365" s="150"/>
      <c r="D365" s="28"/>
      <c r="E365" s="28"/>
      <c r="F365" s="28"/>
      <c r="G365" s="28"/>
      <c r="H365" s="28"/>
      <c r="I365" s="28"/>
      <c r="J365" s="28"/>
      <c r="K365" s="28"/>
    </row>
    <row r="366" spans="2:11" ht="12.75" customHeight="1" x14ac:dyDescent="0.2">
      <c r="B366" s="28"/>
      <c r="C366" s="150"/>
      <c r="D366" s="28"/>
      <c r="E366" s="28"/>
      <c r="F366" s="28"/>
      <c r="G366" s="28"/>
      <c r="H366" s="28"/>
      <c r="I366" s="28"/>
      <c r="J366" s="28"/>
      <c r="K366" s="28"/>
    </row>
    <row r="367" spans="2:11" ht="12.75" customHeight="1" x14ac:dyDescent="0.2">
      <c r="B367" s="28"/>
      <c r="C367" s="150"/>
      <c r="D367" s="28"/>
      <c r="E367" s="28"/>
      <c r="F367" s="28"/>
      <c r="G367" s="28"/>
      <c r="H367" s="28"/>
      <c r="I367" s="28"/>
      <c r="J367" s="28"/>
      <c r="K367" s="28"/>
    </row>
    <row r="368" spans="2:11" ht="12.75" customHeight="1" x14ac:dyDescent="0.2">
      <c r="B368" s="28"/>
      <c r="C368" s="150"/>
      <c r="D368" s="28"/>
      <c r="E368" s="28"/>
      <c r="F368" s="28"/>
      <c r="G368" s="28"/>
      <c r="H368" s="28"/>
      <c r="I368" s="28"/>
      <c r="J368" s="28"/>
      <c r="K368" s="28"/>
    </row>
    <row r="369" spans="2:11" ht="12.75" customHeight="1" x14ac:dyDescent="0.2">
      <c r="B369" s="28"/>
      <c r="C369" s="150"/>
      <c r="D369" s="28"/>
      <c r="E369" s="28"/>
      <c r="F369" s="28"/>
      <c r="G369" s="28"/>
      <c r="H369" s="28"/>
      <c r="I369" s="28"/>
      <c r="J369" s="28"/>
      <c r="K369" s="28"/>
    </row>
    <row r="370" spans="2:11" ht="12.75" customHeight="1" x14ac:dyDescent="0.2">
      <c r="B370" s="28"/>
      <c r="C370" s="150"/>
      <c r="D370" s="28"/>
      <c r="E370" s="28"/>
      <c r="F370" s="28"/>
      <c r="G370" s="28"/>
      <c r="H370" s="28"/>
      <c r="I370" s="28"/>
      <c r="J370" s="28"/>
      <c r="K370" s="28"/>
    </row>
    <row r="371" spans="2:11" ht="12.75" customHeight="1" x14ac:dyDescent="0.2">
      <c r="B371" s="28"/>
      <c r="C371" s="150"/>
      <c r="D371" s="28"/>
      <c r="E371" s="28"/>
      <c r="F371" s="28"/>
      <c r="G371" s="28"/>
      <c r="H371" s="28"/>
      <c r="I371" s="28"/>
      <c r="J371" s="28"/>
      <c r="K371" s="28"/>
    </row>
    <row r="372" spans="2:11" ht="12.75" customHeight="1" x14ac:dyDescent="0.2">
      <c r="B372" s="28"/>
      <c r="C372" s="150"/>
      <c r="D372" s="28"/>
      <c r="E372" s="28"/>
      <c r="F372" s="28"/>
      <c r="G372" s="28"/>
      <c r="H372" s="28"/>
      <c r="I372" s="28"/>
      <c r="J372" s="28"/>
      <c r="K372" s="28"/>
    </row>
    <row r="373" spans="2:11" ht="12.75" customHeight="1" x14ac:dyDescent="0.2">
      <c r="B373" s="28"/>
      <c r="C373" s="150"/>
      <c r="D373" s="28"/>
      <c r="E373" s="28"/>
      <c r="F373" s="28"/>
      <c r="G373" s="28"/>
      <c r="H373" s="28"/>
      <c r="I373" s="28"/>
      <c r="J373" s="28"/>
      <c r="K373" s="28"/>
    </row>
    <row r="374" spans="2:11" ht="12.75" customHeight="1" x14ac:dyDescent="0.2">
      <c r="B374" s="28"/>
      <c r="C374" s="150"/>
      <c r="D374" s="28"/>
      <c r="E374" s="28"/>
      <c r="F374" s="28"/>
      <c r="G374" s="28"/>
      <c r="H374" s="28"/>
      <c r="I374" s="28"/>
      <c r="J374" s="28"/>
      <c r="K374" s="28"/>
    </row>
    <row r="375" spans="2:11" ht="12.75" customHeight="1" x14ac:dyDescent="0.2">
      <c r="B375" s="28"/>
      <c r="C375" s="150"/>
      <c r="D375" s="28"/>
      <c r="E375" s="28"/>
      <c r="F375" s="28"/>
      <c r="G375" s="28"/>
      <c r="H375" s="28"/>
      <c r="I375" s="28"/>
      <c r="J375" s="28"/>
      <c r="K375" s="28"/>
    </row>
    <row r="376" spans="2:11" ht="12.75" customHeight="1" x14ac:dyDescent="0.2">
      <c r="B376" s="28"/>
      <c r="C376" s="150"/>
      <c r="D376" s="28"/>
      <c r="E376" s="28"/>
      <c r="F376" s="28"/>
      <c r="G376" s="28"/>
      <c r="H376" s="28"/>
      <c r="I376" s="28"/>
      <c r="J376" s="28"/>
      <c r="K376" s="28"/>
    </row>
    <row r="377" spans="2:11" ht="12.75" customHeight="1" x14ac:dyDescent="0.2">
      <c r="B377" s="28"/>
      <c r="C377" s="150"/>
      <c r="D377" s="28"/>
      <c r="E377" s="28"/>
      <c r="F377" s="28"/>
      <c r="G377" s="28"/>
      <c r="H377" s="28"/>
      <c r="I377" s="28"/>
      <c r="J377" s="28"/>
      <c r="K377" s="28"/>
    </row>
    <row r="378" spans="2:11" ht="12.75" customHeight="1" x14ac:dyDescent="0.2">
      <c r="B378" s="28"/>
      <c r="C378" s="150"/>
      <c r="D378" s="28"/>
      <c r="E378" s="28"/>
      <c r="F378" s="28"/>
      <c r="G378" s="28"/>
      <c r="H378" s="28"/>
      <c r="I378" s="28"/>
      <c r="J378" s="28"/>
      <c r="K378" s="28"/>
    </row>
    <row r="379" spans="2:11" ht="12.75" customHeight="1" x14ac:dyDescent="0.2">
      <c r="B379" s="28"/>
      <c r="C379" s="150"/>
      <c r="D379" s="28"/>
      <c r="E379" s="28"/>
      <c r="F379" s="28"/>
      <c r="G379" s="28"/>
      <c r="H379" s="28"/>
      <c r="I379" s="28"/>
      <c r="J379" s="28"/>
      <c r="K379" s="28"/>
    </row>
    <row r="380" spans="2:11" ht="12.75" customHeight="1" x14ac:dyDescent="0.2">
      <c r="B380" s="28"/>
      <c r="C380" s="150"/>
      <c r="D380" s="28"/>
      <c r="E380" s="28"/>
      <c r="F380" s="28"/>
      <c r="G380" s="28"/>
      <c r="H380" s="28"/>
      <c r="I380" s="28"/>
      <c r="J380" s="28"/>
      <c r="K380" s="28"/>
    </row>
    <row r="381" spans="2:11" ht="12.75" customHeight="1" x14ac:dyDescent="0.2">
      <c r="B381" s="28"/>
      <c r="C381" s="150"/>
      <c r="D381" s="28"/>
      <c r="E381" s="28"/>
      <c r="F381" s="28"/>
      <c r="G381" s="28"/>
      <c r="H381" s="28"/>
      <c r="I381" s="28"/>
      <c r="J381" s="28"/>
      <c r="K381" s="28"/>
    </row>
    <row r="382" spans="2:11" ht="12.75" customHeight="1" x14ac:dyDescent="0.2">
      <c r="B382" s="28"/>
      <c r="C382" s="150"/>
      <c r="D382" s="28"/>
      <c r="E382" s="28"/>
      <c r="F382" s="28"/>
      <c r="G382" s="28"/>
      <c r="H382" s="28"/>
      <c r="I382" s="28"/>
      <c r="J382" s="28"/>
      <c r="K382" s="28"/>
    </row>
    <row r="383" spans="2:11" ht="12.75" customHeight="1" x14ac:dyDescent="0.2">
      <c r="B383" s="28"/>
      <c r="C383" s="150"/>
      <c r="D383" s="28"/>
      <c r="E383" s="28"/>
      <c r="F383" s="28"/>
      <c r="G383" s="28"/>
      <c r="H383" s="28"/>
      <c r="I383" s="28"/>
      <c r="J383" s="28"/>
      <c r="K383" s="28"/>
    </row>
    <row r="384" spans="2:11" ht="12.75" customHeight="1" x14ac:dyDescent="0.2">
      <c r="B384" s="28"/>
      <c r="C384" s="150"/>
      <c r="D384" s="28"/>
      <c r="E384" s="28"/>
      <c r="F384" s="28"/>
      <c r="G384" s="28"/>
      <c r="H384" s="28"/>
      <c r="I384" s="28"/>
      <c r="J384" s="28"/>
      <c r="K384" s="28"/>
    </row>
    <row r="385" spans="2:11" ht="12.75" customHeight="1" x14ac:dyDescent="0.2">
      <c r="B385" s="28"/>
      <c r="C385" s="150"/>
      <c r="D385" s="28"/>
      <c r="E385" s="28"/>
      <c r="F385" s="28"/>
      <c r="G385" s="28"/>
      <c r="H385" s="28"/>
      <c r="I385" s="28"/>
      <c r="J385" s="28"/>
      <c r="K385" s="28"/>
    </row>
    <row r="386" spans="2:11" ht="12.75" customHeight="1" x14ac:dyDescent="0.2">
      <c r="B386" s="28"/>
      <c r="C386" s="150"/>
      <c r="D386" s="28"/>
      <c r="E386" s="28"/>
      <c r="F386" s="28"/>
      <c r="G386" s="28"/>
      <c r="H386" s="28"/>
      <c r="I386" s="28"/>
      <c r="J386" s="28"/>
      <c r="K386" s="28"/>
    </row>
    <row r="387" spans="2:11" ht="12.75" customHeight="1" x14ac:dyDescent="0.2">
      <c r="B387" s="28"/>
      <c r="C387" s="150"/>
      <c r="D387" s="28"/>
      <c r="E387" s="28"/>
      <c r="F387" s="28"/>
      <c r="G387" s="28"/>
      <c r="H387" s="28"/>
      <c r="I387" s="28"/>
      <c r="J387" s="28"/>
      <c r="K387" s="28"/>
    </row>
    <row r="388" spans="2:11" ht="12.75" customHeight="1" x14ac:dyDescent="0.2">
      <c r="B388" s="28"/>
      <c r="C388" s="150"/>
      <c r="D388" s="28"/>
      <c r="E388" s="28"/>
      <c r="F388" s="28"/>
      <c r="G388" s="28"/>
      <c r="H388" s="28"/>
      <c r="I388" s="28"/>
      <c r="J388" s="28"/>
      <c r="K388" s="28"/>
    </row>
    <row r="389" spans="2:11" ht="12.75" customHeight="1" x14ac:dyDescent="0.2">
      <c r="B389" s="28"/>
      <c r="C389" s="150"/>
      <c r="D389" s="28"/>
      <c r="E389" s="28"/>
      <c r="F389" s="28"/>
      <c r="G389" s="28"/>
      <c r="H389" s="28"/>
      <c r="I389" s="28"/>
      <c r="J389" s="28"/>
      <c r="K389" s="28"/>
    </row>
    <row r="390" spans="2:11" ht="12.75" customHeight="1" x14ac:dyDescent="0.2">
      <c r="B390" s="28"/>
      <c r="C390" s="150"/>
      <c r="D390" s="28"/>
      <c r="E390" s="28"/>
      <c r="F390" s="28"/>
      <c r="G390" s="28"/>
      <c r="H390" s="28"/>
      <c r="I390" s="28"/>
      <c r="J390" s="28"/>
      <c r="K390" s="28"/>
    </row>
    <row r="391" spans="2:11" ht="12.75" customHeight="1" x14ac:dyDescent="0.2">
      <c r="B391" s="28"/>
      <c r="C391" s="150"/>
      <c r="D391" s="28"/>
      <c r="E391" s="28"/>
      <c r="F391" s="28"/>
      <c r="G391" s="28"/>
      <c r="H391" s="28"/>
      <c r="I391" s="28"/>
      <c r="J391" s="28"/>
      <c r="K391" s="28"/>
    </row>
    <row r="392" spans="2:11" ht="12.75" customHeight="1" x14ac:dyDescent="0.2">
      <c r="B392" s="28"/>
      <c r="C392" s="150"/>
      <c r="D392" s="28"/>
      <c r="E392" s="28"/>
      <c r="F392" s="28"/>
      <c r="G392" s="28"/>
      <c r="H392" s="28"/>
      <c r="I392" s="28"/>
      <c r="J392" s="28"/>
      <c r="K392" s="28"/>
    </row>
    <row r="393" spans="2:11" ht="12.75" customHeight="1" x14ac:dyDescent="0.2">
      <c r="B393" s="28"/>
      <c r="C393" s="150"/>
      <c r="D393" s="28"/>
      <c r="E393" s="28"/>
      <c r="F393" s="28"/>
      <c r="G393" s="28"/>
      <c r="H393" s="28"/>
      <c r="I393" s="28"/>
      <c r="J393" s="28"/>
      <c r="K393" s="28"/>
    </row>
    <row r="394" spans="2:11" ht="12.75" customHeight="1" x14ac:dyDescent="0.2">
      <c r="B394" s="28"/>
      <c r="C394" s="150"/>
      <c r="D394" s="28"/>
      <c r="E394" s="28"/>
      <c r="F394" s="28"/>
      <c r="G394" s="28"/>
      <c r="H394" s="28"/>
      <c r="I394" s="28"/>
      <c r="J394" s="28"/>
      <c r="K394" s="28"/>
    </row>
    <row r="395" spans="2:11" ht="12.75" customHeight="1" x14ac:dyDescent="0.2">
      <c r="B395" s="28"/>
      <c r="C395" s="150"/>
      <c r="D395" s="28"/>
      <c r="E395" s="28"/>
      <c r="F395" s="28"/>
      <c r="G395" s="28"/>
      <c r="H395" s="28"/>
      <c r="I395" s="28"/>
      <c r="J395" s="28"/>
      <c r="K395" s="28"/>
    </row>
    <row r="396" spans="2:11" ht="12.75" customHeight="1" x14ac:dyDescent="0.2">
      <c r="B396" s="28"/>
      <c r="C396" s="150"/>
      <c r="D396" s="28"/>
      <c r="E396" s="28"/>
      <c r="F396" s="28"/>
      <c r="G396" s="28"/>
      <c r="H396" s="28"/>
      <c r="I396" s="28"/>
      <c r="J396" s="28"/>
      <c r="K396" s="28"/>
    </row>
    <row r="397" spans="2:11" ht="12.75" customHeight="1" x14ac:dyDescent="0.2">
      <c r="B397" s="28"/>
      <c r="C397" s="150"/>
      <c r="D397" s="28"/>
      <c r="E397" s="28"/>
      <c r="F397" s="28"/>
      <c r="G397" s="28"/>
      <c r="H397" s="28"/>
      <c r="I397" s="28"/>
      <c r="J397" s="28"/>
      <c r="K397" s="28"/>
    </row>
    <row r="398" spans="2:11" ht="12.75" customHeight="1" x14ac:dyDescent="0.2">
      <c r="B398" s="28"/>
      <c r="C398" s="150"/>
      <c r="D398" s="28"/>
      <c r="E398" s="28"/>
      <c r="F398" s="28"/>
      <c r="G398" s="28"/>
      <c r="H398" s="28"/>
      <c r="I398" s="28"/>
      <c r="J398" s="28"/>
      <c r="K398" s="28"/>
    </row>
    <row r="399" spans="2:11" ht="12.75" customHeight="1" x14ac:dyDescent="0.2">
      <c r="B399" s="28"/>
      <c r="C399" s="150"/>
      <c r="D399" s="28"/>
      <c r="E399" s="28"/>
      <c r="F399" s="28"/>
      <c r="G399" s="28"/>
      <c r="H399" s="28"/>
      <c r="I399" s="28"/>
      <c r="J399" s="28"/>
      <c r="K399" s="28"/>
    </row>
    <row r="400" spans="2:11" ht="12.75" customHeight="1" x14ac:dyDescent="0.2">
      <c r="B400" s="28"/>
      <c r="C400" s="150"/>
      <c r="D400" s="28"/>
      <c r="E400" s="28"/>
      <c r="F400" s="28"/>
      <c r="G400" s="28"/>
      <c r="H400" s="28"/>
      <c r="I400" s="28"/>
      <c r="J400" s="28"/>
      <c r="K400" s="28"/>
    </row>
    <row r="401" spans="2:11" ht="12.75" customHeight="1" x14ac:dyDescent="0.2">
      <c r="B401" s="28"/>
      <c r="C401" s="150"/>
      <c r="D401" s="28"/>
      <c r="E401" s="28"/>
      <c r="F401" s="28"/>
      <c r="G401" s="28"/>
      <c r="H401" s="28"/>
      <c r="I401" s="28"/>
      <c r="J401" s="28"/>
      <c r="K401" s="28"/>
    </row>
    <row r="402" spans="2:11" ht="12.75" customHeight="1" x14ac:dyDescent="0.2">
      <c r="B402" s="28"/>
      <c r="C402" s="150"/>
      <c r="D402" s="28"/>
      <c r="E402" s="28"/>
      <c r="F402" s="28"/>
      <c r="G402" s="28"/>
      <c r="H402" s="28"/>
      <c r="I402" s="28"/>
      <c r="J402" s="28"/>
      <c r="K402" s="28"/>
    </row>
    <row r="403" spans="2:11" ht="12.75" customHeight="1" x14ac:dyDescent="0.2">
      <c r="B403" s="28"/>
      <c r="C403" s="150"/>
      <c r="D403" s="28"/>
      <c r="E403" s="28"/>
      <c r="F403" s="28"/>
      <c r="G403" s="28"/>
      <c r="H403" s="28"/>
      <c r="I403" s="28"/>
      <c r="J403" s="28"/>
      <c r="K403" s="28"/>
    </row>
    <row r="404" spans="2:11" ht="12.75" customHeight="1" x14ac:dyDescent="0.2">
      <c r="B404" s="28"/>
      <c r="C404" s="150"/>
      <c r="D404" s="28"/>
      <c r="E404" s="28"/>
      <c r="F404" s="28"/>
      <c r="G404" s="28"/>
      <c r="H404" s="28"/>
      <c r="I404" s="28"/>
      <c r="J404" s="28"/>
      <c r="K404" s="28"/>
    </row>
    <row r="405" spans="2:11" ht="12.75" customHeight="1" x14ac:dyDescent="0.2">
      <c r="B405" s="28"/>
      <c r="C405" s="150"/>
      <c r="D405" s="28"/>
      <c r="E405" s="28"/>
      <c r="F405" s="28"/>
      <c r="G405" s="28"/>
      <c r="H405" s="28"/>
      <c r="I405" s="28"/>
      <c r="J405" s="28"/>
      <c r="K405" s="28"/>
    </row>
    <row r="406" spans="2:11" ht="12.75" customHeight="1" x14ac:dyDescent="0.2">
      <c r="B406" s="28"/>
      <c r="C406" s="150"/>
      <c r="D406" s="28"/>
      <c r="E406" s="28"/>
      <c r="F406" s="28"/>
      <c r="G406" s="28"/>
      <c r="H406" s="28"/>
      <c r="I406" s="28"/>
      <c r="J406" s="28"/>
      <c r="K406" s="28"/>
    </row>
    <row r="407" spans="2:11" ht="12.75" customHeight="1" x14ac:dyDescent="0.2">
      <c r="B407" s="28"/>
      <c r="C407" s="150"/>
      <c r="D407" s="28"/>
      <c r="E407" s="28"/>
      <c r="F407" s="28"/>
      <c r="G407" s="28"/>
      <c r="H407" s="28"/>
      <c r="I407" s="28"/>
      <c r="J407" s="28"/>
      <c r="K407" s="28"/>
    </row>
    <row r="408" spans="2:11" ht="12.75" customHeight="1" x14ac:dyDescent="0.2">
      <c r="B408" s="28"/>
      <c r="C408" s="150"/>
      <c r="D408" s="28"/>
      <c r="E408" s="28"/>
      <c r="F408" s="28"/>
      <c r="G408" s="28"/>
      <c r="H408" s="28"/>
      <c r="I408" s="28"/>
      <c r="J408" s="28"/>
      <c r="K408" s="28"/>
    </row>
    <row r="409" spans="2:11" ht="12.75" customHeight="1" x14ac:dyDescent="0.2">
      <c r="B409" s="28"/>
      <c r="C409" s="150"/>
      <c r="D409" s="28"/>
      <c r="E409" s="28"/>
      <c r="F409" s="28"/>
      <c r="G409" s="28"/>
      <c r="H409" s="28"/>
      <c r="I409" s="28"/>
      <c r="J409" s="28"/>
      <c r="K409" s="28"/>
    </row>
    <row r="410" spans="2:11" ht="12.75" customHeight="1" x14ac:dyDescent="0.2">
      <c r="B410" s="28"/>
      <c r="C410" s="150"/>
      <c r="D410" s="28"/>
      <c r="E410" s="28"/>
      <c r="F410" s="28"/>
      <c r="G410" s="28"/>
      <c r="H410" s="28"/>
      <c r="I410" s="28"/>
      <c r="J410" s="28"/>
      <c r="K410" s="28"/>
    </row>
    <row r="411" spans="2:11" ht="12.75" customHeight="1" x14ac:dyDescent="0.2">
      <c r="B411" s="28"/>
      <c r="C411" s="150"/>
      <c r="D411" s="28"/>
      <c r="E411" s="28"/>
      <c r="F411" s="28"/>
      <c r="G411" s="28"/>
      <c r="H411" s="28"/>
      <c r="I411" s="28"/>
      <c r="J411" s="28"/>
      <c r="K411" s="28"/>
    </row>
    <row r="412" spans="2:11" ht="12.75" customHeight="1" x14ac:dyDescent="0.2">
      <c r="B412" s="28"/>
      <c r="C412" s="150"/>
      <c r="D412" s="28"/>
      <c r="E412" s="28"/>
      <c r="F412" s="28"/>
      <c r="G412" s="28"/>
      <c r="H412" s="28"/>
      <c r="I412" s="28"/>
      <c r="J412" s="28"/>
      <c r="K412" s="28"/>
    </row>
    <row r="413" spans="2:11" ht="12.75" customHeight="1" x14ac:dyDescent="0.2">
      <c r="B413" s="28"/>
      <c r="C413" s="150"/>
      <c r="D413" s="28"/>
      <c r="E413" s="28"/>
      <c r="F413" s="28"/>
      <c r="G413" s="28"/>
      <c r="H413" s="28"/>
      <c r="I413" s="28"/>
      <c r="J413" s="28"/>
      <c r="K413" s="28"/>
    </row>
    <row r="414" spans="2:11" ht="12.75" customHeight="1" x14ac:dyDescent="0.2">
      <c r="B414" s="28"/>
      <c r="C414" s="150"/>
      <c r="D414" s="28"/>
      <c r="E414" s="28"/>
      <c r="F414" s="28"/>
      <c r="G414" s="28"/>
      <c r="H414" s="28"/>
      <c r="I414" s="28"/>
      <c r="J414" s="28"/>
      <c r="K414" s="28"/>
    </row>
    <row r="415" spans="2:11" ht="12.75" customHeight="1" x14ac:dyDescent="0.2">
      <c r="B415" s="28"/>
      <c r="C415" s="150"/>
      <c r="D415" s="28"/>
      <c r="E415" s="28"/>
      <c r="F415" s="28"/>
      <c r="G415" s="28"/>
      <c r="H415" s="28"/>
      <c r="I415" s="28"/>
      <c r="J415" s="28"/>
      <c r="K415" s="28"/>
    </row>
    <row r="416" spans="2:11" ht="12.75" customHeight="1" x14ac:dyDescent="0.2">
      <c r="B416" s="28"/>
      <c r="C416" s="150"/>
      <c r="D416" s="28"/>
      <c r="E416" s="28"/>
      <c r="F416" s="28"/>
      <c r="G416" s="28"/>
      <c r="H416" s="28"/>
      <c r="I416" s="28"/>
      <c r="J416" s="28"/>
      <c r="K416" s="28"/>
    </row>
    <row r="417" spans="2:11" ht="12.75" customHeight="1" x14ac:dyDescent="0.2">
      <c r="B417" s="28"/>
      <c r="C417" s="150"/>
      <c r="D417" s="28"/>
      <c r="E417" s="28"/>
      <c r="F417" s="28"/>
      <c r="G417" s="28"/>
      <c r="H417" s="28"/>
      <c r="I417" s="28"/>
      <c r="J417" s="28"/>
      <c r="K417" s="28"/>
    </row>
    <row r="418" spans="2:11" ht="12.75" customHeight="1" x14ac:dyDescent="0.2">
      <c r="B418" s="28"/>
      <c r="C418" s="150"/>
      <c r="D418" s="28"/>
      <c r="E418" s="28"/>
      <c r="F418" s="28"/>
      <c r="G418" s="28"/>
      <c r="H418" s="28"/>
      <c r="I418" s="28"/>
      <c r="J418" s="28"/>
      <c r="K418" s="28"/>
    </row>
    <row r="419" spans="2:11" ht="12.75" customHeight="1" x14ac:dyDescent="0.2">
      <c r="B419" s="28"/>
      <c r="C419" s="150"/>
      <c r="D419" s="28"/>
      <c r="E419" s="28"/>
      <c r="F419" s="28"/>
      <c r="G419" s="28"/>
      <c r="H419" s="28"/>
      <c r="I419" s="28"/>
      <c r="J419" s="28"/>
      <c r="K419" s="28"/>
    </row>
    <row r="420" spans="2:11" ht="12.75" customHeight="1" x14ac:dyDescent="0.2">
      <c r="B420" s="28"/>
      <c r="C420" s="150"/>
      <c r="D420" s="28"/>
      <c r="E420" s="28"/>
      <c r="F420" s="28"/>
      <c r="G420" s="28"/>
      <c r="H420" s="28"/>
      <c r="I420" s="28"/>
      <c r="J420" s="28"/>
      <c r="K420" s="28"/>
    </row>
    <row r="421" spans="2:11" ht="12.75" customHeight="1" x14ac:dyDescent="0.2">
      <c r="B421" s="28"/>
      <c r="C421" s="150"/>
      <c r="D421" s="28"/>
      <c r="E421" s="28"/>
      <c r="F421" s="28"/>
      <c r="G421" s="28"/>
      <c r="H421" s="28"/>
      <c r="I421" s="28"/>
      <c r="J421" s="28"/>
      <c r="K421" s="28"/>
    </row>
    <row r="422" spans="2:11" ht="12.75" customHeight="1" x14ac:dyDescent="0.2">
      <c r="B422" s="28"/>
      <c r="C422" s="150"/>
      <c r="D422" s="28"/>
      <c r="E422" s="28"/>
      <c r="F422" s="28"/>
      <c r="G422" s="28"/>
      <c r="H422" s="28"/>
      <c r="I422" s="28"/>
      <c r="J422" s="28"/>
      <c r="K422" s="28"/>
    </row>
    <row r="423" spans="2:11" ht="12.75" customHeight="1" x14ac:dyDescent="0.2">
      <c r="B423" s="28"/>
      <c r="C423" s="150"/>
      <c r="D423" s="28"/>
      <c r="E423" s="28"/>
      <c r="F423" s="28"/>
      <c r="G423" s="28"/>
      <c r="H423" s="28"/>
      <c r="I423" s="28"/>
      <c r="J423" s="28"/>
      <c r="K423" s="28"/>
    </row>
    <row r="424" spans="2:11" ht="12.75" customHeight="1" x14ac:dyDescent="0.2">
      <c r="B424" s="28"/>
      <c r="C424" s="150"/>
      <c r="D424" s="28"/>
      <c r="E424" s="28"/>
      <c r="F424" s="28"/>
      <c r="G424" s="28"/>
      <c r="H424" s="28"/>
      <c r="I424" s="28"/>
      <c r="J424" s="28"/>
      <c r="K424" s="28"/>
    </row>
    <row r="425" spans="2:11" ht="12.75" customHeight="1" x14ac:dyDescent="0.2">
      <c r="B425" s="28"/>
      <c r="C425" s="150"/>
      <c r="D425" s="28"/>
      <c r="E425" s="28"/>
      <c r="F425" s="28"/>
      <c r="G425" s="28"/>
      <c r="H425" s="28"/>
      <c r="I425" s="28"/>
      <c r="J425" s="28"/>
      <c r="K425" s="28"/>
    </row>
    <row r="426" spans="2:11" ht="12.75" customHeight="1" x14ac:dyDescent="0.2">
      <c r="B426" s="28"/>
      <c r="C426" s="150"/>
      <c r="D426" s="28"/>
      <c r="E426" s="28"/>
      <c r="F426" s="28"/>
      <c r="G426" s="28"/>
      <c r="H426" s="28"/>
      <c r="I426" s="28"/>
      <c r="J426" s="28"/>
      <c r="K426" s="28"/>
    </row>
    <row r="427" spans="2:11" ht="12.75" customHeight="1" x14ac:dyDescent="0.2">
      <c r="B427" s="28"/>
      <c r="C427" s="150"/>
      <c r="D427" s="28"/>
      <c r="E427" s="28"/>
      <c r="F427" s="28"/>
      <c r="G427" s="28"/>
      <c r="H427" s="28"/>
      <c r="I427" s="28"/>
      <c r="J427" s="28"/>
      <c r="K427" s="28"/>
    </row>
    <row r="428" spans="2:11" ht="12.75" customHeight="1" x14ac:dyDescent="0.2">
      <c r="B428" s="28"/>
      <c r="C428" s="150"/>
      <c r="D428" s="28"/>
      <c r="E428" s="28"/>
      <c r="F428" s="28"/>
      <c r="G428" s="28"/>
      <c r="H428" s="28"/>
      <c r="I428" s="28"/>
      <c r="J428" s="28"/>
      <c r="K428" s="28"/>
    </row>
    <row r="429" spans="2:11" ht="12.75" customHeight="1" x14ac:dyDescent="0.2">
      <c r="B429" s="28"/>
      <c r="C429" s="150"/>
      <c r="D429" s="28"/>
      <c r="E429" s="28"/>
      <c r="F429" s="28"/>
      <c r="G429" s="28"/>
      <c r="H429" s="28"/>
      <c r="I429" s="28"/>
      <c r="J429" s="28"/>
      <c r="K429" s="28"/>
    </row>
    <row r="430" spans="2:11" ht="12.75" customHeight="1" x14ac:dyDescent="0.2">
      <c r="B430" s="28"/>
      <c r="C430" s="150"/>
      <c r="D430" s="28"/>
      <c r="E430" s="28"/>
      <c r="F430" s="28"/>
      <c r="G430" s="28"/>
      <c r="H430" s="28"/>
      <c r="I430" s="28"/>
      <c r="J430" s="28"/>
      <c r="K430" s="28"/>
    </row>
    <row r="431" spans="2:11" ht="12.75" customHeight="1" x14ac:dyDescent="0.2">
      <c r="B431" s="28"/>
      <c r="C431" s="150"/>
      <c r="D431" s="28"/>
      <c r="E431" s="28"/>
      <c r="F431" s="28"/>
      <c r="G431" s="28"/>
      <c r="H431" s="28"/>
      <c r="I431" s="28"/>
      <c r="J431" s="28"/>
      <c r="K431" s="28"/>
    </row>
    <row r="432" spans="2:11" ht="12.75" customHeight="1" x14ac:dyDescent="0.2">
      <c r="B432" s="28"/>
      <c r="C432" s="150"/>
      <c r="D432" s="28"/>
      <c r="E432" s="28"/>
      <c r="F432" s="28"/>
      <c r="G432" s="28"/>
      <c r="H432" s="28"/>
      <c r="I432" s="28"/>
      <c r="J432" s="28"/>
      <c r="K432" s="28"/>
    </row>
    <row r="433" spans="2:11" ht="12.75" customHeight="1" x14ac:dyDescent="0.2">
      <c r="B433" s="28"/>
      <c r="C433" s="150"/>
      <c r="D433" s="28"/>
      <c r="E433" s="28"/>
      <c r="F433" s="28"/>
      <c r="G433" s="28"/>
      <c r="H433" s="28"/>
      <c r="I433" s="28"/>
      <c r="J433" s="28"/>
      <c r="K433" s="28"/>
    </row>
    <row r="434" spans="2:11" ht="12.75" customHeight="1" x14ac:dyDescent="0.2">
      <c r="B434" s="28"/>
      <c r="C434" s="150"/>
      <c r="D434" s="28"/>
      <c r="E434" s="28"/>
      <c r="F434" s="28"/>
      <c r="G434" s="28"/>
      <c r="H434" s="28"/>
      <c r="I434" s="28"/>
      <c r="J434" s="28"/>
      <c r="K434" s="28"/>
    </row>
    <row r="435" spans="2:11" ht="12.75" customHeight="1" x14ac:dyDescent="0.2">
      <c r="B435" s="28"/>
      <c r="C435" s="150"/>
      <c r="D435" s="28"/>
      <c r="E435" s="28"/>
      <c r="F435" s="28"/>
      <c r="G435" s="28"/>
      <c r="H435" s="28"/>
      <c r="I435" s="28"/>
      <c r="J435" s="28"/>
      <c r="K435" s="28"/>
    </row>
    <row r="436" spans="2:11" ht="12.75" customHeight="1" x14ac:dyDescent="0.2">
      <c r="B436" s="28"/>
      <c r="C436" s="150"/>
      <c r="D436" s="28"/>
      <c r="E436" s="28"/>
      <c r="F436" s="28"/>
      <c r="G436" s="28"/>
      <c r="H436" s="28"/>
      <c r="I436" s="28"/>
      <c r="J436" s="28"/>
      <c r="K436" s="28"/>
    </row>
    <row r="437" spans="2:11" ht="12.75" customHeight="1" x14ac:dyDescent="0.2">
      <c r="B437" s="28"/>
      <c r="C437" s="150"/>
      <c r="D437" s="28"/>
      <c r="E437" s="28"/>
      <c r="F437" s="28"/>
      <c r="G437" s="28"/>
      <c r="H437" s="28"/>
      <c r="I437" s="28"/>
      <c r="J437" s="28"/>
      <c r="K437" s="28"/>
    </row>
    <row r="438" spans="2:11" ht="12.75" customHeight="1" x14ac:dyDescent="0.2">
      <c r="B438" s="28"/>
      <c r="C438" s="150"/>
      <c r="D438" s="28"/>
      <c r="E438" s="28"/>
      <c r="F438" s="28"/>
      <c r="G438" s="28"/>
      <c r="H438" s="28"/>
      <c r="I438" s="28"/>
      <c r="J438" s="28"/>
      <c r="K438" s="28"/>
    </row>
    <row r="439" spans="2:11" ht="12.75" customHeight="1" x14ac:dyDescent="0.2">
      <c r="B439" s="28"/>
      <c r="C439" s="150"/>
      <c r="D439" s="28"/>
      <c r="E439" s="28"/>
      <c r="F439" s="28"/>
      <c r="G439" s="28"/>
      <c r="H439" s="28"/>
      <c r="I439" s="28"/>
      <c r="J439" s="28"/>
      <c r="K439" s="28"/>
    </row>
    <row r="440" spans="2:11" ht="12.75" customHeight="1" x14ac:dyDescent="0.2">
      <c r="B440" s="28"/>
      <c r="C440" s="150"/>
      <c r="D440" s="28"/>
      <c r="E440" s="28"/>
      <c r="F440" s="28"/>
      <c r="G440" s="28"/>
      <c r="H440" s="28"/>
      <c r="I440" s="28"/>
      <c r="J440" s="28"/>
      <c r="K440" s="28"/>
    </row>
    <row r="441" spans="2:11" ht="12.75" customHeight="1" x14ac:dyDescent="0.2">
      <c r="B441" s="28"/>
      <c r="C441" s="150"/>
      <c r="D441" s="28"/>
      <c r="E441" s="28"/>
      <c r="F441" s="28"/>
      <c r="G441" s="28"/>
      <c r="H441" s="28"/>
      <c r="I441" s="28"/>
      <c r="J441" s="28"/>
      <c r="K441" s="28"/>
    </row>
    <row r="442" spans="2:11" ht="12.75" customHeight="1" x14ac:dyDescent="0.2">
      <c r="B442" s="28"/>
      <c r="C442" s="150"/>
      <c r="D442" s="28"/>
      <c r="E442" s="28"/>
      <c r="F442" s="28"/>
      <c r="G442" s="28"/>
      <c r="H442" s="28"/>
      <c r="I442" s="28"/>
      <c r="J442" s="28"/>
      <c r="K442" s="28"/>
    </row>
    <row r="443" spans="2:11" ht="12.75" customHeight="1" x14ac:dyDescent="0.2">
      <c r="B443" s="28"/>
      <c r="C443" s="150"/>
      <c r="D443" s="28"/>
      <c r="E443" s="28"/>
      <c r="F443" s="28"/>
      <c r="G443" s="28"/>
      <c r="H443" s="28"/>
      <c r="I443" s="28"/>
      <c r="J443" s="28"/>
      <c r="K443" s="28"/>
    </row>
    <row r="444" spans="2:11" ht="12.75" customHeight="1" x14ac:dyDescent="0.2">
      <c r="B444" s="28"/>
      <c r="C444" s="150"/>
      <c r="D444" s="28"/>
      <c r="E444" s="28"/>
      <c r="F444" s="28"/>
      <c r="G444" s="28"/>
      <c r="H444" s="28"/>
      <c r="I444" s="28"/>
      <c r="J444" s="28"/>
      <c r="K444" s="28"/>
    </row>
    <row r="445" spans="2:11" ht="12.75" customHeight="1" x14ac:dyDescent="0.2">
      <c r="B445" s="28"/>
      <c r="C445" s="150"/>
      <c r="D445" s="28"/>
      <c r="E445" s="28"/>
      <c r="F445" s="28"/>
      <c r="G445" s="28"/>
      <c r="H445" s="28"/>
      <c r="I445" s="28"/>
      <c r="J445" s="28"/>
      <c r="K445" s="28"/>
    </row>
    <row r="446" spans="2:11" ht="12.75" customHeight="1" x14ac:dyDescent="0.2">
      <c r="B446" s="28"/>
      <c r="C446" s="150"/>
      <c r="D446" s="28"/>
      <c r="E446" s="28"/>
      <c r="F446" s="28"/>
      <c r="G446" s="28"/>
      <c r="H446" s="28"/>
      <c r="I446" s="28"/>
      <c r="J446" s="28"/>
      <c r="K446" s="28"/>
    </row>
    <row r="447" spans="2:11" ht="12.75" customHeight="1" x14ac:dyDescent="0.2">
      <c r="B447" s="28"/>
      <c r="C447" s="150"/>
      <c r="D447" s="28"/>
      <c r="E447" s="28"/>
      <c r="F447" s="28"/>
      <c r="G447" s="28"/>
      <c r="H447" s="28"/>
      <c r="I447" s="28"/>
      <c r="J447" s="28"/>
      <c r="K447" s="28"/>
    </row>
    <row r="448" spans="2:11" ht="12.75" customHeight="1" x14ac:dyDescent="0.2">
      <c r="B448" s="28"/>
      <c r="C448" s="150"/>
      <c r="D448" s="28"/>
      <c r="E448" s="28"/>
      <c r="F448" s="28"/>
      <c r="G448" s="28"/>
      <c r="H448" s="28"/>
      <c r="I448" s="28"/>
      <c r="J448" s="28"/>
      <c r="K448" s="28"/>
    </row>
    <row r="449" spans="2:11" ht="12.75" customHeight="1" x14ac:dyDescent="0.2">
      <c r="B449" s="28"/>
      <c r="C449" s="150"/>
      <c r="D449" s="28"/>
      <c r="E449" s="28"/>
      <c r="F449" s="28"/>
      <c r="G449" s="28"/>
      <c r="H449" s="28"/>
      <c r="I449" s="28"/>
      <c r="J449" s="28"/>
      <c r="K449" s="28"/>
    </row>
    <row r="450" spans="2:11" ht="12.75" customHeight="1" x14ac:dyDescent="0.2">
      <c r="B450" s="28"/>
      <c r="C450" s="150"/>
      <c r="D450" s="28"/>
      <c r="E450" s="28"/>
      <c r="F450" s="28"/>
      <c r="G450" s="28"/>
      <c r="H450" s="28"/>
      <c r="I450" s="28"/>
      <c r="J450" s="28"/>
      <c r="K450" s="28"/>
    </row>
    <row r="451" spans="2:11" ht="12.75" customHeight="1" x14ac:dyDescent="0.2">
      <c r="B451" s="28"/>
      <c r="C451" s="150"/>
      <c r="D451" s="28"/>
      <c r="E451" s="28"/>
      <c r="F451" s="28"/>
      <c r="G451" s="28"/>
      <c r="H451" s="28"/>
      <c r="I451" s="28"/>
      <c r="J451" s="28"/>
      <c r="K451" s="28"/>
    </row>
    <row r="452" spans="2:11" ht="12.75" customHeight="1" x14ac:dyDescent="0.2">
      <c r="B452" s="28"/>
      <c r="C452" s="150"/>
      <c r="D452" s="28"/>
      <c r="E452" s="28"/>
      <c r="F452" s="28"/>
      <c r="G452" s="28"/>
      <c r="H452" s="28"/>
      <c r="I452" s="28"/>
      <c r="J452" s="28"/>
      <c r="K452" s="28"/>
    </row>
    <row r="453" spans="2:11" ht="12.75" customHeight="1" x14ac:dyDescent="0.2">
      <c r="B453" s="28"/>
      <c r="C453" s="150"/>
      <c r="D453" s="28"/>
      <c r="E453" s="28"/>
      <c r="F453" s="28"/>
      <c r="G453" s="28"/>
      <c r="H453" s="28"/>
      <c r="I453" s="28"/>
      <c r="J453" s="28"/>
      <c r="K453" s="28"/>
    </row>
    <row r="454" spans="2:11" ht="12.75" customHeight="1" x14ac:dyDescent="0.2">
      <c r="B454" s="28"/>
      <c r="C454" s="150"/>
      <c r="D454" s="28"/>
      <c r="E454" s="28"/>
      <c r="F454" s="28"/>
      <c r="G454" s="28"/>
      <c r="H454" s="28"/>
      <c r="I454" s="28"/>
      <c r="J454" s="28"/>
      <c r="K454" s="28"/>
    </row>
    <row r="455" spans="2:11" ht="12.75" customHeight="1" x14ac:dyDescent="0.2">
      <c r="B455" s="28"/>
      <c r="C455" s="150"/>
      <c r="D455" s="28"/>
      <c r="E455" s="28"/>
      <c r="F455" s="28"/>
      <c r="G455" s="28"/>
      <c r="H455" s="28"/>
      <c r="I455" s="28"/>
      <c r="J455" s="28"/>
      <c r="K455" s="28"/>
    </row>
    <row r="456" spans="2:11" ht="12.75" customHeight="1" x14ac:dyDescent="0.2">
      <c r="B456" s="28"/>
      <c r="C456" s="150"/>
      <c r="D456" s="28"/>
      <c r="E456" s="28"/>
      <c r="F456" s="28"/>
      <c r="G456" s="28"/>
      <c r="H456" s="28"/>
      <c r="I456" s="28"/>
      <c r="J456" s="28"/>
      <c r="K456" s="28"/>
    </row>
    <row r="457" spans="2:11" ht="12.75" customHeight="1" x14ac:dyDescent="0.2">
      <c r="B457" s="28"/>
      <c r="C457" s="150"/>
      <c r="D457" s="28"/>
      <c r="E457" s="28"/>
      <c r="F457" s="28"/>
      <c r="G457" s="28"/>
      <c r="H457" s="28"/>
      <c r="I457" s="28"/>
      <c r="J457" s="28"/>
      <c r="K457" s="28"/>
    </row>
    <row r="458" spans="2:11" ht="12.75" customHeight="1" x14ac:dyDescent="0.2">
      <c r="B458" s="28"/>
      <c r="C458" s="150"/>
      <c r="D458" s="28"/>
      <c r="E458" s="28"/>
      <c r="F458" s="28"/>
      <c r="G458" s="28"/>
      <c r="H458" s="28"/>
      <c r="I458" s="28"/>
      <c r="J458" s="28"/>
      <c r="K458" s="28"/>
    </row>
    <row r="459" spans="2:11" ht="12.75" customHeight="1" x14ac:dyDescent="0.2">
      <c r="B459" s="28"/>
      <c r="C459" s="150"/>
      <c r="D459" s="28"/>
      <c r="E459" s="28"/>
      <c r="F459" s="28"/>
      <c r="G459" s="28"/>
      <c r="H459" s="28"/>
      <c r="I459" s="28"/>
      <c r="J459" s="28"/>
      <c r="K459" s="28"/>
    </row>
    <row r="460" spans="2:11" ht="12.75" customHeight="1" x14ac:dyDescent="0.2">
      <c r="B460" s="28"/>
      <c r="C460" s="150"/>
      <c r="D460" s="28"/>
      <c r="E460" s="28"/>
      <c r="F460" s="28"/>
      <c r="G460" s="28"/>
      <c r="H460" s="28"/>
      <c r="I460" s="28"/>
      <c r="J460" s="28"/>
      <c r="K460" s="28"/>
    </row>
    <row r="461" spans="2:11" ht="12.75" customHeight="1" x14ac:dyDescent="0.2">
      <c r="B461" s="28"/>
      <c r="C461" s="150"/>
      <c r="D461" s="28"/>
      <c r="E461" s="28"/>
      <c r="F461" s="28"/>
      <c r="G461" s="28"/>
      <c r="H461" s="28"/>
      <c r="I461" s="28"/>
      <c r="J461" s="28"/>
      <c r="K461" s="28"/>
    </row>
    <row r="462" spans="2:11" ht="12.75" customHeight="1" x14ac:dyDescent="0.2">
      <c r="B462" s="28"/>
      <c r="C462" s="150"/>
      <c r="D462" s="28"/>
      <c r="E462" s="28"/>
      <c r="F462" s="28"/>
      <c r="G462" s="28"/>
      <c r="H462" s="28"/>
      <c r="I462" s="28"/>
      <c r="J462" s="28"/>
      <c r="K462" s="28"/>
    </row>
    <row r="463" spans="2:11" ht="12.75" customHeight="1" x14ac:dyDescent="0.2">
      <c r="B463" s="28"/>
      <c r="C463" s="150"/>
      <c r="D463" s="28"/>
      <c r="E463" s="28"/>
      <c r="F463" s="28"/>
      <c r="G463" s="28"/>
      <c r="H463" s="28"/>
      <c r="I463" s="28"/>
      <c r="J463" s="28"/>
      <c r="K463" s="28"/>
    </row>
    <row r="464" spans="2:11" ht="12.75" customHeight="1" x14ac:dyDescent="0.2">
      <c r="B464" s="28"/>
      <c r="C464" s="150"/>
      <c r="D464" s="28"/>
      <c r="E464" s="28"/>
      <c r="F464" s="28"/>
      <c r="G464" s="28"/>
      <c r="H464" s="28"/>
      <c r="I464" s="28"/>
      <c r="J464" s="28"/>
      <c r="K464" s="28"/>
    </row>
    <row r="465" spans="2:11" ht="12.75" customHeight="1" x14ac:dyDescent="0.2">
      <c r="B465" s="28"/>
      <c r="C465" s="150"/>
      <c r="D465" s="28"/>
      <c r="E465" s="28"/>
      <c r="F465" s="28"/>
      <c r="G465" s="28"/>
      <c r="H465" s="28"/>
      <c r="I465" s="28"/>
      <c r="J465" s="28"/>
      <c r="K465" s="28"/>
    </row>
    <row r="466" spans="2:11" ht="12.75" customHeight="1" x14ac:dyDescent="0.2">
      <c r="B466" s="28"/>
      <c r="C466" s="150"/>
      <c r="D466" s="28"/>
      <c r="E466" s="28"/>
      <c r="F466" s="28"/>
      <c r="G466" s="28"/>
      <c r="H466" s="28"/>
      <c r="I466" s="28"/>
      <c r="J466" s="28"/>
      <c r="K466" s="28"/>
    </row>
    <row r="467" spans="2:11" ht="12.75" customHeight="1" x14ac:dyDescent="0.2">
      <c r="B467" s="28"/>
      <c r="C467" s="150"/>
      <c r="D467" s="28"/>
      <c r="E467" s="28"/>
      <c r="F467" s="28"/>
      <c r="G467" s="28"/>
      <c r="H467" s="28"/>
      <c r="I467" s="28"/>
      <c r="J467" s="28"/>
      <c r="K467" s="28"/>
    </row>
    <row r="468" spans="2:11" ht="12.75" customHeight="1" x14ac:dyDescent="0.2">
      <c r="B468" s="28"/>
      <c r="C468" s="150"/>
      <c r="D468" s="28"/>
      <c r="E468" s="28"/>
      <c r="F468" s="28"/>
      <c r="G468" s="28"/>
      <c r="H468" s="28"/>
      <c r="I468" s="28"/>
      <c r="J468" s="28"/>
      <c r="K468" s="28"/>
    </row>
    <row r="469" spans="2:11" ht="12.75" customHeight="1" x14ac:dyDescent="0.2">
      <c r="B469" s="28"/>
      <c r="C469" s="150"/>
      <c r="D469" s="28"/>
      <c r="E469" s="28"/>
      <c r="F469" s="28"/>
      <c r="G469" s="28"/>
      <c r="H469" s="28"/>
      <c r="I469" s="28"/>
      <c r="J469" s="28"/>
      <c r="K469" s="28"/>
    </row>
    <row r="470" spans="2:11" ht="12.75" customHeight="1" x14ac:dyDescent="0.2">
      <c r="B470" s="28"/>
      <c r="C470" s="150"/>
      <c r="D470" s="28"/>
      <c r="E470" s="28"/>
      <c r="F470" s="28"/>
      <c r="G470" s="28"/>
      <c r="H470" s="28"/>
      <c r="I470" s="28"/>
      <c r="J470" s="28"/>
      <c r="K470" s="28"/>
    </row>
    <row r="471" spans="2:11" ht="12.75" customHeight="1" x14ac:dyDescent="0.2">
      <c r="B471" s="28"/>
      <c r="C471" s="150"/>
      <c r="D471" s="28"/>
      <c r="E471" s="28"/>
      <c r="F471" s="28"/>
      <c r="G471" s="28"/>
      <c r="H471" s="28"/>
      <c r="I471" s="28"/>
      <c r="J471" s="28"/>
      <c r="K471" s="28"/>
    </row>
    <row r="472" spans="2:11" ht="12.75" customHeight="1" x14ac:dyDescent="0.2">
      <c r="B472" s="28"/>
      <c r="C472" s="150"/>
      <c r="D472" s="28"/>
      <c r="E472" s="28"/>
      <c r="F472" s="28"/>
      <c r="G472" s="28"/>
      <c r="H472" s="28"/>
      <c r="I472" s="28"/>
      <c r="J472" s="28"/>
      <c r="K472" s="28"/>
    </row>
    <row r="473" spans="2:11" ht="12.75" customHeight="1" x14ac:dyDescent="0.2">
      <c r="B473" s="28"/>
      <c r="C473" s="150"/>
      <c r="D473" s="28"/>
      <c r="E473" s="28"/>
      <c r="F473" s="28"/>
      <c r="G473" s="28"/>
      <c r="H473" s="28"/>
      <c r="I473" s="28"/>
      <c r="J473" s="28"/>
      <c r="K473" s="28"/>
    </row>
    <row r="474" spans="2:11" ht="12.75" customHeight="1" x14ac:dyDescent="0.2">
      <c r="B474" s="28"/>
      <c r="C474" s="150"/>
      <c r="D474" s="28"/>
      <c r="E474" s="28"/>
      <c r="F474" s="28"/>
      <c r="G474" s="28"/>
      <c r="H474" s="28"/>
      <c r="I474" s="28"/>
      <c r="J474" s="28"/>
      <c r="K474" s="28"/>
    </row>
    <row r="475" spans="2:11" ht="12.75" customHeight="1" x14ac:dyDescent="0.2">
      <c r="B475" s="28"/>
      <c r="C475" s="150"/>
      <c r="D475" s="28"/>
      <c r="E475" s="28"/>
      <c r="F475" s="28"/>
      <c r="G475" s="28"/>
      <c r="H475" s="28"/>
      <c r="I475" s="28"/>
      <c r="J475" s="28"/>
      <c r="K475" s="28"/>
    </row>
    <row r="476" spans="2:11" ht="12.75" customHeight="1" x14ac:dyDescent="0.2">
      <c r="B476" s="28"/>
      <c r="C476" s="150"/>
      <c r="D476" s="28"/>
      <c r="E476" s="28"/>
      <c r="F476" s="28"/>
      <c r="G476" s="28"/>
      <c r="H476" s="28"/>
      <c r="I476" s="28"/>
      <c r="J476" s="28"/>
      <c r="K476" s="28"/>
    </row>
    <row r="477" spans="2:11" ht="12.75" customHeight="1" x14ac:dyDescent="0.2">
      <c r="B477" s="28"/>
      <c r="C477" s="150"/>
      <c r="D477" s="28"/>
      <c r="E477" s="28"/>
      <c r="F477" s="28"/>
      <c r="G477" s="28"/>
      <c r="H477" s="28"/>
      <c r="I477" s="28"/>
      <c r="J477" s="28"/>
      <c r="K477" s="28"/>
    </row>
    <row r="478" spans="2:11" ht="12.75" customHeight="1" x14ac:dyDescent="0.2">
      <c r="B478" s="28"/>
      <c r="C478" s="150"/>
      <c r="D478" s="28"/>
      <c r="E478" s="28"/>
      <c r="F478" s="28"/>
      <c r="G478" s="28"/>
      <c r="H478" s="28"/>
      <c r="I478" s="28"/>
      <c r="J478" s="28"/>
      <c r="K478" s="28"/>
    </row>
    <row r="479" spans="2:11" ht="12.75" customHeight="1" x14ac:dyDescent="0.2">
      <c r="B479" s="28"/>
      <c r="C479" s="150"/>
      <c r="D479" s="28"/>
      <c r="E479" s="28"/>
      <c r="F479" s="28"/>
      <c r="G479" s="28"/>
      <c r="H479" s="28"/>
      <c r="I479" s="28"/>
      <c r="J479" s="28"/>
      <c r="K479" s="28"/>
    </row>
    <row r="480" spans="2:11" ht="12.75" customHeight="1" x14ac:dyDescent="0.2">
      <c r="B480" s="28"/>
      <c r="C480" s="150"/>
      <c r="D480" s="28"/>
      <c r="E480" s="28"/>
      <c r="F480" s="28"/>
      <c r="G480" s="28"/>
      <c r="H480" s="28"/>
      <c r="I480" s="28"/>
      <c r="J480" s="28"/>
      <c r="K480" s="28"/>
    </row>
    <row r="481" spans="2:11" ht="12.75" customHeight="1" x14ac:dyDescent="0.2">
      <c r="B481" s="28"/>
      <c r="C481" s="150"/>
      <c r="D481" s="28"/>
      <c r="E481" s="28"/>
      <c r="F481" s="28"/>
      <c r="G481" s="28"/>
      <c r="H481" s="28"/>
      <c r="I481" s="28"/>
      <c r="J481" s="28"/>
      <c r="K481" s="28"/>
    </row>
    <row r="482" spans="2:11" ht="12.75" customHeight="1" x14ac:dyDescent="0.2">
      <c r="B482" s="28"/>
      <c r="C482" s="150"/>
      <c r="D482" s="28"/>
      <c r="E482" s="28"/>
      <c r="F482" s="28"/>
      <c r="G482" s="28"/>
      <c r="H482" s="28"/>
      <c r="I482" s="28"/>
      <c r="J482" s="28"/>
      <c r="K482" s="28"/>
    </row>
    <row r="483" spans="2:11" ht="12.75" customHeight="1" x14ac:dyDescent="0.2">
      <c r="B483" s="28"/>
      <c r="C483" s="150"/>
      <c r="D483" s="28"/>
      <c r="E483" s="28"/>
      <c r="F483" s="28"/>
      <c r="G483" s="28"/>
      <c r="H483" s="28"/>
      <c r="I483" s="28"/>
      <c r="J483" s="28"/>
      <c r="K483" s="28"/>
    </row>
    <row r="484" spans="2:11" ht="12.75" customHeight="1" x14ac:dyDescent="0.2">
      <c r="B484" s="28"/>
      <c r="C484" s="150"/>
      <c r="D484" s="28"/>
      <c r="E484" s="28"/>
      <c r="F484" s="28"/>
      <c r="G484" s="28"/>
      <c r="H484" s="28"/>
      <c r="I484" s="28"/>
      <c r="J484" s="28"/>
      <c r="K484" s="28"/>
    </row>
    <row r="485" spans="2:11" ht="12.75" customHeight="1" x14ac:dyDescent="0.2">
      <c r="B485" s="28"/>
      <c r="C485" s="150"/>
      <c r="D485" s="28"/>
      <c r="E485" s="28"/>
      <c r="F485" s="28"/>
      <c r="G485" s="28"/>
      <c r="H485" s="28"/>
      <c r="I485" s="28"/>
      <c r="J485" s="28"/>
      <c r="K485" s="28"/>
    </row>
    <row r="486" spans="2:11" ht="12.75" customHeight="1" x14ac:dyDescent="0.2">
      <c r="B486" s="28"/>
      <c r="C486" s="150"/>
      <c r="D486" s="28"/>
      <c r="E486" s="28"/>
      <c r="F486" s="28"/>
      <c r="G486" s="28"/>
      <c r="H486" s="28"/>
      <c r="I486" s="28"/>
      <c r="J486" s="28"/>
      <c r="K486" s="28"/>
    </row>
    <row r="487" spans="2:11" ht="12.75" customHeight="1" x14ac:dyDescent="0.2">
      <c r="B487" s="28"/>
      <c r="C487" s="150"/>
      <c r="D487" s="28"/>
      <c r="E487" s="28"/>
      <c r="F487" s="28"/>
      <c r="G487" s="28"/>
      <c r="H487" s="28"/>
      <c r="I487" s="28"/>
      <c r="J487" s="28"/>
      <c r="K487" s="28"/>
    </row>
    <row r="488" spans="2:11" ht="12.75" customHeight="1" x14ac:dyDescent="0.2">
      <c r="B488" s="28"/>
      <c r="C488" s="150"/>
      <c r="D488" s="28"/>
      <c r="E488" s="28"/>
      <c r="F488" s="28"/>
      <c r="G488" s="28"/>
      <c r="H488" s="28"/>
      <c r="I488" s="28"/>
      <c r="J488" s="28"/>
      <c r="K488" s="28"/>
    </row>
    <row r="489" spans="2:11" ht="12.75" customHeight="1" x14ac:dyDescent="0.2">
      <c r="B489" s="28"/>
      <c r="C489" s="150"/>
      <c r="D489" s="28"/>
      <c r="E489" s="28"/>
      <c r="F489" s="28"/>
      <c r="G489" s="28"/>
      <c r="H489" s="28"/>
      <c r="I489" s="28"/>
      <c r="J489" s="28"/>
      <c r="K489" s="28"/>
    </row>
    <row r="490" spans="2:11" ht="12.75" customHeight="1" x14ac:dyDescent="0.2">
      <c r="B490" s="28"/>
      <c r="C490" s="150"/>
      <c r="D490" s="28"/>
      <c r="E490" s="28"/>
      <c r="F490" s="28"/>
      <c r="G490" s="28"/>
      <c r="H490" s="28"/>
      <c r="I490" s="28"/>
      <c r="J490" s="28"/>
      <c r="K490" s="28"/>
    </row>
    <row r="491" spans="2:11" ht="12.75" customHeight="1" x14ac:dyDescent="0.2">
      <c r="B491" s="28"/>
      <c r="C491" s="150"/>
      <c r="D491" s="28"/>
      <c r="E491" s="28"/>
      <c r="F491" s="28"/>
      <c r="G491" s="28"/>
      <c r="H491" s="28"/>
      <c r="I491" s="28"/>
      <c r="J491" s="28"/>
      <c r="K491" s="28"/>
    </row>
    <row r="492" spans="2:11" ht="12.75" customHeight="1" x14ac:dyDescent="0.2">
      <c r="B492" s="28"/>
      <c r="C492" s="150"/>
      <c r="D492" s="28"/>
      <c r="E492" s="28"/>
      <c r="F492" s="28"/>
      <c r="G492" s="28"/>
      <c r="H492" s="28"/>
      <c r="I492" s="28"/>
      <c r="J492" s="28"/>
      <c r="K492" s="28"/>
    </row>
    <row r="493" spans="2:11" ht="12.75" customHeight="1" x14ac:dyDescent="0.2">
      <c r="B493" s="28"/>
      <c r="C493" s="150"/>
      <c r="D493" s="28"/>
      <c r="E493" s="28"/>
      <c r="F493" s="28"/>
      <c r="G493" s="28"/>
      <c r="H493" s="28"/>
      <c r="I493" s="28"/>
      <c r="J493" s="28"/>
      <c r="K493" s="28"/>
    </row>
    <row r="494" spans="2:11" ht="12.75" customHeight="1" x14ac:dyDescent="0.2">
      <c r="B494" s="28"/>
      <c r="C494" s="150"/>
      <c r="D494" s="28"/>
      <c r="E494" s="28"/>
      <c r="F494" s="28"/>
      <c r="G494" s="28"/>
      <c r="H494" s="28"/>
      <c r="I494" s="28"/>
      <c r="J494" s="28"/>
      <c r="K494" s="28"/>
    </row>
    <row r="495" spans="2:11" ht="12.75" customHeight="1" x14ac:dyDescent="0.2">
      <c r="B495" s="28"/>
      <c r="C495" s="150"/>
      <c r="D495" s="28"/>
      <c r="E495" s="28"/>
      <c r="F495" s="28"/>
      <c r="G495" s="28"/>
      <c r="H495" s="28"/>
      <c r="I495" s="28"/>
      <c r="J495" s="28"/>
      <c r="K495" s="28"/>
    </row>
    <row r="496" spans="2:11" ht="12.75" customHeight="1" x14ac:dyDescent="0.2">
      <c r="B496" s="28"/>
      <c r="C496" s="150"/>
      <c r="D496" s="28"/>
      <c r="E496" s="28"/>
      <c r="F496" s="28"/>
      <c r="G496" s="28"/>
      <c r="H496" s="28"/>
      <c r="I496" s="28"/>
      <c r="J496" s="28"/>
      <c r="K496" s="28"/>
    </row>
    <row r="497" spans="2:11" ht="12.75" customHeight="1" x14ac:dyDescent="0.2">
      <c r="B497" s="28"/>
      <c r="C497" s="150"/>
      <c r="D497" s="28"/>
      <c r="E497" s="28"/>
      <c r="F497" s="28"/>
      <c r="G497" s="28"/>
      <c r="H497" s="28"/>
      <c r="I497" s="28"/>
      <c r="J497" s="28"/>
      <c r="K497" s="28"/>
    </row>
    <row r="498" spans="2:11" ht="12.75" customHeight="1" x14ac:dyDescent="0.2">
      <c r="B498" s="28"/>
      <c r="C498" s="150"/>
      <c r="D498" s="28"/>
      <c r="E498" s="28"/>
      <c r="F498" s="28"/>
      <c r="G498" s="28"/>
      <c r="H498" s="28"/>
      <c r="I498" s="28"/>
      <c r="J498" s="28"/>
      <c r="K498" s="28"/>
    </row>
    <row r="499" spans="2:11" ht="12.75" customHeight="1" x14ac:dyDescent="0.2">
      <c r="B499" s="28"/>
      <c r="C499" s="150"/>
      <c r="D499" s="28"/>
      <c r="E499" s="28"/>
      <c r="F499" s="28"/>
      <c r="G499" s="28"/>
      <c r="H499" s="28"/>
      <c r="I499" s="28"/>
      <c r="J499" s="28"/>
      <c r="K499" s="28"/>
    </row>
    <row r="500" spans="2:11" ht="12.75" customHeight="1" x14ac:dyDescent="0.2">
      <c r="B500" s="28"/>
      <c r="C500" s="150"/>
      <c r="D500" s="28"/>
      <c r="E500" s="28"/>
      <c r="F500" s="28"/>
      <c r="G500" s="28"/>
      <c r="H500" s="28"/>
      <c r="I500" s="28"/>
      <c r="J500" s="28"/>
      <c r="K500" s="28"/>
    </row>
    <row r="501" spans="2:11" ht="12.75" customHeight="1" x14ac:dyDescent="0.2">
      <c r="B501" s="28"/>
      <c r="C501" s="150"/>
      <c r="D501" s="28"/>
      <c r="E501" s="28"/>
      <c r="F501" s="28"/>
      <c r="G501" s="28"/>
      <c r="H501" s="28"/>
      <c r="I501" s="28"/>
      <c r="J501" s="28"/>
      <c r="K501" s="28"/>
    </row>
    <row r="502" spans="2:11" ht="12.75" customHeight="1" x14ac:dyDescent="0.2">
      <c r="B502" s="28"/>
      <c r="C502" s="150"/>
      <c r="D502" s="28"/>
      <c r="E502" s="28"/>
      <c r="F502" s="28"/>
      <c r="G502" s="28"/>
      <c r="H502" s="28"/>
      <c r="I502" s="28"/>
      <c r="J502" s="28"/>
      <c r="K502" s="28"/>
    </row>
    <row r="503" spans="2:11" ht="12.75" customHeight="1" x14ac:dyDescent="0.2">
      <c r="B503" s="28"/>
      <c r="C503" s="150"/>
      <c r="D503" s="28"/>
      <c r="E503" s="28"/>
      <c r="F503" s="28"/>
      <c r="G503" s="28"/>
      <c r="H503" s="28"/>
      <c r="I503" s="28"/>
      <c r="J503" s="28"/>
      <c r="K503" s="28"/>
    </row>
    <row r="504" spans="2:11" ht="12.75" customHeight="1" x14ac:dyDescent="0.2">
      <c r="B504" s="28"/>
      <c r="C504" s="150"/>
      <c r="D504" s="28"/>
      <c r="E504" s="28"/>
      <c r="F504" s="28"/>
      <c r="G504" s="28"/>
      <c r="H504" s="28"/>
      <c r="I504" s="28"/>
      <c r="J504" s="28"/>
      <c r="K504" s="28"/>
    </row>
    <row r="505" spans="2:11" ht="12.75" customHeight="1" x14ac:dyDescent="0.2">
      <c r="B505" s="28"/>
      <c r="C505" s="150"/>
      <c r="D505" s="28"/>
      <c r="E505" s="28"/>
      <c r="F505" s="28"/>
      <c r="G505" s="28"/>
      <c r="H505" s="28"/>
      <c r="I505" s="28"/>
      <c r="J505" s="28"/>
      <c r="K505" s="28"/>
    </row>
    <row r="506" spans="2:11" ht="12.75" customHeight="1" x14ac:dyDescent="0.2">
      <c r="B506" s="28"/>
      <c r="C506" s="150"/>
      <c r="D506" s="28"/>
      <c r="E506" s="28"/>
      <c r="F506" s="28"/>
      <c r="G506" s="28"/>
      <c r="H506" s="28"/>
      <c r="I506" s="28"/>
      <c r="J506" s="28"/>
      <c r="K506" s="28"/>
    </row>
    <row r="507" spans="2:11" ht="12.75" customHeight="1" x14ac:dyDescent="0.2">
      <c r="B507" s="28"/>
      <c r="C507" s="150"/>
      <c r="D507" s="28"/>
      <c r="E507" s="28"/>
      <c r="F507" s="28"/>
      <c r="G507" s="28"/>
      <c r="H507" s="28"/>
      <c r="I507" s="28"/>
      <c r="J507" s="28"/>
      <c r="K507" s="28"/>
    </row>
    <row r="508" spans="2:11" ht="12.75" customHeight="1" x14ac:dyDescent="0.2">
      <c r="B508" s="28"/>
      <c r="C508" s="150"/>
      <c r="D508" s="28"/>
      <c r="E508" s="28"/>
      <c r="F508" s="28"/>
      <c r="G508" s="28"/>
      <c r="H508" s="28"/>
      <c r="I508" s="28"/>
      <c r="J508" s="28"/>
      <c r="K508" s="28"/>
    </row>
    <row r="509" spans="2:11" ht="12.75" customHeight="1" x14ac:dyDescent="0.2">
      <c r="B509" s="28"/>
      <c r="C509" s="150"/>
      <c r="D509" s="28"/>
      <c r="E509" s="28"/>
      <c r="F509" s="28"/>
      <c r="G509" s="28"/>
      <c r="H509" s="28"/>
      <c r="I509" s="28"/>
      <c r="J509" s="28"/>
      <c r="K509" s="28"/>
    </row>
    <row r="510" spans="2:11" ht="12.75" customHeight="1" x14ac:dyDescent="0.2">
      <c r="B510" s="28"/>
      <c r="C510" s="150"/>
      <c r="D510" s="28"/>
      <c r="E510" s="28"/>
      <c r="F510" s="28"/>
      <c r="G510" s="28"/>
      <c r="H510" s="28"/>
      <c r="I510" s="28"/>
      <c r="J510" s="28"/>
      <c r="K510" s="28"/>
    </row>
    <row r="511" spans="2:11" ht="12.75" customHeight="1" x14ac:dyDescent="0.2">
      <c r="B511" s="28"/>
      <c r="C511" s="150"/>
      <c r="D511" s="28"/>
      <c r="E511" s="28"/>
      <c r="F511" s="28"/>
      <c r="G511" s="28"/>
      <c r="H511" s="28"/>
      <c r="I511" s="28"/>
      <c r="J511" s="28"/>
      <c r="K511" s="28"/>
    </row>
    <row r="512" spans="2:11" ht="12.75" customHeight="1" x14ac:dyDescent="0.2">
      <c r="B512" s="28"/>
      <c r="C512" s="150"/>
      <c r="D512" s="28"/>
      <c r="E512" s="28"/>
      <c r="F512" s="28"/>
      <c r="G512" s="28"/>
      <c r="H512" s="28"/>
      <c r="I512" s="28"/>
      <c r="J512" s="28"/>
      <c r="K512" s="28"/>
    </row>
    <row r="513" spans="2:11" ht="12.75" customHeight="1" x14ac:dyDescent="0.2">
      <c r="B513" s="28"/>
      <c r="C513" s="150"/>
      <c r="D513" s="28"/>
      <c r="E513" s="28"/>
      <c r="F513" s="28"/>
      <c r="G513" s="28"/>
      <c r="H513" s="28"/>
      <c r="I513" s="28"/>
      <c r="J513" s="28"/>
      <c r="K513" s="28"/>
    </row>
    <row r="514" spans="2:11" ht="12.75" customHeight="1" x14ac:dyDescent="0.2">
      <c r="B514" s="28"/>
      <c r="C514" s="150"/>
      <c r="D514" s="28"/>
      <c r="E514" s="28"/>
      <c r="F514" s="28"/>
      <c r="G514" s="28"/>
      <c r="H514" s="28"/>
      <c r="I514" s="28"/>
      <c r="J514" s="28"/>
      <c r="K514" s="28"/>
    </row>
    <row r="515" spans="2:11" ht="12.75" customHeight="1" x14ac:dyDescent="0.2">
      <c r="B515" s="28"/>
      <c r="C515" s="150"/>
      <c r="D515" s="28"/>
      <c r="E515" s="28"/>
      <c r="F515" s="28"/>
      <c r="G515" s="28"/>
      <c r="H515" s="28"/>
      <c r="I515" s="28"/>
      <c r="J515" s="28"/>
      <c r="K515" s="28"/>
    </row>
    <row r="516" spans="2:11" ht="12.75" customHeight="1" x14ac:dyDescent="0.2">
      <c r="B516" s="28"/>
      <c r="C516" s="150"/>
      <c r="D516" s="28"/>
      <c r="E516" s="28"/>
      <c r="F516" s="28"/>
      <c r="G516" s="28"/>
      <c r="H516" s="28"/>
      <c r="I516" s="28"/>
      <c r="J516" s="28"/>
      <c r="K516" s="28"/>
    </row>
    <row r="517" spans="2:11" ht="12.75" customHeight="1" x14ac:dyDescent="0.2">
      <c r="B517" s="28"/>
      <c r="C517" s="150"/>
      <c r="D517" s="28"/>
      <c r="E517" s="28"/>
      <c r="F517" s="28"/>
      <c r="G517" s="28"/>
      <c r="H517" s="28"/>
      <c r="I517" s="28"/>
      <c r="J517" s="28"/>
      <c r="K517" s="28"/>
    </row>
    <row r="518" spans="2:11" ht="12.75" customHeight="1" x14ac:dyDescent="0.2">
      <c r="B518" s="28"/>
      <c r="C518" s="150"/>
      <c r="D518" s="28"/>
      <c r="E518" s="28"/>
      <c r="F518" s="28"/>
      <c r="G518" s="28"/>
      <c r="H518" s="28"/>
      <c r="I518" s="28"/>
      <c r="J518" s="28"/>
      <c r="K518" s="28"/>
    </row>
    <row r="519" spans="2:11" ht="12.75" customHeight="1" x14ac:dyDescent="0.2">
      <c r="B519" s="28"/>
      <c r="C519" s="150"/>
      <c r="D519" s="28"/>
      <c r="E519" s="28"/>
      <c r="F519" s="28"/>
      <c r="G519" s="28"/>
      <c r="H519" s="28"/>
      <c r="I519" s="28"/>
      <c r="J519" s="28"/>
      <c r="K519" s="28"/>
    </row>
    <row r="520" spans="2:11" ht="12.75" customHeight="1" x14ac:dyDescent="0.2">
      <c r="B520" s="28"/>
      <c r="C520" s="150"/>
      <c r="D520" s="28"/>
      <c r="E520" s="28"/>
      <c r="F520" s="28"/>
      <c r="G520" s="28"/>
      <c r="H520" s="28"/>
      <c r="I520" s="28"/>
      <c r="J520" s="28"/>
      <c r="K520" s="28"/>
    </row>
    <row r="521" spans="2:11" ht="12.75" customHeight="1" x14ac:dyDescent="0.2">
      <c r="B521" s="28"/>
      <c r="C521" s="150"/>
      <c r="D521" s="28"/>
      <c r="E521" s="28"/>
      <c r="F521" s="28"/>
      <c r="G521" s="28"/>
      <c r="H521" s="28"/>
      <c r="I521" s="28"/>
      <c r="J521" s="28"/>
      <c r="K521" s="28"/>
    </row>
    <row r="522" spans="2:11" ht="12.75" customHeight="1" x14ac:dyDescent="0.2">
      <c r="B522" s="28"/>
      <c r="C522" s="150"/>
      <c r="D522" s="28"/>
      <c r="E522" s="28"/>
      <c r="F522" s="28"/>
      <c r="G522" s="28"/>
      <c r="H522" s="28"/>
      <c r="I522" s="28"/>
      <c r="J522" s="28"/>
      <c r="K522" s="28"/>
    </row>
    <row r="523" spans="2:11" ht="12.75" customHeight="1" x14ac:dyDescent="0.2">
      <c r="B523" s="28"/>
      <c r="C523" s="150"/>
      <c r="D523" s="28"/>
      <c r="E523" s="28"/>
      <c r="F523" s="28"/>
      <c r="G523" s="28"/>
      <c r="H523" s="28"/>
      <c r="I523" s="28"/>
      <c r="J523" s="28"/>
      <c r="K523" s="28"/>
    </row>
    <row r="524" spans="2:11" ht="12.75" customHeight="1" x14ac:dyDescent="0.2">
      <c r="B524" s="28"/>
      <c r="C524" s="150"/>
      <c r="D524" s="28"/>
      <c r="E524" s="28"/>
      <c r="F524" s="28"/>
      <c r="G524" s="28"/>
      <c r="H524" s="28"/>
      <c r="I524" s="28"/>
      <c r="J524" s="28"/>
      <c r="K524" s="28"/>
    </row>
    <row r="525" spans="2:11" ht="12.75" customHeight="1" x14ac:dyDescent="0.2">
      <c r="B525" s="28"/>
      <c r="C525" s="150"/>
      <c r="D525" s="28"/>
      <c r="E525" s="28"/>
      <c r="F525" s="28"/>
      <c r="G525" s="28"/>
      <c r="H525" s="28"/>
      <c r="I525" s="28"/>
      <c r="J525" s="28"/>
      <c r="K525" s="28"/>
    </row>
    <row r="526" spans="2:11" ht="12.75" customHeight="1" x14ac:dyDescent="0.2">
      <c r="B526" s="28"/>
      <c r="C526" s="150"/>
      <c r="D526" s="28"/>
      <c r="E526" s="28"/>
      <c r="F526" s="28"/>
      <c r="G526" s="28"/>
      <c r="H526" s="28"/>
      <c r="I526" s="28"/>
      <c r="J526" s="28"/>
      <c r="K526" s="28"/>
    </row>
    <row r="527" spans="2:11" ht="12.75" customHeight="1" x14ac:dyDescent="0.2">
      <c r="B527" s="28"/>
      <c r="C527" s="150"/>
      <c r="D527" s="28"/>
      <c r="E527" s="28"/>
      <c r="F527" s="28"/>
      <c r="G527" s="28"/>
      <c r="H527" s="28"/>
      <c r="I527" s="28"/>
      <c r="J527" s="28"/>
      <c r="K527" s="28"/>
    </row>
    <row r="528" spans="2:11" ht="12.75" customHeight="1" x14ac:dyDescent="0.2">
      <c r="B528" s="28"/>
      <c r="C528" s="150"/>
      <c r="D528" s="28"/>
      <c r="E528" s="28"/>
      <c r="F528" s="28"/>
      <c r="G528" s="28"/>
      <c r="H528" s="28"/>
      <c r="I528" s="28"/>
      <c r="J528" s="28"/>
      <c r="K528" s="28"/>
    </row>
    <row r="529" spans="2:11" ht="12.75" customHeight="1" x14ac:dyDescent="0.2">
      <c r="B529" s="28"/>
      <c r="C529" s="150"/>
      <c r="D529" s="28"/>
      <c r="E529" s="28"/>
      <c r="F529" s="28"/>
      <c r="G529" s="28"/>
      <c r="H529" s="28"/>
      <c r="I529" s="28"/>
      <c r="J529" s="28"/>
      <c r="K529" s="28"/>
    </row>
    <row r="530" spans="2:11" ht="12.75" customHeight="1" x14ac:dyDescent="0.2">
      <c r="B530" s="28"/>
      <c r="C530" s="150"/>
      <c r="D530" s="28"/>
      <c r="E530" s="28"/>
      <c r="F530" s="28"/>
      <c r="G530" s="28"/>
      <c r="H530" s="28"/>
      <c r="I530" s="28"/>
      <c r="J530" s="28"/>
      <c r="K530" s="28"/>
    </row>
    <row r="531" spans="2:11" ht="12.75" customHeight="1" x14ac:dyDescent="0.2">
      <c r="B531" s="28"/>
      <c r="C531" s="150"/>
      <c r="D531" s="28"/>
      <c r="E531" s="28"/>
      <c r="F531" s="28"/>
      <c r="G531" s="28"/>
      <c r="H531" s="28"/>
      <c r="I531" s="28"/>
      <c r="J531" s="28"/>
      <c r="K531" s="28"/>
    </row>
    <row r="532" spans="2:11" ht="12.75" customHeight="1" x14ac:dyDescent="0.2">
      <c r="B532" s="28"/>
      <c r="C532" s="150"/>
      <c r="D532" s="28"/>
      <c r="E532" s="28"/>
      <c r="F532" s="28"/>
      <c r="G532" s="28"/>
      <c r="H532" s="28"/>
      <c r="I532" s="28"/>
      <c r="J532" s="28"/>
      <c r="K532" s="28"/>
    </row>
    <row r="533" spans="2:11" ht="12.75" customHeight="1" x14ac:dyDescent="0.2">
      <c r="B533" s="28"/>
      <c r="C533" s="150"/>
      <c r="D533" s="28"/>
      <c r="E533" s="28"/>
      <c r="F533" s="28"/>
      <c r="G533" s="28"/>
      <c r="H533" s="28"/>
      <c r="I533" s="28"/>
      <c r="J533" s="28"/>
      <c r="K533" s="28"/>
    </row>
    <row r="534" spans="2:11" ht="12.75" customHeight="1" x14ac:dyDescent="0.2">
      <c r="B534" s="28"/>
      <c r="C534" s="150"/>
      <c r="D534" s="28"/>
      <c r="E534" s="28"/>
      <c r="F534" s="28"/>
      <c r="G534" s="28"/>
      <c r="H534" s="28"/>
      <c r="I534" s="28"/>
      <c r="J534" s="28"/>
      <c r="K534" s="28"/>
    </row>
    <row r="535" spans="2:11" ht="12.75" customHeight="1" x14ac:dyDescent="0.2">
      <c r="B535" s="28"/>
      <c r="C535" s="150"/>
      <c r="D535" s="28"/>
      <c r="E535" s="28"/>
      <c r="F535" s="28"/>
      <c r="G535" s="28"/>
      <c r="H535" s="28"/>
      <c r="I535" s="28"/>
      <c r="J535" s="28"/>
      <c r="K535" s="28"/>
    </row>
    <row r="536" spans="2:11" ht="12.75" customHeight="1" x14ac:dyDescent="0.2">
      <c r="B536" s="28"/>
      <c r="C536" s="150"/>
      <c r="D536" s="28"/>
      <c r="E536" s="28"/>
      <c r="F536" s="28"/>
      <c r="G536" s="28"/>
      <c r="H536" s="28"/>
      <c r="I536" s="28"/>
      <c r="J536" s="28"/>
      <c r="K536" s="28"/>
    </row>
    <row r="537" spans="2:11" ht="12.75" customHeight="1" x14ac:dyDescent="0.2">
      <c r="B537" s="28"/>
      <c r="C537" s="150"/>
      <c r="D537" s="28"/>
      <c r="E537" s="28"/>
      <c r="F537" s="28"/>
      <c r="G537" s="28"/>
      <c r="H537" s="28"/>
      <c r="I537" s="28"/>
      <c r="J537" s="28"/>
      <c r="K537" s="28"/>
    </row>
    <row r="538" spans="2:11" ht="12.75" customHeight="1" x14ac:dyDescent="0.2">
      <c r="B538" s="28"/>
      <c r="C538" s="150"/>
      <c r="D538" s="28"/>
      <c r="E538" s="28"/>
      <c r="F538" s="28"/>
      <c r="G538" s="28"/>
      <c r="H538" s="28"/>
      <c r="I538" s="28"/>
      <c r="J538" s="28"/>
      <c r="K538" s="28"/>
    </row>
    <row r="539" spans="2:11" ht="12.75" customHeight="1" x14ac:dyDescent="0.2">
      <c r="B539" s="28"/>
      <c r="C539" s="150"/>
      <c r="D539" s="28"/>
      <c r="E539" s="28"/>
      <c r="F539" s="28"/>
      <c r="G539" s="28"/>
      <c r="H539" s="28"/>
      <c r="I539" s="28"/>
      <c r="J539" s="28"/>
      <c r="K539" s="28"/>
    </row>
    <row r="540" spans="2:11" ht="12.75" customHeight="1" x14ac:dyDescent="0.2">
      <c r="B540" s="28"/>
      <c r="C540" s="150"/>
      <c r="D540" s="28"/>
      <c r="E540" s="28"/>
      <c r="F540" s="28"/>
      <c r="G540" s="28"/>
      <c r="H540" s="28"/>
      <c r="I540" s="28"/>
      <c r="J540" s="28"/>
      <c r="K540" s="28"/>
    </row>
    <row r="541" spans="2:11" ht="12.75" customHeight="1" x14ac:dyDescent="0.2">
      <c r="B541" s="28"/>
      <c r="C541" s="150"/>
      <c r="D541" s="28"/>
      <c r="E541" s="28"/>
      <c r="F541" s="28"/>
      <c r="G541" s="28"/>
      <c r="H541" s="28"/>
      <c r="I541" s="28"/>
      <c r="J541" s="28"/>
      <c r="K541" s="28"/>
    </row>
    <row r="542" spans="2:11" ht="12.75" customHeight="1" x14ac:dyDescent="0.2">
      <c r="B542" s="28"/>
      <c r="C542" s="150"/>
      <c r="D542" s="28"/>
      <c r="E542" s="28"/>
      <c r="F542" s="28"/>
      <c r="G542" s="28"/>
      <c r="H542" s="28"/>
      <c r="I542" s="28"/>
      <c r="J542" s="28"/>
      <c r="K542" s="28"/>
    </row>
    <row r="543" spans="2:11" ht="12.75" customHeight="1" x14ac:dyDescent="0.2">
      <c r="B543" s="28"/>
      <c r="C543" s="150"/>
      <c r="D543" s="28"/>
      <c r="E543" s="28"/>
      <c r="F543" s="28"/>
      <c r="G543" s="28"/>
      <c r="H543" s="28"/>
      <c r="I543" s="28"/>
      <c r="J543" s="28"/>
      <c r="K543" s="28"/>
    </row>
    <row r="544" spans="2:11" ht="12.75" customHeight="1" x14ac:dyDescent="0.2">
      <c r="B544" s="28"/>
      <c r="C544" s="150"/>
      <c r="D544" s="28"/>
      <c r="E544" s="28"/>
      <c r="F544" s="28"/>
      <c r="G544" s="28"/>
      <c r="H544" s="28"/>
      <c r="I544" s="28"/>
      <c r="J544" s="28"/>
      <c r="K544" s="28"/>
    </row>
    <row r="545" spans="2:11" ht="12.75" customHeight="1" x14ac:dyDescent="0.2">
      <c r="B545" s="28"/>
      <c r="C545" s="150"/>
      <c r="D545" s="28"/>
      <c r="E545" s="28"/>
      <c r="F545" s="28"/>
      <c r="G545" s="28"/>
      <c r="H545" s="28"/>
      <c r="I545" s="28"/>
      <c r="J545" s="28"/>
      <c r="K545" s="28"/>
    </row>
    <row r="546" spans="2:11" ht="12.75" customHeight="1" x14ac:dyDescent="0.2">
      <c r="B546" s="28"/>
      <c r="C546" s="150"/>
      <c r="D546" s="28"/>
      <c r="E546" s="28"/>
      <c r="F546" s="28"/>
      <c r="G546" s="28"/>
      <c r="H546" s="28"/>
      <c r="I546" s="28"/>
      <c r="J546" s="28"/>
      <c r="K546" s="28"/>
    </row>
    <row r="547" spans="2:11" ht="12.75" customHeight="1" x14ac:dyDescent="0.2">
      <c r="B547" s="28"/>
      <c r="C547" s="150"/>
      <c r="D547" s="28"/>
      <c r="E547" s="28"/>
      <c r="F547" s="28"/>
      <c r="G547" s="28"/>
      <c r="H547" s="28"/>
      <c r="I547" s="28"/>
      <c r="J547" s="28"/>
      <c r="K547" s="28"/>
    </row>
    <row r="548" spans="2:11" ht="12.75" customHeight="1" x14ac:dyDescent="0.2">
      <c r="B548" s="28"/>
      <c r="C548" s="150"/>
      <c r="D548" s="28"/>
      <c r="E548" s="28"/>
      <c r="F548" s="28"/>
      <c r="G548" s="28"/>
      <c r="H548" s="28"/>
      <c r="I548" s="28"/>
      <c r="J548" s="28"/>
      <c r="K548" s="28"/>
    </row>
    <row r="549" spans="2:11" ht="12.75" customHeight="1" x14ac:dyDescent="0.2">
      <c r="B549" s="28"/>
      <c r="C549" s="150"/>
      <c r="D549" s="28"/>
      <c r="E549" s="28"/>
      <c r="F549" s="28"/>
      <c r="G549" s="28"/>
      <c r="H549" s="28"/>
      <c r="I549" s="28"/>
      <c r="J549" s="28"/>
      <c r="K549" s="28"/>
    </row>
    <row r="550" spans="2:11" ht="12.75" customHeight="1" x14ac:dyDescent="0.2">
      <c r="B550" s="28"/>
      <c r="C550" s="150"/>
      <c r="D550" s="28"/>
      <c r="E550" s="28"/>
      <c r="F550" s="28"/>
      <c r="G550" s="28"/>
      <c r="H550" s="28"/>
      <c r="I550" s="28"/>
      <c r="J550" s="28"/>
      <c r="K550" s="28"/>
    </row>
    <row r="551" spans="2:11" ht="12.75" customHeight="1" x14ac:dyDescent="0.2">
      <c r="B551" s="28"/>
      <c r="C551" s="150"/>
      <c r="D551" s="28"/>
      <c r="E551" s="28"/>
      <c r="F551" s="28"/>
      <c r="G551" s="28"/>
      <c r="H551" s="28"/>
      <c r="I551" s="28"/>
      <c r="J551" s="28"/>
      <c r="K551" s="28"/>
    </row>
    <row r="552" spans="2:11" ht="12.75" customHeight="1" x14ac:dyDescent="0.2">
      <c r="B552" s="28"/>
      <c r="C552" s="150"/>
      <c r="D552" s="28"/>
      <c r="E552" s="28"/>
      <c r="F552" s="28"/>
      <c r="G552" s="28"/>
      <c r="H552" s="28"/>
      <c r="I552" s="28"/>
      <c r="J552" s="28"/>
      <c r="K552" s="28"/>
    </row>
    <row r="553" spans="2:11" ht="12.75" customHeight="1" x14ac:dyDescent="0.2">
      <c r="B553" s="28"/>
      <c r="C553" s="150"/>
      <c r="D553" s="28"/>
      <c r="E553" s="28"/>
      <c r="F553" s="28"/>
      <c r="G553" s="28"/>
      <c r="H553" s="28"/>
      <c r="I553" s="28"/>
      <c r="J553" s="28"/>
      <c r="K553" s="28"/>
    </row>
    <row r="554" spans="2:11" ht="12.75" customHeight="1" x14ac:dyDescent="0.2">
      <c r="B554" s="28"/>
      <c r="C554" s="150"/>
      <c r="D554" s="28"/>
      <c r="E554" s="28"/>
      <c r="F554" s="28"/>
      <c r="G554" s="28"/>
      <c r="H554" s="28"/>
      <c r="I554" s="28"/>
      <c r="J554" s="28"/>
      <c r="K554" s="28"/>
    </row>
    <row r="555" spans="2:11" ht="12.75" customHeight="1" x14ac:dyDescent="0.2">
      <c r="B555" s="28"/>
      <c r="C555" s="150"/>
      <c r="D555" s="28"/>
      <c r="E555" s="28"/>
      <c r="F555" s="28"/>
      <c r="G555" s="28"/>
      <c r="H555" s="28"/>
      <c r="I555" s="28"/>
      <c r="J555" s="28"/>
      <c r="K555" s="28"/>
    </row>
    <row r="556" spans="2:11" ht="12.75" customHeight="1" x14ac:dyDescent="0.2">
      <c r="B556" s="28"/>
      <c r="C556" s="150"/>
      <c r="D556" s="28"/>
      <c r="E556" s="28"/>
      <c r="F556" s="28"/>
      <c r="G556" s="28"/>
      <c r="H556" s="28"/>
      <c r="I556" s="28"/>
      <c r="J556" s="28"/>
      <c r="K556" s="28"/>
    </row>
    <row r="557" spans="2:11" ht="12.75" customHeight="1" x14ac:dyDescent="0.2">
      <c r="B557" s="28"/>
      <c r="C557" s="150"/>
      <c r="D557" s="28"/>
      <c r="E557" s="28"/>
      <c r="F557" s="28"/>
      <c r="G557" s="28"/>
      <c r="H557" s="28"/>
      <c r="I557" s="28"/>
      <c r="J557" s="28"/>
      <c r="K557" s="28"/>
    </row>
    <row r="558" spans="2:11" ht="12.75" customHeight="1" x14ac:dyDescent="0.2">
      <c r="B558" s="28"/>
      <c r="C558" s="150"/>
      <c r="D558" s="28"/>
      <c r="E558" s="28"/>
      <c r="F558" s="28"/>
      <c r="G558" s="28"/>
      <c r="H558" s="28"/>
      <c r="I558" s="28"/>
      <c r="J558" s="28"/>
      <c r="K558" s="28"/>
    </row>
    <row r="559" spans="2:11" ht="12.75" customHeight="1" x14ac:dyDescent="0.2">
      <c r="B559" s="28"/>
      <c r="C559" s="150"/>
      <c r="D559" s="28"/>
      <c r="E559" s="28"/>
      <c r="F559" s="28"/>
      <c r="G559" s="28"/>
      <c r="H559" s="28"/>
      <c r="I559" s="28"/>
      <c r="J559" s="28"/>
      <c r="K559" s="28"/>
    </row>
    <row r="560" spans="2:11" ht="12.75" customHeight="1" x14ac:dyDescent="0.2">
      <c r="B560" s="28"/>
      <c r="C560" s="150"/>
      <c r="D560" s="28"/>
      <c r="E560" s="28"/>
      <c r="F560" s="28"/>
      <c r="G560" s="28"/>
      <c r="H560" s="28"/>
      <c r="I560" s="28"/>
      <c r="J560" s="28"/>
      <c r="K560" s="28"/>
    </row>
    <row r="561" spans="2:11" ht="12.75" customHeight="1" x14ac:dyDescent="0.2">
      <c r="B561" s="28"/>
      <c r="C561" s="150"/>
      <c r="D561" s="28"/>
      <c r="E561" s="28"/>
      <c r="F561" s="28"/>
      <c r="G561" s="28"/>
      <c r="H561" s="28"/>
      <c r="I561" s="28"/>
      <c r="J561" s="28"/>
      <c r="K561" s="28"/>
    </row>
    <row r="562" spans="2:11" ht="12.75" customHeight="1" x14ac:dyDescent="0.2">
      <c r="B562" s="28"/>
      <c r="C562" s="150"/>
      <c r="D562" s="28"/>
      <c r="E562" s="28"/>
      <c r="F562" s="28"/>
      <c r="G562" s="28"/>
      <c r="H562" s="28"/>
      <c r="I562" s="28"/>
      <c r="J562" s="28"/>
      <c r="K562" s="28"/>
    </row>
    <row r="563" spans="2:11" ht="12.75" customHeight="1" x14ac:dyDescent="0.2">
      <c r="B563" s="28"/>
      <c r="C563" s="150"/>
      <c r="D563" s="28"/>
      <c r="E563" s="28"/>
      <c r="F563" s="28"/>
      <c r="G563" s="28"/>
      <c r="H563" s="28"/>
      <c r="I563" s="28"/>
      <c r="J563" s="28"/>
      <c r="K563" s="28"/>
    </row>
    <row r="564" spans="2:11" ht="12.75" customHeight="1" x14ac:dyDescent="0.2">
      <c r="B564" s="28"/>
      <c r="C564" s="150"/>
      <c r="D564" s="28"/>
      <c r="E564" s="28"/>
      <c r="F564" s="28"/>
      <c r="G564" s="28"/>
      <c r="H564" s="28"/>
      <c r="I564" s="28"/>
      <c r="J564" s="28"/>
      <c r="K564" s="28"/>
    </row>
    <row r="565" spans="2:11" ht="12.75" customHeight="1" x14ac:dyDescent="0.2">
      <c r="B565" s="28"/>
      <c r="C565" s="150"/>
      <c r="D565" s="28"/>
      <c r="E565" s="28"/>
      <c r="F565" s="28"/>
      <c r="G565" s="28"/>
      <c r="H565" s="28"/>
      <c r="I565" s="28"/>
      <c r="J565" s="28"/>
      <c r="K565" s="28"/>
    </row>
    <row r="566" spans="2:11" ht="12.75" customHeight="1" x14ac:dyDescent="0.2">
      <c r="B566" s="28"/>
      <c r="C566" s="150"/>
      <c r="D566" s="28"/>
      <c r="E566" s="28"/>
      <c r="F566" s="28"/>
      <c r="G566" s="28"/>
      <c r="H566" s="28"/>
      <c r="I566" s="28"/>
      <c r="J566" s="28"/>
      <c r="K566" s="28"/>
    </row>
    <row r="567" spans="2:11" ht="12.75" customHeight="1" x14ac:dyDescent="0.2">
      <c r="B567" s="28"/>
      <c r="C567" s="150"/>
      <c r="D567" s="28"/>
      <c r="E567" s="28"/>
      <c r="F567" s="28"/>
      <c r="G567" s="28"/>
      <c r="H567" s="28"/>
      <c r="I567" s="28"/>
      <c r="J567" s="28"/>
      <c r="K567" s="28"/>
    </row>
    <row r="568" spans="2:11" ht="12.75" customHeight="1" x14ac:dyDescent="0.2">
      <c r="B568" s="28"/>
      <c r="C568" s="150"/>
      <c r="D568" s="28"/>
      <c r="E568" s="28"/>
      <c r="F568" s="28"/>
      <c r="G568" s="28"/>
      <c r="H568" s="28"/>
      <c r="I568" s="28"/>
      <c r="J568" s="28"/>
      <c r="K568" s="28"/>
    </row>
    <row r="569" spans="2:11" ht="12.75" customHeight="1" x14ac:dyDescent="0.2">
      <c r="B569" s="28"/>
      <c r="C569" s="150"/>
      <c r="D569" s="28"/>
      <c r="E569" s="28"/>
      <c r="F569" s="28"/>
      <c r="G569" s="28"/>
      <c r="H569" s="28"/>
      <c r="I569" s="28"/>
      <c r="J569" s="28"/>
      <c r="K569" s="28"/>
    </row>
    <row r="570" spans="2:11" ht="12.75" customHeight="1" x14ac:dyDescent="0.2">
      <c r="B570" s="28"/>
      <c r="C570" s="150"/>
      <c r="D570" s="28"/>
      <c r="E570" s="28"/>
      <c r="F570" s="28"/>
      <c r="G570" s="28"/>
      <c r="H570" s="28"/>
      <c r="I570" s="28"/>
      <c r="J570" s="28"/>
      <c r="K570" s="28"/>
    </row>
    <row r="571" spans="2:11" ht="12.75" customHeight="1" x14ac:dyDescent="0.2">
      <c r="B571" s="28"/>
      <c r="C571" s="150"/>
      <c r="D571" s="28"/>
      <c r="E571" s="28"/>
      <c r="F571" s="28"/>
      <c r="G571" s="28"/>
      <c r="H571" s="28"/>
      <c r="I571" s="28"/>
      <c r="J571" s="28"/>
      <c r="K571" s="28"/>
    </row>
    <row r="572" spans="2:11" ht="12.75" customHeight="1" x14ac:dyDescent="0.2">
      <c r="B572" s="28"/>
      <c r="C572" s="150"/>
      <c r="D572" s="28"/>
      <c r="E572" s="28"/>
      <c r="F572" s="28"/>
      <c r="G572" s="28"/>
      <c r="H572" s="28"/>
      <c r="I572" s="28"/>
      <c r="J572" s="28"/>
      <c r="K572" s="28"/>
    </row>
    <row r="573" spans="2:11" ht="12.75" customHeight="1" x14ac:dyDescent="0.2">
      <c r="B573" s="28"/>
      <c r="C573" s="150"/>
      <c r="D573" s="28"/>
      <c r="E573" s="28"/>
      <c r="F573" s="28"/>
      <c r="G573" s="28"/>
      <c r="H573" s="28"/>
      <c r="I573" s="28"/>
      <c r="J573" s="28"/>
      <c r="K573" s="28"/>
    </row>
    <row r="574" spans="2:11" ht="12.75" customHeight="1" x14ac:dyDescent="0.2">
      <c r="B574" s="28"/>
      <c r="C574" s="150"/>
      <c r="D574" s="28"/>
      <c r="E574" s="28"/>
      <c r="F574" s="28"/>
      <c r="G574" s="28"/>
      <c r="H574" s="28"/>
      <c r="I574" s="28"/>
      <c r="J574" s="28"/>
      <c r="K574" s="28"/>
    </row>
    <row r="575" spans="2:11" ht="12.75" customHeight="1" x14ac:dyDescent="0.2">
      <c r="B575" s="28"/>
      <c r="C575" s="150"/>
      <c r="D575" s="28"/>
      <c r="E575" s="28"/>
      <c r="F575" s="28"/>
      <c r="G575" s="28"/>
      <c r="H575" s="28"/>
      <c r="I575" s="28"/>
      <c r="J575" s="28"/>
      <c r="K575" s="28"/>
    </row>
    <row r="576" spans="2:11" ht="12.75" customHeight="1" x14ac:dyDescent="0.2">
      <c r="B576" s="28"/>
      <c r="C576" s="150"/>
      <c r="D576" s="28"/>
      <c r="E576" s="28"/>
      <c r="F576" s="28"/>
      <c r="G576" s="28"/>
      <c r="H576" s="28"/>
      <c r="I576" s="28"/>
      <c r="J576" s="28"/>
      <c r="K576" s="28"/>
    </row>
    <row r="577" spans="2:11" ht="12.75" customHeight="1" x14ac:dyDescent="0.2">
      <c r="B577" s="28"/>
      <c r="C577" s="150"/>
      <c r="D577" s="28"/>
      <c r="E577" s="28"/>
      <c r="F577" s="28"/>
      <c r="G577" s="28"/>
      <c r="H577" s="28"/>
      <c r="I577" s="28"/>
      <c r="J577" s="28"/>
      <c r="K577" s="28"/>
    </row>
    <row r="578" spans="2:11" ht="12.75" customHeight="1" x14ac:dyDescent="0.2">
      <c r="B578" s="28"/>
      <c r="C578" s="150"/>
      <c r="D578" s="28"/>
      <c r="E578" s="28"/>
      <c r="F578" s="28"/>
      <c r="G578" s="28"/>
      <c r="H578" s="28"/>
      <c r="I578" s="28"/>
      <c r="J578" s="28"/>
      <c r="K578" s="28"/>
    </row>
    <row r="579" spans="2:11" ht="12.75" customHeight="1" x14ac:dyDescent="0.2">
      <c r="B579" s="28"/>
      <c r="C579" s="150"/>
      <c r="D579" s="28"/>
      <c r="E579" s="28"/>
      <c r="F579" s="28"/>
      <c r="G579" s="28"/>
      <c r="H579" s="28"/>
      <c r="I579" s="28"/>
      <c r="J579" s="28"/>
      <c r="K579" s="28"/>
    </row>
    <row r="580" spans="2:11" ht="12.75" customHeight="1" x14ac:dyDescent="0.2">
      <c r="B580" s="28"/>
      <c r="C580" s="150"/>
      <c r="D580" s="28"/>
      <c r="E580" s="28"/>
      <c r="F580" s="28"/>
      <c r="G580" s="28"/>
      <c r="H580" s="28"/>
      <c r="I580" s="28"/>
      <c r="J580" s="28"/>
      <c r="K580" s="28"/>
    </row>
    <row r="581" spans="2:11" ht="12.75" customHeight="1" x14ac:dyDescent="0.2">
      <c r="B581" s="28"/>
      <c r="C581" s="150"/>
      <c r="D581" s="28"/>
      <c r="E581" s="28"/>
      <c r="F581" s="28"/>
      <c r="G581" s="28"/>
      <c r="H581" s="28"/>
      <c r="I581" s="28"/>
      <c r="J581" s="28"/>
      <c r="K581" s="28"/>
    </row>
    <row r="582" spans="2:11" ht="12.75" customHeight="1" x14ac:dyDescent="0.2">
      <c r="B582" s="28"/>
      <c r="C582" s="150"/>
      <c r="D582" s="28"/>
      <c r="E582" s="28"/>
      <c r="F582" s="28"/>
      <c r="G582" s="28"/>
      <c r="H582" s="28"/>
      <c r="I582" s="28"/>
      <c r="J582" s="28"/>
      <c r="K582" s="28"/>
    </row>
    <row r="583" spans="2:11" ht="12.75" customHeight="1" x14ac:dyDescent="0.2">
      <c r="B583" s="28"/>
      <c r="C583" s="150"/>
      <c r="D583" s="28"/>
      <c r="E583" s="28"/>
      <c r="F583" s="28"/>
      <c r="G583" s="28"/>
      <c r="H583" s="28"/>
      <c r="I583" s="28"/>
      <c r="J583" s="28"/>
      <c r="K583" s="28"/>
    </row>
    <row r="584" spans="2:11" ht="12.75" customHeight="1" x14ac:dyDescent="0.2">
      <c r="B584" s="28"/>
      <c r="C584" s="150"/>
      <c r="D584" s="28"/>
      <c r="E584" s="28"/>
      <c r="F584" s="28"/>
      <c r="G584" s="28"/>
      <c r="H584" s="28"/>
      <c r="I584" s="28"/>
      <c r="J584" s="28"/>
      <c r="K584" s="28"/>
    </row>
    <row r="585" spans="2:11" ht="12.75" customHeight="1" x14ac:dyDescent="0.2">
      <c r="B585" s="28"/>
      <c r="C585" s="150"/>
      <c r="D585" s="28"/>
      <c r="E585" s="28"/>
      <c r="F585" s="28"/>
      <c r="G585" s="28"/>
      <c r="H585" s="28"/>
      <c r="I585" s="28"/>
      <c r="J585" s="28"/>
      <c r="K585" s="28"/>
    </row>
    <row r="586" spans="2:11" ht="12.75" customHeight="1" x14ac:dyDescent="0.2">
      <c r="B586" s="28"/>
      <c r="C586" s="150"/>
      <c r="D586" s="28"/>
      <c r="E586" s="28"/>
      <c r="F586" s="28"/>
      <c r="G586" s="28"/>
      <c r="H586" s="28"/>
      <c r="I586" s="28"/>
      <c r="J586" s="28"/>
      <c r="K586" s="28"/>
    </row>
    <row r="587" spans="2:11" ht="12.75" customHeight="1" x14ac:dyDescent="0.2">
      <c r="B587" s="28"/>
      <c r="C587" s="150"/>
      <c r="D587" s="28"/>
      <c r="E587" s="28"/>
      <c r="F587" s="28"/>
      <c r="G587" s="28"/>
      <c r="H587" s="28"/>
      <c r="I587" s="28"/>
      <c r="J587" s="28"/>
      <c r="K587" s="28"/>
    </row>
    <row r="588" spans="2:11" ht="12.75" customHeight="1" x14ac:dyDescent="0.2">
      <c r="B588" s="28"/>
      <c r="C588" s="150"/>
      <c r="D588" s="28"/>
      <c r="E588" s="28"/>
      <c r="F588" s="28"/>
      <c r="G588" s="28"/>
      <c r="H588" s="28"/>
      <c r="I588" s="28"/>
      <c r="J588" s="28"/>
      <c r="K588" s="28"/>
    </row>
    <row r="589" spans="2:11" ht="12.75" customHeight="1" x14ac:dyDescent="0.2">
      <c r="B589" s="28"/>
      <c r="C589" s="150"/>
      <c r="D589" s="28"/>
      <c r="E589" s="28"/>
      <c r="F589" s="28"/>
      <c r="G589" s="28"/>
      <c r="H589" s="28"/>
      <c r="I589" s="28"/>
      <c r="J589" s="28"/>
      <c r="K589" s="28"/>
    </row>
    <row r="590" spans="2:11" ht="12.75" customHeight="1" x14ac:dyDescent="0.2">
      <c r="B590" s="28"/>
      <c r="C590" s="150"/>
      <c r="D590" s="28"/>
      <c r="E590" s="28"/>
      <c r="F590" s="28"/>
      <c r="G590" s="28"/>
      <c r="H590" s="28"/>
      <c r="I590" s="28"/>
      <c r="J590" s="28"/>
      <c r="K590" s="28"/>
    </row>
    <row r="591" spans="2:11" ht="12.75" customHeight="1" x14ac:dyDescent="0.2">
      <c r="B591" s="28"/>
      <c r="C591" s="150"/>
      <c r="D591" s="28"/>
      <c r="E591" s="28"/>
      <c r="F591" s="28"/>
      <c r="G591" s="28"/>
      <c r="H591" s="28"/>
      <c r="I591" s="28"/>
      <c r="J591" s="28"/>
      <c r="K591" s="28"/>
    </row>
    <row r="592" spans="2:11" ht="12.75" customHeight="1" x14ac:dyDescent="0.2">
      <c r="B592" s="28"/>
      <c r="C592" s="150"/>
      <c r="D592" s="28"/>
      <c r="E592" s="28"/>
      <c r="F592" s="28"/>
      <c r="G592" s="28"/>
      <c r="H592" s="28"/>
      <c r="I592" s="28"/>
      <c r="J592" s="28"/>
      <c r="K592" s="28"/>
    </row>
    <row r="593" spans="2:11" ht="12.75" customHeight="1" x14ac:dyDescent="0.2">
      <c r="B593" s="28"/>
      <c r="C593" s="150"/>
      <c r="D593" s="28"/>
      <c r="E593" s="28"/>
      <c r="F593" s="28"/>
      <c r="G593" s="28"/>
      <c r="H593" s="28"/>
      <c r="I593" s="28"/>
      <c r="J593" s="28"/>
      <c r="K593" s="28"/>
    </row>
    <row r="594" spans="2:11" ht="12.75" customHeight="1" x14ac:dyDescent="0.2">
      <c r="B594" s="28"/>
      <c r="C594" s="150"/>
      <c r="D594" s="28"/>
      <c r="E594" s="28"/>
      <c r="F594" s="28"/>
      <c r="G594" s="28"/>
      <c r="H594" s="28"/>
      <c r="I594" s="28"/>
      <c r="J594" s="28"/>
      <c r="K594" s="28"/>
    </row>
    <row r="595" spans="2:11" ht="12.75" customHeight="1" x14ac:dyDescent="0.2">
      <c r="B595" s="28"/>
      <c r="C595" s="150"/>
      <c r="D595" s="28"/>
      <c r="E595" s="28"/>
      <c r="F595" s="28"/>
      <c r="G595" s="28"/>
      <c r="H595" s="28"/>
      <c r="I595" s="28"/>
      <c r="J595" s="28"/>
      <c r="K595" s="28"/>
    </row>
    <row r="596" spans="2:11" ht="12.75" customHeight="1" x14ac:dyDescent="0.2">
      <c r="B596" s="28"/>
      <c r="C596" s="150"/>
      <c r="D596" s="28"/>
      <c r="E596" s="28"/>
      <c r="F596" s="28"/>
      <c r="G596" s="28"/>
      <c r="H596" s="28"/>
      <c r="I596" s="28"/>
      <c r="J596" s="28"/>
      <c r="K596" s="28"/>
    </row>
    <row r="597" spans="2:11" ht="12.75" customHeight="1" x14ac:dyDescent="0.2">
      <c r="B597" s="28"/>
      <c r="C597" s="150"/>
      <c r="D597" s="28"/>
      <c r="E597" s="28"/>
      <c r="F597" s="28"/>
      <c r="G597" s="28"/>
      <c r="H597" s="28"/>
      <c r="I597" s="28"/>
      <c r="J597" s="28"/>
      <c r="K597" s="28"/>
    </row>
    <row r="598" spans="2:11" ht="12.75" customHeight="1" x14ac:dyDescent="0.2">
      <c r="B598" s="28"/>
      <c r="C598" s="150"/>
      <c r="D598" s="28"/>
      <c r="E598" s="28"/>
      <c r="F598" s="28"/>
      <c r="G598" s="28"/>
      <c r="H598" s="28"/>
      <c r="I598" s="28"/>
      <c r="J598" s="28"/>
      <c r="K598" s="28"/>
    </row>
    <row r="599" spans="2:11" ht="12.75" customHeight="1" x14ac:dyDescent="0.2">
      <c r="B599" s="28"/>
      <c r="C599" s="150"/>
      <c r="D599" s="28"/>
      <c r="E599" s="28"/>
      <c r="F599" s="28"/>
      <c r="G599" s="28"/>
      <c r="H599" s="28"/>
      <c r="I599" s="28"/>
      <c r="J599" s="28"/>
      <c r="K599" s="28"/>
    </row>
    <row r="600" spans="2:11" ht="12.75" customHeight="1" x14ac:dyDescent="0.2">
      <c r="B600" s="28"/>
      <c r="C600" s="150"/>
      <c r="D600" s="28"/>
      <c r="E600" s="28"/>
      <c r="F600" s="28"/>
      <c r="G600" s="28"/>
      <c r="H600" s="28"/>
      <c r="I600" s="28"/>
      <c r="J600" s="28"/>
      <c r="K600" s="28"/>
    </row>
    <row r="601" spans="2:11" ht="12.75" customHeight="1" x14ac:dyDescent="0.2">
      <c r="B601" s="28"/>
      <c r="C601" s="150"/>
      <c r="D601" s="28"/>
      <c r="E601" s="28"/>
      <c r="F601" s="28"/>
      <c r="G601" s="28"/>
      <c r="H601" s="28"/>
      <c r="I601" s="28"/>
      <c r="J601" s="28"/>
      <c r="K601" s="28"/>
    </row>
    <row r="602" spans="2:11" ht="12.75" customHeight="1" x14ac:dyDescent="0.2">
      <c r="B602" s="28"/>
      <c r="C602" s="150"/>
      <c r="D602" s="28"/>
      <c r="E602" s="28"/>
      <c r="F602" s="28"/>
      <c r="G602" s="28"/>
      <c r="H602" s="28"/>
      <c r="I602" s="28"/>
      <c r="J602" s="28"/>
      <c r="K602" s="28"/>
    </row>
    <row r="603" spans="2:11" ht="12.75" customHeight="1" x14ac:dyDescent="0.2">
      <c r="B603" s="28"/>
      <c r="C603" s="150"/>
      <c r="D603" s="28"/>
      <c r="E603" s="28"/>
      <c r="F603" s="28"/>
      <c r="G603" s="28"/>
      <c r="H603" s="28"/>
      <c r="I603" s="28"/>
      <c r="J603" s="28"/>
      <c r="K603" s="28"/>
    </row>
    <row r="604" spans="2:11" ht="12.75" customHeight="1" x14ac:dyDescent="0.2">
      <c r="B604" s="28"/>
      <c r="C604" s="150"/>
      <c r="D604" s="28"/>
      <c r="E604" s="28"/>
      <c r="F604" s="28"/>
      <c r="G604" s="28"/>
      <c r="H604" s="28"/>
      <c r="I604" s="28"/>
      <c r="J604" s="28"/>
      <c r="K604" s="28"/>
    </row>
    <row r="605" spans="2:11" ht="12.75" customHeight="1" x14ac:dyDescent="0.2">
      <c r="B605" s="28"/>
      <c r="C605" s="150"/>
      <c r="D605" s="28"/>
      <c r="E605" s="28"/>
      <c r="F605" s="28"/>
      <c r="G605" s="28"/>
      <c r="H605" s="28"/>
      <c r="I605" s="28"/>
      <c r="J605" s="28"/>
      <c r="K605" s="28"/>
    </row>
    <row r="606" spans="2:11" ht="12.75" customHeight="1" x14ac:dyDescent="0.2">
      <c r="B606" s="28"/>
      <c r="C606" s="150"/>
      <c r="D606" s="28"/>
      <c r="E606" s="28"/>
      <c r="F606" s="28"/>
      <c r="G606" s="28"/>
      <c r="H606" s="28"/>
      <c r="I606" s="28"/>
      <c r="J606" s="28"/>
      <c r="K606" s="28"/>
    </row>
    <row r="607" spans="2:11" ht="12.75" customHeight="1" x14ac:dyDescent="0.2">
      <c r="B607" s="28"/>
      <c r="C607" s="150"/>
      <c r="D607" s="28"/>
      <c r="E607" s="28"/>
      <c r="F607" s="28"/>
      <c r="G607" s="28"/>
      <c r="H607" s="28"/>
      <c r="I607" s="28"/>
      <c r="J607" s="28"/>
      <c r="K607" s="28"/>
    </row>
    <row r="608" spans="2:11" ht="12.75" customHeight="1" x14ac:dyDescent="0.2">
      <c r="B608" s="28"/>
      <c r="C608" s="150"/>
      <c r="D608" s="28"/>
      <c r="E608" s="28"/>
      <c r="F608" s="28"/>
      <c r="G608" s="28"/>
      <c r="H608" s="28"/>
      <c r="I608" s="28"/>
      <c r="J608" s="28"/>
      <c r="K608" s="28"/>
    </row>
    <row r="609" spans="2:11" ht="12.75" customHeight="1" x14ac:dyDescent="0.2">
      <c r="B609" s="28"/>
      <c r="C609" s="150"/>
      <c r="D609" s="28"/>
      <c r="E609" s="28"/>
      <c r="F609" s="28"/>
      <c r="G609" s="28"/>
      <c r="H609" s="28"/>
      <c r="I609" s="28"/>
      <c r="J609" s="28"/>
      <c r="K609" s="28"/>
    </row>
    <row r="610" spans="2:11" ht="12.75" customHeight="1" x14ac:dyDescent="0.2">
      <c r="B610" s="28"/>
      <c r="C610" s="150"/>
      <c r="D610" s="28"/>
      <c r="E610" s="28"/>
      <c r="F610" s="28"/>
      <c r="G610" s="28"/>
      <c r="H610" s="28"/>
      <c r="I610" s="28"/>
      <c r="J610" s="28"/>
      <c r="K610" s="28"/>
    </row>
    <row r="611" spans="2:11" ht="12.75" customHeight="1" x14ac:dyDescent="0.2">
      <c r="B611" s="28"/>
      <c r="C611" s="150"/>
      <c r="D611" s="28"/>
      <c r="E611" s="28"/>
      <c r="F611" s="28"/>
      <c r="G611" s="28"/>
      <c r="H611" s="28"/>
      <c r="I611" s="28"/>
      <c r="J611" s="28"/>
      <c r="K611" s="28"/>
    </row>
    <row r="612" spans="2:11" ht="12.75" customHeight="1" x14ac:dyDescent="0.2">
      <c r="B612" s="28"/>
      <c r="C612" s="150"/>
      <c r="D612" s="28"/>
      <c r="E612" s="28"/>
      <c r="F612" s="28"/>
      <c r="G612" s="28"/>
      <c r="H612" s="28"/>
      <c r="I612" s="28"/>
      <c r="J612" s="28"/>
      <c r="K612" s="28"/>
    </row>
    <row r="613" spans="2:11" ht="12.75" customHeight="1" x14ac:dyDescent="0.2">
      <c r="B613" s="28"/>
      <c r="C613" s="150"/>
      <c r="D613" s="28"/>
      <c r="E613" s="28"/>
      <c r="F613" s="28"/>
      <c r="G613" s="28"/>
      <c r="H613" s="28"/>
      <c r="I613" s="28"/>
      <c r="J613" s="28"/>
      <c r="K613" s="28"/>
    </row>
    <row r="614" spans="2:11" ht="12.75" customHeight="1" x14ac:dyDescent="0.2">
      <c r="B614" s="28"/>
      <c r="C614" s="150"/>
      <c r="D614" s="28"/>
      <c r="E614" s="28"/>
      <c r="F614" s="28"/>
      <c r="G614" s="28"/>
      <c r="H614" s="28"/>
      <c r="I614" s="28"/>
      <c r="J614" s="28"/>
      <c r="K614" s="28"/>
    </row>
    <row r="615" spans="2:11" ht="12.75" customHeight="1" x14ac:dyDescent="0.2">
      <c r="B615" s="28"/>
      <c r="C615" s="150"/>
      <c r="D615" s="28"/>
      <c r="E615" s="28"/>
      <c r="F615" s="28"/>
      <c r="G615" s="28"/>
      <c r="H615" s="28"/>
      <c r="I615" s="28"/>
      <c r="J615" s="28"/>
      <c r="K615" s="28"/>
    </row>
    <row r="616" spans="2:11" ht="12.75" customHeight="1" x14ac:dyDescent="0.2">
      <c r="B616" s="28"/>
      <c r="C616" s="150"/>
      <c r="D616" s="28"/>
      <c r="E616" s="28"/>
      <c r="F616" s="28"/>
      <c r="G616" s="28"/>
      <c r="H616" s="28"/>
      <c r="I616" s="28"/>
      <c r="J616" s="28"/>
      <c r="K616" s="28"/>
    </row>
    <row r="617" spans="2:11" ht="12.75" customHeight="1" x14ac:dyDescent="0.2">
      <c r="B617" s="28"/>
      <c r="C617" s="150"/>
      <c r="D617" s="28"/>
      <c r="E617" s="28"/>
      <c r="F617" s="28"/>
      <c r="G617" s="28"/>
      <c r="H617" s="28"/>
      <c r="I617" s="28"/>
      <c r="J617" s="28"/>
      <c r="K617" s="28"/>
    </row>
    <row r="618" spans="2:11" ht="12.75" customHeight="1" x14ac:dyDescent="0.2">
      <c r="B618" s="28"/>
      <c r="C618" s="150"/>
      <c r="D618" s="28"/>
      <c r="E618" s="28"/>
      <c r="F618" s="28"/>
      <c r="G618" s="28"/>
      <c r="H618" s="28"/>
      <c r="I618" s="28"/>
      <c r="J618" s="28"/>
      <c r="K618" s="28"/>
    </row>
    <row r="619" spans="2:11" ht="12.75" customHeight="1" x14ac:dyDescent="0.2">
      <c r="B619" s="28"/>
      <c r="C619" s="150"/>
      <c r="D619" s="28"/>
      <c r="E619" s="28"/>
      <c r="F619" s="28"/>
      <c r="G619" s="28"/>
      <c r="H619" s="28"/>
      <c r="I619" s="28"/>
      <c r="J619" s="28"/>
      <c r="K619" s="28"/>
    </row>
    <row r="620" spans="2:11" ht="12.75" customHeight="1" x14ac:dyDescent="0.2">
      <c r="B620" s="28"/>
      <c r="C620" s="150"/>
      <c r="D620" s="28"/>
      <c r="E620" s="28"/>
      <c r="F620" s="28"/>
      <c r="G620" s="28"/>
      <c r="H620" s="28"/>
      <c r="I620" s="28"/>
      <c r="J620" s="28"/>
      <c r="K620" s="28"/>
    </row>
    <row r="621" spans="2:11" ht="12.75" customHeight="1" x14ac:dyDescent="0.2">
      <c r="B621" s="28"/>
      <c r="C621" s="150"/>
      <c r="D621" s="28"/>
      <c r="E621" s="28"/>
      <c r="F621" s="28"/>
      <c r="G621" s="28"/>
      <c r="H621" s="28"/>
      <c r="I621" s="28"/>
      <c r="J621" s="28"/>
      <c r="K621" s="28"/>
    </row>
    <row r="622" spans="2:11" ht="12.75" customHeight="1" x14ac:dyDescent="0.2">
      <c r="B622" s="28"/>
      <c r="C622" s="150"/>
      <c r="D622" s="28"/>
      <c r="E622" s="28"/>
      <c r="F622" s="28"/>
      <c r="G622" s="28"/>
      <c r="H622" s="28"/>
      <c r="I622" s="28"/>
      <c r="J622" s="28"/>
      <c r="K622" s="28"/>
    </row>
    <row r="623" spans="2:11" ht="12.75" customHeight="1" x14ac:dyDescent="0.2">
      <c r="B623" s="28"/>
      <c r="C623" s="150"/>
      <c r="D623" s="28"/>
      <c r="E623" s="28"/>
      <c r="F623" s="28"/>
      <c r="G623" s="28"/>
      <c r="H623" s="28"/>
      <c r="I623" s="28"/>
      <c r="J623" s="28"/>
      <c r="K623" s="28"/>
    </row>
    <row r="624" spans="2:11" ht="12.75" customHeight="1" x14ac:dyDescent="0.2">
      <c r="B624" s="28"/>
      <c r="C624" s="150"/>
      <c r="D624" s="28"/>
      <c r="E624" s="28"/>
      <c r="F624" s="28"/>
      <c r="G624" s="28"/>
      <c r="H624" s="28"/>
      <c r="I624" s="28"/>
      <c r="J624" s="28"/>
      <c r="K624" s="28"/>
    </row>
    <row r="625" spans="2:11" ht="12.75" customHeight="1" x14ac:dyDescent="0.2">
      <c r="B625" s="28"/>
      <c r="C625" s="150"/>
      <c r="D625" s="28"/>
      <c r="E625" s="28"/>
      <c r="F625" s="28"/>
      <c r="G625" s="28"/>
      <c r="H625" s="28"/>
      <c r="I625" s="28"/>
      <c r="J625" s="28"/>
      <c r="K625" s="28"/>
    </row>
    <row r="626" spans="2:11" ht="12.75" customHeight="1" x14ac:dyDescent="0.2">
      <c r="B626" s="28"/>
      <c r="C626" s="150"/>
      <c r="D626" s="28"/>
      <c r="E626" s="28"/>
      <c r="F626" s="28"/>
      <c r="G626" s="28"/>
      <c r="H626" s="28"/>
      <c r="I626" s="28"/>
      <c r="J626" s="28"/>
      <c r="K626" s="28"/>
    </row>
    <row r="627" spans="2:11" ht="12.75" customHeight="1" x14ac:dyDescent="0.2">
      <c r="B627" s="28"/>
      <c r="C627" s="150"/>
      <c r="D627" s="28"/>
      <c r="E627" s="28"/>
      <c r="F627" s="28"/>
      <c r="G627" s="28"/>
      <c r="H627" s="28"/>
      <c r="I627" s="28"/>
      <c r="J627" s="28"/>
      <c r="K627" s="28"/>
    </row>
    <row r="628" spans="2:11" ht="12.75" customHeight="1" x14ac:dyDescent="0.2">
      <c r="B628" s="28"/>
      <c r="C628" s="150"/>
      <c r="D628" s="28"/>
      <c r="E628" s="28"/>
      <c r="F628" s="28"/>
      <c r="G628" s="28"/>
      <c r="H628" s="28"/>
      <c r="I628" s="28"/>
      <c r="J628" s="28"/>
      <c r="K628" s="28"/>
    </row>
    <row r="629" spans="2:11" ht="12.75" customHeight="1" x14ac:dyDescent="0.2">
      <c r="B629" s="28"/>
      <c r="C629" s="150"/>
      <c r="D629" s="28"/>
      <c r="E629" s="28"/>
      <c r="F629" s="28"/>
      <c r="G629" s="28"/>
      <c r="H629" s="28"/>
      <c r="I629" s="28"/>
      <c r="J629" s="28"/>
      <c r="K629" s="28"/>
    </row>
    <row r="630" spans="2:11" ht="12.75" customHeight="1" x14ac:dyDescent="0.2">
      <c r="B630" s="28"/>
      <c r="C630" s="150"/>
      <c r="D630" s="28"/>
      <c r="E630" s="28"/>
      <c r="F630" s="28"/>
      <c r="G630" s="28"/>
      <c r="H630" s="28"/>
      <c r="I630" s="28"/>
      <c r="J630" s="28"/>
      <c r="K630" s="28"/>
    </row>
    <row r="631" spans="2:11" ht="12.75" customHeight="1" x14ac:dyDescent="0.2">
      <c r="B631" s="28"/>
      <c r="C631" s="150"/>
      <c r="D631" s="28"/>
      <c r="E631" s="28"/>
      <c r="F631" s="28"/>
      <c r="G631" s="28"/>
      <c r="H631" s="28"/>
      <c r="I631" s="28"/>
      <c r="J631" s="28"/>
      <c r="K631" s="28"/>
    </row>
    <row r="632" spans="2:11" ht="12.75" customHeight="1" x14ac:dyDescent="0.2">
      <c r="B632" s="28"/>
      <c r="C632" s="150"/>
      <c r="D632" s="28"/>
      <c r="E632" s="28"/>
      <c r="F632" s="28"/>
      <c r="G632" s="28"/>
      <c r="H632" s="28"/>
      <c r="I632" s="28"/>
      <c r="J632" s="28"/>
      <c r="K632" s="28"/>
    </row>
    <row r="633" spans="2:11" ht="12.75" customHeight="1" x14ac:dyDescent="0.2">
      <c r="B633" s="28"/>
      <c r="C633" s="150"/>
      <c r="D633" s="28"/>
      <c r="E633" s="28"/>
      <c r="F633" s="28"/>
      <c r="G633" s="28"/>
      <c r="H633" s="28"/>
      <c r="I633" s="28"/>
      <c r="J633" s="28"/>
      <c r="K633" s="28"/>
    </row>
    <row r="634" spans="2:11" ht="12.75" customHeight="1" x14ac:dyDescent="0.2">
      <c r="B634" s="28"/>
      <c r="C634" s="150"/>
      <c r="D634" s="28"/>
      <c r="E634" s="28"/>
      <c r="F634" s="28"/>
      <c r="G634" s="28"/>
      <c r="H634" s="28"/>
      <c r="I634" s="28"/>
      <c r="J634" s="28"/>
      <c r="K634" s="28"/>
    </row>
    <row r="635" spans="2:11" ht="12.75" customHeight="1" x14ac:dyDescent="0.2">
      <c r="B635" s="28"/>
      <c r="C635" s="150"/>
      <c r="D635" s="28"/>
      <c r="E635" s="28"/>
      <c r="F635" s="28"/>
      <c r="G635" s="28"/>
      <c r="H635" s="28"/>
      <c r="I635" s="28"/>
      <c r="J635" s="28"/>
      <c r="K635" s="28"/>
    </row>
    <row r="636" spans="2:11" ht="12.75" customHeight="1" x14ac:dyDescent="0.2">
      <c r="B636" s="28"/>
      <c r="C636" s="150"/>
      <c r="D636" s="28"/>
      <c r="E636" s="28"/>
      <c r="F636" s="28"/>
      <c r="G636" s="28"/>
      <c r="H636" s="28"/>
      <c r="I636" s="28"/>
      <c r="J636" s="28"/>
      <c r="K636" s="28"/>
    </row>
    <row r="637" spans="2:11" ht="12.75" customHeight="1" x14ac:dyDescent="0.2">
      <c r="B637" s="28"/>
      <c r="C637" s="150"/>
      <c r="D637" s="28"/>
      <c r="E637" s="28"/>
      <c r="F637" s="28"/>
      <c r="G637" s="28"/>
      <c r="H637" s="28"/>
      <c r="I637" s="28"/>
      <c r="J637" s="28"/>
      <c r="K637" s="28"/>
    </row>
    <row r="638" spans="2:11" ht="12.75" customHeight="1" x14ac:dyDescent="0.2">
      <c r="B638" s="28"/>
      <c r="C638" s="150"/>
      <c r="D638" s="28"/>
      <c r="E638" s="28"/>
      <c r="F638" s="28"/>
      <c r="G638" s="28"/>
      <c r="H638" s="28"/>
      <c r="I638" s="28"/>
      <c r="J638" s="28"/>
      <c r="K638" s="28"/>
    </row>
    <row r="639" spans="2:11" ht="12.75" customHeight="1" x14ac:dyDescent="0.2">
      <c r="B639" s="28"/>
      <c r="C639" s="150"/>
      <c r="D639" s="28"/>
      <c r="E639" s="28"/>
      <c r="F639" s="28"/>
      <c r="G639" s="28"/>
      <c r="H639" s="28"/>
      <c r="I639" s="28"/>
      <c r="J639" s="28"/>
      <c r="K639" s="28"/>
    </row>
    <row r="640" spans="2:11" ht="12.75" customHeight="1" x14ac:dyDescent="0.2">
      <c r="B640" s="28"/>
      <c r="C640" s="150"/>
      <c r="D640" s="28"/>
      <c r="E640" s="28"/>
      <c r="F640" s="28"/>
      <c r="G640" s="28"/>
      <c r="H640" s="28"/>
      <c r="I640" s="28"/>
      <c r="J640" s="28"/>
      <c r="K640" s="28"/>
    </row>
    <row r="641" spans="2:11" ht="12.75" customHeight="1" x14ac:dyDescent="0.2">
      <c r="B641" s="28"/>
      <c r="C641" s="150"/>
      <c r="D641" s="28"/>
      <c r="E641" s="28"/>
      <c r="F641" s="28"/>
      <c r="G641" s="28"/>
      <c r="H641" s="28"/>
      <c r="I641" s="28"/>
      <c r="J641" s="28"/>
      <c r="K641" s="28"/>
    </row>
    <row r="642" spans="2:11" ht="12.75" customHeight="1" x14ac:dyDescent="0.2">
      <c r="B642" s="28"/>
      <c r="C642" s="150"/>
      <c r="D642" s="28"/>
      <c r="E642" s="28"/>
      <c r="F642" s="28"/>
      <c r="G642" s="28"/>
      <c r="H642" s="28"/>
      <c r="I642" s="28"/>
      <c r="J642" s="28"/>
      <c r="K642" s="28"/>
    </row>
    <row r="643" spans="2:11" ht="12.75" customHeight="1" x14ac:dyDescent="0.2">
      <c r="B643" s="28"/>
      <c r="C643" s="150"/>
      <c r="D643" s="28"/>
      <c r="E643" s="28"/>
      <c r="F643" s="28"/>
      <c r="G643" s="28"/>
      <c r="H643" s="28"/>
      <c r="I643" s="28"/>
      <c r="J643" s="28"/>
      <c r="K643" s="28"/>
    </row>
    <row r="644" spans="2:11" ht="12.75" customHeight="1" x14ac:dyDescent="0.2">
      <c r="B644" s="28"/>
      <c r="C644" s="150"/>
      <c r="D644" s="28"/>
      <c r="E644" s="28"/>
      <c r="F644" s="28"/>
      <c r="G644" s="28"/>
      <c r="H644" s="28"/>
      <c r="I644" s="28"/>
      <c r="J644" s="28"/>
      <c r="K644" s="28"/>
    </row>
    <row r="645" spans="2:11" ht="12.75" customHeight="1" x14ac:dyDescent="0.2">
      <c r="B645" s="28"/>
      <c r="C645" s="150"/>
      <c r="D645" s="28"/>
      <c r="E645" s="28"/>
      <c r="F645" s="28"/>
      <c r="G645" s="28"/>
      <c r="H645" s="28"/>
      <c r="I645" s="28"/>
      <c r="J645" s="28"/>
      <c r="K645" s="28"/>
    </row>
    <row r="646" spans="2:11" ht="12.75" customHeight="1" x14ac:dyDescent="0.2">
      <c r="B646" s="28"/>
      <c r="C646" s="150"/>
      <c r="D646" s="28"/>
      <c r="E646" s="28"/>
      <c r="F646" s="28"/>
      <c r="G646" s="28"/>
      <c r="H646" s="28"/>
      <c r="I646" s="28"/>
      <c r="J646" s="28"/>
      <c r="K646" s="28"/>
    </row>
    <row r="647" spans="2:11" ht="12.75" customHeight="1" x14ac:dyDescent="0.2">
      <c r="B647" s="28"/>
      <c r="C647" s="150"/>
      <c r="D647" s="28"/>
      <c r="E647" s="28"/>
      <c r="F647" s="28"/>
      <c r="G647" s="28"/>
      <c r="H647" s="28"/>
      <c r="I647" s="28"/>
      <c r="J647" s="28"/>
      <c r="K647" s="28"/>
    </row>
    <row r="648" spans="2:11" ht="12.75" customHeight="1" x14ac:dyDescent="0.2">
      <c r="B648" s="28"/>
      <c r="C648" s="150"/>
      <c r="D648" s="28"/>
      <c r="E648" s="28"/>
      <c r="F648" s="28"/>
      <c r="G648" s="28"/>
      <c r="H648" s="28"/>
      <c r="I648" s="28"/>
      <c r="J648" s="28"/>
      <c r="K648" s="28"/>
    </row>
    <row r="649" spans="2:11" ht="12.75" customHeight="1" x14ac:dyDescent="0.2">
      <c r="B649" s="28"/>
      <c r="C649" s="150"/>
      <c r="D649" s="28"/>
      <c r="E649" s="28"/>
      <c r="F649" s="28"/>
      <c r="G649" s="28"/>
      <c r="H649" s="28"/>
      <c r="I649" s="28"/>
      <c r="J649" s="28"/>
      <c r="K649" s="28"/>
    </row>
    <row r="650" spans="2:11" ht="12.75" customHeight="1" x14ac:dyDescent="0.2">
      <c r="B650" s="28"/>
      <c r="C650" s="150"/>
      <c r="D650" s="28"/>
      <c r="E650" s="28"/>
      <c r="F650" s="28"/>
      <c r="G650" s="28"/>
      <c r="H650" s="28"/>
      <c r="I650" s="28"/>
      <c r="J650" s="28"/>
      <c r="K650" s="28"/>
    </row>
    <row r="651" spans="2:11" ht="12.75" customHeight="1" x14ac:dyDescent="0.2">
      <c r="B651" s="28"/>
      <c r="C651" s="150"/>
      <c r="D651" s="28"/>
      <c r="E651" s="28"/>
      <c r="F651" s="28"/>
      <c r="G651" s="28"/>
      <c r="H651" s="28"/>
      <c r="I651" s="28"/>
      <c r="J651" s="28"/>
      <c r="K651" s="28"/>
    </row>
    <row r="652" spans="2:11" ht="12.75" customHeight="1" x14ac:dyDescent="0.2">
      <c r="B652" s="28"/>
      <c r="C652" s="150"/>
      <c r="D652" s="28"/>
      <c r="E652" s="28"/>
      <c r="F652" s="28"/>
      <c r="G652" s="28"/>
      <c r="H652" s="28"/>
      <c r="I652" s="28"/>
      <c r="J652" s="28"/>
      <c r="K652" s="28"/>
    </row>
    <row r="653" spans="2:11" ht="12.75" customHeight="1" x14ac:dyDescent="0.2">
      <c r="B653" s="28"/>
      <c r="C653" s="150"/>
      <c r="D653" s="28"/>
      <c r="E653" s="28"/>
      <c r="F653" s="28"/>
      <c r="G653" s="28"/>
      <c r="H653" s="28"/>
      <c r="I653" s="28"/>
      <c r="J653" s="28"/>
      <c r="K653" s="28"/>
    </row>
    <row r="654" spans="2:11" ht="12.75" customHeight="1" x14ac:dyDescent="0.2">
      <c r="B654" s="28"/>
      <c r="C654" s="150"/>
      <c r="D654" s="28"/>
      <c r="E654" s="28"/>
      <c r="F654" s="28"/>
      <c r="G654" s="28"/>
      <c r="H654" s="28"/>
      <c r="I654" s="28"/>
      <c r="J654" s="28"/>
      <c r="K654" s="28"/>
    </row>
    <row r="655" spans="2:11" ht="12.75" customHeight="1" x14ac:dyDescent="0.2">
      <c r="B655" s="28"/>
      <c r="C655" s="150"/>
      <c r="D655" s="28"/>
      <c r="E655" s="28"/>
      <c r="F655" s="28"/>
      <c r="G655" s="28"/>
      <c r="H655" s="28"/>
      <c r="I655" s="28"/>
      <c r="J655" s="28"/>
      <c r="K655" s="28"/>
    </row>
    <row r="656" spans="2:11" ht="12.75" customHeight="1" x14ac:dyDescent="0.2">
      <c r="B656" s="28"/>
      <c r="C656" s="150"/>
      <c r="D656" s="28"/>
      <c r="E656" s="28"/>
      <c r="F656" s="28"/>
      <c r="G656" s="28"/>
      <c r="H656" s="28"/>
      <c r="I656" s="28"/>
      <c r="J656" s="28"/>
      <c r="K656" s="28"/>
    </row>
    <row r="657" spans="2:11" ht="12.75" customHeight="1" x14ac:dyDescent="0.2">
      <c r="B657" s="28"/>
      <c r="C657" s="150"/>
      <c r="D657" s="28"/>
      <c r="E657" s="28"/>
      <c r="F657" s="28"/>
      <c r="G657" s="28"/>
      <c r="H657" s="28"/>
      <c r="I657" s="28"/>
      <c r="J657" s="28"/>
      <c r="K657" s="28"/>
    </row>
    <row r="658" spans="2:11" ht="12.75" customHeight="1" x14ac:dyDescent="0.2">
      <c r="B658" s="28"/>
      <c r="C658" s="150"/>
      <c r="D658" s="28"/>
      <c r="E658" s="28"/>
      <c r="F658" s="28"/>
      <c r="G658" s="28"/>
      <c r="H658" s="28"/>
      <c r="I658" s="28"/>
      <c r="J658" s="28"/>
      <c r="K658" s="28"/>
    </row>
    <row r="659" spans="2:11" ht="12.75" customHeight="1" x14ac:dyDescent="0.2">
      <c r="B659" s="28"/>
      <c r="C659" s="150"/>
      <c r="D659" s="28"/>
      <c r="E659" s="28"/>
      <c r="F659" s="28"/>
      <c r="G659" s="28"/>
      <c r="H659" s="28"/>
      <c r="I659" s="28"/>
      <c r="J659" s="28"/>
      <c r="K659" s="28"/>
    </row>
    <row r="660" spans="2:11" ht="12.75" customHeight="1" x14ac:dyDescent="0.2">
      <c r="B660" s="28"/>
      <c r="C660" s="150"/>
      <c r="D660" s="28"/>
      <c r="E660" s="28"/>
      <c r="F660" s="28"/>
      <c r="G660" s="28"/>
      <c r="H660" s="28"/>
      <c r="I660" s="28"/>
      <c r="J660" s="28"/>
      <c r="K660" s="28"/>
    </row>
    <row r="661" spans="2:11" ht="12.75" customHeight="1" x14ac:dyDescent="0.2">
      <c r="B661" s="28"/>
      <c r="C661" s="150"/>
      <c r="D661" s="28"/>
      <c r="E661" s="28"/>
      <c r="F661" s="28"/>
      <c r="G661" s="28"/>
      <c r="H661" s="28"/>
      <c r="I661" s="28"/>
      <c r="J661" s="28"/>
      <c r="K661" s="28"/>
    </row>
    <row r="662" spans="2:11" ht="12.75" customHeight="1" x14ac:dyDescent="0.2">
      <c r="B662" s="28"/>
      <c r="C662" s="150"/>
      <c r="D662" s="28"/>
      <c r="E662" s="28"/>
      <c r="F662" s="28"/>
      <c r="G662" s="28"/>
      <c r="H662" s="28"/>
      <c r="I662" s="28"/>
      <c r="J662" s="28"/>
      <c r="K662" s="28"/>
    </row>
    <row r="663" spans="2:11" ht="12.75" customHeight="1" x14ac:dyDescent="0.2">
      <c r="B663" s="28"/>
      <c r="C663" s="150"/>
      <c r="D663" s="28"/>
      <c r="E663" s="28"/>
      <c r="F663" s="28"/>
      <c r="G663" s="28"/>
      <c r="H663" s="28"/>
      <c r="I663" s="28"/>
      <c r="J663" s="28"/>
      <c r="K663" s="28"/>
    </row>
    <row r="664" spans="2:11" ht="12.75" customHeight="1" x14ac:dyDescent="0.2">
      <c r="B664" s="28"/>
      <c r="C664" s="150"/>
      <c r="D664" s="28"/>
      <c r="E664" s="28"/>
      <c r="F664" s="28"/>
      <c r="G664" s="28"/>
      <c r="H664" s="28"/>
      <c r="I664" s="28"/>
      <c r="J664" s="28"/>
      <c r="K664" s="28"/>
    </row>
    <row r="665" spans="2:11" ht="12.75" customHeight="1" x14ac:dyDescent="0.2">
      <c r="B665" s="28"/>
      <c r="C665" s="150"/>
      <c r="D665" s="28"/>
      <c r="E665" s="28"/>
      <c r="F665" s="28"/>
      <c r="G665" s="28"/>
      <c r="H665" s="28"/>
      <c r="I665" s="28"/>
      <c r="J665" s="28"/>
      <c r="K665" s="28"/>
    </row>
    <row r="666" spans="2:11" ht="12.75" customHeight="1" x14ac:dyDescent="0.2">
      <c r="B666" s="28"/>
      <c r="C666" s="150"/>
      <c r="D666" s="28"/>
      <c r="E666" s="28"/>
      <c r="F666" s="28"/>
      <c r="G666" s="28"/>
      <c r="H666" s="28"/>
      <c r="I666" s="28"/>
      <c r="J666" s="28"/>
      <c r="K666" s="28"/>
    </row>
    <row r="667" spans="2:11" ht="12.75" customHeight="1" x14ac:dyDescent="0.2">
      <c r="B667" s="28"/>
      <c r="C667" s="150"/>
      <c r="D667" s="28"/>
      <c r="E667" s="28"/>
      <c r="F667" s="28"/>
      <c r="G667" s="28"/>
      <c r="H667" s="28"/>
      <c r="I667" s="28"/>
      <c r="J667" s="28"/>
      <c r="K667" s="28"/>
    </row>
    <row r="668" spans="2:11" ht="12.75" customHeight="1" x14ac:dyDescent="0.2">
      <c r="B668" s="28"/>
      <c r="C668" s="150"/>
      <c r="D668" s="28"/>
      <c r="E668" s="28"/>
      <c r="F668" s="28"/>
      <c r="G668" s="28"/>
      <c r="H668" s="28"/>
      <c r="I668" s="28"/>
      <c r="J668" s="28"/>
      <c r="K668" s="28"/>
    </row>
    <row r="669" spans="2:11" ht="12.75" customHeight="1" x14ac:dyDescent="0.2">
      <c r="B669" s="28"/>
      <c r="C669" s="150"/>
      <c r="D669" s="28"/>
      <c r="E669" s="28"/>
      <c r="F669" s="28"/>
      <c r="G669" s="28"/>
      <c r="H669" s="28"/>
      <c r="I669" s="28"/>
      <c r="J669" s="28"/>
      <c r="K669" s="28"/>
    </row>
    <row r="670" spans="2:11" ht="12.75" customHeight="1" x14ac:dyDescent="0.2">
      <c r="B670" s="28"/>
      <c r="C670" s="150"/>
      <c r="D670" s="28"/>
      <c r="E670" s="28"/>
      <c r="F670" s="28"/>
      <c r="G670" s="28"/>
      <c r="H670" s="28"/>
      <c r="I670" s="28"/>
      <c r="J670" s="28"/>
      <c r="K670" s="28"/>
    </row>
    <row r="671" spans="2:11" ht="12.75" customHeight="1" x14ac:dyDescent="0.2">
      <c r="B671" s="28"/>
      <c r="C671" s="150"/>
      <c r="D671" s="28"/>
      <c r="E671" s="28"/>
      <c r="F671" s="28"/>
      <c r="G671" s="28"/>
      <c r="H671" s="28"/>
      <c r="I671" s="28"/>
      <c r="J671" s="28"/>
      <c r="K671" s="28"/>
    </row>
    <row r="672" spans="2:11" ht="12.75" customHeight="1" x14ac:dyDescent="0.2">
      <c r="B672" s="28"/>
      <c r="C672" s="150"/>
      <c r="D672" s="28"/>
      <c r="E672" s="28"/>
      <c r="F672" s="28"/>
      <c r="G672" s="28"/>
      <c r="H672" s="28"/>
      <c r="I672" s="28"/>
      <c r="J672" s="28"/>
      <c r="K672" s="28"/>
    </row>
    <row r="673" spans="2:11" ht="12.75" customHeight="1" x14ac:dyDescent="0.2">
      <c r="B673" s="28"/>
      <c r="C673" s="150"/>
      <c r="D673" s="28"/>
      <c r="E673" s="28"/>
      <c r="F673" s="28"/>
      <c r="G673" s="28"/>
      <c r="H673" s="28"/>
      <c r="I673" s="28"/>
      <c r="J673" s="28"/>
      <c r="K673" s="28"/>
    </row>
    <row r="674" spans="2:11" ht="12.75" customHeight="1" x14ac:dyDescent="0.2">
      <c r="B674" s="28"/>
      <c r="C674" s="150"/>
      <c r="D674" s="28"/>
      <c r="E674" s="28"/>
      <c r="F674" s="28"/>
      <c r="G674" s="28"/>
      <c r="H674" s="28"/>
      <c r="I674" s="28"/>
      <c r="J674" s="28"/>
      <c r="K674" s="28"/>
    </row>
    <row r="675" spans="2:11" ht="12.75" customHeight="1" x14ac:dyDescent="0.2">
      <c r="B675" s="28"/>
      <c r="C675" s="150"/>
      <c r="D675" s="28"/>
      <c r="E675" s="28"/>
      <c r="F675" s="28"/>
      <c r="G675" s="28"/>
      <c r="H675" s="28"/>
      <c r="I675" s="28"/>
      <c r="J675" s="28"/>
      <c r="K675" s="28"/>
    </row>
    <row r="676" spans="2:11" ht="12.75" customHeight="1" x14ac:dyDescent="0.2">
      <c r="B676" s="28"/>
      <c r="C676" s="150"/>
      <c r="D676" s="28"/>
      <c r="E676" s="28"/>
      <c r="F676" s="28"/>
      <c r="G676" s="28"/>
      <c r="H676" s="28"/>
      <c r="I676" s="28"/>
      <c r="J676" s="28"/>
      <c r="K676" s="28"/>
    </row>
    <row r="677" spans="2:11" ht="12.75" customHeight="1" x14ac:dyDescent="0.2">
      <c r="B677" s="28"/>
      <c r="C677" s="150"/>
      <c r="D677" s="28"/>
      <c r="E677" s="28"/>
      <c r="F677" s="28"/>
      <c r="G677" s="28"/>
      <c r="H677" s="28"/>
      <c r="I677" s="28"/>
      <c r="J677" s="28"/>
      <c r="K677" s="28"/>
    </row>
    <row r="678" spans="2:11" ht="12.75" customHeight="1" x14ac:dyDescent="0.2">
      <c r="B678" s="28"/>
      <c r="C678" s="150"/>
      <c r="D678" s="28"/>
      <c r="E678" s="28"/>
      <c r="F678" s="28"/>
      <c r="G678" s="28"/>
      <c r="H678" s="28"/>
      <c r="I678" s="28"/>
      <c r="J678" s="28"/>
      <c r="K678" s="28"/>
    </row>
    <row r="679" spans="2:11" ht="12.75" customHeight="1" x14ac:dyDescent="0.2">
      <c r="B679" s="28"/>
      <c r="C679" s="150"/>
      <c r="D679" s="28"/>
      <c r="E679" s="28"/>
      <c r="F679" s="28"/>
      <c r="G679" s="28"/>
      <c r="H679" s="28"/>
      <c r="I679" s="28"/>
      <c r="J679" s="28"/>
      <c r="K679" s="28"/>
    </row>
    <row r="680" spans="2:11" ht="12.75" customHeight="1" x14ac:dyDescent="0.2">
      <c r="B680" s="28"/>
      <c r="C680" s="150"/>
      <c r="D680" s="28"/>
      <c r="E680" s="28"/>
      <c r="F680" s="28"/>
      <c r="G680" s="28"/>
      <c r="H680" s="28"/>
      <c r="I680" s="28"/>
      <c r="J680" s="28"/>
      <c r="K680" s="28"/>
    </row>
    <row r="681" spans="2:11" ht="12.75" customHeight="1" x14ac:dyDescent="0.2">
      <c r="B681" s="28"/>
      <c r="C681" s="150"/>
      <c r="D681" s="28"/>
      <c r="E681" s="28"/>
      <c r="F681" s="28"/>
      <c r="G681" s="28"/>
      <c r="H681" s="28"/>
      <c r="I681" s="28"/>
      <c r="J681" s="28"/>
      <c r="K681" s="28"/>
    </row>
    <row r="682" spans="2:11" ht="12.75" customHeight="1" x14ac:dyDescent="0.2">
      <c r="B682" s="28"/>
      <c r="C682" s="150"/>
      <c r="D682" s="28"/>
      <c r="E682" s="28"/>
      <c r="F682" s="28"/>
      <c r="G682" s="28"/>
      <c r="H682" s="28"/>
      <c r="I682" s="28"/>
      <c r="J682" s="28"/>
      <c r="K682" s="28"/>
    </row>
    <row r="683" spans="2:11" ht="12.75" customHeight="1" x14ac:dyDescent="0.2">
      <c r="B683" s="28"/>
      <c r="C683" s="150"/>
      <c r="D683" s="28"/>
      <c r="E683" s="28"/>
      <c r="F683" s="28"/>
      <c r="G683" s="28"/>
      <c r="H683" s="28"/>
      <c r="I683" s="28"/>
      <c r="J683" s="28"/>
      <c r="K683" s="28"/>
    </row>
    <row r="684" spans="2:11" ht="12.75" customHeight="1" x14ac:dyDescent="0.2">
      <c r="B684" s="28"/>
      <c r="C684" s="150"/>
      <c r="D684" s="28"/>
      <c r="E684" s="28"/>
      <c r="F684" s="28"/>
      <c r="G684" s="28"/>
      <c r="H684" s="28"/>
      <c r="I684" s="28"/>
      <c r="J684" s="28"/>
      <c r="K684" s="28"/>
    </row>
    <row r="685" spans="2:11" ht="12.75" customHeight="1" x14ac:dyDescent="0.2">
      <c r="B685" s="28"/>
      <c r="C685" s="150"/>
      <c r="D685" s="28"/>
      <c r="E685" s="28"/>
      <c r="F685" s="28"/>
      <c r="G685" s="28"/>
      <c r="H685" s="28"/>
      <c r="I685" s="28"/>
      <c r="J685" s="28"/>
      <c r="K685" s="28"/>
    </row>
    <row r="686" spans="2:11" ht="12.75" customHeight="1" x14ac:dyDescent="0.2">
      <c r="B686" s="28"/>
      <c r="C686" s="150"/>
      <c r="D686" s="28"/>
      <c r="E686" s="28"/>
      <c r="F686" s="28"/>
      <c r="G686" s="28"/>
      <c r="H686" s="28"/>
      <c r="I686" s="28"/>
      <c r="J686" s="28"/>
      <c r="K686" s="28"/>
    </row>
    <row r="687" spans="2:11" ht="12.75" customHeight="1" x14ac:dyDescent="0.2">
      <c r="B687" s="28"/>
      <c r="C687" s="150"/>
      <c r="D687" s="28"/>
      <c r="E687" s="28"/>
      <c r="F687" s="28"/>
      <c r="G687" s="28"/>
      <c r="H687" s="28"/>
      <c r="I687" s="28"/>
      <c r="J687" s="28"/>
      <c r="K687" s="28"/>
    </row>
    <row r="688" spans="2:11" ht="12.75" customHeight="1" x14ac:dyDescent="0.2">
      <c r="B688" s="28"/>
      <c r="C688" s="150"/>
      <c r="D688" s="28"/>
      <c r="E688" s="28"/>
      <c r="F688" s="28"/>
      <c r="G688" s="28"/>
      <c r="H688" s="28"/>
      <c r="I688" s="28"/>
      <c r="J688" s="28"/>
      <c r="K688" s="28"/>
    </row>
    <row r="689" spans="2:11" ht="12.75" customHeight="1" x14ac:dyDescent="0.2">
      <c r="B689" s="28"/>
      <c r="C689" s="150"/>
      <c r="D689" s="28"/>
      <c r="E689" s="28"/>
      <c r="F689" s="28"/>
      <c r="G689" s="28"/>
      <c r="H689" s="28"/>
      <c r="I689" s="28"/>
      <c r="J689" s="28"/>
      <c r="K689" s="28"/>
    </row>
    <row r="690" spans="2:11" ht="12.75" customHeight="1" x14ac:dyDescent="0.2">
      <c r="B690" s="28"/>
      <c r="C690" s="150"/>
      <c r="D690" s="28"/>
      <c r="E690" s="28"/>
      <c r="F690" s="28"/>
      <c r="G690" s="28"/>
      <c r="H690" s="28"/>
      <c r="I690" s="28"/>
      <c r="J690" s="28"/>
      <c r="K690" s="28"/>
    </row>
    <row r="691" spans="2:11" ht="12.75" customHeight="1" x14ac:dyDescent="0.2">
      <c r="B691" s="28"/>
      <c r="C691" s="150"/>
      <c r="D691" s="28"/>
      <c r="E691" s="28"/>
      <c r="F691" s="28"/>
      <c r="G691" s="28"/>
      <c r="H691" s="28"/>
      <c r="I691" s="28"/>
      <c r="J691" s="28"/>
      <c r="K691" s="28"/>
    </row>
    <row r="692" spans="2:11" ht="12.75" customHeight="1" x14ac:dyDescent="0.2">
      <c r="B692" s="28"/>
      <c r="C692" s="150"/>
      <c r="D692" s="28"/>
      <c r="E692" s="28"/>
      <c r="F692" s="28"/>
      <c r="G692" s="28"/>
      <c r="H692" s="28"/>
      <c r="I692" s="28"/>
      <c r="J692" s="28"/>
      <c r="K692" s="28"/>
    </row>
    <row r="693" spans="2:11" ht="12.75" customHeight="1" x14ac:dyDescent="0.2">
      <c r="B693" s="28"/>
      <c r="C693" s="150"/>
      <c r="D693" s="28"/>
      <c r="E693" s="28"/>
      <c r="F693" s="28"/>
      <c r="G693" s="28"/>
      <c r="H693" s="28"/>
      <c r="I693" s="28"/>
      <c r="J693" s="28"/>
      <c r="K693" s="28"/>
    </row>
    <row r="694" spans="2:11" ht="12.75" customHeight="1" x14ac:dyDescent="0.2">
      <c r="B694" s="28"/>
      <c r="C694" s="150"/>
      <c r="D694" s="28"/>
      <c r="E694" s="28"/>
      <c r="F694" s="28"/>
      <c r="G694" s="28"/>
      <c r="H694" s="28"/>
      <c r="I694" s="28"/>
      <c r="J694" s="28"/>
      <c r="K694" s="28"/>
    </row>
    <row r="695" spans="2:11" ht="12.75" customHeight="1" x14ac:dyDescent="0.2">
      <c r="B695" s="28"/>
      <c r="C695" s="150"/>
      <c r="D695" s="28"/>
      <c r="E695" s="28"/>
      <c r="F695" s="28"/>
      <c r="G695" s="28"/>
      <c r="H695" s="28"/>
      <c r="I695" s="28"/>
      <c r="J695" s="28"/>
      <c r="K695" s="28"/>
    </row>
    <row r="696" spans="2:11" ht="12.75" customHeight="1" x14ac:dyDescent="0.2">
      <c r="B696" s="28"/>
      <c r="C696" s="150"/>
      <c r="D696" s="28"/>
      <c r="E696" s="28"/>
      <c r="F696" s="28"/>
      <c r="G696" s="28"/>
      <c r="H696" s="28"/>
      <c r="I696" s="28"/>
      <c r="J696" s="28"/>
      <c r="K696" s="28"/>
    </row>
    <row r="697" spans="2:11" ht="12.75" customHeight="1" x14ac:dyDescent="0.2">
      <c r="B697" s="28"/>
      <c r="C697" s="150"/>
      <c r="D697" s="28"/>
      <c r="E697" s="28"/>
      <c r="F697" s="28"/>
      <c r="G697" s="28"/>
      <c r="H697" s="28"/>
      <c r="I697" s="28"/>
      <c r="J697" s="28"/>
      <c r="K697" s="28"/>
    </row>
    <row r="698" spans="2:11" ht="12.75" customHeight="1" x14ac:dyDescent="0.2">
      <c r="B698" s="28"/>
      <c r="C698" s="150"/>
      <c r="D698" s="28"/>
      <c r="E698" s="28"/>
      <c r="F698" s="28"/>
      <c r="G698" s="28"/>
      <c r="H698" s="28"/>
      <c r="I698" s="28"/>
      <c r="J698" s="28"/>
      <c r="K698" s="28"/>
    </row>
    <row r="699" spans="2:11" ht="12.75" customHeight="1" x14ac:dyDescent="0.2">
      <c r="B699" s="28"/>
      <c r="C699" s="150"/>
      <c r="D699" s="28"/>
      <c r="E699" s="28"/>
      <c r="F699" s="28"/>
      <c r="G699" s="28"/>
      <c r="H699" s="28"/>
      <c r="I699" s="28"/>
      <c r="J699" s="28"/>
      <c r="K699" s="28"/>
    </row>
    <row r="700" spans="2:11" ht="12.75" customHeight="1" x14ac:dyDescent="0.2">
      <c r="B700" s="28"/>
      <c r="C700" s="150"/>
      <c r="D700" s="28"/>
      <c r="E700" s="28"/>
      <c r="F700" s="28"/>
      <c r="G700" s="28"/>
      <c r="H700" s="28"/>
      <c r="I700" s="28"/>
      <c r="J700" s="28"/>
      <c r="K700" s="28"/>
    </row>
    <row r="701" spans="2:11" ht="12.75" customHeight="1" x14ac:dyDescent="0.2">
      <c r="B701" s="28"/>
      <c r="C701" s="150"/>
      <c r="D701" s="28"/>
      <c r="E701" s="28"/>
      <c r="F701" s="28"/>
      <c r="G701" s="28"/>
      <c r="H701" s="28"/>
      <c r="I701" s="28"/>
      <c r="J701" s="28"/>
      <c r="K701" s="28"/>
    </row>
    <row r="702" spans="2:11" ht="12.75" customHeight="1" x14ac:dyDescent="0.2">
      <c r="B702" s="28"/>
      <c r="C702" s="150"/>
      <c r="D702" s="28"/>
      <c r="E702" s="28"/>
      <c r="F702" s="28"/>
      <c r="G702" s="28"/>
      <c r="H702" s="28"/>
      <c r="I702" s="28"/>
      <c r="J702" s="28"/>
      <c r="K702" s="28"/>
    </row>
    <row r="703" spans="2:11" ht="12.75" customHeight="1" x14ac:dyDescent="0.2">
      <c r="B703" s="28"/>
      <c r="C703" s="150"/>
      <c r="D703" s="28"/>
      <c r="E703" s="28"/>
      <c r="F703" s="28"/>
      <c r="G703" s="28"/>
      <c r="H703" s="28"/>
      <c r="I703" s="28"/>
      <c r="J703" s="28"/>
      <c r="K703" s="28"/>
    </row>
    <row r="704" spans="2:11" ht="12.75" customHeight="1" x14ac:dyDescent="0.2">
      <c r="B704" s="28"/>
      <c r="C704" s="150"/>
      <c r="D704" s="28"/>
      <c r="E704" s="28"/>
      <c r="F704" s="28"/>
      <c r="G704" s="28"/>
      <c r="H704" s="28"/>
      <c r="I704" s="28"/>
      <c r="J704" s="28"/>
      <c r="K704" s="28"/>
    </row>
    <row r="705" spans="2:11" ht="12.75" customHeight="1" x14ac:dyDescent="0.2">
      <c r="B705" s="28"/>
      <c r="C705" s="150"/>
      <c r="D705" s="28"/>
      <c r="E705" s="28"/>
      <c r="F705" s="28"/>
      <c r="G705" s="28"/>
      <c r="H705" s="28"/>
      <c r="I705" s="28"/>
      <c r="J705" s="28"/>
      <c r="K705" s="28"/>
    </row>
    <row r="706" spans="2:11" ht="12.75" customHeight="1" x14ac:dyDescent="0.2">
      <c r="B706" s="28"/>
      <c r="C706" s="150"/>
      <c r="D706" s="28"/>
      <c r="E706" s="28"/>
      <c r="F706" s="28"/>
      <c r="G706" s="28"/>
      <c r="H706" s="28"/>
      <c r="I706" s="28"/>
      <c r="J706" s="28"/>
      <c r="K706" s="28"/>
    </row>
    <row r="707" spans="2:11" ht="12.75" customHeight="1" x14ac:dyDescent="0.2">
      <c r="B707" s="28"/>
      <c r="C707" s="150"/>
      <c r="D707" s="28"/>
      <c r="E707" s="28"/>
      <c r="F707" s="28"/>
      <c r="G707" s="28"/>
      <c r="H707" s="28"/>
      <c r="I707" s="28"/>
      <c r="J707" s="28"/>
      <c r="K707" s="28"/>
    </row>
    <row r="708" spans="2:11" ht="12.75" customHeight="1" x14ac:dyDescent="0.2">
      <c r="B708" s="28"/>
      <c r="C708" s="150"/>
      <c r="D708" s="28"/>
      <c r="E708" s="28"/>
      <c r="F708" s="28"/>
      <c r="G708" s="28"/>
      <c r="H708" s="28"/>
      <c r="I708" s="28"/>
      <c r="J708" s="28"/>
      <c r="K708" s="28"/>
    </row>
    <row r="709" spans="2:11" ht="12.75" customHeight="1" x14ac:dyDescent="0.2">
      <c r="B709" s="28"/>
      <c r="C709" s="150"/>
      <c r="D709" s="28"/>
      <c r="E709" s="28"/>
      <c r="F709" s="28"/>
      <c r="G709" s="28"/>
      <c r="H709" s="28"/>
      <c r="I709" s="28"/>
      <c r="J709" s="28"/>
      <c r="K709" s="28"/>
    </row>
    <row r="710" spans="2:11" ht="12.75" customHeight="1" x14ac:dyDescent="0.2">
      <c r="B710" s="28"/>
      <c r="C710" s="150"/>
      <c r="D710" s="28"/>
      <c r="E710" s="28"/>
      <c r="F710" s="28"/>
      <c r="G710" s="28"/>
      <c r="H710" s="28"/>
      <c r="I710" s="28"/>
      <c r="J710" s="28"/>
      <c r="K710" s="28"/>
    </row>
    <row r="711" spans="2:11" ht="12.75" customHeight="1" x14ac:dyDescent="0.2">
      <c r="B711" s="28"/>
      <c r="C711" s="150"/>
      <c r="D711" s="28"/>
      <c r="E711" s="28"/>
      <c r="F711" s="28"/>
      <c r="G711" s="28"/>
      <c r="H711" s="28"/>
      <c r="I711" s="28"/>
      <c r="J711" s="28"/>
      <c r="K711" s="28"/>
    </row>
    <row r="712" spans="2:11" ht="12.75" customHeight="1" x14ac:dyDescent="0.2">
      <c r="B712" s="28"/>
      <c r="C712" s="150"/>
      <c r="D712" s="28"/>
      <c r="E712" s="28"/>
      <c r="F712" s="28"/>
      <c r="G712" s="28"/>
      <c r="H712" s="28"/>
      <c r="I712" s="28"/>
      <c r="J712" s="28"/>
      <c r="K712" s="28"/>
    </row>
    <row r="713" spans="2:11" ht="12.75" customHeight="1" x14ac:dyDescent="0.2">
      <c r="B713" s="28"/>
      <c r="C713" s="150"/>
      <c r="D713" s="28"/>
      <c r="E713" s="28"/>
      <c r="F713" s="28"/>
      <c r="G713" s="28"/>
      <c r="H713" s="28"/>
      <c r="I713" s="28"/>
      <c r="J713" s="28"/>
      <c r="K713" s="28"/>
    </row>
    <row r="714" spans="2:11" ht="12.75" customHeight="1" x14ac:dyDescent="0.2">
      <c r="B714" s="28"/>
      <c r="C714" s="150"/>
      <c r="D714" s="28"/>
      <c r="E714" s="28"/>
      <c r="F714" s="28"/>
      <c r="G714" s="28"/>
      <c r="H714" s="28"/>
      <c r="I714" s="28"/>
      <c r="J714" s="28"/>
      <c r="K714" s="28"/>
    </row>
    <row r="715" spans="2:11" ht="12.75" customHeight="1" x14ac:dyDescent="0.2">
      <c r="B715" s="28"/>
      <c r="C715" s="150"/>
      <c r="D715" s="28"/>
      <c r="E715" s="28"/>
      <c r="F715" s="28"/>
      <c r="G715" s="28"/>
      <c r="H715" s="28"/>
      <c r="I715" s="28"/>
      <c r="J715" s="28"/>
      <c r="K715" s="28"/>
    </row>
    <row r="716" spans="2:11" ht="12.75" customHeight="1" x14ac:dyDescent="0.2">
      <c r="B716" s="28"/>
      <c r="C716" s="150"/>
      <c r="D716" s="28"/>
      <c r="E716" s="28"/>
      <c r="F716" s="28"/>
      <c r="G716" s="28"/>
      <c r="H716" s="28"/>
      <c r="I716" s="28"/>
      <c r="J716" s="28"/>
      <c r="K716" s="28"/>
    </row>
    <row r="717" spans="2:11" ht="12.75" customHeight="1" x14ac:dyDescent="0.2">
      <c r="B717" s="28"/>
      <c r="C717" s="150"/>
      <c r="D717" s="28"/>
      <c r="E717" s="28"/>
      <c r="F717" s="28"/>
      <c r="G717" s="28"/>
      <c r="H717" s="28"/>
      <c r="I717" s="28"/>
      <c r="J717" s="28"/>
      <c r="K717" s="28"/>
    </row>
    <row r="718" spans="2:11" ht="12.75" customHeight="1" x14ac:dyDescent="0.2">
      <c r="B718" s="28"/>
      <c r="C718" s="150"/>
      <c r="D718" s="28"/>
      <c r="E718" s="28"/>
      <c r="F718" s="28"/>
      <c r="G718" s="28"/>
      <c r="H718" s="28"/>
      <c r="I718" s="28"/>
      <c r="J718" s="28"/>
      <c r="K718" s="28"/>
    </row>
    <row r="719" spans="2:11" ht="12.75" customHeight="1" x14ac:dyDescent="0.2">
      <c r="B719" s="28"/>
      <c r="C719" s="150"/>
      <c r="D719" s="28"/>
      <c r="E719" s="28"/>
      <c r="F719" s="28"/>
      <c r="G719" s="28"/>
      <c r="H719" s="28"/>
      <c r="I719" s="28"/>
      <c r="J719" s="28"/>
      <c r="K719" s="28"/>
    </row>
    <row r="720" spans="2:11" ht="12.75" customHeight="1" x14ac:dyDescent="0.2">
      <c r="B720" s="28"/>
      <c r="C720" s="150"/>
      <c r="D720" s="28"/>
      <c r="E720" s="28"/>
      <c r="F720" s="28"/>
      <c r="G720" s="28"/>
      <c r="H720" s="28"/>
      <c r="I720" s="28"/>
      <c r="J720" s="28"/>
      <c r="K720" s="28"/>
    </row>
    <row r="721" spans="2:11" ht="12.75" customHeight="1" x14ac:dyDescent="0.2">
      <c r="B721" s="28"/>
      <c r="C721" s="150"/>
      <c r="D721" s="28"/>
      <c r="E721" s="28"/>
      <c r="F721" s="28"/>
      <c r="G721" s="28"/>
      <c r="H721" s="28"/>
      <c r="I721" s="28"/>
      <c r="J721" s="28"/>
      <c r="K721" s="28"/>
    </row>
    <row r="722" spans="2:11" ht="12.75" customHeight="1" x14ac:dyDescent="0.2">
      <c r="B722" s="28"/>
      <c r="C722" s="150"/>
      <c r="D722" s="28"/>
      <c r="E722" s="28"/>
      <c r="F722" s="28"/>
      <c r="G722" s="28"/>
      <c r="H722" s="28"/>
      <c r="I722" s="28"/>
      <c r="J722" s="28"/>
      <c r="K722" s="28"/>
    </row>
    <row r="723" spans="2:11" ht="12.75" customHeight="1" x14ac:dyDescent="0.2">
      <c r="B723" s="28"/>
      <c r="C723" s="150"/>
      <c r="D723" s="28"/>
      <c r="E723" s="28"/>
      <c r="F723" s="28"/>
      <c r="G723" s="28"/>
      <c r="H723" s="28"/>
      <c r="I723" s="28"/>
      <c r="J723" s="28"/>
      <c r="K723" s="28"/>
    </row>
    <row r="724" spans="2:11" ht="12.75" customHeight="1" x14ac:dyDescent="0.2">
      <c r="B724" s="28"/>
      <c r="C724" s="150"/>
      <c r="D724" s="28"/>
      <c r="E724" s="28"/>
      <c r="F724" s="28"/>
      <c r="G724" s="28"/>
      <c r="H724" s="28"/>
      <c r="I724" s="28"/>
      <c r="J724" s="28"/>
      <c r="K724" s="28"/>
    </row>
    <row r="725" spans="2:11" ht="12.75" customHeight="1" x14ac:dyDescent="0.2">
      <c r="B725" s="28"/>
      <c r="C725" s="150"/>
      <c r="D725" s="28"/>
      <c r="E725" s="28"/>
      <c r="F725" s="28"/>
      <c r="G725" s="28"/>
      <c r="H725" s="28"/>
      <c r="I725" s="28"/>
      <c r="J725" s="28"/>
      <c r="K725" s="28"/>
    </row>
    <row r="726" spans="2:11" ht="12.75" customHeight="1" x14ac:dyDescent="0.2">
      <c r="B726" s="28"/>
      <c r="C726" s="150"/>
      <c r="D726" s="28"/>
      <c r="E726" s="28"/>
      <c r="F726" s="28"/>
      <c r="G726" s="28"/>
      <c r="H726" s="28"/>
      <c r="I726" s="28"/>
      <c r="J726" s="28"/>
      <c r="K726" s="28"/>
    </row>
    <row r="727" spans="2:11" ht="12.75" customHeight="1" x14ac:dyDescent="0.2">
      <c r="B727" s="28"/>
      <c r="C727" s="150"/>
      <c r="D727" s="28"/>
      <c r="E727" s="28"/>
      <c r="F727" s="28"/>
      <c r="G727" s="28"/>
      <c r="H727" s="28"/>
      <c r="I727" s="28"/>
      <c r="J727" s="28"/>
      <c r="K727" s="28"/>
    </row>
    <row r="728" spans="2:11" ht="12.75" customHeight="1" x14ac:dyDescent="0.2">
      <c r="B728" s="28"/>
      <c r="C728" s="150"/>
      <c r="D728" s="28"/>
      <c r="E728" s="28"/>
      <c r="F728" s="28"/>
      <c r="G728" s="28"/>
      <c r="H728" s="28"/>
      <c r="I728" s="28"/>
      <c r="J728" s="28"/>
      <c r="K728" s="28"/>
    </row>
    <row r="729" spans="2:11" ht="12.75" customHeight="1" x14ac:dyDescent="0.2">
      <c r="B729" s="28"/>
      <c r="C729" s="150"/>
      <c r="D729" s="28"/>
      <c r="E729" s="28"/>
      <c r="F729" s="28"/>
      <c r="G729" s="28"/>
      <c r="H729" s="28"/>
      <c r="I729" s="28"/>
      <c r="J729" s="28"/>
      <c r="K729" s="28"/>
    </row>
    <row r="730" spans="2:11" ht="12.75" customHeight="1" x14ac:dyDescent="0.2">
      <c r="B730" s="28"/>
      <c r="C730" s="150"/>
      <c r="D730" s="28"/>
      <c r="E730" s="28"/>
      <c r="F730" s="28"/>
      <c r="G730" s="28"/>
      <c r="H730" s="28"/>
      <c r="I730" s="28"/>
      <c r="J730" s="28"/>
      <c r="K730" s="28"/>
    </row>
    <row r="731" spans="2:11" ht="12.75" customHeight="1" x14ac:dyDescent="0.2">
      <c r="B731" s="28"/>
      <c r="C731" s="150"/>
      <c r="D731" s="28"/>
      <c r="E731" s="28"/>
      <c r="F731" s="28"/>
      <c r="G731" s="28"/>
      <c r="H731" s="28"/>
      <c r="I731" s="28"/>
      <c r="J731" s="28"/>
      <c r="K731" s="28"/>
    </row>
    <row r="732" spans="2:11" ht="12.75" customHeight="1" x14ac:dyDescent="0.2">
      <c r="B732" s="28"/>
      <c r="C732" s="150"/>
      <c r="D732" s="28"/>
      <c r="E732" s="28"/>
      <c r="F732" s="28"/>
      <c r="G732" s="28"/>
      <c r="H732" s="28"/>
      <c r="I732" s="28"/>
      <c r="J732" s="28"/>
      <c r="K732" s="28"/>
    </row>
    <row r="733" spans="2:11" ht="12.75" customHeight="1" x14ac:dyDescent="0.2">
      <c r="B733" s="28"/>
      <c r="C733" s="150"/>
      <c r="D733" s="28"/>
      <c r="E733" s="28"/>
      <c r="F733" s="28"/>
      <c r="G733" s="28"/>
      <c r="H733" s="28"/>
      <c r="I733" s="28"/>
      <c r="J733" s="28"/>
      <c r="K733" s="28"/>
    </row>
    <row r="734" spans="2:11" ht="12.75" customHeight="1" x14ac:dyDescent="0.2">
      <c r="B734" s="28"/>
      <c r="C734" s="150"/>
      <c r="D734" s="28"/>
      <c r="E734" s="28"/>
      <c r="F734" s="28"/>
      <c r="G734" s="28"/>
      <c r="H734" s="28"/>
      <c r="I734" s="28"/>
      <c r="J734" s="28"/>
      <c r="K734" s="28"/>
    </row>
    <row r="735" spans="2:11" ht="12.75" customHeight="1" x14ac:dyDescent="0.2">
      <c r="B735" s="28"/>
      <c r="C735" s="150"/>
      <c r="D735" s="28"/>
      <c r="E735" s="28"/>
      <c r="F735" s="28"/>
      <c r="G735" s="28"/>
      <c r="H735" s="28"/>
      <c r="I735" s="28"/>
      <c r="J735" s="28"/>
      <c r="K735" s="28"/>
    </row>
    <row r="736" spans="2:11" ht="12.75" customHeight="1" x14ac:dyDescent="0.2">
      <c r="B736" s="28"/>
      <c r="C736" s="150"/>
      <c r="D736" s="28"/>
      <c r="E736" s="28"/>
      <c r="F736" s="28"/>
      <c r="G736" s="28"/>
      <c r="H736" s="28"/>
      <c r="I736" s="28"/>
      <c r="J736" s="28"/>
      <c r="K736" s="28"/>
    </row>
    <row r="737" spans="2:11" ht="12.75" customHeight="1" x14ac:dyDescent="0.2">
      <c r="B737" s="28"/>
      <c r="C737" s="150"/>
      <c r="D737" s="28"/>
      <c r="E737" s="28"/>
      <c r="F737" s="28"/>
      <c r="G737" s="28"/>
      <c r="H737" s="28"/>
      <c r="I737" s="28"/>
      <c r="J737" s="28"/>
      <c r="K737" s="28"/>
    </row>
    <row r="738" spans="2:11" ht="12.75" customHeight="1" x14ac:dyDescent="0.2">
      <c r="B738" s="28"/>
      <c r="C738" s="150"/>
      <c r="D738" s="28"/>
      <c r="E738" s="28"/>
      <c r="F738" s="28"/>
      <c r="G738" s="28"/>
      <c r="H738" s="28"/>
      <c r="I738" s="28"/>
      <c r="J738" s="28"/>
      <c r="K738" s="28"/>
    </row>
    <row r="739" spans="2:11" ht="12.75" customHeight="1" x14ac:dyDescent="0.2">
      <c r="B739" s="28"/>
      <c r="C739" s="150"/>
      <c r="D739" s="28"/>
      <c r="E739" s="28"/>
      <c r="F739" s="28"/>
      <c r="G739" s="28"/>
      <c r="H739" s="28"/>
      <c r="I739" s="28"/>
      <c r="J739" s="28"/>
      <c r="K739" s="28"/>
    </row>
    <row r="740" spans="2:11" ht="12.75" customHeight="1" x14ac:dyDescent="0.2">
      <c r="B740" s="28"/>
      <c r="C740" s="150"/>
      <c r="D740" s="28"/>
      <c r="E740" s="28"/>
      <c r="F740" s="28"/>
      <c r="G740" s="28"/>
      <c r="H740" s="28"/>
      <c r="I740" s="28"/>
      <c r="J740" s="28"/>
      <c r="K740" s="28"/>
    </row>
    <row r="741" spans="2:11" ht="12.75" customHeight="1" x14ac:dyDescent="0.2">
      <c r="B741" s="28"/>
      <c r="C741" s="150"/>
      <c r="D741" s="28"/>
      <c r="E741" s="28"/>
      <c r="F741" s="28"/>
      <c r="G741" s="28"/>
      <c r="H741" s="28"/>
      <c r="I741" s="28"/>
      <c r="J741" s="28"/>
      <c r="K741" s="28"/>
    </row>
    <row r="742" spans="2:11" ht="12.75" customHeight="1" x14ac:dyDescent="0.2">
      <c r="B742" s="28"/>
      <c r="C742" s="150"/>
      <c r="D742" s="28"/>
      <c r="E742" s="28"/>
      <c r="F742" s="28"/>
      <c r="G742" s="28"/>
      <c r="H742" s="28"/>
      <c r="I742" s="28"/>
      <c r="J742" s="28"/>
      <c r="K742" s="28"/>
    </row>
    <row r="743" spans="2:11" ht="12.75" customHeight="1" x14ac:dyDescent="0.2">
      <c r="B743" s="28"/>
      <c r="C743" s="150"/>
      <c r="D743" s="28"/>
      <c r="E743" s="28"/>
      <c r="F743" s="28"/>
      <c r="G743" s="28"/>
      <c r="H743" s="28"/>
      <c r="I743" s="28"/>
      <c r="J743" s="28"/>
      <c r="K743" s="28"/>
    </row>
    <row r="744" spans="2:11" ht="12.75" customHeight="1" x14ac:dyDescent="0.2">
      <c r="B744" s="28"/>
      <c r="C744" s="150"/>
      <c r="D744" s="28"/>
      <c r="E744" s="28"/>
      <c r="F744" s="28"/>
      <c r="G744" s="28"/>
      <c r="H744" s="28"/>
      <c r="I744" s="28"/>
      <c r="J744" s="28"/>
      <c r="K744" s="28"/>
    </row>
    <row r="745" spans="2:11" ht="12.75" customHeight="1" x14ac:dyDescent="0.2">
      <c r="B745" s="28"/>
      <c r="C745" s="150"/>
      <c r="D745" s="28"/>
      <c r="E745" s="28"/>
      <c r="F745" s="28"/>
      <c r="G745" s="28"/>
      <c r="H745" s="28"/>
      <c r="I745" s="28"/>
      <c r="J745" s="28"/>
      <c r="K745" s="28"/>
    </row>
    <row r="746" spans="2:11" ht="12.75" customHeight="1" x14ac:dyDescent="0.2">
      <c r="B746" s="28"/>
      <c r="C746" s="150"/>
      <c r="D746" s="28"/>
      <c r="E746" s="28"/>
      <c r="F746" s="28"/>
      <c r="G746" s="28"/>
      <c r="H746" s="28"/>
      <c r="I746" s="28"/>
      <c r="J746" s="28"/>
      <c r="K746" s="28"/>
    </row>
    <row r="747" spans="2:11" ht="12.75" customHeight="1" x14ac:dyDescent="0.2">
      <c r="B747" s="28"/>
      <c r="C747" s="150"/>
      <c r="D747" s="28"/>
      <c r="E747" s="28"/>
      <c r="F747" s="28"/>
      <c r="G747" s="28"/>
      <c r="H747" s="28"/>
      <c r="I747" s="28"/>
      <c r="J747" s="28"/>
      <c r="K747" s="28"/>
    </row>
    <row r="748" spans="2:11" ht="12.75" customHeight="1" x14ac:dyDescent="0.2">
      <c r="B748" s="28"/>
      <c r="C748" s="150"/>
      <c r="D748" s="28"/>
      <c r="E748" s="28"/>
      <c r="F748" s="28"/>
      <c r="G748" s="28"/>
      <c r="H748" s="28"/>
      <c r="I748" s="28"/>
      <c r="J748" s="28"/>
      <c r="K748" s="28"/>
    </row>
    <row r="749" spans="2:11" ht="12.75" customHeight="1" x14ac:dyDescent="0.2">
      <c r="B749" s="28"/>
      <c r="C749" s="150"/>
      <c r="D749" s="28"/>
      <c r="E749" s="28"/>
      <c r="F749" s="28"/>
      <c r="G749" s="28"/>
      <c r="H749" s="28"/>
      <c r="I749" s="28"/>
      <c r="J749" s="28"/>
      <c r="K749" s="28"/>
    </row>
    <row r="750" spans="2:11" ht="12.75" customHeight="1" x14ac:dyDescent="0.2">
      <c r="B750" s="28"/>
      <c r="C750" s="150"/>
      <c r="D750" s="28"/>
      <c r="E750" s="28"/>
      <c r="F750" s="28"/>
      <c r="G750" s="28"/>
      <c r="H750" s="28"/>
      <c r="I750" s="28"/>
      <c r="J750" s="28"/>
      <c r="K750" s="28"/>
    </row>
    <row r="751" spans="2:11" ht="12.75" customHeight="1" x14ac:dyDescent="0.2">
      <c r="B751" s="28"/>
      <c r="C751" s="150"/>
      <c r="D751" s="28"/>
      <c r="E751" s="28"/>
      <c r="F751" s="28"/>
      <c r="G751" s="28"/>
      <c r="H751" s="28"/>
      <c r="I751" s="28"/>
      <c r="J751" s="28"/>
      <c r="K751" s="28"/>
    </row>
    <row r="752" spans="2:11" ht="12.75" customHeight="1" x14ac:dyDescent="0.2">
      <c r="B752" s="28"/>
      <c r="C752" s="150"/>
      <c r="D752" s="28"/>
      <c r="E752" s="28"/>
      <c r="F752" s="28"/>
      <c r="G752" s="28"/>
      <c r="H752" s="28"/>
      <c r="I752" s="28"/>
      <c r="J752" s="28"/>
      <c r="K752" s="28"/>
    </row>
    <row r="753" spans="2:11" ht="12.75" customHeight="1" x14ac:dyDescent="0.2">
      <c r="B753" s="28"/>
      <c r="C753" s="150"/>
      <c r="D753" s="28"/>
      <c r="E753" s="28"/>
      <c r="F753" s="28"/>
      <c r="G753" s="28"/>
      <c r="H753" s="28"/>
      <c r="I753" s="28"/>
      <c r="J753" s="28"/>
      <c r="K753" s="28"/>
    </row>
    <row r="754" spans="2:11" ht="12.75" customHeight="1" x14ac:dyDescent="0.2">
      <c r="B754" s="28"/>
      <c r="C754" s="150"/>
      <c r="D754" s="28"/>
      <c r="E754" s="28"/>
      <c r="F754" s="28"/>
      <c r="G754" s="28"/>
      <c r="H754" s="28"/>
      <c r="I754" s="28"/>
      <c r="J754" s="28"/>
      <c r="K754" s="28"/>
    </row>
    <row r="755" spans="2:11" ht="12.75" customHeight="1" x14ac:dyDescent="0.2">
      <c r="B755" s="28"/>
      <c r="C755" s="150"/>
      <c r="D755" s="28"/>
      <c r="E755" s="28"/>
      <c r="F755" s="28"/>
      <c r="G755" s="28"/>
      <c r="H755" s="28"/>
      <c r="I755" s="28"/>
      <c r="J755" s="28"/>
      <c r="K755" s="28"/>
    </row>
    <row r="756" spans="2:11" ht="12.75" customHeight="1" x14ac:dyDescent="0.2">
      <c r="B756" s="28"/>
      <c r="C756" s="150"/>
      <c r="D756" s="28"/>
      <c r="E756" s="28"/>
      <c r="F756" s="28"/>
      <c r="G756" s="28"/>
      <c r="H756" s="28"/>
      <c r="I756" s="28"/>
      <c r="J756" s="28"/>
      <c r="K756" s="28"/>
    </row>
    <row r="757" spans="2:11" ht="12.75" customHeight="1" x14ac:dyDescent="0.2">
      <c r="B757" s="28"/>
      <c r="C757" s="150"/>
      <c r="D757" s="28"/>
      <c r="E757" s="28"/>
      <c r="F757" s="28"/>
      <c r="G757" s="28"/>
      <c r="H757" s="28"/>
      <c r="I757" s="28"/>
      <c r="J757" s="28"/>
      <c r="K757" s="28"/>
    </row>
    <row r="758" spans="2:11" ht="12.75" customHeight="1" x14ac:dyDescent="0.2">
      <c r="B758" s="28"/>
      <c r="C758" s="150"/>
      <c r="D758" s="28"/>
      <c r="E758" s="28"/>
      <c r="F758" s="28"/>
      <c r="G758" s="28"/>
      <c r="H758" s="28"/>
      <c r="I758" s="28"/>
      <c r="J758" s="28"/>
      <c r="K758" s="28"/>
    </row>
    <row r="759" spans="2:11" ht="12.75" customHeight="1" x14ac:dyDescent="0.2">
      <c r="B759" s="28"/>
      <c r="C759" s="150"/>
      <c r="D759" s="28"/>
      <c r="E759" s="28"/>
      <c r="F759" s="28"/>
      <c r="G759" s="28"/>
      <c r="H759" s="28"/>
      <c r="I759" s="28"/>
      <c r="J759" s="28"/>
      <c r="K759" s="28"/>
    </row>
    <row r="760" spans="2:11" ht="12.75" customHeight="1" x14ac:dyDescent="0.2">
      <c r="B760" s="28"/>
      <c r="C760" s="150"/>
      <c r="D760" s="28"/>
      <c r="E760" s="28"/>
      <c r="F760" s="28"/>
      <c r="G760" s="28"/>
      <c r="H760" s="28"/>
      <c r="I760" s="28"/>
      <c r="J760" s="28"/>
      <c r="K760" s="28"/>
    </row>
    <row r="761" spans="2:11" ht="12.75" customHeight="1" x14ac:dyDescent="0.2">
      <c r="B761" s="28"/>
      <c r="C761" s="150"/>
      <c r="D761" s="28"/>
      <c r="E761" s="28"/>
      <c r="F761" s="28"/>
      <c r="G761" s="28"/>
      <c r="H761" s="28"/>
      <c r="I761" s="28"/>
      <c r="J761" s="28"/>
      <c r="K761" s="28"/>
    </row>
    <row r="762" spans="2:11" ht="12.75" customHeight="1" x14ac:dyDescent="0.2">
      <c r="B762" s="28"/>
      <c r="C762" s="150"/>
      <c r="D762" s="28"/>
      <c r="E762" s="28"/>
      <c r="F762" s="28"/>
      <c r="G762" s="28"/>
      <c r="H762" s="28"/>
      <c r="I762" s="28"/>
      <c r="J762" s="28"/>
      <c r="K762" s="28"/>
    </row>
    <row r="763" spans="2:11" ht="12.75" customHeight="1" x14ac:dyDescent="0.2">
      <c r="B763" s="28"/>
      <c r="C763" s="150"/>
      <c r="D763" s="28"/>
      <c r="E763" s="28"/>
      <c r="F763" s="28"/>
      <c r="G763" s="28"/>
      <c r="H763" s="28"/>
      <c r="I763" s="28"/>
      <c r="J763" s="28"/>
      <c r="K763" s="28"/>
    </row>
    <row r="764" spans="2:11" ht="12.75" customHeight="1" x14ac:dyDescent="0.2">
      <c r="B764" s="28"/>
      <c r="C764" s="150"/>
      <c r="D764" s="28"/>
      <c r="E764" s="28"/>
      <c r="F764" s="28"/>
      <c r="G764" s="28"/>
      <c r="H764" s="28"/>
      <c r="I764" s="28"/>
      <c r="J764" s="28"/>
      <c r="K764" s="28"/>
    </row>
    <row r="765" spans="2:11" ht="12.75" customHeight="1" x14ac:dyDescent="0.2">
      <c r="B765" s="28"/>
      <c r="C765" s="150"/>
      <c r="D765" s="28"/>
      <c r="E765" s="28"/>
      <c r="F765" s="28"/>
      <c r="G765" s="28"/>
      <c r="H765" s="28"/>
      <c r="I765" s="28"/>
      <c r="J765" s="28"/>
      <c r="K765" s="28"/>
    </row>
    <row r="766" spans="2:11" ht="12.75" customHeight="1" x14ac:dyDescent="0.2">
      <c r="B766" s="28"/>
      <c r="C766" s="150"/>
      <c r="D766" s="28"/>
      <c r="E766" s="28"/>
      <c r="F766" s="28"/>
      <c r="G766" s="28"/>
      <c r="H766" s="28"/>
      <c r="I766" s="28"/>
      <c r="J766" s="28"/>
      <c r="K766" s="28"/>
    </row>
    <row r="767" spans="2:11" ht="12.75" customHeight="1" x14ac:dyDescent="0.2">
      <c r="B767" s="28"/>
      <c r="C767" s="150"/>
      <c r="D767" s="28"/>
      <c r="E767" s="28"/>
      <c r="F767" s="28"/>
      <c r="G767" s="28"/>
      <c r="H767" s="28"/>
      <c r="I767" s="28"/>
      <c r="J767" s="28"/>
      <c r="K767" s="28"/>
    </row>
    <row r="768" spans="2:11" ht="12.75" customHeight="1" x14ac:dyDescent="0.2">
      <c r="B768" s="28"/>
      <c r="C768" s="150"/>
      <c r="D768" s="28"/>
      <c r="E768" s="28"/>
      <c r="F768" s="28"/>
      <c r="G768" s="28"/>
      <c r="H768" s="28"/>
      <c r="I768" s="28"/>
      <c r="J768" s="28"/>
      <c r="K768" s="28"/>
    </row>
    <row r="769" spans="2:11" ht="12.75" customHeight="1" x14ac:dyDescent="0.2">
      <c r="B769" s="28"/>
      <c r="C769" s="150"/>
      <c r="D769" s="28"/>
      <c r="E769" s="28"/>
      <c r="F769" s="28"/>
      <c r="G769" s="28"/>
      <c r="H769" s="28"/>
      <c r="I769" s="28"/>
      <c r="J769" s="28"/>
      <c r="K769" s="28"/>
    </row>
    <row r="770" spans="2:11" ht="12.75" customHeight="1" x14ac:dyDescent="0.2">
      <c r="B770" s="28"/>
      <c r="C770" s="150"/>
      <c r="D770" s="28"/>
      <c r="E770" s="28"/>
      <c r="F770" s="28"/>
      <c r="G770" s="28"/>
      <c r="H770" s="28"/>
      <c r="I770" s="28"/>
      <c r="J770" s="28"/>
      <c r="K770" s="28"/>
    </row>
    <row r="771" spans="2:11" ht="12.75" customHeight="1" x14ac:dyDescent="0.2">
      <c r="B771" s="28"/>
      <c r="C771" s="150"/>
      <c r="D771" s="28"/>
      <c r="E771" s="28"/>
      <c r="F771" s="28"/>
      <c r="G771" s="28"/>
      <c r="H771" s="28"/>
      <c r="I771" s="28"/>
      <c r="J771" s="28"/>
      <c r="K771" s="28"/>
    </row>
    <row r="772" spans="2:11" ht="12.75" customHeight="1" x14ac:dyDescent="0.2">
      <c r="B772" s="28"/>
      <c r="C772" s="150"/>
      <c r="D772" s="28"/>
      <c r="E772" s="28"/>
      <c r="F772" s="28"/>
      <c r="G772" s="28"/>
      <c r="H772" s="28"/>
      <c r="I772" s="28"/>
      <c r="J772" s="28"/>
      <c r="K772" s="28"/>
    </row>
    <row r="773" spans="2:11" ht="12.75" customHeight="1" x14ac:dyDescent="0.2">
      <c r="B773" s="28"/>
      <c r="C773" s="150"/>
      <c r="D773" s="28"/>
      <c r="E773" s="28"/>
      <c r="F773" s="28"/>
      <c r="G773" s="28"/>
      <c r="H773" s="28"/>
      <c r="I773" s="28"/>
      <c r="J773" s="28"/>
      <c r="K773" s="28"/>
    </row>
    <row r="774" spans="2:11" ht="12.75" customHeight="1" x14ac:dyDescent="0.2">
      <c r="B774" s="28"/>
      <c r="C774" s="150"/>
      <c r="D774" s="28"/>
      <c r="E774" s="28"/>
      <c r="F774" s="28"/>
      <c r="G774" s="28"/>
      <c r="H774" s="28"/>
      <c r="I774" s="28"/>
      <c r="J774" s="28"/>
      <c r="K774" s="28"/>
    </row>
    <row r="775" spans="2:11" ht="12.75" customHeight="1" x14ac:dyDescent="0.2">
      <c r="B775" s="28"/>
      <c r="C775" s="150"/>
      <c r="D775" s="28"/>
      <c r="E775" s="28"/>
      <c r="F775" s="28"/>
      <c r="G775" s="28"/>
      <c r="H775" s="28"/>
      <c r="I775" s="28"/>
      <c r="J775" s="28"/>
      <c r="K775" s="28"/>
    </row>
    <row r="776" spans="2:11" ht="12.75" customHeight="1" x14ac:dyDescent="0.2">
      <c r="B776" s="28"/>
      <c r="C776" s="150"/>
      <c r="D776" s="28"/>
      <c r="E776" s="28"/>
      <c r="F776" s="28"/>
      <c r="G776" s="28"/>
      <c r="H776" s="28"/>
      <c r="I776" s="28"/>
      <c r="J776" s="28"/>
      <c r="K776" s="28"/>
    </row>
    <row r="777" spans="2:11" ht="12.75" customHeight="1" x14ac:dyDescent="0.2">
      <c r="B777" s="28"/>
      <c r="C777" s="150"/>
      <c r="D777" s="28"/>
      <c r="E777" s="28"/>
      <c r="F777" s="28"/>
      <c r="G777" s="28"/>
      <c r="H777" s="28"/>
      <c r="I777" s="28"/>
      <c r="J777" s="28"/>
      <c r="K777" s="28"/>
    </row>
    <row r="778" spans="2:11" ht="12.75" customHeight="1" x14ac:dyDescent="0.2">
      <c r="B778" s="28"/>
      <c r="C778" s="150"/>
      <c r="D778" s="28"/>
      <c r="E778" s="28"/>
      <c r="F778" s="28"/>
      <c r="G778" s="28"/>
      <c r="H778" s="28"/>
      <c r="I778" s="28"/>
      <c r="J778" s="28"/>
      <c r="K778" s="28"/>
    </row>
    <row r="779" spans="2:11" ht="12.75" customHeight="1" x14ac:dyDescent="0.2">
      <c r="B779" s="28"/>
      <c r="C779" s="150"/>
      <c r="D779" s="28"/>
      <c r="E779" s="28"/>
      <c r="F779" s="28"/>
      <c r="G779" s="28"/>
      <c r="H779" s="28"/>
      <c r="I779" s="28"/>
      <c r="J779" s="28"/>
      <c r="K779" s="28"/>
    </row>
    <row r="780" spans="2:11" ht="12.75" customHeight="1" x14ac:dyDescent="0.2">
      <c r="B780" s="28"/>
      <c r="C780" s="150"/>
      <c r="D780" s="28"/>
      <c r="E780" s="28"/>
      <c r="F780" s="28"/>
      <c r="G780" s="28"/>
      <c r="H780" s="28"/>
      <c r="I780" s="28"/>
      <c r="J780" s="28"/>
      <c r="K780" s="28"/>
    </row>
    <row r="781" spans="2:11" ht="12.75" customHeight="1" x14ac:dyDescent="0.2">
      <c r="B781" s="28"/>
      <c r="C781" s="150"/>
      <c r="D781" s="28"/>
      <c r="E781" s="28"/>
      <c r="F781" s="28"/>
      <c r="G781" s="28"/>
      <c r="H781" s="28"/>
      <c r="I781" s="28"/>
      <c r="J781" s="28"/>
      <c r="K781" s="28"/>
    </row>
    <row r="782" spans="2:11" ht="12.75" customHeight="1" x14ac:dyDescent="0.2">
      <c r="B782" s="28"/>
      <c r="C782" s="150"/>
      <c r="D782" s="28"/>
      <c r="E782" s="28"/>
      <c r="F782" s="28"/>
      <c r="G782" s="28"/>
      <c r="H782" s="28"/>
      <c r="I782" s="28"/>
      <c r="J782" s="28"/>
      <c r="K782" s="28"/>
    </row>
    <row r="783" spans="2:11" ht="12.75" customHeight="1" x14ac:dyDescent="0.2">
      <c r="B783" s="28"/>
      <c r="C783" s="150"/>
      <c r="D783" s="28"/>
      <c r="E783" s="28"/>
      <c r="F783" s="28"/>
      <c r="G783" s="28"/>
      <c r="H783" s="28"/>
      <c r="I783" s="28"/>
      <c r="J783" s="28"/>
      <c r="K783" s="28"/>
    </row>
    <row r="784" spans="2:11" ht="12.75" customHeight="1" x14ac:dyDescent="0.2">
      <c r="B784" s="28"/>
      <c r="C784" s="150"/>
      <c r="D784" s="28"/>
      <c r="E784" s="28"/>
      <c r="F784" s="28"/>
      <c r="G784" s="28"/>
      <c r="H784" s="28"/>
      <c r="I784" s="28"/>
      <c r="J784" s="28"/>
      <c r="K784" s="28"/>
    </row>
    <row r="785" spans="2:11" ht="12.75" customHeight="1" x14ac:dyDescent="0.2">
      <c r="B785" s="28"/>
      <c r="C785" s="150"/>
      <c r="D785" s="28"/>
      <c r="E785" s="28"/>
      <c r="F785" s="28"/>
      <c r="G785" s="28"/>
      <c r="H785" s="28"/>
      <c r="I785" s="28"/>
      <c r="J785" s="28"/>
      <c r="K785" s="28"/>
    </row>
    <row r="786" spans="2:11" ht="12.75" customHeight="1" x14ac:dyDescent="0.2">
      <c r="B786" s="28"/>
      <c r="C786" s="150"/>
      <c r="D786" s="28"/>
      <c r="E786" s="28"/>
      <c r="F786" s="28"/>
      <c r="G786" s="28"/>
      <c r="H786" s="28"/>
      <c r="I786" s="28"/>
      <c r="J786" s="28"/>
      <c r="K786" s="28"/>
    </row>
    <row r="787" spans="2:11" ht="12.75" customHeight="1" x14ac:dyDescent="0.2">
      <c r="B787" s="28"/>
      <c r="C787" s="150"/>
      <c r="D787" s="28"/>
      <c r="E787" s="28"/>
      <c r="F787" s="28"/>
      <c r="G787" s="28"/>
      <c r="H787" s="28"/>
      <c r="I787" s="28"/>
      <c r="J787" s="28"/>
      <c r="K787" s="28"/>
    </row>
    <row r="788" spans="2:11" ht="12.75" customHeight="1" x14ac:dyDescent="0.2">
      <c r="B788" s="28"/>
      <c r="C788" s="150"/>
      <c r="D788" s="28"/>
      <c r="E788" s="28"/>
      <c r="F788" s="28"/>
      <c r="G788" s="28"/>
      <c r="H788" s="28"/>
      <c r="I788" s="28"/>
      <c r="J788" s="28"/>
      <c r="K788" s="28"/>
    </row>
    <row r="789" spans="2:11" ht="12.75" customHeight="1" x14ac:dyDescent="0.2">
      <c r="B789" s="28"/>
      <c r="C789" s="150"/>
      <c r="D789" s="28"/>
      <c r="E789" s="28"/>
      <c r="F789" s="28"/>
      <c r="G789" s="28"/>
      <c r="H789" s="28"/>
      <c r="I789" s="28"/>
      <c r="J789" s="28"/>
      <c r="K789" s="28"/>
    </row>
    <row r="790" spans="2:11" ht="12.75" customHeight="1" x14ac:dyDescent="0.2">
      <c r="B790" s="28"/>
      <c r="C790" s="150"/>
      <c r="D790" s="28"/>
      <c r="E790" s="28"/>
      <c r="F790" s="28"/>
      <c r="G790" s="28"/>
      <c r="H790" s="28"/>
      <c r="I790" s="28"/>
      <c r="J790" s="28"/>
      <c r="K790" s="28"/>
    </row>
    <row r="791" spans="2:11" ht="12.75" customHeight="1" x14ac:dyDescent="0.2">
      <c r="B791" s="28"/>
      <c r="C791" s="150"/>
      <c r="D791" s="28"/>
      <c r="E791" s="28"/>
      <c r="F791" s="28"/>
      <c r="G791" s="28"/>
      <c r="H791" s="28"/>
      <c r="I791" s="28"/>
      <c r="J791" s="28"/>
      <c r="K791" s="28"/>
    </row>
    <row r="792" spans="2:11" ht="12.75" customHeight="1" x14ac:dyDescent="0.2">
      <c r="B792" s="28"/>
      <c r="C792" s="150"/>
      <c r="D792" s="28"/>
      <c r="E792" s="28"/>
      <c r="F792" s="28"/>
      <c r="G792" s="28"/>
      <c r="H792" s="28"/>
      <c r="I792" s="28"/>
      <c r="J792" s="28"/>
      <c r="K792" s="28"/>
    </row>
    <row r="793" spans="2:11" ht="12.75" customHeight="1" x14ac:dyDescent="0.2">
      <c r="B793" s="28"/>
      <c r="C793" s="150"/>
      <c r="D793" s="28"/>
      <c r="E793" s="28"/>
      <c r="F793" s="28"/>
      <c r="G793" s="28"/>
      <c r="H793" s="28"/>
      <c r="I793" s="28"/>
      <c r="J793" s="28"/>
      <c r="K793" s="28"/>
    </row>
    <row r="794" spans="2:11" ht="12.75" customHeight="1" x14ac:dyDescent="0.2">
      <c r="B794" s="28"/>
      <c r="C794" s="150"/>
      <c r="D794" s="28"/>
      <c r="E794" s="28"/>
      <c r="F794" s="28"/>
      <c r="G794" s="28"/>
      <c r="H794" s="28"/>
      <c r="I794" s="28"/>
      <c r="J794" s="28"/>
      <c r="K794" s="28"/>
    </row>
    <row r="795" spans="2:11" ht="12.75" customHeight="1" x14ac:dyDescent="0.2">
      <c r="B795" s="28"/>
      <c r="C795" s="150"/>
      <c r="D795" s="28"/>
      <c r="E795" s="28"/>
      <c r="F795" s="28"/>
      <c r="G795" s="28"/>
      <c r="H795" s="28"/>
      <c r="I795" s="28"/>
      <c r="J795" s="28"/>
      <c r="K795" s="28"/>
    </row>
    <row r="796" spans="2:11" ht="12.75" customHeight="1" x14ac:dyDescent="0.2">
      <c r="B796" s="28"/>
      <c r="C796" s="150"/>
      <c r="D796" s="28"/>
      <c r="E796" s="28"/>
      <c r="F796" s="28"/>
      <c r="G796" s="28"/>
      <c r="H796" s="28"/>
      <c r="I796" s="28"/>
      <c r="J796" s="28"/>
      <c r="K796" s="28"/>
    </row>
    <row r="797" spans="2:11" ht="12.75" customHeight="1" x14ac:dyDescent="0.2">
      <c r="B797" s="28"/>
      <c r="C797" s="150"/>
      <c r="D797" s="28"/>
      <c r="E797" s="28"/>
      <c r="F797" s="28"/>
      <c r="G797" s="28"/>
      <c r="H797" s="28"/>
      <c r="I797" s="28"/>
      <c r="J797" s="28"/>
      <c r="K797" s="28"/>
    </row>
    <row r="798" spans="2:11" ht="12.75" customHeight="1" x14ac:dyDescent="0.2">
      <c r="B798" s="28"/>
      <c r="C798" s="150"/>
      <c r="D798" s="28"/>
      <c r="E798" s="28"/>
      <c r="F798" s="28"/>
      <c r="G798" s="28"/>
      <c r="H798" s="28"/>
      <c r="I798" s="28"/>
      <c r="J798" s="28"/>
      <c r="K798" s="28"/>
    </row>
    <row r="799" spans="2:11" ht="12.75" customHeight="1" x14ac:dyDescent="0.2">
      <c r="B799" s="28"/>
      <c r="C799" s="150"/>
      <c r="D799" s="28"/>
      <c r="E799" s="28"/>
      <c r="F799" s="28"/>
      <c r="G799" s="28"/>
      <c r="H799" s="28"/>
      <c r="I799" s="28"/>
      <c r="J799" s="28"/>
      <c r="K799" s="28"/>
    </row>
    <row r="800" spans="2:11" ht="12.75" customHeight="1" x14ac:dyDescent="0.2">
      <c r="B800" s="28"/>
      <c r="C800" s="150"/>
      <c r="D800" s="28"/>
      <c r="E800" s="28"/>
      <c r="F800" s="28"/>
      <c r="G800" s="28"/>
      <c r="H800" s="28"/>
      <c r="I800" s="28"/>
      <c r="J800" s="28"/>
      <c r="K800" s="28"/>
    </row>
    <row r="801" spans="2:11" ht="12.75" customHeight="1" x14ac:dyDescent="0.2">
      <c r="B801" s="28"/>
      <c r="C801" s="150"/>
      <c r="D801" s="28"/>
      <c r="E801" s="28"/>
      <c r="F801" s="28"/>
      <c r="G801" s="28"/>
      <c r="H801" s="28"/>
      <c r="I801" s="28"/>
      <c r="J801" s="28"/>
      <c r="K801" s="28"/>
    </row>
    <row r="802" spans="2:11" ht="12.75" customHeight="1" x14ac:dyDescent="0.2">
      <c r="B802" s="28"/>
      <c r="C802" s="150"/>
      <c r="D802" s="28"/>
      <c r="E802" s="28"/>
      <c r="F802" s="28"/>
      <c r="G802" s="28"/>
      <c r="H802" s="28"/>
      <c r="I802" s="28"/>
      <c r="J802" s="28"/>
      <c r="K802" s="28"/>
    </row>
    <row r="803" spans="2:11" ht="12.75" customHeight="1" x14ac:dyDescent="0.2">
      <c r="B803" s="28"/>
      <c r="C803" s="150"/>
      <c r="D803" s="28"/>
      <c r="E803" s="28"/>
      <c r="F803" s="28"/>
      <c r="G803" s="28"/>
      <c r="H803" s="28"/>
      <c r="I803" s="28"/>
      <c r="J803" s="28"/>
      <c r="K803" s="28"/>
    </row>
    <row r="804" spans="2:11" ht="12.75" customHeight="1" x14ac:dyDescent="0.2">
      <c r="B804" s="28"/>
      <c r="C804" s="150"/>
      <c r="D804" s="28"/>
      <c r="E804" s="28"/>
      <c r="F804" s="28"/>
      <c r="G804" s="28"/>
      <c r="H804" s="28"/>
      <c r="I804" s="28"/>
      <c r="J804" s="28"/>
      <c r="K804" s="28"/>
    </row>
    <row r="805" spans="2:11" ht="12.75" customHeight="1" x14ac:dyDescent="0.2">
      <c r="B805" s="28"/>
      <c r="C805" s="150"/>
      <c r="D805" s="28"/>
      <c r="E805" s="28"/>
      <c r="F805" s="28"/>
      <c r="G805" s="28"/>
      <c r="H805" s="28"/>
      <c r="I805" s="28"/>
      <c r="J805" s="28"/>
      <c r="K805" s="28"/>
    </row>
    <row r="806" spans="2:11" ht="12.75" customHeight="1" x14ac:dyDescent="0.2">
      <c r="B806" s="28"/>
      <c r="C806" s="150"/>
      <c r="D806" s="28"/>
      <c r="E806" s="28"/>
      <c r="F806" s="28"/>
      <c r="G806" s="28"/>
      <c r="H806" s="28"/>
      <c r="I806" s="28"/>
      <c r="J806" s="28"/>
      <c r="K806" s="28"/>
    </row>
    <row r="807" spans="2:11" ht="12.75" customHeight="1" x14ac:dyDescent="0.2">
      <c r="B807" s="28"/>
      <c r="C807" s="150"/>
      <c r="D807" s="28"/>
      <c r="E807" s="28"/>
      <c r="F807" s="28"/>
      <c r="G807" s="28"/>
      <c r="H807" s="28"/>
      <c r="I807" s="28"/>
      <c r="J807" s="28"/>
      <c r="K807" s="28"/>
    </row>
    <row r="808" spans="2:11" ht="12.75" customHeight="1" x14ac:dyDescent="0.2">
      <c r="B808" s="28"/>
      <c r="C808" s="150"/>
      <c r="D808" s="28"/>
      <c r="E808" s="28"/>
      <c r="F808" s="28"/>
      <c r="G808" s="28"/>
      <c r="H808" s="28"/>
      <c r="I808" s="28"/>
      <c r="J808" s="28"/>
      <c r="K808" s="28"/>
    </row>
    <row r="809" spans="2:11" ht="12.75" customHeight="1" x14ac:dyDescent="0.2">
      <c r="B809" s="28"/>
      <c r="C809" s="150"/>
      <c r="D809" s="28"/>
      <c r="E809" s="28"/>
      <c r="F809" s="28"/>
      <c r="G809" s="28"/>
      <c r="H809" s="28"/>
      <c r="I809" s="28"/>
      <c r="J809" s="28"/>
      <c r="K809" s="28"/>
    </row>
    <row r="810" spans="2:11" ht="12.75" customHeight="1" x14ac:dyDescent="0.2">
      <c r="B810" s="28"/>
      <c r="C810" s="150"/>
      <c r="D810" s="28"/>
      <c r="E810" s="28"/>
      <c r="F810" s="28"/>
      <c r="G810" s="28"/>
      <c r="H810" s="28"/>
      <c r="I810" s="28"/>
      <c r="J810" s="28"/>
      <c r="K810" s="28"/>
    </row>
    <row r="811" spans="2:11" ht="12.75" customHeight="1" x14ac:dyDescent="0.2">
      <c r="B811" s="28"/>
      <c r="C811" s="150"/>
      <c r="D811" s="28"/>
      <c r="E811" s="28"/>
      <c r="F811" s="28"/>
      <c r="G811" s="28"/>
      <c r="H811" s="28"/>
      <c r="I811" s="28"/>
      <c r="J811" s="28"/>
      <c r="K811" s="28"/>
    </row>
    <row r="812" spans="2:11" ht="12.75" customHeight="1" x14ac:dyDescent="0.2">
      <c r="B812" s="28"/>
      <c r="C812" s="150"/>
      <c r="D812" s="28"/>
      <c r="E812" s="28"/>
      <c r="F812" s="28"/>
      <c r="G812" s="28"/>
      <c r="H812" s="28"/>
      <c r="I812" s="28"/>
      <c r="J812" s="28"/>
      <c r="K812" s="28"/>
    </row>
    <row r="813" spans="2:11" ht="12.75" customHeight="1" x14ac:dyDescent="0.2">
      <c r="B813" s="28"/>
      <c r="C813" s="150"/>
      <c r="D813" s="28"/>
      <c r="E813" s="28"/>
      <c r="F813" s="28"/>
      <c r="G813" s="28"/>
      <c r="H813" s="28"/>
      <c r="I813" s="28"/>
      <c r="J813" s="28"/>
      <c r="K813" s="28"/>
    </row>
    <row r="814" spans="2:11" ht="12.75" customHeight="1" x14ac:dyDescent="0.2">
      <c r="B814" s="28"/>
      <c r="C814" s="150"/>
      <c r="D814" s="28"/>
      <c r="E814" s="28"/>
      <c r="F814" s="28"/>
      <c r="G814" s="28"/>
      <c r="H814" s="28"/>
      <c r="I814" s="28"/>
      <c r="J814" s="28"/>
      <c r="K814" s="28"/>
    </row>
    <row r="815" spans="2:11" ht="12.75" customHeight="1" x14ac:dyDescent="0.2">
      <c r="B815" s="28"/>
      <c r="C815" s="150"/>
      <c r="D815" s="28"/>
      <c r="E815" s="28"/>
      <c r="F815" s="28"/>
      <c r="G815" s="28"/>
      <c r="H815" s="28"/>
      <c r="I815" s="28"/>
      <c r="J815" s="28"/>
      <c r="K815" s="28"/>
    </row>
    <row r="816" spans="2:11" ht="12.75" customHeight="1" x14ac:dyDescent="0.2">
      <c r="B816" s="28"/>
      <c r="C816" s="150"/>
      <c r="D816" s="28"/>
      <c r="E816" s="28"/>
      <c r="F816" s="28"/>
      <c r="G816" s="28"/>
      <c r="H816" s="28"/>
      <c r="I816" s="28"/>
      <c r="J816" s="28"/>
      <c r="K816" s="28"/>
    </row>
    <row r="817" spans="2:11" ht="12.75" customHeight="1" x14ac:dyDescent="0.2">
      <c r="B817" s="28"/>
      <c r="C817" s="150"/>
      <c r="D817" s="28"/>
      <c r="E817" s="28"/>
      <c r="F817" s="28"/>
      <c r="G817" s="28"/>
      <c r="H817" s="28"/>
      <c r="I817" s="28"/>
      <c r="J817" s="28"/>
      <c r="K817" s="28"/>
    </row>
    <row r="818" spans="2:11" ht="12.75" customHeight="1" x14ac:dyDescent="0.2">
      <c r="B818" s="28"/>
      <c r="C818" s="150"/>
      <c r="D818" s="28"/>
      <c r="E818" s="28"/>
      <c r="F818" s="28"/>
      <c r="G818" s="28"/>
      <c r="H818" s="28"/>
      <c r="I818" s="28"/>
      <c r="J818" s="28"/>
      <c r="K818" s="28"/>
    </row>
    <row r="819" spans="2:11" ht="12.75" customHeight="1" x14ac:dyDescent="0.2">
      <c r="B819" s="28"/>
      <c r="C819" s="150"/>
      <c r="D819" s="28"/>
      <c r="E819" s="28"/>
      <c r="F819" s="28"/>
      <c r="G819" s="28"/>
      <c r="H819" s="28"/>
      <c r="I819" s="28"/>
      <c r="J819" s="28"/>
      <c r="K819" s="28"/>
    </row>
    <row r="820" spans="2:11" ht="12.75" customHeight="1" x14ac:dyDescent="0.2">
      <c r="B820" s="28"/>
      <c r="C820" s="150"/>
      <c r="D820" s="28"/>
      <c r="E820" s="28"/>
      <c r="F820" s="28"/>
      <c r="G820" s="28"/>
      <c r="H820" s="28"/>
      <c r="I820" s="28"/>
      <c r="J820" s="28"/>
      <c r="K820" s="28"/>
    </row>
    <row r="821" spans="2:11" ht="12.75" customHeight="1" x14ac:dyDescent="0.2">
      <c r="B821" s="28"/>
      <c r="C821" s="150"/>
      <c r="D821" s="28"/>
      <c r="E821" s="28"/>
      <c r="F821" s="28"/>
      <c r="G821" s="28"/>
      <c r="H821" s="28"/>
      <c r="I821" s="28"/>
      <c r="J821" s="28"/>
      <c r="K821" s="28"/>
    </row>
    <row r="822" spans="2:11" ht="12.75" customHeight="1" x14ac:dyDescent="0.2">
      <c r="B822" s="28"/>
      <c r="C822" s="150"/>
      <c r="D822" s="28"/>
      <c r="E822" s="28"/>
      <c r="F822" s="28"/>
      <c r="G822" s="28"/>
      <c r="H822" s="28"/>
      <c r="I822" s="28"/>
      <c r="J822" s="28"/>
      <c r="K822" s="28"/>
    </row>
    <row r="823" spans="2:11" ht="12.75" customHeight="1" x14ac:dyDescent="0.2">
      <c r="B823" s="28"/>
      <c r="C823" s="150"/>
      <c r="D823" s="28"/>
      <c r="E823" s="28"/>
      <c r="F823" s="28"/>
      <c r="G823" s="28"/>
      <c r="H823" s="28"/>
      <c r="I823" s="28"/>
      <c r="J823" s="28"/>
      <c r="K823" s="28"/>
    </row>
    <row r="824" spans="2:11" ht="12.75" customHeight="1" x14ac:dyDescent="0.2">
      <c r="B824" s="28"/>
      <c r="C824" s="150"/>
      <c r="D824" s="28"/>
      <c r="E824" s="28"/>
      <c r="F824" s="28"/>
      <c r="G824" s="28"/>
      <c r="H824" s="28"/>
      <c r="I824" s="28"/>
      <c r="J824" s="28"/>
      <c r="K824" s="28"/>
    </row>
    <row r="825" spans="2:11" ht="12.75" customHeight="1" x14ac:dyDescent="0.2">
      <c r="B825" s="28"/>
      <c r="C825" s="150"/>
      <c r="D825" s="28"/>
      <c r="E825" s="28"/>
      <c r="F825" s="28"/>
      <c r="G825" s="28"/>
      <c r="H825" s="28"/>
      <c r="I825" s="28"/>
      <c r="J825" s="28"/>
      <c r="K825" s="28"/>
    </row>
    <row r="826" spans="2:11" ht="12.75" customHeight="1" x14ac:dyDescent="0.2">
      <c r="B826" s="28"/>
      <c r="C826" s="150"/>
      <c r="D826" s="28"/>
      <c r="E826" s="28"/>
      <c r="F826" s="28"/>
      <c r="G826" s="28"/>
      <c r="H826" s="28"/>
      <c r="I826" s="28"/>
      <c r="J826" s="28"/>
      <c r="K826" s="28"/>
    </row>
    <row r="827" spans="2:11" ht="12.75" customHeight="1" x14ac:dyDescent="0.2">
      <c r="B827" s="28"/>
      <c r="C827" s="150"/>
      <c r="D827" s="28"/>
      <c r="E827" s="28"/>
      <c r="F827" s="28"/>
      <c r="G827" s="28"/>
      <c r="H827" s="28"/>
      <c r="I827" s="28"/>
      <c r="J827" s="28"/>
      <c r="K827" s="28"/>
    </row>
    <row r="828" spans="2:11" ht="12.75" customHeight="1" x14ac:dyDescent="0.2">
      <c r="B828" s="28"/>
      <c r="C828" s="150"/>
      <c r="D828" s="28"/>
      <c r="E828" s="28"/>
      <c r="F828" s="28"/>
      <c r="G828" s="28"/>
      <c r="H828" s="28"/>
      <c r="I828" s="28"/>
      <c r="J828" s="28"/>
      <c r="K828" s="28"/>
    </row>
    <row r="829" spans="2:11" ht="12.75" customHeight="1" x14ac:dyDescent="0.2">
      <c r="B829" s="28"/>
      <c r="C829" s="150"/>
      <c r="D829" s="28"/>
      <c r="E829" s="28"/>
      <c r="F829" s="28"/>
      <c r="G829" s="28"/>
      <c r="H829" s="28"/>
      <c r="I829" s="28"/>
      <c r="J829" s="28"/>
      <c r="K829" s="28"/>
    </row>
    <row r="830" spans="2:11" ht="12.75" customHeight="1" x14ac:dyDescent="0.2">
      <c r="B830" s="28"/>
      <c r="C830" s="150"/>
      <c r="D830" s="28"/>
      <c r="E830" s="28"/>
      <c r="F830" s="28"/>
      <c r="G830" s="28"/>
      <c r="H830" s="28"/>
      <c r="I830" s="28"/>
      <c r="J830" s="28"/>
      <c r="K830" s="28"/>
    </row>
    <row r="831" spans="2:11" ht="12.75" customHeight="1" x14ac:dyDescent="0.2">
      <c r="B831" s="28"/>
      <c r="C831" s="150"/>
      <c r="D831" s="28"/>
      <c r="E831" s="28"/>
      <c r="F831" s="28"/>
      <c r="G831" s="28"/>
      <c r="H831" s="28"/>
      <c r="I831" s="28"/>
      <c r="J831" s="28"/>
      <c r="K831" s="28"/>
    </row>
    <row r="832" spans="2:11" ht="12.75" customHeight="1" x14ac:dyDescent="0.2">
      <c r="B832" s="28"/>
      <c r="C832" s="150"/>
      <c r="D832" s="28"/>
      <c r="E832" s="28"/>
      <c r="F832" s="28"/>
      <c r="G832" s="28"/>
      <c r="H832" s="28"/>
      <c r="I832" s="28"/>
      <c r="J832" s="28"/>
      <c r="K832" s="28"/>
    </row>
    <row r="833" spans="2:11" ht="12.75" customHeight="1" x14ac:dyDescent="0.2">
      <c r="B833" s="28"/>
      <c r="C833" s="150"/>
      <c r="D833" s="28"/>
      <c r="E833" s="28"/>
      <c r="F833" s="28"/>
      <c r="G833" s="28"/>
      <c r="H833" s="28"/>
      <c r="I833" s="28"/>
      <c r="J833" s="28"/>
      <c r="K833" s="28"/>
    </row>
    <row r="834" spans="2:11" ht="12.75" customHeight="1" x14ac:dyDescent="0.2">
      <c r="B834" s="28"/>
      <c r="C834" s="150"/>
      <c r="D834" s="28"/>
      <c r="E834" s="28"/>
      <c r="F834" s="28"/>
      <c r="G834" s="28"/>
      <c r="H834" s="28"/>
      <c r="I834" s="28"/>
      <c r="J834" s="28"/>
      <c r="K834" s="28"/>
    </row>
    <row r="835" spans="2:11" ht="12.75" customHeight="1" x14ac:dyDescent="0.2">
      <c r="B835" s="28"/>
      <c r="C835" s="150"/>
      <c r="D835" s="28"/>
      <c r="E835" s="28"/>
      <c r="F835" s="28"/>
      <c r="G835" s="28"/>
      <c r="H835" s="28"/>
      <c r="I835" s="28"/>
      <c r="J835" s="28"/>
      <c r="K835" s="28"/>
    </row>
    <row r="836" spans="2:11" ht="12.75" customHeight="1" x14ac:dyDescent="0.2">
      <c r="B836" s="28"/>
      <c r="C836" s="150"/>
      <c r="D836" s="28"/>
      <c r="E836" s="28"/>
      <c r="F836" s="28"/>
      <c r="G836" s="28"/>
      <c r="H836" s="28"/>
      <c r="I836" s="28"/>
      <c r="J836" s="28"/>
      <c r="K836" s="28"/>
    </row>
    <row r="837" spans="2:11" ht="12.75" customHeight="1" x14ac:dyDescent="0.2">
      <c r="B837" s="28"/>
      <c r="C837" s="150"/>
      <c r="D837" s="28"/>
      <c r="E837" s="28"/>
      <c r="F837" s="28"/>
      <c r="G837" s="28"/>
      <c r="H837" s="28"/>
      <c r="I837" s="28"/>
      <c r="J837" s="28"/>
      <c r="K837" s="28"/>
    </row>
    <row r="838" spans="2:11" ht="12.75" customHeight="1" x14ac:dyDescent="0.2">
      <c r="B838" s="28"/>
      <c r="C838" s="150"/>
      <c r="D838" s="28"/>
      <c r="E838" s="28"/>
      <c r="F838" s="28"/>
      <c r="G838" s="28"/>
      <c r="H838" s="28"/>
      <c r="I838" s="28"/>
      <c r="J838" s="28"/>
      <c r="K838" s="28"/>
    </row>
    <row r="839" spans="2:11" ht="12.75" customHeight="1" x14ac:dyDescent="0.2">
      <c r="B839" s="28"/>
      <c r="C839" s="150"/>
      <c r="D839" s="28"/>
      <c r="E839" s="28"/>
      <c r="F839" s="28"/>
      <c r="G839" s="28"/>
      <c r="H839" s="28"/>
      <c r="I839" s="28"/>
      <c r="J839" s="28"/>
      <c r="K839" s="28"/>
    </row>
    <row r="840" spans="2:11" ht="12.75" customHeight="1" x14ac:dyDescent="0.2">
      <c r="B840" s="28"/>
      <c r="C840" s="150"/>
      <c r="D840" s="28"/>
      <c r="E840" s="28"/>
      <c r="F840" s="28"/>
      <c r="G840" s="28"/>
      <c r="H840" s="28"/>
      <c r="I840" s="28"/>
      <c r="J840" s="28"/>
      <c r="K840" s="28"/>
    </row>
    <row r="841" spans="2:11" ht="12.75" customHeight="1" x14ac:dyDescent="0.2">
      <c r="B841" s="28"/>
      <c r="C841" s="150"/>
      <c r="D841" s="28"/>
      <c r="E841" s="28"/>
      <c r="F841" s="28"/>
      <c r="G841" s="28"/>
      <c r="H841" s="28"/>
      <c r="I841" s="28"/>
      <c r="J841" s="28"/>
      <c r="K841" s="28"/>
    </row>
    <row r="842" spans="2:11" ht="12.75" customHeight="1" x14ac:dyDescent="0.2">
      <c r="B842" s="28"/>
      <c r="C842" s="150"/>
      <c r="D842" s="28"/>
      <c r="E842" s="28"/>
      <c r="F842" s="28"/>
      <c r="G842" s="28"/>
      <c r="H842" s="28"/>
      <c r="I842" s="28"/>
      <c r="J842" s="28"/>
      <c r="K842" s="28"/>
    </row>
    <row r="843" spans="2:11" ht="12.75" customHeight="1" x14ac:dyDescent="0.2">
      <c r="B843" s="28"/>
      <c r="C843" s="150"/>
      <c r="D843" s="28"/>
      <c r="E843" s="28"/>
      <c r="F843" s="28"/>
      <c r="G843" s="28"/>
      <c r="H843" s="28"/>
      <c r="I843" s="28"/>
      <c r="J843" s="28"/>
      <c r="K843" s="28"/>
    </row>
    <row r="844" spans="2:11" ht="12.75" customHeight="1" x14ac:dyDescent="0.2">
      <c r="B844" s="28"/>
      <c r="C844" s="150"/>
      <c r="D844" s="28"/>
      <c r="E844" s="28"/>
      <c r="F844" s="28"/>
      <c r="G844" s="28"/>
      <c r="H844" s="28"/>
      <c r="I844" s="28"/>
      <c r="J844" s="28"/>
      <c r="K844" s="28"/>
    </row>
    <row r="845" spans="2:11" ht="12.75" customHeight="1" x14ac:dyDescent="0.2">
      <c r="B845" s="28"/>
      <c r="C845" s="150"/>
      <c r="D845" s="28"/>
      <c r="E845" s="28"/>
      <c r="F845" s="28"/>
      <c r="G845" s="28"/>
      <c r="H845" s="28"/>
      <c r="I845" s="28"/>
      <c r="J845" s="28"/>
      <c r="K845" s="28"/>
    </row>
    <row r="846" spans="2:11" ht="12.75" customHeight="1" x14ac:dyDescent="0.2">
      <c r="B846" s="28"/>
      <c r="C846" s="150"/>
      <c r="D846" s="28"/>
      <c r="E846" s="28"/>
      <c r="F846" s="28"/>
      <c r="G846" s="28"/>
      <c r="H846" s="28"/>
      <c r="I846" s="28"/>
      <c r="J846" s="28"/>
      <c r="K846" s="28"/>
    </row>
    <row r="847" spans="2:11" ht="12.75" customHeight="1" x14ac:dyDescent="0.2">
      <c r="B847" s="28"/>
      <c r="C847" s="150"/>
      <c r="D847" s="28"/>
      <c r="E847" s="28"/>
      <c r="F847" s="28"/>
      <c r="G847" s="28"/>
      <c r="H847" s="28"/>
      <c r="I847" s="28"/>
      <c r="J847" s="28"/>
      <c r="K847" s="28"/>
    </row>
    <row r="848" spans="2:11" ht="12.75" customHeight="1" x14ac:dyDescent="0.2">
      <c r="B848" s="28"/>
      <c r="C848" s="150"/>
      <c r="D848" s="28"/>
      <c r="E848" s="28"/>
      <c r="F848" s="28"/>
      <c r="G848" s="28"/>
      <c r="H848" s="28"/>
      <c r="I848" s="28"/>
      <c r="J848" s="28"/>
      <c r="K848" s="28"/>
    </row>
    <row r="849" spans="2:11" ht="12.75" customHeight="1" x14ac:dyDescent="0.2">
      <c r="B849" s="28"/>
      <c r="C849" s="150"/>
      <c r="D849" s="28"/>
      <c r="E849" s="28"/>
      <c r="F849" s="28"/>
      <c r="G849" s="28"/>
      <c r="H849" s="28"/>
      <c r="I849" s="28"/>
      <c r="J849" s="28"/>
      <c r="K849" s="28"/>
    </row>
    <row r="850" spans="2:11" ht="12.75" customHeight="1" x14ac:dyDescent="0.2">
      <c r="B850" s="28"/>
      <c r="C850" s="150"/>
      <c r="D850" s="28"/>
      <c r="E850" s="28"/>
      <c r="F850" s="28"/>
      <c r="G850" s="28"/>
      <c r="H850" s="28"/>
      <c r="I850" s="28"/>
      <c r="J850" s="28"/>
      <c r="K850" s="28"/>
    </row>
    <row r="851" spans="2:11" ht="12.75" customHeight="1" x14ac:dyDescent="0.2">
      <c r="B851" s="28"/>
      <c r="C851" s="150"/>
      <c r="D851" s="28"/>
      <c r="E851" s="28"/>
      <c r="F851" s="28"/>
      <c r="G851" s="28"/>
      <c r="H851" s="28"/>
      <c r="I851" s="28"/>
      <c r="J851" s="28"/>
      <c r="K851" s="28"/>
    </row>
    <row r="852" spans="2:11" ht="12.75" customHeight="1" x14ac:dyDescent="0.2">
      <c r="B852" s="28"/>
      <c r="C852" s="150"/>
      <c r="D852" s="28"/>
      <c r="E852" s="28"/>
      <c r="F852" s="28"/>
      <c r="G852" s="28"/>
      <c r="H852" s="28"/>
      <c r="I852" s="28"/>
      <c r="J852" s="28"/>
      <c r="K852" s="28"/>
    </row>
    <row r="853" spans="2:11" ht="12.75" customHeight="1" x14ac:dyDescent="0.2">
      <c r="B853" s="28"/>
      <c r="C853" s="150"/>
      <c r="D853" s="28"/>
      <c r="E853" s="28"/>
      <c r="F853" s="28"/>
      <c r="G853" s="28"/>
      <c r="H853" s="28"/>
      <c r="I853" s="28"/>
      <c r="J853" s="28"/>
      <c r="K853" s="28"/>
    </row>
    <row r="854" spans="2:11" ht="12.75" customHeight="1" x14ac:dyDescent="0.2">
      <c r="B854" s="28"/>
      <c r="C854" s="150"/>
      <c r="D854" s="28"/>
      <c r="E854" s="28"/>
      <c r="F854" s="28"/>
      <c r="G854" s="28"/>
      <c r="H854" s="28"/>
      <c r="I854" s="28"/>
      <c r="J854" s="28"/>
      <c r="K854" s="28"/>
    </row>
    <row r="855" spans="2:11" ht="12.75" customHeight="1" x14ac:dyDescent="0.2">
      <c r="B855" s="28"/>
      <c r="C855" s="150"/>
      <c r="D855" s="28"/>
      <c r="E855" s="28"/>
      <c r="F855" s="28"/>
      <c r="G855" s="28"/>
      <c r="H855" s="28"/>
      <c r="I855" s="28"/>
      <c r="J855" s="28"/>
      <c r="K855" s="28"/>
    </row>
    <row r="856" spans="2:11" ht="12.75" customHeight="1" x14ac:dyDescent="0.2">
      <c r="B856" s="28"/>
      <c r="C856" s="150"/>
      <c r="D856" s="28"/>
      <c r="E856" s="28"/>
      <c r="F856" s="28"/>
      <c r="G856" s="28"/>
      <c r="H856" s="28"/>
      <c r="I856" s="28"/>
      <c r="J856" s="28"/>
      <c r="K856" s="28"/>
    </row>
    <row r="857" spans="2:11" ht="12.75" customHeight="1" x14ac:dyDescent="0.2">
      <c r="B857" s="28"/>
      <c r="C857" s="150"/>
      <c r="D857" s="28"/>
      <c r="E857" s="28"/>
      <c r="F857" s="28"/>
      <c r="G857" s="28"/>
      <c r="H857" s="28"/>
      <c r="I857" s="28"/>
      <c r="J857" s="28"/>
      <c r="K857" s="28"/>
    </row>
    <row r="858" spans="2:11" ht="12.75" customHeight="1" x14ac:dyDescent="0.2">
      <c r="B858" s="28"/>
      <c r="C858" s="150"/>
      <c r="D858" s="28"/>
      <c r="E858" s="28"/>
      <c r="F858" s="28"/>
      <c r="G858" s="28"/>
      <c r="H858" s="28"/>
      <c r="I858" s="28"/>
      <c r="J858" s="28"/>
      <c r="K858" s="28"/>
    </row>
    <row r="859" spans="2:11" ht="12.75" customHeight="1" x14ac:dyDescent="0.2">
      <c r="B859" s="28"/>
      <c r="C859" s="150"/>
      <c r="D859" s="28"/>
      <c r="E859" s="28"/>
      <c r="F859" s="28"/>
      <c r="G859" s="28"/>
      <c r="H859" s="28"/>
      <c r="I859" s="28"/>
      <c r="J859" s="28"/>
      <c r="K859" s="28"/>
    </row>
    <row r="860" spans="2:11" ht="12.75" customHeight="1" x14ac:dyDescent="0.2">
      <c r="B860" s="28"/>
      <c r="C860" s="150"/>
      <c r="D860" s="28"/>
      <c r="E860" s="28"/>
      <c r="F860" s="28"/>
      <c r="G860" s="28"/>
      <c r="H860" s="28"/>
      <c r="I860" s="28"/>
      <c r="J860" s="28"/>
      <c r="K860" s="28"/>
    </row>
    <row r="861" spans="2:11" ht="12.75" customHeight="1" x14ac:dyDescent="0.2">
      <c r="B861" s="28"/>
      <c r="C861" s="150"/>
      <c r="D861" s="28"/>
      <c r="E861" s="28"/>
      <c r="F861" s="28"/>
      <c r="G861" s="28"/>
      <c r="H861" s="28"/>
      <c r="I861" s="28"/>
      <c r="J861" s="28"/>
      <c r="K861" s="28"/>
    </row>
    <row r="862" spans="2:11" ht="12.75" customHeight="1" x14ac:dyDescent="0.2">
      <c r="B862" s="28"/>
      <c r="C862" s="150"/>
      <c r="D862" s="28"/>
      <c r="E862" s="28"/>
      <c r="F862" s="28"/>
      <c r="G862" s="28"/>
      <c r="H862" s="28"/>
      <c r="I862" s="28"/>
      <c r="J862" s="28"/>
      <c r="K862" s="28"/>
    </row>
    <row r="863" spans="2:11" ht="12.75" customHeight="1" x14ac:dyDescent="0.2">
      <c r="B863" s="28"/>
      <c r="C863" s="150"/>
      <c r="D863" s="28"/>
      <c r="E863" s="28"/>
      <c r="F863" s="28"/>
      <c r="G863" s="28"/>
      <c r="H863" s="28"/>
      <c r="I863" s="28"/>
      <c r="J863" s="28"/>
      <c r="K863" s="28"/>
    </row>
    <row r="864" spans="2:11" ht="12.75" customHeight="1" x14ac:dyDescent="0.2">
      <c r="B864" s="28"/>
      <c r="C864" s="150"/>
      <c r="D864" s="28"/>
      <c r="E864" s="28"/>
      <c r="F864" s="28"/>
      <c r="G864" s="28"/>
      <c r="H864" s="28"/>
      <c r="I864" s="28"/>
      <c r="J864" s="28"/>
      <c r="K864" s="28"/>
    </row>
    <row r="865" spans="2:11" ht="12.75" customHeight="1" x14ac:dyDescent="0.2">
      <c r="B865" s="28"/>
      <c r="C865" s="150"/>
      <c r="D865" s="28"/>
      <c r="E865" s="28"/>
      <c r="F865" s="28"/>
      <c r="G865" s="28"/>
      <c r="H865" s="28"/>
      <c r="I865" s="28"/>
      <c r="J865" s="28"/>
      <c r="K865" s="28"/>
    </row>
    <row r="866" spans="2:11" ht="12.75" customHeight="1" x14ac:dyDescent="0.2">
      <c r="B866" s="28"/>
      <c r="C866" s="150"/>
      <c r="D866" s="28"/>
      <c r="E866" s="28"/>
      <c r="F866" s="28"/>
      <c r="G866" s="28"/>
      <c r="H866" s="28"/>
      <c r="I866" s="28"/>
      <c r="J866" s="28"/>
      <c r="K866" s="28"/>
    </row>
    <row r="867" spans="2:11" ht="12.75" customHeight="1" x14ac:dyDescent="0.2">
      <c r="B867" s="28"/>
      <c r="C867" s="150"/>
      <c r="D867" s="28"/>
      <c r="E867" s="28"/>
      <c r="F867" s="28"/>
      <c r="G867" s="28"/>
      <c r="H867" s="28"/>
      <c r="I867" s="28"/>
      <c r="J867" s="28"/>
      <c r="K867" s="28"/>
    </row>
    <row r="868" spans="2:11" ht="12.75" customHeight="1" x14ac:dyDescent="0.2">
      <c r="B868" s="28"/>
      <c r="C868" s="150"/>
      <c r="D868" s="28"/>
      <c r="E868" s="28"/>
      <c r="F868" s="28"/>
      <c r="G868" s="28"/>
      <c r="H868" s="28"/>
      <c r="I868" s="28"/>
      <c r="J868" s="28"/>
      <c r="K868" s="28"/>
    </row>
    <row r="869" spans="2:11" ht="12.75" customHeight="1" x14ac:dyDescent="0.2">
      <c r="B869" s="28"/>
      <c r="C869" s="150"/>
      <c r="D869" s="28"/>
      <c r="E869" s="28"/>
      <c r="F869" s="28"/>
      <c r="G869" s="28"/>
      <c r="H869" s="28"/>
      <c r="I869" s="28"/>
      <c r="J869" s="28"/>
      <c r="K869" s="28"/>
    </row>
    <row r="870" spans="2:11" ht="12.75" customHeight="1" x14ac:dyDescent="0.2">
      <c r="B870" s="28"/>
      <c r="C870" s="150"/>
      <c r="D870" s="28"/>
      <c r="E870" s="28"/>
      <c r="F870" s="28"/>
      <c r="G870" s="28"/>
      <c r="H870" s="28"/>
      <c r="I870" s="28"/>
      <c r="J870" s="28"/>
      <c r="K870" s="28"/>
    </row>
    <row r="871" spans="2:11" ht="12.75" customHeight="1" x14ac:dyDescent="0.2">
      <c r="B871" s="28"/>
      <c r="C871" s="150"/>
      <c r="D871" s="28"/>
      <c r="E871" s="28"/>
      <c r="F871" s="28"/>
      <c r="G871" s="28"/>
      <c r="H871" s="28"/>
      <c r="I871" s="28"/>
      <c r="J871" s="28"/>
      <c r="K871" s="28"/>
    </row>
    <row r="872" spans="2:11" ht="12.75" customHeight="1" x14ac:dyDescent="0.2">
      <c r="B872" s="28"/>
      <c r="C872" s="150"/>
      <c r="D872" s="28"/>
      <c r="E872" s="28"/>
      <c r="F872" s="28"/>
      <c r="G872" s="28"/>
      <c r="H872" s="28"/>
      <c r="I872" s="28"/>
      <c r="J872" s="28"/>
      <c r="K872" s="28"/>
    </row>
    <row r="873" spans="2:11" ht="12.75" customHeight="1" x14ac:dyDescent="0.2">
      <c r="B873" s="28"/>
      <c r="C873" s="150"/>
      <c r="D873" s="28"/>
      <c r="E873" s="28"/>
      <c r="F873" s="28"/>
      <c r="G873" s="28"/>
      <c r="H873" s="28"/>
      <c r="I873" s="28"/>
      <c r="J873" s="28"/>
      <c r="K873" s="28"/>
    </row>
    <row r="874" spans="2:11" ht="12.75" customHeight="1" x14ac:dyDescent="0.2">
      <c r="B874" s="28"/>
      <c r="C874" s="150"/>
      <c r="D874" s="28"/>
      <c r="E874" s="28"/>
      <c r="F874" s="28"/>
      <c r="G874" s="28"/>
      <c r="H874" s="28"/>
      <c r="I874" s="28"/>
      <c r="J874" s="28"/>
      <c r="K874" s="28"/>
    </row>
    <row r="875" spans="2:11" ht="12.75" customHeight="1" x14ac:dyDescent="0.2">
      <c r="B875" s="28"/>
      <c r="C875" s="150"/>
      <c r="D875" s="28"/>
      <c r="E875" s="28"/>
      <c r="F875" s="28"/>
      <c r="G875" s="28"/>
      <c r="H875" s="28"/>
      <c r="I875" s="28"/>
      <c r="J875" s="28"/>
      <c r="K875" s="28"/>
    </row>
    <row r="876" spans="2:11" ht="12.75" customHeight="1" x14ac:dyDescent="0.2">
      <c r="B876" s="28"/>
      <c r="C876" s="150"/>
      <c r="D876" s="28"/>
      <c r="E876" s="28"/>
      <c r="F876" s="28"/>
      <c r="G876" s="28"/>
      <c r="H876" s="28"/>
      <c r="I876" s="28"/>
      <c r="J876" s="28"/>
      <c r="K876" s="28"/>
    </row>
    <row r="877" spans="2:11" ht="12.75" customHeight="1" x14ac:dyDescent="0.2">
      <c r="B877" s="28"/>
      <c r="C877" s="150"/>
      <c r="D877" s="28"/>
      <c r="E877" s="28"/>
      <c r="F877" s="28"/>
      <c r="G877" s="28"/>
      <c r="H877" s="28"/>
      <c r="I877" s="28"/>
      <c r="J877" s="28"/>
      <c r="K877" s="28"/>
    </row>
    <row r="878" spans="2:11" ht="12.75" customHeight="1" x14ac:dyDescent="0.2">
      <c r="B878" s="28"/>
      <c r="C878" s="150"/>
      <c r="D878" s="28"/>
      <c r="E878" s="28"/>
      <c r="F878" s="28"/>
      <c r="G878" s="28"/>
      <c r="H878" s="28"/>
      <c r="I878" s="28"/>
      <c r="J878" s="28"/>
      <c r="K878" s="28"/>
    </row>
    <row r="879" spans="2:11" ht="12.75" customHeight="1" x14ac:dyDescent="0.2">
      <c r="B879" s="28"/>
      <c r="C879" s="150"/>
      <c r="D879" s="28"/>
      <c r="E879" s="28"/>
      <c r="F879" s="28"/>
      <c r="G879" s="28"/>
      <c r="H879" s="28"/>
      <c r="I879" s="28"/>
      <c r="J879" s="28"/>
      <c r="K879" s="28"/>
    </row>
    <row r="880" spans="2:11" ht="12.75" customHeight="1" x14ac:dyDescent="0.2">
      <c r="B880" s="28"/>
      <c r="C880" s="150"/>
      <c r="D880" s="28"/>
      <c r="E880" s="28"/>
      <c r="F880" s="28"/>
      <c r="G880" s="28"/>
      <c r="H880" s="28"/>
      <c r="I880" s="28"/>
      <c r="J880" s="28"/>
      <c r="K880" s="28"/>
    </row>
    <row r="881" spans="2:11" ht="12.75" customHeight="1" x14ac:dyDescent="0.2">
      <c r="B881" s="28"/>
      <c r="C881" s="150"/>
      <c r="D881" s="28"/>
      <c r="E881" s="28"/>
      <c r="F881" s="28"/>
      <c r="G881" s="28"/>
      <c r="H881" s="28"/>
      <c r="I881" s="28"/>
      <c r="J881" s="28"/>
      <c r="K881" s="28"/>
    </row>
    <row r="882" spans="2:11" ht="12.75" customHeight="1" x14ac:dyDescent="0.2">
      <c r="B882" s="28"/>
      <c r="C882" s="150"/>
      <c r="D882" s="28"/>
      <c r="E882" s="28"/>
      <c r="F882" s="28"/>
      <c r="G882" s="28"/>
      <c r="H882" s="28"/>
      <c r="I882" s="28"/>
      <c r="J882" s="28"/>
      <c r="K882" s="28"/>
    </row>
    <row r="883" spans="2:11" ht="12.75" customHeight="1" x14ac:dyDescent="0.2">
      <c r="B883" s="28"/>
      <c r="C883" s="150"/>
      <c r="D883" s="28"/>
      <c r="E883" s="28"/>
      <c r="F883" s="28"/>
      <c r="G883" s="28"/>
      <c r="H883" s="28"/>
      <c r="I883" s="28"/>
      <c r="J883" s="28"/>
      <c r="K883" s="28"/>
    </row>
    <row r="884" spans="2:11" ht="12.75" customHeight="1" x14ac:dyDescent="0.2">
      <c r="B884" s="28"/>
      <c r="C884" s="150"/>
      <c r="D884" s="28"/>
      <c r="E884" s="28"/>
      <c r="F884" s="28"/>
      <c r="G884" s="28"/>
      <c r="H884" s="28"/>
      <c r="I884" s="28"/>
      <c r="J884" s="28"/>
      <c r="K884" s="28"/>
    </row>
    <row r="885" spans="2:11" ht="12.75" customHeight="1" x14ac:dyDescent="0.2">
      <c r="B885" s="28"/>
      <c r="C885" s="150"/>
      <c r="D885" s="28"/>
      <c r="E885" s="28"/>
      <c r="F885" s="28"/>
      <c r="G885" s="28"/>
      <c r="H885" s="28"/>
      <c r="I885" s="28"/>
      <c r="J885" s="28"/>
      <c r="K885" s="28"/>
    </row>
    <row r="886" spans="2:11" ht="12.75" customHeight="1" x14ac:dyDescent="0.2">
      <c r="B886" s="28"/>
      <c r="C886" s="150"/>
      <c r="D886" s="28"/>
      <c r="E886" s="28"/>
      <c r="F886" s="28"/>
      <c r="G886" s="28"/>
      <c r="H886" s="28"/>
      <c r="I886" s="28"/>
      <c r="J886" s="28"/>
      <c r="K886" s="28"/>
    </row>
    <row r="887" spans="2:11" ht="12.75" customHeight="1" x14ac:dyDescent="0.2">
      <c r="B887" s="28"/>
      <c r="C887" s="150"/>
      <c r="D887" s="28"/>
      <c r="E887" s="28"/>
      <c r="F887" s="28"/>
      <c r="G887" s="28"/>
      <c r="H887" s="28"/>
      <c r="I887" s="28"/>
      <c r="J887" s="28"/>
      <c r="K887" s="28"/>
    </row>
    <row r="888" spans="2:11" ht="12.75" customHeight="1" x14ac:dyDescent="0.2">
      <c r="B888" s="28"/>
      <c r="C888" s="150"/>
      <c r="D888" s="28"/>
      <c r="E888" s="28"/>
      <c r="F888" s="28"/>
      <c r="G888" s="28"/>
      <c r="H888" s="28"/>
      <c r="I888" s="28"/>
      <c r="J888" s="28"/>
      <c r="K888" s="28"/>
    </row>
    <row r="889" spans="2:11" ht="12.75" customHeight="1" x14ac:dyDescent="0.2">
      <c r="B889" s="28"/>
      <c r="C889" s="150"/>
      <c r="D889" s="28"/>
      <c r="E889" s="28"/>
      <c r="F889" s="28"/>
      <c r="G889" s="28"/>
      <c r="H889" s="28"/>
      <c r="I889" s="28"/>
      <c r="J889" s="28"/>
      <c r="K889" s="28"/>
    </row>
    <row r="890" spans="2:11" ht="12.75" customHeight="1" x14ac:dyDescent="0.2">
      <c r="B890" s="28"/>
      <c r="C890" s="150"/>
      <c r="D890" s="28"/>
      <c r="E890" s="28"/>
      <c r="F890" s="28"/>
      <c r="G890" s="28"/>
      <c r="H890" s="28"/>
      <c r="I890" s="28"/>
      <c r="J890" s="28"/>
      <c r="K890" s="28"/>
    </row>
    <row r="891" spans="2:11" ht="12.75" customHeight="1" x14ac:dyDescent="0.2">
      <c r="B891" s="28"/>
      <c r="C891" s="150"/>
      <c r="D891" s="28"/>
      <c r="E891" s="28"/>
      <c r="F891" s="28"/>
      <c r="G891" s="28"/>
      <c r="H891" s="28"/>
      <c r="I891" s="28"/>
      <c r="J891" s="28"/>
      <c r="K891" s="28"/>
    </row>
    <row r="892" spans="2:11" ht="12.75" customHeight="1" x14ac:dyDescent="0.2">
      <c r="B892" s="28"/>
      <c r="C892" s="150"/>
      <c r="D892" s="28"/>
      <c r="E892" s="28"/>
      <c r="F892" s="28"/>
      <c r="G892" s="28"/>
      <c r="H892" s="28"/>
      <c r="I892" s="28"/>
      <c r="J892" s="28"/>
      <c r="K892" s="28"/>
    </row>
    <row r="893" spans="2:11" ht="12.75" customHeight="1" x14ac:dyDescent="0.2">
      <c r="B893" s="28"/>
      <c r="C893" s="150"/>
      <c r="D893" s="28"/>
      <c r="E893" s="28"/>
      <c r="F893" s="28"/>
      <c r="G893" s="28"/>
      <c r="H893" s="28"/>
      <c r="I893" s="28"/>
      <c r="J893" s="28"/>
      <c r="K893" s="28"/>
    </row>
    <row r="894" spans="2:11" ht="12.75" customHeight="1" x14ac:dyDescent="0.2">
      <c r="B894" s="28"/>
      <c r="C894" s="150"/>
      <c r="D894" s="28"/>
      <c r="E894" s="28"/>
      <c r="F894" s="28"/>
      <c r="G894" s="28"/>
      <c r="H894" s="28"/>
      <c r="I894" s="28"/>
      <c r="J894" s="28"/>
      <c r="K894" s="28"/>
    </row>
    <row r="895" spans="2:11" ht="12.75" customHeight="1" x14ac:dyDescent="0.2">
      <c r="B895" s="28"/>
      <c r="C895" s="150"/>
      <c r="D895" s="28"/>
      <c r="E895" s="28"/>
      <c r="F895" s="28"/>
      <c r="G895" s="28"/>
      <c r="H895" s="28"/>
      <c r="I895" s="28"/>
      <c r="J895" s="28"/>
      <c r="K895" s="28"/>
    </row>
    <row r="896" spans="2:11" ht="12.75" customHeight="1" x14ac:dyDescent="0.2">
      <c r="B896" s="28"/>
      <c r="C896" s="150"/>
      <c r="D896" s="28"/>
      <c r="E896" s="28"/>
      <c r="F896" s="28"/>
      <c r="G896" s="28"/>
      <c r="H896" s="28"/>
      <c r="I896" s="28"/>
      <c r="J896" s="28"/>
      <c r="K896" s="28"/>
    </row>
    <row r="897" spans="2:11" ht="12.75" customHeight="1" x14ac:dyDescent="0.2">
      <c r="B897" s="28"/>
      <c r="C897" s="150"/>
      <c r="D897" s="28"/>
      <c r="E897" s="28"/>
      <c r="F897" s="28"/>
      <c r="G897" s="28"/>
      <c r="H897" s="28"/>
      <c r="I897" s="28"/>
      <c r="J897" s="28"/>
      <c r="K897" s="28"/>
    </row>
    <row r="898" spans="2:11" ht="12.75" customHeight="1" x14ac:dyDescent="0.2">
      <c r="B898" s="28"/>
      <c r="C898" s="150"/>
      <c r="D898" s="28"/>
      <c r="E898" s="28"/>
      <c r="F898" s="28"/>
      <c r="G898" s="28"/>
      <c r="H898" s="28"/>
      <c r="I898" s="28"/>
      <c r="J898" s="28"/>
      <c r="K898" s="28"/>
    </row>
    <row r="899" spans="2:11" ht="12.75" customHeight="1" x14ac:dyDescent="0.2">
      <c r="B899" s="28"/>
      <c r="C899" s="150"/>
      <c r="D899" s="28"/>
      <c r="E899" s="28"/>
      <c r="F899" s="28"/>
      <c r="G899" s="28"/>
      <c r="H899" s="28"/>
      <c r="I899" s="28"/>
      <c r="J899" s="28"/>
      <c r="K899" s="28"/>
    </row>
    <row r="900" spans="2:11" ht="12.75" customHeight="1" x14ac:dyDescent="0.2">
      <c r="B900" s="28"/>
      <c r="C900" s="150"/>
      <c r="D900" s="28"/>
      <c r="E900" s="28"/>
      <c r="F900" s="28"/>
      <c r="G900" s="28"/>
      <c r="H900" s="28"/>
      <c r="I900" s="28"/>
      <c r="J900" s="28"/>
      <c r="K900" s="28"/>
    </row>
    <row r="901" spans="2:11" ht="12.75" customHeight="1" x14ac:dyDescent="0.2">
      <c r="B901" s="28"/>
      <c r="C901" s="150"/>
      <c r="D901" s="28"/>
      <c r="E901" s="28"/>
      <c r="F901" s="28"/>
      <c r="G901" s="28"/>
      <c r="H901" s="28"/>
      <c r="I901" s="28"/>
      <c r="J901" s="28"/>
      <c r="K901" s="28"/>
    </row>
    <row r="902" spans="2:11" ht="12.75" customHeight="1" x14ac:dyDescent="0.2">
      <c r="B902" s="28"/>
      <c r="C902" s="150"/>
      <c r="D902" s="28"/>
      <c r="E902" s="28"/>
      <c r="F902" s="28"/>
      <c r="G902" s="28"/>
      <c r="H902" s="28"/>
      <c r="I902" s="28"/>
      <c r="J902" s="28"/>
      <c r="K902" s="28"/>
    </row>
    <row r="903" spans="2:11" ht="12.75" customHeight="1" x14ac:dyDescent="0.2">
      <c r="B903" s="28"/>
      <c r="C903" s="150"/>
      <c r="D903" s="28"/>
      <c r="E903" s="28"/>
      <c r="F903" s="28"/>
      <c r="G903" s="28"/>
      <c r="H903" s="28"/>
      <c r="I903" s="28"/>
      <c r="J903" s="28"/>
      <c r="K903" s="28"/>
    </row>
    <row r="904" spans="2:11" ht="12.75" customHeight="1" x14ac:dyDescent="0.2">
      <c r="B904" s="28"/>
      <c r="C904" s="150"/>
      <c r="D904" s="28"/>
      <c r="E904" s="28"/>
      <c r="F904" s="28"/>
      <c r="G904" s="28"/>
      <c r="H904" s="28"/>
      <c r="I904" s="28"/>
      <c r="J904" s="28"/>
      <c r="K904" s="28"/>
    </row>
    <row r="905" spans="2:11" ht="12.75" customHeight="1" x14ac:dyDescent="0.2">
      <c r="B905" s="28"/>
      <c r="C905" s="150"/>
      <c r="D905" s="28"/>
      <c r="E905" s="28"/>
      <c r="F905" s="28"/>
      <c r="G905" s="28"/>
      <c r="H905" s="28"/>
      <c r="I905" s="28"/>
      <c r="J905" s="28"/>
      <c r="K905" s="28"/>
    </row>
    <row r="906" spans="2:11" ht="12.75" customHeight="1" x14ac:dyDescent="0.2">
      <c r="B906" s="28"/>
      <c r="C906" s="150"/>
      <c r="D906" s="28"/>
      <c r="E906" s="28"/>
      <c r="F906" s="28"/>
      <c r="G906" s="28"/>
      <c r="H906" s="28"/>
      <c r="I906" s="28"/>
      <c r="J906" s="28"/>
      <c r="K906" s="28"/>
    </row>
    <row r="907" spans="2:11" ht="12.75" customHeight="1" x14ac:dyDescent="0.2">
      <c r="B907" s="28"/>
      <c r="C907" s="150"/>
      <c r="D907" s="28"/>
      <c r="E907" s="28"/>
      <c r="F907" s="28"/>
      <c r="G907" s="28"/>
      <c r="H907" s="28"/>
      <c r="I907" s="28"/>
      <c r="J907" s="28"/>
      <c r="K907" s="28"/>
    </row>
    <row r="908" spans="2:11" ht="12.75" customHeight="1" x14ac:dyDescent="0.2">
      <c r="B908" s="28"/>
      <c r="C908" s="150"/>
      <c r="D908" s="28"/>
      <c r="E908" s="28"/>
      <c r="F908" s="28"/>
      <c r="G908" s="28"/>
      <c r="H908" s="28"/>
      <c r="I908" s="28"/>
      <c r="J908" s="28"/>
      <c r="K908" s="28"/>
    </row>
    <row r="909" spans="2:11" ht="12.75" customHeight="1" x14ac:dyDescent="0.2">
      <c r="B909" s="28"/>
      <c r="C909" s="150"/>
      <c r="D909" s="28"/>
      <c r="E909" s="28"/>
      <c r="F909" s="28"/>
      <c r="G909" s="28"/>
      <c r="H909" s="28"/>
      <c r="I909" s="28"/>
      <c r="J909" s="28"/>
      <c r="K909" s="28"/>
    </row>
    <row r="910" spans="2:11" ht="12.75" customHeight="1" x14ac:dyDescent="0.2">
      <c r="B910" s="28"/>
      <c r="C910" s="150"/>
      <c r="D910" s="28"/>
      <c r="E910" s="28"/>
      <c r="F910" s="28"/>
      <c r="G910" s="28"/>
      <c r="H910" s="28"/>
      <c r="I910" s="28"/>
      <c r="J910" s="28"/>
      <c r="K910" s="28"/>
    </row>
    <row r="911" spans="2:11" ht="12.75" customHeight="1" x14ac:dyDescent="0.2">
      <c r="B911" s="28"/>
      <c r="C911" s="150"/>
      <c r="D911" s="28"/>
      <c r="E911" s="28"/>
      <c r="F911" s="28"/>
      <c r="G911" s="28"/>
      <c r="H911" s="28"/>
      <c r="I911" s="28"/>
      <c r="J911" s="28"/>
      <c r="K911" s="28"/>
    </row>
    <row r="912" spans="2:11" ht="12.75" customHeight="1" x14ac:dyDescent="0.2">
      <c r="B912" s="28"/>
      <c r="C912" s="150"/>
      <c r="D912" s="28"/>
      <c r="E912" s="28"/>
      <c r="F912" s="28"/>
      <c r="G912" s="28"/>
      <c r="H912" s="28"/>
      <c r="I912" s="28"/>
      <c r="J912" s="28"/>
      <c r="K912" s="28"/>
    </row>
    <row r="913" spans="2:11" ht="12.75" customHeight="1" x14ac:dyDescent="0.2">
      <c r="B913" s="28"/>
      <c r="C913" s="150"/>
      <c r="D913" s="28"/>
      <c r="E913" s="28"/>
      <c r="F913" s="28"/>
      <c r="G913" s="28"/>
      <c r="H913" s="28"/>
      <c r="I913" s="28"/>
      <c r="J913" s="28"/>
      <c r="K913" s="28"/>
    </row>
    <row r="914" spans="2:11" ht="12.75" customHeight="1" x14ac:dyDescent="0.2">
      <c r="B914" s="28"/>
      <c r="C914" s="150"/>
      <c r="D914" s="28"/>
      <c r="E914" s="28"/>
      <c r="F914" s="28"/>
      <c r="G914" s="28"/>
      <c r="H914" s="28"/>
      <c r="I914" s="28"/>
      <c r="J914" s="28"/>
      <c r="K914" s="28"/>
    </row>
    <row r="915" spans="2:11" ht="12.75" customHeight="1" x14ac:dyDescent="0.2">
      <c r="B915" s="28"/>
      <c r="C915" s="150"/>
      <c r="D915" s="28"/>
      <c r="E915" s="28"/>
      <c r="F915" s="28"/>
      <c r="G915" s="28"/>
      <c r="H915" s="28"/>
      <c r="I915" s="28"/>
      <c r="J915" s="28"/>
      <c r="K915" s="28"/>
    </row>
    <row r="916" spans="2:11" ht="12.75" customHeight="1" x14ac:dyDescent="0.2">
      <c r="B916" s="28"/>
      <c r="C916" s="150"/>
      <c r="D916" s="28"/>
      <c r="E916" s="28"/>
      <c r="F916" s="28"/>
      <c r="G916" s="28"/>
      <c r="H916" s="28"/>
      <c r="I916" s="28"/>
      <c r="J916" s="28"/>
      <c r="K916" s="28"/>
    </row>
    <row r="917" spans="2:11" ht="12.75" customHeight="1" x14ac:dyDescent="0.2">
      <c r="B917" s="28"/>
      <c r="C917" s="150"/>
      <c r="D917" s="28"/>
      <c r="E917" s="28"/>
      <c r="F917" s="28"/>
      <c r="G917" s="28"/>
      <c r="H917" s="28"/>
      <c r="I917" s="28"/>
      <c r="J917" s="28"/>
      <c r="K917" s="28"/>
    </row>
    <row r="918" spans="2:11" ht="12.75" customHeight="1" x14ac:dyDescent="0.2">
      <c r="B918" s="28"/>
      <c r="C918" s="150"/>
      <c r="D918" s="28"/>
      <c r="E918" s="28"/>
      <c r="F918" s="28"/>
      <c r="G918" s="28"/>
      <c r="H918" s="28"/>
      <c r="I918" s="28"/>
      <c r="J918" s="28"/>
      <c r="K918" s="28"/>
    </row>
    <row r="919" spans="2:11" ht="12.75" customHeight="1" x14ac:dyDescent="0.2">
      <c r="B919" s="28"/>
      <c r="C919" s="150"/>
      <c r="D919" s="28"/>
      <c r="E919" s="28"/>
      <c r="F919" s="28"/>
      <c r="G919" s="28"/>
      <c r="H919" s="28"/>
      <c r="I919" s="28"/>
      <c r="J919" s="28"/>
      <c r="K919" s="28"/>
    </row>
    <row r="920" spans="2:11" ht="12.75" customHeight="1" x14ac:dyDescent="0.2">
      <c r="B920" s="28"/>
      <c r="C920" s="150"/>
      <c r="D920" s="28"/>
      <c r="E920" s="28"/>
      <c r="F920" s="28"/>
      <c r="G920" s="28"/>
      <c r="H920" s="28"/>
      <c r="I920" s="28"/>
      <c r="J920" s="28"/>
      <c r="K920" s="28"/>
    </row>
    <row r="921" spans="2:11" ht="12.75" customHeight="1" x14ac:dyDescent="0.2">
      <c r="B921" s="28"/>
      <c r="C921" s="150"/>
      <c r="D921" s="28"/>
      <c r="E921" s="28"/>
      <c r="F921" s="28"/>
      <c r="G921" s="28"/>
      <c r="H921" s="28"/>
      <c r="I921" s="28"/>
      <c r="J921" s="28"/>
      <c r="K921" s="28"/>
    </row>
    <row r="922" spans="2:11" ht="12.75" customHeight="1" x14ac:dyDescent="0.2">
      <c r="B922" s="28"/>
      <c r="C922" s="150"/>
      <c r="D922" s="28"/>
      <c r="E922" s="28"/>
      <c r="F922" s="28"/>
      <c r="G922" s="28"/>
      <c r="H922" s="28"/>
      <c r="I922" s="28"/>
      <c r="J922" s="28"/>
      <c r="K922" s="28"/>
    </row>
    <row r="923" spans="2:11" ht="12.75" customHeight="1" x14ac:dyDescent="0.2">
      <c r="B923" s="28"/>
      <c r="C923" s="150"/>
      <c r="D923" s="28"/>
      <c r="E923" s="28"/>
      <c r="F923" s="28"/>
      <c r="G923" s="28"/>
      <c r="H923" s="28"/>
      <c r="I923" s="28"/>
      <c r="J923" s="28"/>
      <c r="K923" s="28"/>
    </row>
    <row r="924" spans="2:11" ht="12.75" customHeight="1" x14ac:dyDescent="0.2">
      <c r="B924" s="28"/>
      <c r="C924" s="150"/>
      <c r="D924" s="28"/>
      <c r="E924" s="28"/>
      <c r="F924" s="28"/>
      <c r="G924" s="28"/>
      <c r="H924" s="28"/>
      <c r="I924" s="28"/>
      <c r="J924" s="28"/>
      <c r="K924" s="28"/>
    </row>
    <row r="925" spans="2:11" ht="12.75" customHeight="1" x14ac:dyDescent="0.2">
      <c r="B925" s="28"/>
      <c r="C925" s="150"/>
      <c r="D925" s="28"/>
      <c r="E925" s="28"/>
      <c r="F925" s="28"/>
      <c r="G925" s="28"/>
      <c r="H925" s="28"/>
      <c r="I925" s="28"/>
      <c r="J925" s="28"/>
      <c r="K925" s="28"/>
    </row>
    <row r="926" spans="2:11" ht="12.75" customHeight="1" x14ac:dyDescent="0.2">
      <c r="B926" s="28"/>
      <c r="C926" s="150"/>
      <c r="D926" s="28"/>
      <c r="E926" s="28"/>
      <c r="F926" s="28"/>
      <c r="G926" s="28"/>
      <c r="H926" s="28"/>
      <c r="I926" s="28"/>
      <c r="J926" s="28"/>
      <c r="K926" s="28"/>
    </row>
    <row r="927" spans="2:11" ht="12.75" customHeight="1" x14ac:dyDescent="0.2">
      <c r="B927" s="28"/>
      <c r="C927" s="150"/>
      <c r="D927" s="28"/>
      <c r="E927" s="28"/>
      <c r="F927" s="28"/>
      <c r="G927" s="28"/>
      <c r="H927" s="28"/>
      <c r="I927" s="28"/>
      <c r="J927" s="28"/>
      <c r="K927" s="28"/>
    </row>
    <row r="928" spans="2:11" ht="12.75" customHeight="1" x14ac:dyDescent="0.2">
      <c r="B928" s="28"/>
      <c r="C928" s="150"/>
      <c r="D928" s="28"/>
      <c r="E928" s="28"/>
      <c r="F928" s="28"/>
      <c r="G928" s="28"/>
      <c r="H928" s="28"/>
      <c r="I928" s="28"/>
      <c r="J928" s="28"/>
      <c r="K928" s="28"/>
    </row>
    <row r="929" spans="2:11" ht="12.75" customHeight="1" x14ac:dyDescent="0.2">
      <c r="B929" s="28"/>
      <c r="C929" s="150"/>
      <c r="D929" s="28"/>
      <c r="E929" s="28"/>
      <c r="F929" s="28"/>
      <c r="G929" s="28"/>
      <c r="H929" s="28"/>
      <c r="I929" s="28"/>
      <c r="J929" s="28"/>
      <c r="K929" s="28"/>
    </row>
    <row r="930" spans="2:11" ht="12.75" customHeight="1" x14ac:dyDescent="0.2">
      <c r="B930" s="28"/>
      <c r="C930" s="150"/>
      <c r="D930" s="28"/>
      <c r="E930" s="28"/>
      <c r="F930" s="28"/>
      <c r="G930" s="28"/>
      <c r="H930" s="28"/>
      <c r="I930" s="28"/>
      <c r="J930" s="28"/>
      <c r="K930" s="28"/>
    </row>
    <row r="931" spans="2:11" ht="12.75" customHeight="1" x14ac:dyDescent="0.2">
      <c r="B931" s="28"/>
      <c r="C931" s="150"/>
      <c r="D931" s="28"/>
      <c r="E931" s="28"/>
      <c r="F931" s="28"/>
      <c r="G931" s="28"/>
      <c r="H931" s="28"/>
      <c r="I931" s="28"/>
      <c r="J931" s="28"/>
      <c r="K931" s="28"/>
    </row>
    <row r="932" spans="2:11" ht="12.75" customHeight="1" x14ac:dyDescent="0.2">
      <c r="B932" s="28"/>
      <c r="C932" s="150"/>
      <c r="D932" s="28"/>
      <c r="E932" s="28"/>
      <c r="F932" s="28"/>
      <c r="G932" s="28"/>
      <c r="H932" s="28"/>
      <c r="I932" s="28"/>
      <c r="J932" s="28"/>
      <c r="K932" s="28"/>
    </row>
    <row r="933" spans="2:11" ht="12.75" customHeight="1" x14ac:dyDescent="0.2">
      <c r="B933" s="28"/>
      <c r="C933" s="150"/>
      <c r="D933" s="28"/>
      <c r="E933" s="28"/>
      <c r="F933" s="28"/>
      <c r="G933" s="28"/>
      <c r="H933" s="28"/>
      <c r="I933" s="28"/>
      <c r="J933" s="28"/>
      <c r="K933" s="28"/>
    </row>
    <row r="934" spans="2:11" ht="12.75" customHeight="1" x14ac:dyDescent="0.2">
      <c r="B934" s="28"/>
      <c r="C934" s="150"/>
      <c r="D934" s="28"/>
      <c r="E934" s="28"/>
      <c r="F934" s="28"/>
      <c r="G934" s="28"/>
      <c r="H934" s="28"/>
      <c r="I934" s="28"/>
      <c r="J934" s="28"/>
      <c r="K934" s="28"/>
    </row>
    <row r="935" spans="2:11" ht="12.75" customHeight="1" x14ac:dyDescent="0.2">
      <c r="B935" s="28"/>
      <c r="C935" s="150"/>
      <c r="D935" s="28"/>
      <c r="E935" s="28"/>
      <c r="F935" s="28"/>
      <c r="G935" s="28"/>
      <c r="H935" s="28"/>
      <c r="I935" s="28"/>
      <c r="J935" s="28"/>
      <c r="K935" s="28"/>
    </row>
    <row r="936" spans="2:11" ht="12.75" customHeight="1" x14ac:dyDescent="0.2">
      <c r="B936" s="28"/>
      <c r="C936" s="150"/>
      <c r="D936" s="28"/>
      <c r="E936" s="28"/>
      <c r="F936" s="28"/>
      <c r="G936" s="28"/>
      <c r="H936" s="28"/>
      <c r="I936" s="28"/>
      <c r="J936" s="28"/>
      <c r="K936" s="28"/>
    </row>
    <row r="937" spans="2:11" ht="12.75" customHeight="1" x14ac:dyDescent="0.2">
      <c r="B937" s="28"/>
      <c r="C937" s="150"/>
      <c r="D937" s="28"/>
      <c r="E937" s="28"/>
      <c r="F937" s="28"/>
      <c r="G937" s="28"/>
      <c r="H937" s="28"/>
      <c r="I937" s="28"/>
      <c r="J937" s="28"/>
      <c r="K937" s="28"/>
    </row>
    <row r="938" spans="2:11" ht="12.75" customHeight="1" x14ac:dyDescent="0.2">
      <c r="B938" s="28"/>
      <c r="C938" s="150"/>
      <c r="D938" s="28"/>
      <c r="E938" s="28"/>
      <c r="F938" s="28"/>
      <c r="G938" s="28"/>
      <c r="H938" s="28"/>
      <c r="I938" s="28"/>
      <c r="J938" s="28"/>
      <c r="K938" s="28"/>
    </row>
    <row r="939" spans="2:11" ht="12.75" customHeight="1" x14ac:dyDescent="0.2">
      <c r="B939" s="28"/>
      <c r="C939" s="150"/>
      <c r="D939" s="28"/>
      <c r="E939" s="28"/>
      <c r="F939" s="28"/>
      <c r="G939" s="28"/>
      <c r="H939" s="28"/>
      <c r="I939" s="28"/>
      <c r="J939" s="28"/>
      <c r="K939" s="28"/>
    </row>
    <row r="940" spans="2:11" ht="12.75" customHeight="1" x14ac:dyDescent="0.2">
      <c r="B940" s="28"/>
      <c r="C940" s="150"/>
      <c r="D940" s="28"/>
      <c r="E940" s="28"/>
      <c r="F940" s="28"/>
      <c r="G940" s="28"/>
      <c r="H940" s="28"/>
      <c r="I940" s="28"/>
      <c r="J940" s="28"/>
      <c r="K940" s="28"/>
    </row>
    <row r="941" spans="2:11" ht="12.75" customHeight="1" x14ac:dyDescent="0.2">
      <c r="B941" s="28"/>
      <c r="C941" s="150"/>
      <c r="D941" s="28"/>
      <c r="E941" s="28"/>
      <c r="F941" s="28"/>
      <c r="G941" s="28"/>
      <c r="H941" s="28"/>
      <c r="I941" s="28"/>
      <c r="J941" s="28"/>
      <c r="K941" s="28"/>
    </row>
    <row r="942" spans="2:11" ht="12.75" customHeight="1" x14ac:dyDescent="0.2">
      <c r="B942" s="28"/>
      <c r="C942" s="150"/>
      <c r="D942" s="28"/>
      <c r="E942" s="28"/>
      <c r="F942" s="28"/>
      <c r="G942" s="28"/>
      <c r="H942" s="28"/>
      <c r="I942" s="28"/>
      <c r="J942" s="28"/>
      <c r="K942" s="28"/>
    </row>
    <row r="943" spans="2:11" ht="12.75" customHeight="1" x14ac:dyDescent="0.2">
      <c r="B943" s="28"/>
      <c r="C943" s="150"/>
      <c r="D943" s="28"/>
      <c r="E943" s="28"/>
      <c r="F943" s="28"/>
      <c r="G943" s="28"/>
      <c r="H943" s="28"/>
      <c r="I943" s="28"/>
      <c r="J943" s="28"/>
      <c r="K943" s="28"/>
    </row>
    <row r="944" spans="2:11" ht="12.75" customHeight="1" x14ac:dyDescent="0.2">
      <c r="B944" s="28"/>
      <c r="C944" s="150"/>
      <c r="D944" s="28"/>
      <c r="E944" s="28"/>
      <c r="F944" s="28"/>
      <c r="G944" s="28"/>
      <c r="H944" s="28"/>
      <c r="I944" s="28"/>
      <c r="J944" s="28"/>
      <c r="K944" s="28"/>
    </row>
    <row r="945" spans="2:11" ht="12.75" customHeight="1" x14ac:dyDescent="0.2">
      <c r="B945" s="28"/>
      <c r="C945" s="150"/>
      <c r="D945" s="28"/>
      <c r="E945" s="28"/>
      <c r="F945" s="28"/>
      <c r="G945" s="28"/>
      <c r="H945" s="28"/>
      <c r="I945" s="28"/>
      <c r="J945" s="28"/>
      <c r="K945" s="28"/>
    </row>
    <row r="946" spans="2:11" ht="12.75" customHeight="1" x14ac:dyDescent="0.2">
      <c r="B946" s="28"/>
      <c r="C946" s="150"/>
      <c r="D946" s="28"/>
      <c r="E946" s="28"/>
      <c r="F946" s="28"/>
      <c r="G946" s="28"/>
      <c r="H946" s="28"/>
      <c r="I946" s="28"/>
      <c r="J946" s="28"/>
      <c r="K946" s="28"/>
    </row>
    <row r="947" spans="2:11" ht="12.75" customHeight="1" x14ac:dyDescent="0.2">
      <c r="B947" s="28"/>
      <c r="C947" s="150"/>
      <c r="D947" s="28"/>
      <c r="E947" s="28"/>
      <c r="F947" s="28"/>
      <c r="G947" s="28"/>
      <c r="H947" s="28"/>
      <c r="I947" s="28"/>
      <c r="J947" s="28"/>
      <c r="K947" s="28"/>
    </row>
    <row r="948" spans="2:11" ht="12.75" customHeight="1" x14ac:dyDescent="0.2">
      <c r="B948" s="28"/>
      <c r="C948" s="150"/>
      <c r="D948" s="28"/>
      <c r="E948" s="28"/>
      <c r="F948" s="28"/>
      <c r="G948" s="28"/>
      <c r="H948" s="28"/>
      <c r="I948" s="28"/>
      <c r="J948" s="28"/>
      <c r="K948" s="28"/>
    </row>
    <row r="949" spans="2:11" ht="12.75" customHeight="1" x14ac:dyDescent="0.2">
      <c r="B949" s="28"/>
      <c r="C949" s="150"/>
      <c r="D949" s="28"/>
      <c r="E949" s="28"/>
      <c r="F949" s="28"/>
      <c r="G949" s="28"/>
      <c r="H949" s="28"/>
      <c r="I949" s="28"/>
      <c r="J949" s="28"/>
      <c r="K949" s="28"/>
    </row>
    <row r="950" spans="2:11" ht="12.75" customHeight="1" x14ac:dyDescent="0.2">
      <c r="B950" s="28"/>
      <c r="C950" s="150"/>
      <c r="D950" s="28"/>
      <c r="E950" s="28"/>
      <c r="F950" s="28"/>
      <c r="G950" s="28"/>
      <c r="H950" s="28"/>
      <c r="I950" s="28"/>
      <c r="J950" s="28"/>
      <c r="K950" s="28"/>
    </row>
    <row r="951" spans="2:11" ht="12.75" customHeight="1" x14ac:dyDescent="0.2">
      <c r="B951" s="28"/>
      <c r="C951" s="150"/>
      <c r="D951" s="28"/>
      <c r="E951" s="28"/>
      <c r="F951" s="28"/>
      <c r="G951" s="28"/>
      <c r="H951" s="28"/>
      <c r="I951" s="28"/>
      <c r="J951" s="28"/>
      <c r="K951" s="28"/>
    </row>
    <row r="952" spans="2:11" ht="12.75" customHeight="1" x14ac:dyDescent="0.2">
      <c r="B952" s="28"/>
      <c r="C952" s="150"/>
      <c r="D952" s="28"/>
      <c r="E952" s="28"/>
      <c r="F952" s="28"/>
      <c r="G952" s="28"/>
      <c r="H952" s="28"/>
      <c r="I952" s="28"/>
      <c r="J952" s="28"/>
      <c r="K952" s="28"/>
    </row>
    <row r="953" spans="2:11" ht="12.75" customHeight="1" x14ac:dyDescent="0.2">
      <c r="B953" s="28"/>
      <c r="C953" s="150"/>
      <c r="D953" s="28"/>
      <c r="E953" s="28"/>
      <c r="F953" s="28"/>
      <c r="G953" s="28"/>
      <c r="H953" s="28"/>
      <c r="I953" s="28"/>
      <c r="J953" s="28"/>
      <c r="K953" s="28"/>
    </row>
    <row r="954" spans="2:11" ht="12.75" customHeight="1" x14ac:dyDescent="0.2">
      <c r="B954" s="28"/>
      <c r="C954" s="150"/>
      <c r="D954" s="28"/>
      <c r="E954" s="28"/>
      <c r="F954" s="28"/>
      <c r="G954" s="28"/>
      <c r="H954" s="28"/>
      <c r="I954" s="28"/>
      <c r="J954" s="28"/>
      <c r="K954" s="28"/>
    </row>
    <row r="955" spans="2:11" ht="12.75" customHeight="1" x14ac:dyDescent="0.2">
      <c r="B955" s="28"/>
      <c r="C955" s="150"/>
      <c r="D955" s="28"/>
      <c r="E955" s="28"/>
      <c r="F955" s="28"/>
      <c r="G955" s="28"/>
      <c r="H955" s="28"/>
      <c r="I955" s="28"/>
      <c r="J955" s="28"/>
      <c r="K955" s="28"/>
    </row>
    <row r="956" spans="2:11" ht="12.75" customHeight="1" x14ac:dyDescent="0.2">
      <c r="B956" s="28"/>
      <c r="C956" s="150"/>
      <c r="D956" s="28"/>
      <c r="E956" s="28"/>
      <c r="F956" s="28"/>
      <c r="G956" s="28"/>
      <c r="H956" s="28"/>
      <c r="I956" s="28"/>
      <c r="J956" s="28"/>
      <c r="K956" s="28"/>
    </row>
    <row r="957" spans="2:11" ht="12.75" customHeight="1" x14ac:dyDescent="0.2">
      <c r="B957" s="28"/>
      <c r="C957" s="150"/>
      <c r="D957" s="28"/>
      <c r="E957" s="28"/>
      <c r="F957" s="28"/>
      <c r="G957" s="28"/>
      <c r="H957" s="28"/>
      <c r="I957" s="28"/>
      <c r="J957" s="28"/>
      <c r="K957" s="28"/>
    </row>
    <row r="958" spans="2:11" ht="12.75" customHeight="1" x14ac:dyDescent="0.2">
      <c r="B958" s="28"/>
      <c r="C958" s="150"/>
      <c r="D958" s="28"/>
      <c r="E958" s="28"/>
      <c r="F958" s="28"/>
      <c r="G958" s="28"/>
      <c r="H958" s="28"/>
      <c r="I958" s="28"/>
      <c r="J958" s="28"/>
      <c r="K958" s="28"/>
    </row>
    <row r="959" spans="2:11" ht="12.75" customHeight="1" x14ac:dyDescent="0.2">
      <c r="B959" s="28"/>
      <c r="C959" s="150"/>
      <c r="D959" s="28"/>
      <c r="E959" s="28"/>
      <c r="F959" s="28"/>
      <c r="G959" s="28"/>
      <c r="H959" s="28"/>
      <c r="I959" s="28"/>
      <c r="J959" s="28"/>
      <c r="K959" s="28"/>
    </row>
    <row r="960" spans="2:11" ht="12.75" customHeight="1" x14ac:dyDescent="0.2">
      <c r="B960" s="28"/>
      <c r="C960" s="150"/>
      <c r="D960" s="28"/>
      <c r="E960" s="28"/>
      <c r="F960" s="28"/>
      <c r="G960" s="28"/>
      <c r="H960" s="28"/>
      <c r="I960" s="28"/>
      <c r="J960" s="28"/>
      <c r="K960" s="28"/>
    </row>
    <row r="961" spans="2:11" ht="12.75" customHeight="1" x14ac:dyDescent="0.2">
      <c r="B961" s="28"/>
      <c r="C961" s="150"/>
      <c r="D961" s="28"/>
      <c r="E961" s="28"/>
      <c r="F961" s="28"/>
      <c r="G961" s="28"/>
      <c r="H961" s="28"/>
      <c r="I961" s="28"/>
      <c r="J961" s="28"/>
      <c r="K961" s="28"/>
    </row>
    <row r="962" spans="2:11" ht="12.75" customHeight="1" x14ac:dyDescent="0.2">
      <c r="B962" s="28"/>
      <c r="C962" s="150"/>
      <c r="D962" s="28"/>
      <c r="E962" s="28"/>
      <c r="F962" s="28"/>
      <c r="G962" s="28"/>
      <c r="H962" s="28"/>
      <c r="I962" s="28"/>
      <c r="J962" s="28"/>
      <c r="K962" s="28"/>
    </row>
    <row r="963" spans="2:11" ht="12.75" customHeight="1" x14ac:dyDescent="0.2">
      <c r="B963" s="28"/>
      <c r="C963" s="150"/>
      <c r="D963" s="28"/>
      <c r="E963" s="28"/>
      <c r="F963" s="28"/>
      <c r="G963" s="28"/>
      <c r="H963" s="28"/>
      <c r="I963" s="28"/>
      <c r="J963" s="28"/>
      <c r="K963" s="28"/>
    </row>
    <row r="964" spans="2:11" ht="12.75" customHeight="1" x14ac:dyDescent="0.2">
      <c r="B964" s="28"/>
      <c r="C964" s="150"/>
      <c r="D964" s="28"/>
      <c r="E964" s="28"/>
      <c r="F964" s="28"/>
      <c r="G964" s="28"/>
      <c r="H964" s="28"/>
      <c r="I964" s="28"/>
      <c r="J964" s="28"/>
      <c r="K964" s="28"/>
    </row>
    <row r="965" spans="2:11" ht="12.75" customHeight="1" x14ac:dyDescent="0.2">
      <c r="B965" s="28"/>
      <c r="C965" s="150"/>
      <c r="D965" s="28"/>
      <c r="E965" s="28"/>
      <c r="F965" s="28"/>
      <c r="G965" s="28"/>
      <c r="H965" s="28"/>
      <c r="I965" s="28"/>
      <c r="J965" s="28"/>
      <c r="K965" s="28"/>
    </row>
    <row r="966" spans="2:11" ht="12.75" customHeight="1" x14ac:dyDescent="0.2">
      <c r="B966" s="28"/>
      <c r="C966" s="150"/>
      <c r="D966" s="28"/>
      <c r="E966" s="28"/>
      <c r="F966" s="28"/>
      <c r="G966" s="28"/>
      <c r="H966" s="28"/>
      <c r="I966" s="28"/>
      <c r="J966" s="28"/>
      <c r="K966" s="28"/>
    </row>
    <row r="967" spans="2:11" ht="12.75" customHeight="1" x14ac:dyDescent="0.2">
      <c r="B967" s="28"/>
      <c r="C967" s="150"/>
      <c r="D967" s="28"/>
      <c r="E967" s="28"/>
      <c r="F967" s="28"/>
      <c r="G967" s="28"/>
      <c r="H967" s="28"/>
      <c r="I967" s="28"/>
      <c r="J967" s="28"/>
      <c r="K967" s="28"/>
    </row>
    <row r="968" spans="2:11" ht="12.75" customHeight="1" x14ac:dyDescent="0.2">
      <c r="B968" s="28"/>
      <c r="C968" s="150"/>
      <c r="D968" s="28"/>
      <c r="E968" s="28"/>
      <c r="F968" s="28"/>
      <c r="G968" s="28"/>
      <c r="H968" s="28"/>
      <c r="I968" s="28"/>
      <c r="J968" s="28"/>
      <c r="K968" s="28"/>
    </row>
    <row r="969" spans="2:11" ht="12.75" customHeight="1" x14ac:dyDescent="0.2">
      <c r="B969" s="28"/>
      <c r="C969" s="150"/>
      <c r="D969" s="28"/>
      <c r="E969" s="28"/>
      <c r="F969" s="28"/>
      <c r="G969" s="28"/>
      <c r="H969" s="28"/>
      <c r="I969" s="28"/>
      <c r="J969" s="28"/>
      <c r="K969" s="28"/>
    </row>
    <row r="970" spans="2:11" ht="12.75" customHeight="1" x14ac:dyDescent="0.2">
      <c r="B970" s="28"/>
      <c r="C970" s="150"/>
      <c r="D970" s="28"/>
      <c r="E970" s="28"/>
      <c r="F970" s="28"/>
      <c r="G970" s="28"/>
      <c r="H970" s="28"/>
      <c r="I970" s="28"/>
      <c r="J970" s="28"/>
      <c r="K970" s="28"/>
    </row>
    <row r="971" spans="2:11" ht="12.75" customHeight="1" x14ac:dyDescent="0.2">
      <c r="B971" s="28"/>
      <c r="C971" s="150"/>
      <c r="D971" s="28"/>
      <c r="E971" s="28"/>
      <c r="F971" s="28"/>
      <c r="G971" s="28"/>
      <c r="H971" s="28"/>
      <c r="I971" s="28"/>
      <c r="J971" s="28"/>
      <c r="K971" s="28"/>
    </row>
    <row r="972" spans="2:11" ht="12.75" customHeight="1" x14ac:dyDescent="0.2">
      <c r="B972" s="28"/>
      <c r="C972" s="150"/>
      <c r="D972" s="28"/>
      <c r="E972" s="28"/>
      <c r="F972" s="28"/>
      <c r="G972" s="28"/>
      <c r="H972" s="28"/>
      <c r="I972" s="28"/>
      <c r="J972" s="28"/>
      <c r="K972" s="28"/>
    </row>
    <row r="973" spans="2:11" ht="12.75" customHeight="1" x14ac:dyDescent="0.2">
      <c r="B973" s="28"/>
      <c r="C973" s="150"/>
      <c r="D973" s="28"/>
      <c r="E973" s="28"/>
      <c r="F973" s="28"/>
      <c r="G973" s="28"/>
      <c r="H973" s="28"/>
      <c r="I973" s="28"/>
      <c r="J973" s="28"/>
      <c r="K973" s="28"/>
    </row>
    <row r="974" spans="2:11" ht="12.75" customHeight="1" x14ac:dyDescent="0.2">
      <c r="B974" s="28"/>
      <c r="C974" s="150"/>
      <c r="D974" s="28"/>
      <c r="E974" s="28"/>
      <c r="F974" s="28"/>
      <c r="G974" s="28"/>
      <c r="H974" s="28"/>
      <c r="I974" s="28"/>
      <c r="J974" s="28"/>
      <c r="K974" s="28"/>
    </row>
    <row r="975" spans="2:11" ht="12.75" customHeight="1" x14ac:dyDescent="0.2">
      <c r="B975" s="28"/>
      <c r="C975" s="150"/>
      <c r="D975" s="28"/>
      <c r="E975" s="28"/>
      <c r="F975" s="28"/>
      <c r="G975" s="28"/>
      <c r="H975" s="28"/>
      <c r="I975" s="28"/>
      <c r="J975" s="28"/>
      <c r="K975" s="28"/>
    </row>
    <row r="976" spans="2:11" ht="12.75" customHeight="1" x14ac:dyDescent="0.2">
      <c r="B976" s="28"/>
      <c r="C976" s="150"/>
      <c r="D976" s="28"/>
      <c r="E976" s="28"/>
      <c r="F976" s="28"/>
      <c r="G976" s="28"/>
      <c r="H976" s="28"/>
      <c r="I976" s="28"/>
      <c r="J976" s="28"/>
      <c r="K976" s="28"/>
    </row>
    <row r="977" spans="2:11" ht="12.75" customHeight="1" x14ac:dyDescent="0.2">
      <c r="B977" s="28"/>
      <c r="C977" s="150"/>
      <c r="D977" s="28"/>
      <c r="E977" s="28"/>
      <c r="F977" s="28"/>
      <c r="G977" s="28"/>
      <c r="H977" s="28"/>
      <c r="I977" s="28"/>
      <c r="J977" s="28"/>
      <c r="K977" s="28"/>
    </row>
    <row r="978" spans="2:11" ht="12.75" customHeight="1" x14ac:dyDescent="0.2">
      <c r="B978" s="28"/>
      <c r="C978" s="150"/>
      <c r="D978" s="28"/>
      <c r="E978" s="28"/>
      <c r="F978" s="28"/>
      <c r="G978" s="28"/>
      <c r="H978" s="28"/>
      <c r="I978" s="28"/>
      <c r="J978" s="28"/>
      <c r="K978" s="28"/>
    </row>
    <row r="979" spans="2:11" ht="12.75" customHeight="1" x14ac:dyDescent="0.2">
      <c r="B979" s="28"/>
      <c r="C979" s="150"/>
      <c r="D979" s="28"/>
      <c r="E979" s="28"/>
      <c r="F979" s="28"/>
      <c r="G979" s="28"/>
      <c r="H979" s="28"/>
      <c r="I979" s="28"/>
      <c r="J979" s="28"/>
      <c r="K979" s="28"/>
    </row>
    <row r="980" spans="2:11" ht="12.75" customHeight="1" x14ac:dyDescent="0.2">
      <c r="B980" s="28"/>
      <c r="C980" s="150"/>
      <c r="D980" s="28"/>
      <c r="E980" s="28"/>
      <c r="F980" s="28"/>
      <c r="G980" s="28"/>
      <c r="H980" s="28"/>
      <c r="I980" s="28"/>
      <c r="J980" s="28"/>
      <c r="K980" s="28"/>
    </row>
    <row r="981" spans="2:11" ht="12.75" customHeight="1" x14ac:dyDescent="0.2">
      <c r="B981" s="28"/>
      <c r="C981" s="150"/>
      <c r="D981" s="28"/>
      <c r="E981" s="28"/>
      <c r="F981" s="28"/>
      <c r="G981" s="28"/>
      <c r="H981" s="28"/>
      <c r="I981" s="28"/>
      <c r="J981" s="28"/>
      <c r="K981" s="28"/>
    </row>
    <row r="982" spans="2:11" ht="12.75" customHeight="1" x14ac:dyDescent="0.2">
      <c r="B982" s="28"/>
      <c r="C982" s="150"/>
      <c r="D982" s="28"/>
      <c r="E982" s="28"/>
      <c r="F982" s="28"/>
      <c r="G982" s="28"/>
      <c r="H982" s="28"/>
      <c r="I982" s="28"/>
      <c r="J982" s="28"/>
      <c r="K982" s="28"/>
    </row>
    <row r="983" spans="2:11" ht="12.75" customHeight="1" x14ac:dyDescent="0.2">
      <c r="B983" s="28"/>
      <c r="C983" s="150"/>
      <c r="D983" s="28"/>
      <c r="E983" s="28"/>
      <c r="F983" s="28"/>
      <c r="G983" s="28"/>
      <c r="H983" s="28"/>
      <c r="I983" s="28"/>
      <c r="J983" s="28"/>
      <c r="K983" s="28"/>
    </row>
    <row r="984" spans="2:11" ht="12.75" customHeight="1" x14ac:dyDescent="0.2">
      <c r="B984" s="28"/>
      <c r="C984" s="150"/>
      <c r="D984" s="28"/>
      <c r="E984" s="28"/>
      <c r="F984" s="28"/>
      <c r="G984" s="28"/>
      <c r="H984" s="28"/>
      <c r="I984" s="28"/>
      <c r="J984" s="28"/>
      <c r="K984" s="28"/>
    </row>
    <row r="985" spans="2:11" ht="12.75" customHeight="1" x14ac:dyDescent="0.2">
      <c r="B985" s="28"/>
      <c r="C985" s="150"/>
      <c r="D985" s="28"/>
      <c r="E985" s="28"/>
      <c r="F985" s="28"/>
      <c r="G985" s="28"/>
      <c r="H985" s="28"/>
      <c r="I985" s="28"/>
      <c r="J985" s="28"/>
      <c r="K985" s="28"/>
    </row>
    <row r="986" spans="2:11" ht="12.75" customHeight="1" x14ac:dyDescent="0.2">
      <c r="B986" s="28"/>
      <c r="C986" s="150"/>
      <c r="D986" s="28"/>
      <c r="E986" s="28"/>
      <c r="F986" s="28"/>
      <c r="G986" s="28"/>
      <c r="H986" s="28"/>
      <c r="I986" s="28"/>
      <c r="J986" s="28"/>
      <c r="K986" s="28"/>
    </row>
    <row r="987" spans="2:11" ht="12.75" customHeight="1" x14ac:dyDescent="0.2">
      <c r="B987" s="28"/>
      <c r="C987" s="150"/>
      <c r="D987" s="28"/>
      <c r="E987" s="28"/>
      <c r="F987" s="28"/>
      <c r="G987" s="28"/>
      <c r="H987" s="28"/>
      <c r="I987" s="28"/>
      <c r="J987" s="28"/>
      <c r="K987" s="28"/>
    </row>
    <row r="988" spans="2:11" ht="12.75" customHeight="1" x14ac:dyDescent="0.2">
      <c r="B988" s="28"/>
      <c r="C988" s="150"/>
      <c r="D988" s="28"/>
      <c r="E988" s="28"/>
      <c r="F988" s="28"/>
      <c r="G988" s="28"/>
      <c r="H988" s="28"/>
      <c r="I988" s="28"/>
      <c r="J988" s="28"/>
      <c r="K988" s="28"/>
    </row>
    <row r="989" spans="2:11" ht="12.75" customHeight="1" x14ac:dyDescent="0.2">
      <c r="B989" s="28"/>
      <c r="C989" s="150"/>
      <c r="D989" s="28"/>
      <c r="E989" s="28"/>
      <c r="F989" s="28"/>
      <c r="G989" s="28"/>
      <c r="H989" s="28"/>
      <c r="I989" s="28"/>
      <c r="J989" s="28"/>
      <c r="K989" s="28"/>
    </row>
    <row r="990" spans="2:11" ht="12.75" customHeight="1" x14ac:dyDescent="0.2">
      <c r="B990" s="28"/>
      <c r="C990" s="150"/>
      <c r="D990" s="28"/>
      <c r="E990" s="28"/>
      <c r="F990" s="28"/>
      <c r="G990" s="28"/>
      <c r="H990" s="28"/>
      <c r="I990" s="28"/>
      <c r="J990" s="28"/>
      <c r="K990" s="28"/>
    </row>
    <row r="991" spans="2:11" ht="12.75" customHeight="1" x14ac:dyDescent="0.2">
      <c r="B991" s="28"/>
      <c r="C991" s="150"/>
      <c r="D991" s="28"/>
      <c r="E991" s="28"/>
      <c r="F991" s="28"/>
      <c r="G991" s="28"/>
      <c r="H991" s="28"/>
      <c r="I991" s="28"/>
      <c r="J991" s="28"/>
      <c r="K991" s="28"/>
    </row>
    <row r="992" spans="2:11" ht="12.75" customHeight="1" x14ac:dyDescent="0.2">
      <c r="B992" s="28"/>
      <c r="C992" s="150"/>
      <c r="D992" s="28"/>
      <c r="E992" s="28"/>
      <c r="F992" s="28"/>
      <c r="G992" s="28"/>
      <c r="H992" s="28"/>
      <c r="I992" s="28"/>
      <c r="J992" s="28"/>
      <c r="K992" s="28"/>
    </row>
    <row r="993" spans="2:11" ht="12.75" customHeight="1" x14ac:dyDescent="0.2">
      <c r="B993" s="28"/>
      <c r="C993" s="150"/>
      <c r="D993" s="28"/>
      <c r="E993" s="28"/>
      <c r="F993" s="28"/>
      <c r="G993" s="28"/>
      <c r="H993" s="28"/>
      <c r="I993" s="28"/>
      <c r="J993" s="28"/>
      <c r="K993" s="28"/>
    </row>
    <row r="994" spans="2:11" ht="12.75" customHeight="1" x14ac:dyDescent="0.2">
      <c r="B994" s="28"/>
      <c r="C994" s="150"/>
      <c r="D994" s="28"/>
      <c r="E994" s="28"/>
      <c r="F994" s="28"/>
      <c r="G994" s="28"/>
      <c r="H994" s="28"/>
      <c r="I994" s="28"/>
      <c r="J994" s="28"/>
      <c r="K994" s="28"/>
    </row>
    <row r="995" spans="2:11" ht="12.75" customHeight="1" x14ac:dyDescent="0.2">
      <c r="B995" s="28"/>
      <c r="C995" s="150"/>
      <c r="D995" s="28"/>
      <c r="E995" s="28"/>
      <c r="F995" s="28"/>
      <c r="G995" s="28"/>
      <c r="H995" s="28"/>
      <c r="I995" s="28"/>
      <c r="J995" s="28"/>
      <c r="K995" s="28"/>
    </row>
    <row r="996" spans="2:11" ht="12.75" customHeight="1" x14ac:dyDescent="0.2">
      <c r="B996" s="28"/>
      <c r="C996" s="150"/>
      <c r="D996" s="28"/>
      <c r="E996" s="28"/>
      <c r="F996" s="28"/>
      <c r="G996" s="28"/>
      <c r="H996" s="28"/>
      <c r="I996" s="28"/>
      <c r="J996" s="28"/>
      <c r="K996" s="28"/>
    </row>
    <row r="997" spans="2:11" ht="12.75" customHeight="1" x14ac:dyDescent="0.2">
      <c r="B997" s="28"/>
      <c r="C997" s="150"/>
      <c r="D997" s="28"/>
      <c r="E997" s="28"/>
      <c r="F997" s="28"/>
      <c r="G997" s="28"/>
      <c r="H997" s="28"/>
      <c r="I997" s="28"/>
      <c r="J997" s="28"/>
      <c r="K997" s="28"/>
    </row>
    <row r="998" spans="2:11" ht="12.75" customHeight="1" x14ac:dyDescent="0.2">
      <c r="B998" s="28"/>
      <c r="C998" s="150"/>
      <c r="D998" s="28"/>
      <c r="E998" s="28"/>
      <c r="F998" s="28"/>
      <c r="G998" s="28"/>
      <c r="H998" s="28"/>
      <c r="I998" s="28"/>
      <c r="J998" s="28"/>
      <c r="K998" s="28"/>
    </row>
    <row r="999" spans="2:11" ht="12.75" customHeight="1" x14ac:dyDescent="0.2">
      <c r="B999" s="28"/>
      <c r="C999" s="150"/>
      <c r="D999" s="28"/>
      <c r="E999" s="28"/>
      <c r="F999" s="28"/>
      <c r="G999" s="28"/>
      <c r="H999" s="28"/>
      <c r="I999" s="28"/>
      <c r="J999" s="28"/>
      <c r="K999" s="28"/>
    </row>
    <row r="1000" spans="2:11" ht="12.75" customHeight="1" x14ac:dyDescent="0.2">
      <c r="B1000" s="28"/>
      <c r="C1000" s="150"/>
      <c r="D1000" s="28"/>
      <c r="E1000" s="28"/>
      <c r="F1000" s="28"/>
      <c r="G1000" s="28"/>
      <c r="H1000" s="28"/>
      <c r="I1000" s="28"/>
      <c r="J1000" s="28"/>
      <c r="K1000" s="28"/>
    </row>
  </sheetData>
  <mergeCells count="73">
    <mergeCell ref="P16:S16"/>
    <mergeCell ref="T16:W16"/>
    <mergeCell ref="X16:AA16"/>
    <mergeCell ref="H14:K14"/>
    <mergeCell ref="L14:O14"/>
    <mergeCell ref="P14:S14"/>
    <mergeCell ref="T14:W14"/>
    <mergeCell ref="P15:S15"/>
    <mergeCell ref="T15:W15"/>
    <mergeCell ref="X15:AA15"/>
    <mergeCell ref="D15:G15"/>
    <mergeCell ref="H15:K15"/>
    <mergeCell ref="L15:O15"/>
    <mergeCell ref="H16:K16"/>
    <mergeCell ref="L16:O16"/>
    <mergeCell ref="D5:X5"/>
    <mergeCell ref="D7:G7"/>
    <mergeCell ref="H7:K7"/>
    <mergeCell ref="L7:O7"/>
    <mergeCell ref="P7:S7"/>
    <mergeCell ref="T7:W7"/>
    <mergeCell ref="X7:AA7"/>
    <mergeCell ref="X8:AA8"/>
    <mergeCell ref="D9:G9"/>
    <mergeCell ref="X9:AA9"/>
    <mergeCell ref="D11:G11"/>
    <mergeCell ref="P9:S9"/>
    <mergeCell ref="T9:W9"/>
    <mergeCell ref="P10:S10"/>
    <mergeCell ref="T10:W10"/>
    <mergeCell ref="X10:AA10"/>
    <mergeCell ref="D8:G8"/>
    <mergeCell ref="H8:K8"/>
    <mergeCell ref="L8:O8"/>
    <mergeCell ref="P8:S8"/>
    <mergeCell ref="T8:W8"/>
    <mergeCell ref="X12:AA12"/>
    <mergeCell ref="H9:K9"/>
    <mergeCell ref="L9:O9"/>
    <mergeCell ref="D10:G10"/>
    <mergeCell ref="H10:K10"/>
    <mergeCell ref="L10:O10"/>
    <mergeCell ref="H11:K11"/>
    <mergeCell ref="L11:O11"/>
    <mergeCell ref="D12:G12"/>
    <mergeCell ref="H12:K12"/>
    <mergeCell ref="L12:O12"/>
    <mergeCell ref="P12:S12"/>
    <mergeCell ref="T12:W12"/>
    <mergeCell ref="P11:S11"/>
    <mergeCell ref="T11:W11"/>
    <mergeCell ref="X11:AA11"/>
    <mergeCell ref="D13:G13"/>
    <mergeCell ref="H13:K13"/>
    <mergeCell ref="L13:O13"/>
    <mergeCell ref="P13:S13"/>
    <mergeCell ref="T13:W13"/>
    <mergeCell ref="X13:AA13"/>
    <mergeCell ref="D14:G14"/>
    <mergeCell ref="X14:AA14"/>
    <mergeCell ref="D18:G18"/>
    <mergeCell ref="H18:K18"/>
    <mergeCell ref="L18:O18"/>
    <mergeCell ref="P18:S18"/>
    <mergeCell ref="T18:W18"/>
    <mergeCell ref="X18:AA18"/>
    <mergeCell ref="D16:G16"/>
    <mergeCell ref="D17:G17"/>
    <mergeCell ref="H17:K17"/>
    <mergeCell ref="L17:O17"/>
    <mergeCell ref="P17:S17"/>
    <mergeCell ref="T17:W17"/>
    <mergeCell ref="X17:AA17"/>
  </mergeCells>
  <printOptions horizontalCentered="1"/>
  <pageMargins left="0.39370078740157483" right="0.19685039370078741" top="0.39370078740157483" bottom="0.19685039370078741"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A10B9-D83A-4C30-9EB7-208889668E5B}">
  <dimension ref="A1:M12"/>
  <sheetViews>
    <sheetView topLeftCell="A3" workbookViewId="0">
      <selection activeCell="E5" sqref="E5"/>
    </sheetView>
  </sheetViews>
  <sheetFormatPr defaultRowHeight="12.75" x14ac:dyDescent="0.2"/>
  <cols>
    <col min="1" max="1" width="26.5703125" customWidth="1"/>
    <col min="2" max="2" width="34.28515625" customWidth="1"/>
    <col min="3" max="3" width="32.42578125" customWidth="1"/>
    <col min="4" max="4" width="29" customWidth="1"/>
    <col min="5" max="5" width="40.140625" customWidth="1"/>
    <col min="6" max="6" width="29.7109375" customWidth="1"/>
    <col min="7" max="7" width="29.28515625" customWidth="1"/>
    <col min="8" max="8" width="31" customWidth="1"/>
    <col min="9" max="9" width="29.140625" customWidth="1"/>
    <col min="10" max="10" width="29.42578125" customWidth="1"/>
    <col min="11" max="11" width="35.28515625" customWidth="1"/>
    <col min="12" max="12" width="26.42578125" customWidth="1"/>
    <col min="13" max="13" width="27.42578125" customWidth="1"/>
  </cols>
  <sheetData>
    <row r="1" spans="1:13" ht="27" customHeight="1" x14ac:dyDescent="0.2">
      <c r="A1" s="256" t="s">
        <v>189</v>
      </c>
      <c r="B1" s="253" t="s">
        <v>190</v>
      </c>
      <c r="C1" s="256" t="s">
        <v>191</v>
      </c>
      <c r="D1" s="257">
        <v>45362</v>
      </c>
      <c r="E1" s="253"/>
      <c r="F1" s="253"/>
      <c r="G1" s="253"/>
      <c r="H1" s="253"/>
      <c r="I1" s="252"/>
      <c r="J1" s="252"/>
      <c r="K1" s="252"/>
      <c r="L1" s="252"/>
      <c r="M1" s="252"/>
    </row>
    <row r="2" spans="1:13" ht="13.5" thickBot="1" x14ac:dyDescent="0.25">
      <c r="A2" s="253"/>
      <c r="B2" s="253"/>
      <c r="C2" s="253"/>
      <c r="D2" s="253"/>
      <c r="E2" s="253"/>
      <c r="F2" s="253"/>
      <c r="G2" s="253"/>
      <c r="H2" s="253"/>
      <c r="I2" s="252"/>
      <c r="J2" s="252"/>
      <c r="K2" s="252"/>
      <c r="L2" s="252"/>
      <c r="M2" s="252"/>
    </row>
    <row r="3" spans="1:13" ht="13.5" thickBot="1" x14ac:dyDescent="0.25">
      <c r="A3" s="512" t="s">
        <v>192</v>
      </c>
      <c r="B3" s="513"/>
      <c r="C3" s="513"/>
      <c r="D3" s="513"/>
      <c r="E3" s="513"/>
      <c r="F3" s="513"/>
      <c r="G3" s="513"/>
      <c r="H3" s="514"/>
      <c r="I3" s="515" t="s">
        <v>193</v>
      </c>
      <c r="J3" s="516"/>
      <c r="K3" s="516"/>
      <c r="L3" s="516"/>
      <c r="M3" s="517"/>
    </row>
    <row r="4" spans="1:13" ht="25.5" x14ac:dyDescent="0.2">
      <c r="A4" s="258" t="s">
        <v>194</v>
      </c>
      <c r="B4" s="258" t="s">
        <v>195</v>
      </c>
      <c r="C4" s="258" t="s">
        <v>196</v>
      </c>
      <c r="D4" s="259" t="s">
        <v>197</v>
      </c>
      <c r="E4" s="259" t="s">
        <v>198</v>
      </c>
      <c r="F4" s="259" t="s">
        <v>199</v>
      </c>
      <c r="G4" s="259" t="s">
        <v>200</v>
      </c>
      <c r="H4" s="259" t="s">
        <v>201</v>
      </c>
      <c r="I4" s="259" t="s">
        <v>202</v>
      </c>
      <c r="J4" s="259" t="s">
        <v>203</v>
      </c>
      <c r="K4" s="259" t="s">
        <v>204</v>
      </c>
      <c r="L4" s="259" t="s">
        <v>205</v>
      </c>
      <c r="M4" s="259" t="s">
        <v>206</v>
      </c>
    </row>
    <row r="5" spans="1:13" ht="38.25" x14ac:dyDescent="0.2">
      <c r="A5" s="255" t="s">
        <v>207</v>
      </c>
      <c r="B5" s="254" t="s">
        <v>208</v>
      </c>
      <c r="C5" s="254" t="s">
        <v>209</v>
      </c>
      <c r="D5" s="254" t="s">
        <v>210</v>
      </c>
      <c r="E5" s="254" t="s">
        <v>211</v>
      </c>
      <c r="F5" s="254" t="s">
        <v>212</v>
      </c>
      <c r="G5" s="254" t="s">
        <v>213</v>
      </c>
      <c r="H5" s="254" t="s">
        <v>214</v>
      </c>
      <c r="I5" s="254" t="s">
        <v>215</v>
      </c>
      <c r="J5" s="254" t="s">
        <v>216</v>
      </c>
      <c r="K5" s="254" t="s">
        <v>217</v>
      </c>
      <c r="L5" s="254" t="s">
        <v>218</v>
      </c>
      <c r="M5" s="254" t="s">
        <v>219</v>
      </c>
    </row>
    <row r="6" spans="1:13" ht="38.25" x14ac:dyDescent="0.2">
      <c r="A6" s="255" t="s">
        <v>220</v>
      </c>
      <c r="B6" s="254" t="s">
        <v>221</v>
      </c>
      <c r="C6" s="254" t="s">
        <v>222</v>
      </c>
      <c r="D6" s="254" t="s">
        <v>223</v>
      </c>
      <c r="E6" s="254" t="s">
        <v>224</v>
      </c>
      <c r="F6" s="254" t="s">
        <v>225</v>
      </c>
      <c r="G6" s="254" t="s">
        <v>226</v>
      </c>
      <c r="H6" s="254" t="s">
        <v>227</v>
      </c>
      <c r="I6" s="254" t="s">
        <v>228</v>
      </c>
      <c r="J6" s="254" t="s">
        <v>229</v>
      </c>
      <c r="K6" s="254" t="s">
        <v>230</v>
      </c>
      <c r="L6" s="254" t="s">
        <v>231</v>
      </c>
      <c r="M6" s="254" t="s">
        <v>232</v>
      </c>
    </row>
    <row r="7" spans="1:13" ht="25.5" x14ac:dyDescent="0.2">
      <c r="A7" s="255" t="s">
        <v>233</v>
      </c>
      <c r="B7" s="254" t="s">
        <v>234</v>
      </c>
      <c r="C7" s="254" t="s">
        <v>235</v>
      </c>
      <c r="D7" s="254" t="s">
        <v>236</v>
      </c>
      <c r="E7" s="254" t="s">
        <v>237</v>
      </c>
      <c r="F7" s="254" t="s">
        <v>238</v>
      </c>
      <c r="G7" s="254" t="s">
        <v>239</v>
      </c>
      <c r="H7" s="254" t="s">
        <v>240</v>
      </c>
      <c r="I7" s="254" t="s">
        <v>241</v>
      </c>
      <c r="J7" s="254" t="s">
        <v>242</v>
      </c>
      <c r="K7" s="254" t="s">
        <v>243</v>
      </c>
      <c r="L7" s="254" t="s">
        <v>244</v>
      </c>
      <c r="M7" s="254" t="s">
        <v>245</v>
      </c>
    </row>
    <row r="8" spans="1:13" ht="25.5" x14ac:dyDescent="0.2">
      <c r="A8" s="255" t="s">
        <v>246</v>
      </c>
      <c r="B8" s="254" t="s">
        <v>247</v>
      </c>
      <c r="C8" s="254" t="s">
        <v>248</v>
      </c>
      <c r="D8" s="254" t="s">
        <v>249</v>
      </c>
      <c r="E8" s="254" t="s">
        <v>250</v>
      </c>
      <c r="F8" s="254" t="s">
        <v>251</v>
      </c>
      <c r="G8" s="254" t="s">
        <v>252</v>
      </c>
      <c r="H8" s="254" t="s">
        <v>253</v>
      </c>
      <c r="I8" s="254" t="s">
        <v>254</v>
      </c>
      <c r="J8" s="254" t="s">
        <v>255</v>
      </c>
      <c r="K8" s="254" t="s">
        <v>256</v>
      </c>
      <c r="L8" s="254" t="s">
        <v>257</v>
      </c>
      <c r="M8" s="254" t="s">
        <v>258</v>
      </c>
    </row>
    <row r="9" spans="1:13" ht="38.25" x14ac:dyDescent="0.2">
      <c r="A9" s="255" t="s">
        <v>259</v>
      </c>
      <c r="B9" s="254" t="s">
        <v>260</v>
      </c>
      <c r="C9" s="254" t="s">
        <v>261</v>
      </c>
      <c r="D9" s="254" t="s">
        <v>262</v>
      </c>
      <c r="E9" s="254" t="s">
        <v>263</v>
      </c>
      <c r="F9" s="254" t="s">
        <v>264</v>
      </c>
      <c r="G9" s="254" t="s">
        <v>265</v>
      </c>
      <c r="H9" s="254" t="s">
        <v>266</v>
      </c>
      <c r="I9" s="254" t="s">
        <v>267</v>
      </c>
      <c r="J9" s="254" t="s">
        <v>268</v>
      </c>
      <c r="K9" s="254" t="s">
        <v>269</v>
      </c>
      <c r="L9" s="254" t="s">
        <v>270</v>
      </c>
      <c r="M9" s="254" t="s">
        <v>271</v>
      </c>
    </row>
    <row r="10" spans="1:13" ht="25.5" x14ac:dyDescent="0.2">
      <c r="A10" s="255" t="s">
        <v>272</v>
      </c>
      <c r="B10" s="254" t="s">
        <v>273</v>
      </c>
      <c r="C10" s="254" t="s">
        <v>274</v>
      </c>
      <c r="D10" s="254" t="s">
        <v>275</v>
      </c>
      <c r="E10" s="254" t="s">
        <v>276</v>
      </c>
      <c r="F10" s="254" t="s">
        <v>277</v>
      </c>
      <c r="G10" s="254" t="s">
        <v>278</v>
      </c>
      <c r="H10" s="254" t="s">
        <v>310</v>
      </c>
      <c r="I10" s="254" t="s">
        <v>279</v>
      </c>
      <c r="J10" s="254" t="s">
        <v>280</v>
      </c>
      <c r="K10" s="254" t="s">
        <v>281</v>
      </c>
      <c r="L10" s="254" t="s">
        <v>282</v>
      </c>
      <c r="M10" s="254" t="s">
        <v>283</v>
      </c>
    </row>
    <row r="11" spans="1:13" ht="25.5" x14ac:dyDescent="0.2">
      <c r="A11" s="255" t="s">
        <v>284</v>
      </c>
      <c r="B11" s="254" t="s">
        <v>285</v>
      </c>
      <c r="C11" s="254" t="s">
        <v>286</v>
      </c>
      <c r="D11" s="254" t="s">
        <v>287</v>
      </c>
      <c r="E11" s="254" t="s">
        <v>288</v>
      </c>
      <c r="F11" s="254" t="s">
        <v>289</v>
      </c>
      <c r="G11" s="254" t="s">
        <v>290</v>
      </c>
      <c r="H11" s="254" t="s">
        <v>291</v>
      </c>
      <c r="I11" s="254" t="s">
        <v>292</v>
      </c>
      <c r="J11" s="254" t="s">
        <v>293</v>
      </c>
      <c r="K11" s="254" t="s">
        <v>294</v>
      </c>
      <c r="L11" s="254" t="s">
        <v>295</v>
      </c>
      <c r="M11" s="254" t="s">
        <v>296</v>
      </c>
    </row>
    <row r="12" spans="1:13" ht="38.25" x14ac:dyDescent="0.2">
      <c r="A12" s="255" t="s">
        <v>297</v>
      </c>
      <c r="B12" s="254" t="s">
        <v>298</v>
      </c>
      <c r="C12" s="254" t="s">
        <v>299</v>
      </c>
      <c r="D12" s="254" t="s">
        <v>300</v>
      </c>
      <c r="E12" s="254" t="s">
        <v>301</v>
      </c>
      <c r="F12" s="254" t="s">
        <v>309</v>
      </c>
      <c r="G12" s="254" t="s">
        <v>302</v>
      </c>
      <c r="H12" s="254" t="s">
        <v>303</v>
      </c>
      <c r="I12" s="254" t="s">
        <v>304</v>
      </c>
      <c r="J12" s="254" t="s">
        <v>305</v>
      </c>
      <c r="K12" s="254" t="s">
        <v>306</v>
      </c>
      <c r="L12" s="254" t="s">
        <v>307</v>
      </c>
      <c r="M12" s="254" t="s">
        <v>308</v>
      </c>
    </row>
  </sheetData>
  <mergeCells count="2">
    <mergeCell ref="A3:H3"/>
    <mergeCell ref="I3:M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1:AB982"/>
  <sheetViews>
    <sheetView showGridLines="0" workbookViewId="0">
      <pane ySplit="9" topLeftCell="A10" activePane="bottomLeft" state="frozen"/>
      <selection pane="bottomLeft" activeCell="B11" sqref="B11"/>
    </sheetView>
  </sheetViews>
  <sheetFormatPr defaultColWidth="12.5703125" defaultRowHeight="15" customHeight="1" x14ac:dyDescent="0.2"/>
  <cols>
    <col min="1" max="1" width="3.42578125" customWidth="1"/>
    <col min="2" max="2" width="8.7109375" customWidth="1"/>
    <col min="3" max="3" width="98.140625" customWidth="1"/>
    <col min="4" max="4" width="17" customWidth="1"/>
    <col min="5" max="7" width="15.42578125" customWidth="1"/>
    <col min="8" max="8" width="14.42578125" customWidth="1"/>
    <col min="9" max="9" width="21.7109375" customWidth="1"/>
    <col min="10" max="10" width="15.42578125" customWidth="1"/>
    <col min="11" max="11" width="22.7109375" customWidth="1"/>
    <col min="12" max="12" width="12.5703125" customWidth="1"/>
    <col min="13" max="28" width="8.5703125" customWidth="1"/>
  </cols>
  <sheetData>
    <row r="1" spans="1:28" ht="12.75" customHeight="1" x14ac:dyDescent="0.2">
      <c r="B1" s="26"/>
      <c r="C1" s="27"/>
      <c r="D1" s="26"/>
      <c r="E1" s="28"/>
      <c r="F1" s="28"/>
      <c r="G1" s="28"/>
      <c r="H1" s="28"/>
      <c r="I1" s="28"/>
      <c r="J1" s="28"/>
      <c r="K1" s="28"/>
    </row>
    <row r="2" spans="1:28" ht="12.75" customHeight="1" x14ac:dyDescent="0.2">
      <c r="B2" s="26"/>
      <c r="C2" s="29"/>
      <c r="D2" s="26"/>
      <c r="E2" s="28"/>
      <c r="F2" s="28"/>
      <c r="G2" s="28"/>
      <c r="H2" s="28"/>
      <c r="I2" s="28"/>
      <c r="J2" s="28"/>
      <c r="K2" s="28"/>
    </row>
    <row r="3" spans="1:28" ht="12.75" customHeight="1" x14ac:dyDescent="0.2">
      <c r="B3" s="26"/>
      <c r="C3" s="30"/>
      <c r="D3" s="26"/>
      <c r="E3" s="28"/>
      <c r="F3" s="28"/>
      <c r="G3" s="28"/>
      <c r="H3" s="28"/>
      <c r="I3" s="28"/>
      <c r="J3" s="28"/>
      <c r="K3" s="28"/>
    </row>
    <row r="4" spans="1:28" ht="12.75" customHeight="1" x14ac:dyDescent="0.2">
      <c r="B4" s="26"/>
      <c r="C4" s="27"/>
      <c r="D4" s="26"/>
      <c r="E4" s="28"/>
      <c r="F4" s="28"/>
      <c r="G4" s="28"/>
      <c r="H4" s="28"/>
      <c r="I4" s="28"/>
      <c r="J4" s="28"/>
      <c r="K4" s="28"/>
    </row>
    <row r="5" spans="1:28" ht="12.75" customHeight="1" x14ac:dyDescent="0.2">
      <c r="B5" s="26"/>
      <c r="C5" s="27"/>
      <c r="D5" s="26"/>
      <c r="E5" s="28"/>
      <c r="F5" s="28"/>
      <c r="G5" s="28"/>
      <c r="H5" s="28"/>
      <c r="I5" s="28"/>
      <c r="J5" s="28"/>
      <c r="K5" s="28"/>
    </row>
    <row r="6" spans="1:28" ht="12.75" customHeight="1" x14ac:dyDescent="0.2">
      <c r="B6" s="26"/>
      <c r="C6" s="27"/>
      <c r="D6" s="26"/>
      <c r="E6" s="28"/>
      <c r="F6" s="28"/>
      <c r="G6" s="28"/>
      <c r="H6" s="28"/>
      <c r="I6" s="28"/>
      <c r="J6" s="28"/>
      <c r="K6" s="28"/>
    </row>
    <row r="7" spans="1:28" ht="12.75" customHeight="1" x14ac:dyDescent="0.2">
      <c r="B7" s="31" t="s">
        <v>55</v>
      </c>
      <c r="C7" s="27"/>
      <c r="D7" s="26"/>
      <c r="E7" s="28"/>
      <c r="F7" s="28"/>
      <c r="G7" s="28"/>
      <c r="H7" s="28"/>
      <c r="I7" s="28"/>
      <c r="J7" s="28"/>
      <c r="K7" s="28"/>
    </row>
    <row r="8" spans="1:28" ht="12.75" customHeight="1" x14ac:dyDescent="0.2">
      <c r="B8" s="26"/>
      <c r="C8" s="27"/>
      <c r="D8" s="26"/>
      <c r="E8" s="28"/>
      <c r="F8" s="28"/>
      <c r="G8" s="28"/>
      <c r="H8" s="28"/>
      <c r="I8" s="28"/>
      <c r="J8" s="28"/>
      <c r="K8" s="28"/>
    </row>
    <row r="9" spans="1:28" ht="12.75" customHeight="1" x14ac:dyDescent="0.2">
      <c r="A9" s="32"/>
      <c r="B9" s="33" t="s">
        <v>56</v>
      </c>
      <c r="C9" s="34" t="s">
        <v>57</v>
      </c>
      <c r="D9" s="35" t="s">
        <v>58</v>
      </c>
      <c r="E9" s="36" t="s">
        <v>59</v>
      </c>
      <c r="F9" s="36" t="s">
        <v>60</v>
      </c>
      <c r="G9" s="37" t="s">
        <v>61</v>
      </c>
      <c r="H9" s="38" t="s">
        <v>62</v>
      </c>
      <c r="I9" s="38" t="s">
        <v>63</v>
      </c>
      <c r="J9" s="38" t="s">
        <v>64</v>
      </c>
      <c r="K9" s="39" t="s">
        <v>65</v>
      </c>
      <c r="L9" s="32"/>
      <c r="M9" s="32"/>
      <c r="N9" s="32"/>
      <c r="O9" s="32"/>
      <c r="P9" s="32"/>
      <c r="Q9" s="32"/>
      <c r="R9" s="32"/>
      <c r="S9" s="32"/>
      <c r="T9" s="32"/>
      <c r="U9" s="32"/>
      <c r="V9" s="32"/>
      <c r="W9" s="32"/>
      <c r="X9" s="32"/>
      <c r="Y9" s="32"/>
      <c r="Z9" s="32"/>
      <c r="AA9" s="32"/>
      <c r="AB9" s="32"/>
    </row>
    <row r="10" spans="1:28" ht="31.5" customHeight="1" x14ac:dyDescent="0.2">
      <c r="A10" s="40"/>
      <c r="B10" s="33">
        <v>1</v>
      </c>
      <c r="C10" s="41" t="s">
        <v>66</v>
      </c>
      <c r="D10" s="35">
        <v>1</v>
      </c>
      <c r="E10" s="42">
        <v>45693</v>
      </c>
      <c r="F10" s="42">
        <v>45707</v>
      </c>
      <c r="G10" s="43"/>
      <c r="H10" s="38"/>
      <c r="I10" s="38"/>
      <c r="J10" s="44"/>
      <c r="K10" s="45"/>
      <c r="L10" s="40"/>
      <c r="M10" s="40"/>
      <c r="N10" s="40"/>
      <c r="O10" s="40"/>
      <c r="P10" s="40"/>
      <c r="Q10" s="40"/>
      <c r="R10" s="40"/>
      <c r="S10" s="40"/>
      <c r="T10" s="40"/>
      <c r="U10" s="40"/>
      <c r="V10" s="40"/>
      <c r="W10" s="40"/>
      <c r="X10" s="40"/>
      <c r="Y10" s="40"/>
      <c r="Z10" s="40"/>
      <c r="AA10" s="40"/>
      <c r="AB10" s="40"/>
    </row>
    <row r="11" spans="1:28" ht="22.5" customHeight="1" x14ac:dyDescent="0.2">
      <c r="A11" s="40"/>
      <c r="B11" s="46" t="s">
        <v>67</v>
      </c>
      <c r="C11" s="47" t="s">
        <v>68</v>
      </c>
      <c r="D11" s="48" t="s">
        <v>67</v>
      </c>
      <c r="E11" s="49">
        <v>45693</v>
      </c>
      <c r="F11" s="49">
        <v>45707</v>
      </c>
      <c r="G11" s="50">
        <v>2</v>
      </c>
      <c r="H11" s="51" t="s">
        <v>69</v>
      </c>
      <c r="I11" s="52" t="s">
        <v>70</v>
      </c>
      <c r="J11" s="53">
        <v>2500</v>
      </c>
      <c r="K11" s="54"/>
      <c r="L11" s="40"/>
      <c r="M11" s="40"/>
      <c r="N11" s="40"/>
      <c r="O11" s="40"/>
      <c r="P11" s="40"/>
      <c r="Q11" s="40"/>
      <c r="R11" s="40"/>
      <c r="S11" s="40"/>
      <c r="T11" s="40"/>
      <c r="U11" s="40"/>
      <c r="V11" s="40"/>
      <c r="W11" s="40"/>
      <c r="X11" s="40"/>
      <c r="Y11" s="40"/>
      <c r="Z11" s="40"/>
      <c r="AA11" s="40"/>
      <c r="AB11" s="40"/>
    </row>
    <row r="12" spans="1:28" ht="27.75" customHeight="1" x14ac:dyDescent="0.2">
      <c r="A12" s="40"/>
      <c r="B12" s="55" t="s">
        <v>71</v>
      </c>
      <c r="C12" s="56" t="s">
        <v>72</v>
      </c>
      <c r="D12" s="57" t="s">
        <v>67</v>
      </c>
      <c r="E12" s="49">
        <v>45693</v>
      </c>
      <c r="F12" s="49">
        <v>45707</v>
      </c>
      <c r="G12" s="58">
        <v>2</v>
      </c>
      <c r="H12" s="59" t="s">
        <v>69</v>
      </c>
      <c r="I12" s="60" t="s">
        <v>70</v>
      </c>
      <c r="J12" s="61">
        <v>2000</v>
      </c>
      <c r="K12" s="62"/>
      <c r="L12" s="40"/>
      <c r="M12" s="40"/>
      <c r="N12" s="40"/>
      <c r="O12" s="40"/>
      <c r="P12" s="40"/>
      <c r="Q12" s="40"/>
      <c r="R12" s="40"/>
      <c r="S12" s="40"/>
      <c r="T12" s="40"/>
      <c r="U12" s="40"/>
      <c r="V12" s="40"/>
      <c r="W12" s="40"/>
      <c r="X12" s="40"/>
      <c r="Y12" s="40"/>
      <c r="Z12" s="40"/>
      <c r="AA12" s="40"/>
      <c r="AB12" s="40"/>
    </row>
    <row r="13" spans="1:28" ht="28.5" customHeight="1" x14ac:dyDescent="0.2">
      <c r="A13" s="40"/>
      <c r="B13" s="63" t="s">
        <v>73</v>
      </c>
      <c r="C13" s="64" t="s">
        <v>74</v>
      </c>
      <c r="D13" s="65" t="s">
        <v>71</v>
      </c>
      <c r="E13" s="49">
        <v>45707</v>
      </c>
      <c r="F13" s="49">
        <v>45721</v>
      </c>
      <c r="G13" s="66">
        <v>2</v>
      </c>
      <c r="H13" s="67" t="s">
        <v>69</v>
      </c>
      <c r="I13" s="68" t="s">
        <v>70</v>
      </c>
      <c r="J13" s="69">
        <v>3200</v>
      </c>
      <c r="K13" s="70"/>
      <c r="L13" s="40"/>
      <c r="M13" s="40"/>
      <c r="N13" s="40"/>
      <c r="O13" s="40"/>
      <c r="P13" s="40"/>
      <c r="Q13" s="40"/>
      <c r="R13" s="40"/>
      <c r="S13" s="40"/>
      <c r="T13" s="40"/>
      <c r="U13" s="40"/>
      <c r="V13" s="40"/>
      <c r="W13" s="40"/>
      <c r="X13" s="40"/>
      <c r="Y13" s="40"/>
      <c r="Z13" s="40"/>
      <c r="AA13" s="40"/>
      <c r="AB13" s="40"/>
    </row>
    <row r="14" spans="1:28" ht="12.75" customHeight="1" x14ac:dyDescent="0.2">
      <c r="A14" s="40"/>
      <c r="B14" s="33">
        <v>2</v>
      </c>
      <c r="C14" s="71" t="s">
        <v>75</v>
      </c>
      <c r="D14" s="35" t="s">
        <v>73</v>
      </c>
      <c r="E14" s="42">
        <v>45721</v>
      </c>
      <c r="F14" s="42">
        <v>45735</v>
      </c>
      <c r="G14" s="72"/>
      <c r="H14" s="73"/>
      <c r="I14" s="73"/>
      <c r="J14" s="74">
        <f>SUM(J11:J13)</f>
        <v>7700</v>
      </c>
      <c r="K14" s="75"/>
      <c r="L14" s="40"/>
      <c r="M14" s="40"/>
      <c r="N14" s="40"/>
      <c r="O14" s="40"/>
      <c r="P14" s="40"/>
      <c r="Q14" s="40"/>
      <c r="R14" s="40"/>
      <c r="S14" s="40"/>
      <c r="T14" s="40"/>
      <c r="U14" s="40"/>
      <c r="V14" s="40"/>
      <c r="W14" s="40"/>
      <c r="X14" s="40"/>
      <c r="Y14" s="40"/>
      <c r="Z14" s="40"/>
      <c r="AA14" s="40"/>
      <c r="AB14" s="40"/>
    </row>
    <row r="15" spans="1:28" ht="37.5" customHeight="1" x14ac:dyDescent="0.2">
      <c r="A15" s="25"/>
      <c r="B15" s="46" t="s">
        <v>76</v>
      </c>
      <c r="C15" s="47" t="s">
        <v>77</v>
      </c>
      <c r="D15" s="48" t="s">
        <v>76</v>
      </c>
      <c r="E15" s="49">
        <v>45721</v>
      </c>
      <c r="F15" s="49">
        <v>45735</v>
      </c>
      <c r="G15" s="76">
        <v>2</v>
      </c>
      <c r="H15" s="77" t="s">
        <v>69</v>
      </c>
      <c r="I15" s="52" t="s">
        <v>70</v>
      </c>
      <c r="J15" s="53">
        <v>2000</v>
      </c>
      <c r="K15" s="78"/>
      <c r="L15" s="25"/>
      <c r="M15" s="25"/>
      <c r="N15" s="25"/>
      <c r="O15" s="25"/>
      <c r="P15" s="25"/>
      <c r="Q15" s="25"/>
      <c r="R15" s="25"/>
      <c r="S15" s="25"/>
      <c r="T15" s="25"/>
      <c r="U15" s="25"/>
      <c r="V15" s="25"/>
      <c r="W15" s="25"/>
      <c r="X15" s="25"/>
      <c r="Y15" s="25"/>
      <c r="Z15" s="25"/>
      <c r="AA15" s="25"/>
      <c r="AB15" s="25"/>
    </row>
    <row r="16" spans="1:28" ht="33" customHeight="1" x14ac:dyDescent="0.2">
      <c r="A16" s="25"/>
      <c r="B16" s="55" t="s">
        <v>78</v>
      </c>
      <c r="C16" s="79" t="s">
        <v>79</v>
      </c>
      <c r="D16" s="80">
        <v>45717</v>
      </c>
      <c r="E16" s="49">
        <v>45721</v>
      </c>
      <c r="F16" s="49">
        <v>45735</v>
      </c>
      <c r="G16" s="81">
        <v>2</v>
      </c>
      <c r="H16" s="67" t="s">
        <v>69</v>
      </c>
      <c r="I16" s="60" t="s">
        <v>70</v>
      </c>
      <c r="J16" s="61">
        <v>2500</v>
      </c>
      <c r="K16" s="82"/>
      <c r="L16" s="25"/>
      <c r="M16" s="25"/>
      <c r="N16" s="25"/>
      <c r="O16" s="25"/>
      <c r="P16" s="25"/>
      <c r="Q16" s="25"/>
      <c r="R16" s="25"/>
      <c r="S16" s="25"/>
      <c r="T16" s="25"/>
      <c r="U16" s="25"/>
      <c r="V16" s="25"/>
      <c r="W16" s="25"/>
      <c r="X16" s="25"/>
      <c r="Y16" s="25"/>
      <c r="Z16" s="25"/>
      <c r="AA16" s="25"/>
      <c r="AB16" s="25"/>
    </row>
    <row r="17" spans="1:28" ht="28.5" customHeight="1" x14ac:dyDescent="0.2">
      <c r="A17" s="25"/>
      <c r="B17" s="83">
        <v>45718</v>
      </c>
      <c r="C17" s="79" t="s">
        <v>80</v>
      </c>
      <c r="D17" s="57" t="s">
        <v>78</v>
      </c>
      <c r="E17" s="49">
        <v>45735</v>
      </c>
      <c r="F17" s="49">
        <v>45749</v>
      </c>
      <c r="G17" s="81">
        <v>2</v>
      </c>
      <c r="H17" s="67" t="s">
        <v>69</v>
      </c>
      <c r="I17" s="60" t="s">
        <v>70</v>
      </c>
      <c r="J17" s="61">
        <v>2500</v>
      </c>
      <c r="K17" s="82"/>
      <c r="L17" s="25"/>
      <c r="M17" s="25"/>
      <c r="N17" s="25"/>
      <c r="O17" s="25"/>
      <c r="P17" s="25"/>
      <c r="Q17" s="25"/>
      <c r="R17" s="25"/>
      <c r="S17" s="25"/>
      <c r="T17" s="25"/>
      <c r="U17" s="25"/>
      <c r="V17" s="25"/>
      <c r="W17" s="25"/>
      <c r="X17" s="25"/>
      <c r="Y17" s="25"/>
      <c r="Z17" s="25"/>
      <c r="AA17" s="25"/>
      <c r="AB17" s="25"/>
    </row>
    <row r="18" spans="1:28" ht="24" customHeight="1" x14ac:dyDescent="0.2">
      <c r="A18" s="40"/>
      <c r="B18" s="33">
        <v>3</v>
      </c>
      <c r="C18" s="71" t="s">
        <v>81</v>
      </c>
      <c r="D18" s="84">
        <v>45718</v>
      </c>
      <c r="E18" s="42">
        <v>45749</v>
      </c>
      <c r="F18" s="42">
        <v>45763</v>
      </c>
      <c r="G18" s="43"/>
      <c r="H18" s="38"/>
      <c r="I18" s="38"/>
      <c r="J18" s="85">
        <f>SUM(J15:J17)</f>
        <v>7000</v>
      </c>
      <c r="K18" s="45"/>
      <c r="L18" s="40"/>
      <c r="M18" s="40"/>
      <c r="N18" s="40"/>
      <c r="O18" s="40"/>
      <c r="P18" s="40"/>
      <c r="Q18" s="40"/>
      <c r="R18" s="40"/>
      <c r="S18" s="40"/>
      <c r="T18" s="40"/>
      <c r="U18" s="40"/>
      <c r="V18" s="40"/>
      <c r="W18" s="40"/>
      <c r="X18" s="40"/>
      <c r="Y18" s="40"/>
      <c r="Z18" s="40"/>
      <c r="AA18" s="40"/>
      <c r="AB18" s="40"/>
    </row>
    <row r="19" spans="1:28" ht="28.5" customHeight="1" x14ac:dyDescent="0.2">
      <c r="A19" s="25" t="s">
        <v>82</v>
      </c>
      <c r="B19" s="46" t="s">
        <v>83</v>
      </c>
      <c r="C19" s="86" t="s">
        <v>84</v>
      </c>
      <c r="D19" s="48" t="s">
        <v>73</v>
      </c>
      <c r="E19" s="87">
        <v>45749</v>
      </c>
      <c r="F19" s="87">
        <v>45756</v>
      </c>
      <c r="G19" s="76">
        <v>1</v>
      </c>
      <c r="H19" s="52" t="s">
        <v>85</v>
      </c>
      <c r="I19" s="52" t="s">
        <v>70</v>
      </c>
      <c r="J19" s="53">
        <v>2000</v>
      </c>
      <c r="K19" s="78"/>
      <c r="L19" s="25"/>
      <c r="M19" s="25"/>
      <c r="N19" s="25"/>
      <c r="O19" s="25"/>
      <c r="P19" s="25"/>
      <c r="Q19" s="25"/>
      <c r="R19" s="25"/>
      <c r="S19" s="25"/>
      <c r="T19" s="25"/>
      <c r="U19" s="25"/>
      <c r="V19" s="25"/>
      <c r="W19" s="25"/>
      <c r="X19" s="25"/>
      <c r="Y19" s="25"/>
      <c r="Z19" s="25"/>
      <c r="AA19" s="25"/>
      <c r="AB19" s="25"/>
    </row>
    <row r="20" spans="1:28" ht="28.5" customHeight="1" x14ac:dyDescent="0.2">
      <c r="A20" s="25"/>
      <c r="B20" s="83">
        <v>45691</v>
      </c>
      <c r="C20" s="79" t="s">
        <v>86</v>
      </c>
      <c r="D20" s="57" t="s">
        <v>83</v>
      </c>
      <c r="E20" s="87">
        <v>45756</v>
      </c>
      <c r="F20" s="87">
        <v>45763</v>
      </c>
      <c r="G20" s="81">
        <v>1</v>
      </c>
      <c r="H20" s="60" t="s">
        <v>85</v>
      </c>
      <c r="I20" s="60" t="s">
        <v>70</v>
      </c>
      <c r="J20" s="61">
        <v>2250</v>
      </c>
      <c r="K20" s="82"/>
      <c r="L20" s="25"/>
      <c r="M20" s="25"/>
      <c r="N20" s="25"/>
      <c r="O20" s="25"/>
      <c r="P20" s="25"/>
      <c r="Q20" s="25"/>
      <c r="R20" s="25"/>
      <c r="S20" s="25"/>
      <c r="T20" s="25"/>
      <c r="U20" s="25"/>
      <c r="V20" s="25"/>
      <c r="W20" s="25"/>
      <c r="X20" s="25"/>
      <c r="Y20" s="25"/>
      <c r="Z20" s="25"/>
      <c r="AA20" s="25"/>
      <c r="AB20" s="25"/>
    </row>
    <row r="21" spans="1:28" ht="15.75" customHeight="1" x14ac:dyDescent="0.2">
      <c r="A21" s="40"/>
      <c r="B21" s="33">
        <v>4</v>
      </c>
      <c r="C21" s="71" t="s">
        <v>87</v>
      </c>
      <c r="D21" s="84">
        <v>45691</v>
      </c>
      <c r="E21" s="42">
        <v>45763</v>
      </c>
      <c r="F21" s="42">
        <v>45791</v>
      </c>
      <c r="G21" s="72"/>
      <c r="H21" s="73"/>
      <c r="I21" s="73"/>
      <c r="J21" s="74">
        <f>SUM(J19:J20)</f>
        <v>4250</v>
      </c>
      <c r="K21" s="75"/>
      <c r="L21" s="40"/>
      <c r="M21" s="40"/>
      <c r="N21" s="40"/>
      <c r="O21" s="40"/>
      <c r="P21" s="40"/>
      <c r="Q21" s="40"/>
      <c r="R21" s="40"/>
      <c r="S21" s="40"/>
      <c r="T21" s="40"/>
      <c r="U21" s="40"/>
      <c r="V21" s="40"/>
      <c r="W21" s="40"/>
      <c r="X21" s="40"/>
      <c r="Y21" s="40"/>
      <c r="Z21" s="40"/>
      <c r="AA21" s="40"/>
      <c r="AB21" s="40"/>
    </row>
    <row r="22" spans="1:28" ht="28.5" customHeight="1" x14ac:dyDescent="0.2">
      <c r="A22" s="25"/>
      <c r="B22" s="46" t="s">
        <v>88</v>
      </c>
      <c r="C22" s="86" t="s">
        <v>89</v>
      </c>
      <c r="D22" s="88">
        <v>45691</v>
      </c>
      <c r="E22" s="87">
        <v>45763</v>
      </c>
      <c r="F22" s="87">
        <v>45777</v>
      </c>
      <c r="G22" s="76">
        <v>2</v>
      </c>
      <c r="H22" s="89" t="s">
        <v>90</v>
      </c>
      <c r="I22" s="52" t="s">
        <v>70</v>
      </c>
      <c r="J22" s="53">
        <v>6000</v>
      </c>
      <c r="K22" s="78"/>
      <c r="L22" s="25"/>
      <c r="M22" s="25"/>
      <c r="N22" s="25"/>
      <c r="O22" s="25"/>
      <c r="P22" s="25"/>
      <c r="Q22" s="25"/>
      <c r="R22" s="25"/>
      <c r="S22" s="25"/>
      <c r="T22" s="25"/>
      <c r="U22" s="25"/>
      <c r="V22" s="25"/>
      <c r="W22" s="25"/>
      <c r="X22" s="25"/>
      <c r="Y22" s="25"/>
      <c r="Z22" s="25"/>
      <c r="AA22" s="25"/>
      <c r="AB22" s="25"/>
    </row>
    <row r="23" spans="1:28" ht="28.5" customHeight="1" x14ac:dyDescent="0.2">
      <c r="A23" s="25"/>
      <c r="B23" s="83">
        <v>45692</v>
      </c>
      <c r="C23" s="79" t="s">
        <v>91</v>
      </c>
      <c r="D23" s="57" t="s">
        <v>88</v>
      </c>
      <c r="E23" s="49">
        <v>45777</v>
      </c>
      <c r="F23" s="49">
        <v>45784</v>
      </c>
      <c r="G23" s="58">
        <v>1</v>
      </c>
      <c r="H23" s="90" t="s">
        <v>90</v>
      </c>
      <c r="I23" s="91" t="s">
        <v>70</v>
      </c>
      <c r="J23" s="61">
        <v>4000</v>
      </c>
      <c r="K23" s="82"/>
      <c r="L23" s="25"/>
      <c r="M23" s="25"/>
      <c r="N23" s="25"/>
      <c r="O23" s="25"/>
      <c r="P23" s="25"/>
      <c r="Q23" s="25"/>
      <c r="R23" s="25"/>
      <c r="S23" s="25"/>
      <c r="T23" s="25"/>
      <c r="U23" s="25"/>
      <c r="V23" s="25"/>
      <c r="W23" s="25"/>
      <c r="X23" s="25"/>
      <c r="Y23" s="25"/>
      <c r="Z23" s="25"/>
      <c r="AA23" s="25"/>
      <c r="AB23" s="25"/>
    </row>
    <row r="24" spans="1:28" ht="28.5" customHeight="1" x14ac:dyDescent="0.2">
      <c r="A24" s="25"/>
      <c r="B24" s="83">
        <v>45720</v>
      </c>
      <c r="C24" s="79" t="s">
        <v>92</v>
      </c>
      <c r="D24" s="80">
        <v>45692</v>
      </c>
      <c r="E24" s="49">
        <v>45784</v>
      </c>
      <c r="F24" s="49">
        <v>45798</v>
      </c>
      <c r="G24" s="66">
        <v>2</v>
      </c>
      <c r="H24" s="92" t="s">
        <v>90</v>
      </c>
      <c r="I24" s="93" t="s">
        <v>70</v>
      </c>
      <c r="J24" s="69">
        <v>4500</v>
      </c>
      <c r="K24" s="94"/>
      <c r="L24" s="25"/>
      <c r="M24" s="25"/>
      <c r="N24" s="25"/>
      <c r="O24" s="25"/>
      <c r="P24" s="25"/>
      <c r="Q24" s="25"/>
      <c r="R24" s="25"/>
      <c r="S24" s="25"/>
      <c r="T24" s="25"/>
      <c r="U24" s="25"/>
      <c r="V24" s="25"/>
      <c r="W24" s="25"/>
      <c r="X24" s="25"/>
      <c r="Y24" s="25"/>
      <c r="Z24" s="25"/>
      <c r="AA24" s="25"/>
      <c r="AB24" s="25"/>
    </row>
    <row r="25" spans="1:28" ht="28.5" customHeight="1" x14ac:dyDescent="0.2">
      <c r="A25" s="25"/>
      <c r="B25" s="95">
        <v>45751</v>
      </c>
      <c r="C25" s="96" t="s">
        <v>93</v>
      </c>
      <c r="D25" s="97">
        <v>4.3</v>
      </c>
      <c r="E25" s="49">
        <v>45798</v>
      </c>
      <c r="F25" s="49">
        <v>45812</v>
      </c>
      <c r="G25" s="57">
        <v>2</v>
      </c>
      <c r="H25" s="98" t="s">
        <v>90</v>
      </c>
      <c r="I25" s="57" t="s">
        <v>70</v>
      </c>
      <c r="J25" s="99">
        <v>4500</v>
      </c>
      <c r="K25" s="100"/>
      <c r="L25" s="25"/>
      <c r="M25" s="25"/>
      <c r="N25" s="25"/>
      <c r="O25" s="25"/>
      <c r="P25" s="25"/>
      <c r="Q25" s="25"/>
      <c r="R25" s="25"/>
      <c r="S25" s="25"/>
      <c r="T25" s="25"/>
      <c r="U25" s="25"/>
      <c r="V25" s="25"/>
      <c r="W25" s="25"/>
      <c r="X25" s="25"/>
      <c r="Y25" s="25"/>
      <c r="Z25" s="25"/>
      <c r="AA25" s="25"/>
      <c r="AB25" s="25"/>
    </row>
    <row r="26" spans="1:28" ht="28.5" customHeight="1" x14ac:dyDescent="0.2">
      <c r="A26" s="40"/>
      <c r="B26" s="33">
        <v>5</v>
      </c>
      <c r="C26" s="71" t="s">
        <v>94</v>
      </c>
      <c r="D26" s="84">
        <v>45751</v>
      </c>
      <c r="E26" s="42">
        <v>45812</v>
      </c>
      <c r="F26" s="42">
        <v>45826</v>
      </c>
      <c r="G26" s="101"/>
      <c r="H26" s="102"/>
      <c r="I26" s="102"/>
      <c r="J26" s="103">
        <f>SUM(J22:J25)</f>
        <v>19000</v>
      </c>
      <c r="K26" s="104"/>
      <c r="L26" s="40"/>
      <c r="M26" s="40"/>
      <c r="N26" s="40"/>
      <c r="O26" s="40"/>
      <c r="P26" s="40"/>
      <c r="Q26" s="40"/>
      <c r="R26" s="40"/>
      <c r="S26" s="40"/>
      <c r="T26" s="40"/>
      <c r="U26" s="40"/>
      <c r="V26" s="40"/>
      <c r="W26" s="40"/>
      <c r="X26" s="40"/>
      <c r="Y26" s="40"/>
      <c r="Z26" s="40"/>
      <c r="AA26" s="40"/>
      <c r="AB26" s="40"/>
    </row>
    <row r="27" spans="1:28" ht="28.5" customHeight="1" x14ac:dyDescent="0.2">
      <c r="A27" s="25"/>
      <c r="B27" s="46" t="s">
        <v>95</v>
      </c>
      <c r="C27" s="105" t="s">
        <v>96</v>
      </c>
      <c r="D27" s="48">
        <v>4.4000000000000004</v>
      </c>
      <c r="E27" s="49">
        <v>45812</v>
      </c>
      <c r="F27" s="49">
        <v>45826</v>
      </c>
      <c r="G27" s="50">
        <v>2</v>
      </c>
      <c r="H27" s="106" t="s">
        <v>97</v>
      </c>
      <c r="I27" s="107" t="s">
        <v>70</v>
      </c>
      <c r="J27" s="53">
        <v>3000</v>
      </c>
      <c r="K27" s="78"/>
      <c r="L27" s="25"/>
      <c r="M27" s="25"/>
      <c r="N27" s="25"/>
      <c r="O27" s="25"/>
      <c r="P27" s="25"/>
      <c r="Q27" s="25"/>
      <c r="R27" s="25"/>
      <c r="S27" s="25"/>
      <c r="T27" s="25"/>
      <c r="U27" s="25"/>
      <c r="V27" s="25"/>
      <c r="W27" s="25"/>
      <c r="X27" s="25"/>
      <c r="Y27" s="25"/>
      <c r="Z27" s="25"/>
      <c r="AA27" s="25"/>
      <c r="AB27" s="25"/>
    </row>
    <row r="28" spans="1:28" ht="28.5" customHeight="1" x14ac:dyDescent="0.2">
      <c r="A28" s="25"/>
      <c r="B28" s="33">
        <v>6</v>
      </c>
      <c r="C28" s="71" t="s">
        <v>98</v>
      </c>
      <c r="D28" s="84">
        <v>45662</v>
      </c>
      <c r="E28" s="42">
        <v>45826</v>
      </c>
      <c r="F28" s="42">
        <v>45833</v>
      </c>
      <c r="G28" s="43"/>
      <c r="H28" s="38"/>
      <c r="I28" s="38"/>
      <c r="J28" s="108"/>
      <c r="K28" s="45"/>
      <c r="L28" s="25"/>
      <c r="M28" s="25"/>
      <c r="N28" s="25"/>
      <c r="O28" s="25"/>
      <c r="P28" s="25"/>
      <c r="Q28" s="25"/>
      <c r="R28" s="25"/>
      <c r="S28" s="25"/>
      <c r="T28" s="25"/>
      <c r="U28" s="25"/>
      <c r="V28" s="25"/>
      <c r="W28" s="25"/>
      <c r="X28" s="25"/>
      <c r="Y28" s="25"/>
      <c r="Z28" s="25"/>
      <c r="AA28" s="25"/>
      <c r="AB28" s="25"/>
    </row>
    <row r="29" spans="1:28" ht="21" customHeight="1" x14ac:dyDescent="0.2">
      <c r="A29" s="25"/>
      <c r="B29" s="46" t="s">
        <v>99</v>
      </c>
      <c r="C29" s="86" t="s">
        <v>100</v>
      </c>
      <c r="D29" s="88">
        <v>45662</v>
      </c>
      <c r="E29" s="49">
        <v>45826</v>
      </c>
      <c r="F29" s="49">
        <v>45833</v>
      </c>
      <c r="G29" s="50">
        <v>1</v>
      </c>
      <c r="H29" s="106" t="s">
        <v>101</v>
      </c>
      <c r="I29" s="107" t="s">
        <v>70</v>
      </c>
      <c r="J29" s="53">
        <v>7500</v>
      </c>
      <c r="K29" s="54"/>
      <c r="L29" s="25"/>
      <c r="M29" s="25"/>
      <c r="N29" s="25"/>
      <c r="O29" s="25"/>
      <c r="P29" s="25"/>
      <c r="Q29" s="25"/>
      <c r="R29" s="25"/>
      <c r="S29" s="25"/>
      <c r="T29" s="25"/>
      <c r="U29" s="25"/>
      <c r="V29" s="25"/>
      <c r="W29" s="25"/>
      <c r="X29" s="25"/>
      <c r="Y29" s="25"/>
      <c r="Z29" s="25"/>
      <c r="AA29" s="25"/>
      <c r="AB29" s="25"/>
    </row>
    <row r="30" spans="1:28" ht="28.5" customHeight="1" x14ac:dyDescent="0.2">
      <c r="A30" s="25"/>
      <c r="B30" s="33">
        <v>7</v>
      </c>
      <c r="C30" s="71" t="s">
        <v>102</v>
      </c>
      <c r="D30" s="84">
        <v>45663</v>
      </c>
      <c r="E30" s="42">
        <v>45833</v>
      </c>
      <c r="F30" s="42">
        <v>45847</v>
      </c>
      <c r="G30" s="43"/>
      <c r="H30" s="38"/>
      <c r="I30" s="38"/>
      <c r="J30" s="85">
        <f>SUM(J29)</f>
        <v>7500</v>
      </c>
      <c r="K30" s="45"/>
      <c r="L30" s="25"/>
      <c r="M30" s="25"/>
      <c r="N30" s="25"/>
      <c r="O30" s="25"/>
      <c r="P30" s="25"/>
      <c r="Q30" s="25"/>
      <c r="R30" s="25"/>
      <c r="S30" s="25"/>
      <c r="T30" s="25"/>
      <c r="U30" s="25"/>
      <c r="V30" s="25"/>
      <c r="W30" s="25"/>
      <c r="X30" s="25"/>
      <c r="Y30" s="25"/>
      <c r="Z30" s="25"/>
      <c r="AA30" s="25"/>
      <c r="AB30" s="25"/>
    </row>
    <row r="31" spans="1:28" ht="28.5" customHeight="1" x14ac:dyDescent="0.2">
      <c r="A31" s="25"/>
      <c r="B31" s="109">
        <v>45664</v>
      </c>
      <c r="C31" s="110" t="s">
        <v>103</v>
      </c>
      <c r="D31" s="88">
        <v>45663</v>
      </c>
      <c r="E31" s="49">
        <v>45833</v>
      </c>
      <c r="F31" s="49">
        <v>45847</v>
      </c>
      <c r="G31" s="50">
        <v>2</v>
      </c>
      <c r="H31" s="106" t="s">
        <v>104</v>
      </c>
      <c r="I31" s="111" t="s">
        <v>70</v>
      </c>
      <c r="J31" s="53">
        <v>7500</v>
      </c>
      <c r="K31" s="54"/>
      <c r="L31" s="25"/>
      <c r="M31" s="25"/>
      <c r="N31" s="25"/>
      <c r="O31" s="25"/>
      <c r="P31" s="25"/>
      <c r="Q31" s="25"/>
      <c r="R31" s="25"/>
      <c r="S31" s="25"/>
      <c r="T31" s="25"/>
      <c r="U31" s="25"/>
      <c r="V31" s="25"/>
      <c r="W31" s="25"/>
      <c r="X31" s="25"/>
      <c r="Y31" s="25"/>
      <c r="Z31" s="25"/>
      <c r="AA31" s="25"/>
      <c r="AB31" s="25"/>
    </row>
    <row r="32" spans="1:28" ht="20.25" customHeight="1" x14ac:dyDescent="0.2">
      <c r="A32" s="25"/>
      <c r="B32" s="83">
        <v>45695</v>
      </c>
      <c r="C32" s="79" t="s">
        <v>105</v>
      </c>
      <c r="D32" s="80">
        <v>45664</v>
      </c>
      <c r="E32" s="49">
        <v>45847</v>
      </c>
      <c r="F32" s="49">
        <v>45861</v>
      </c>
      <c r="G32" s="58">
        <v>2</v>
      </c>
      <c r="H32" s="90" t="s">
        <v>106</v>
      </c>
      <c r="I32" s="91" t="s">
        <v>70</v>
      </c>
      <c r="J32" s="61">
        <v>6600</v>
      </c>
      <c r="K32" s="62"/>
      <c r="L32" s="25"/>
      <c r="M32" s="25"/>
      <c r="N32" s="25"/>
      <c r="O32" s="25"/>
      <c r="P32" s="25"/>
      <c r="Q32" s="25"/>
      <c r="R32" s="25"/>
      <c r="S32" s="25"/>
      <c r="T32" s="25"/>
      <c r="U32" s="25"/>
      <c r="V32" s="25"/>
      <c r="W32" s="25"/>
      <c r="X32" s="25"/>
      <c r="Y32" s="25"/>
      <c r="Z32" s="25"/>
      <c r="AA32" s="25"/>
      <c r="AB32" s="25"/>
    </row>
    <row r="33" spans="1:28" ht="28.5" customHeight="1" x14ac:dyDescent="0.2">
      <c r="A33" s="25"/>
      <c r="B33" s="33">
        <v>8</v>
      </c>
      <c r="C33" s="112" t="s">
        <v>107</v>
      </c>
      <c r="D33" s="84">
        <v>45695</v>
      </c>
      <c r="E33" s="42">
        <v>45861</v>
      </c>
      <c r="F33" s="42">
        <v>45875</v>
      </c>
      <c r="G33" s="43"/>
      <c r="H33" s="38"/>
      <c r="I33" s="38"/>
      <c r="J33" s="85">
        <f>SUM(J31:J32)</f>
        <v>14100</v>
      </c>
      <c r="K33" s="45"/>
      <c r="L33" s="25"/>
      <c r="M33" s="25"/>
      <c r="N33" s="25"/>
      <c r="O33" s="25"/>
      <c r="P33" s="25"/>
      <c r="Q33" s="25"/>
      <c r="R33" s="25"/>
      <c r="S33" s="25"/>
      <c r="T33" s="25"/>
      <c r="U33" s="25"/>
      <c r="V33" s="25"/>
      <c r="W33" s="25"/>
      <c r="X33" s="25"/>
      <c r="Y33" s="25"/>
      <c r="Z33" s="25"/>
      <c r="AA33" s="25"/>
      <c r="AB33" s="25"/>
    </row>
    <row r="34" spans="1:28" ht="28.5" customHeight="1" x14ac:dyDescent="0.2">
      <c r="A34" s="25"/>
      <c r="B34" s="109">
        <v>45665</v>
      </c>
      <c r="C34" s="86" t="s">
        <v>108</v>
      </c>
      <c r="D34" s="48">
        <v>8</v>
      </c>
      <c r="E34" s="49">
        <v>45861</v>
      </c>
      <c r="F34" s="57" t="s">
        <v>109</v>
      </c>
      <c r="G34" s="50">
        <v>2</v>
      </c>
      <c r="H34" s="107" t="s">
        <v>110</v>
      </c>
      <c r="I34" s="107" t="s">
        <v>70</v>
      </c>
      <c r="J34" s="53">
        <v>5000</v>
      </c>
      <c r="K34" s="54"/>
      <c r="L34" s="25"/>
      <c r="M34" s="25"/>
      <c r="N34" s="25"/>
      <c r="O34" s="25"/>
      <c r="P34" s="25"/>
      <c r="Q34" s="25"/>
      <c r="R34" s="25"/>
      <c r="S34" s="25"/>
      <c r="T34" s="25"/>
      <c r="U34" s="25"/>
      <c r="V34" s="25"/>
      <c r="W34" s="25"/>
      <c r="X34" s="25"/>
      <c r="Y34" s="25"/>
      <c r="Z34" s="25"/>
      <c r="AA34" s="25"/>
      <c r="AB34" s="25"/>
    </row>
    <row r="35" spans="1:28" ht="28.5" customHeight="1" x14ac:dyDescent="0.2">
      <c r="A35" s="25"/>
      <c r="B35" s="83">
        <v>45696</v>
      </c>
      <c r="C35" s="79" t="s">
        <v>111</v>
      </c>
      <c r="D35" s="80">
        <v>45665</v>
      </c>
      <c r="E35" s="49">
        <v>45868</v>
      </c>
      <c r="F35" s="49">
        <v>45875</v>
      </c>
      <c r="G35" s="58">
        <v>2</v>
      </c>
      <c r="H35" s="91" t="s">
        <v>110</v>
      </c>
      <c r="I35" s="91" t="s">
        <v>70</v>
      </c>
      <c r="J35" s="61">
        <v>4000</v>
      </c>
      <c r="K35" s="62"/>
      <c r="L35" s="25"/>
      <c r="M35" s="25"/>
      <c r="N35" s="25"/>
      <c r="O35" s="25"/>
      <c r="P35" s="25"/>
      <c r="Q35" s="25"/>
      <c r="R35" s="25"/>
      <c r="S35" s="25"/>
      <c r="T35" s="25"/>
      <c r="U35" s="25"/>
      <c r="V35" s="25"/>
      <c r="W35" s="25"/>
      <c r="X35" s="25"/>
      <c r="Y35" s="25"/>
      <c r="Z35" s="25"/>
      <c r="AA35" s="25"/>
      <c r="AB35" s="25"/>
    </row>
    <row r="36" spans="1:28" ht="28.5" customHeight="1" x14ac:dyDescent="0.2">
      <c r="A36" s="25"/>
      <c r="B36" s="113">
        <v>45724</v>
      </c>
      <c r="C36" s="114" t="s">
        <v>112</v>
      </c>
      <c r="D36" s="115">
        <v>45696</v>
      </c>
      <c r="E36" s="49">
        <v>45875</v>
      </c>
      <c r="F36" s="49">
        <v>45889</v>
      </c>
      <c r="G36" s="66">
        <v>2</v>
      </c>
      <c r="H36" s="93" t="s">
        <v>110</v>
      </c>
      <c r="I36" s="93" t="s">
        <v>70</v>
      </c>
      <c r="J36" s="69">
        <v>2000</v>
      </c>
      <c r="K36" s="70"/>
      <c r="L36" s="25"/>
      <c r="M36" s="25"/>
      <c r="N36" s="25"/>
      <c r="O36" s="25"/>
      <c r="P36" s="25"/>
      <c r="Q36" s="25"/>
      <c r="R36" s="25"/>
      <c r="S36" s="25"/>
      <c r="T36" s="25"/>
      <c r="U36" s="25"/>
      <c r="V36" s="25"/>
      <c r="W36" s="25"/>
      <c r="X36" s="25"/>
      <c r="Y36" s="25"/>
      <c r="Z36" s="25"/>
      <c r="AA36" s="25"/>
      <c r="AB36" s="25"/>
    </row>
    <row r="37" spans="1:28" ht="28.5" customHeight="1" x14ac:dyDescent="0.2">
      <c r="A37" s="25"/>
      <c r="B37" s="33">
        <v>9</v>
      </c>
      <c r="C37" s="112" t="s">
        <v>113</v>
      </c>
      <c r="D37" s="84">
        <v>45724</v>
      </c>
      <c r="E37" s="116">
        <v>45889</v>
      </c>
      <c r="F37" s="116">
        <v>45903</v>
      </c>
      <c r="G37" s="117"/>
      <c r="H37" s="38"/>
      <c r="I37" s="38"/>
      <c r="J37" s="85">
        <f>SUM(J34:J36)</f>
        <v>11000</v>
      </c>
      <c r="K37" s="45"/>
      <c r="L37" s="25"/>
      <c r="M37" s="25"/>
      <c r="N37" s="25"/>
      <c r="O37" s="25"/>
      <c r="P37" s="25"/>
      <c r="Q37" s="25"/>
      <c r="R37" s="25"/>
      <c r="S37" s="25"/>
      <c r="T37" s="25"/>
      <c r="U37" s="25"/>
      <c r="V37" s="25"/>
      <c r="W37" s="25"/>
      <c r="X37" s="25"/>
      <c r="Y37" s="25"/>
      <c r="Z37" s="25"/>
      <c r="AA37" s="25"/>
      <c r="AB37" s="25"/>
    </row>
    <row r="38" spans="1:28" ht="28.5" customHeight="1" x14ac:dyDescent="0.2">
      <c r="A38" s="25"/>
      <c r="B38" s="109">
        <v>45666</v>
      </c>
      <c r="C38" s="86" t="s">
        <v>114</v>
      </c>
      <c r="D38" s="88">
        <v>45724</v>
      </c>
      <c r="E38" s="49">
        <v>45889</v>
      </c>
      <c r="F38" s="49">
        <v>45896</v>
      </c>
      <c r="G38" s="50">
        <v>2</v>
      </c>
      <c r="H38" s="107" t="s">
        <v>110</v>
      </c>
      <c r="I38" s="107" t="s">
        <v>70</v>
      </c>
      <c r="J38" s="53">
        <v>3500</v>
      </c>
      <c r="K38" s="54"/>
      <c r="L38" s="25"/>
      <c r="M38" s="25"/>
      <c r="N38" s="25"/>
      <c r="O38" s="25"/>
      <c r="P38" s="25"/>
      <c r="Q38" s="25"/>
      <c r="R38" s="25"/>
      <c r="S38" s="25"/>
      <c r="T38" s="25"/>
      <c r="U38" s="25"/>
      <c r="V38" s="25"/>
      <c r="W38" s="25"/>
      <c r="X38" s="25"/>
      <c r="Y38" s="25"/>
      <c r="Z38" s="25"/>
      <c r="AA38" s="25"/>
      <c r="AB38" s="25"/>
    </row>
    <row r="39" spans="1:28" ht="28.5" customHeight="1" x14ac:dyDescent="0.2">
      <c r="A39" s="25"/>
      <c r="B39" s="83">
        <v>45697</v>
      </c>
      <c r="C39" s="79" t="s">
        <v>115</v>
      </c>
      <c r="D39" s="80">
        <v>45666</v>
      </c>
      <c r="E39" s="49">
        <v>45896</v>
      </c>
      <c r="F39" s="49">
        <v>45903</v>
      </c>
      <c r="G39" s="58">
        <v>2</v>
      </c>
      <c r="H39" s="91" t="s">
        <v>110</v>
      </c>
      <c r="I39" s="91" t="s">
        <v>70</v>
      </c>
      <c r="J39" s="61">
        <v>2500</v>
      </c>
      <c r="K39" s="62"/>
      <c r="L39" s="25"/>
      <c r="M39" s="25"/>
      <c r="N39" s="25"/>
      <c r="O39" s="25"/>
      <c r="P39" s="25"/>
      <c r="Q39" s="25"/>
      <c r="R39" s="25"/>
      <c r="S39" s="25"/>
      <c r="T39" s="25"/>
      <c r="U39" s="25"/>
      <c r="V39" s="25"/>
      <c r="W39" s="25"/>
      <c r="X39" s="25"/>
      <c r="Y39" s="25"/>
      <c r="Z39" s="25"/>
      <c r="AA39" s="25"/>
      <c r="AB39" s="25"/>
    </row>
    <row r="40" spans="1:28" ht="28.5" customHeight="1" x14ac:dyDescent="0.2">
      <c r="A40" s="25"/>
      <c r="B40" s="113">
        <v>45725</v>
      </c>
      <c r="C40" s="114" t="s">
        <v>116</v>
      </c>
      <c r="D40" s="115">
        <v>45697</v>
      </c>
      <c r="E40" s="49">
        <v>45903</v>
      </c>
      <c r="F40" s="49">
        <v>45910</v>
      </c>
      <c r="G40" s="66">
        <v>2</v>
      </c>
      <c r="H40" s="93" t="s">
        <v>110</v>
      </c>
      <c r="I40" s="93" t="s">
        <v>70</v>
      </c>
      <c r="J40" s="69">
        <v>9000</v>
      </c>
      <c r="K40" s="70"/>
      <c r="L40" s="25"/>
      <c r="M40" s="25"/>
      <c r="N40" s="25"/>
      <c r="O40" s="25"/>
      <c r="P40" s="25"/>
      <c r="Q40" s="25"/>
      <c r="R40" s="25"/>
      <c r="S40" s="25"/>
      <c r="T40" s="25"/>
      <c r="U40" s="25"/>
      <c r="V40" s="25"/>
      <c r="W40" s="25"/>
      <c r="X40" s="25"/>
      <c r="Y40" s="25"/>
      <c r="Z40" s="25"/>
      <c r="AA40" s="25"/>
      <c r="AB40" s="25"/>
    </row>
    <row r="41" spans="1:28" ht="28.5" customHeight="1" x14ac:dyDescent="0.2">
      <c r="A41" s="25"/>
      <c r="B41" s="33">
        <v>10</v>
      </c>
      <c r="C41" s="112" t="s">
        <v>117</v>
      </c>
      <c r="D41" s="84">
        <v>45725</v>
      </c>
      <c r="E41" s="42">
        <v>45910</v>
      </c>
      <c r="F41" s="42">
        <v>45924</v>
      </c>
      <c r="G41" s="43"/>
      <c r="H41" s="38"/>
      <c r="I41" s="38"/>
      <c r="J41" s="85">
        <f>SUM(J38:J40)</f>
        <v>15000</v>
      </c>
      <c r="K41" s="45"/>
      <c r="L41" s="25"/>
      <c r="M41" s="25"/>
      <c r="N41" s="25"/>
      <c r="O41" s="25"/>
      <c r="P41" s="25"/>
      <c r="Q41" s="25"/>
      <c r="R41" s="25"/>
      <c r="S41" s="25"/>
      <c r="T41" s="25"/>
      <c r="U41" s="25"/>
      <c r="V41" s="25"/>
      <c r="W41" s="25"/>
      <c r="X41" s="25"/>
      <c r="Y41" s="25"/>
      <c r="Z41" s="25"/>
      <c r="AA41" s="25"/>
      <c r="AB41" s="25"/>
    </row>
    <row r="42" spans="1:28" ht="28.5" customHeight="1" x14ac:dyDescent="0.2">
      <c r="A42" s="25"/>
      <c r="B42" s="118">
        <v>45667</v>
      </c>
      <c r="C42" s="86" t="s">
        <v>118</v>
      </c>
      <c r="D42" s="119">
        <v>45725</v>
      </c>
      <c r="E42" s="49">
        <v>45910</v>
      </c>
      <c r="F42" s="49">
        <v>45917</v>
      </c>
      <c r="G42" s="50">
        <v>2</v>
      </c>
      <c r="H42" s="107" t="s">
        <v>119</v>
      </c>
      <c r="I42" s="107" t="s">
        <v>70</v>
      </c>
      <c r="J42" s="53">
        <v>4000</v>
      </c>
      <c r="K42" s="54"/>
      <c r="L42" s="25"/>
      <c r="M42" s="25"/>
      <c r="N42" s="25"/>
      <c r="O42" s="25"/>
      <c r="P42" s="25"/>
      <c r="Q42" s="25"/>
      <c r="R42" s="25"/>
      <c r="S42" s="25"/>
      <c r="T42" s="25"/>
      <c r="U42" s="25"/>
      <c r="V42" s="25"/>
      <c r="W42" s="25"/>
      <c r="X42" s="25"/>
      <c r="Y42" s="25"/>
      <c r="Z42" s="25"/>
      <c r="AA42" s="25"/>
      <c r="AB42" s="25"/>
    </row>
    <row r="43" spans="1:28" ht="28.5" customHeight="1" x14ac:dyDescent="0.2">
      <c r="A43" s="25"/>
      <c r="B43" s="120">
        <v>45698</v>
      </c>
      <c r="C43" s="79" t="s">
        <v>120</v>
      </c>
      <c r="D43" s="121">
        <v>45667</v>
      </c>
      <c r="E43" s="49">
        <v>45917</v>
      </c>
      <c r="F43" s="49">
        <v>45924</v>
      </c>
      <c r="G43" s="58">
        <v>2</v>
      </c>
      <c r="H43" s="91" t="s">
        <v>106</v>
      </c>
      <c r="I43" s="91" t="s">
        <v>70</v>
      </c>
      <c r="J43" s="61">
        <v>2600</v>
      </c>
      <c r="K43" s="62"/>
      <c r="L43" s="25"/>
      <c r="M43" s="25"/>
      <c r="N43" s="25"/>
      <c r="O43" s="25"/>
      <c r="P43" s="25"/>
      <c r="Q43" s="25"/>
      <c r="R43" s="25"/>
      <c r="S43" s="25"/>
      <c r="T43" s="25"/>
      <c r="U43" s="25"/>
      <c r="V43" s="25"/>
      <c r="W43" s="25"/>
      <c r="X43" s="25"/>
      <c r="Y43" s="25"/>
      <c r="Z43" s="25"/>
      <c r="AA43" s="25"/>
      <c r="AB43" s="25"/>
    </row>
    <row r="44" spans="1:28" ht="28.5" customHeight="1" x14ac:dyDescent="0.2">
      <c r="B44" s="122">
        <v>11</v>
      </c>
      <c r="C44" s="112" t="s">
        <v>121</v>
      </c>
      <c r="D44" s="123">
        <v>45698</v>
      </c>
      <c r="E44" s="116">
        <v>45924</v>
      </c>
      <c r="F44" s="116">
        <v>45938</v>
      </c>
      <c r="G44" s="124"/>
      <c r="H44" s="125"/>
      <c r="I44" s="126"/>
      <c r="J44" s="127">
        <f>SUM(J42:J43)</f>
        <v>6600</v>
      </c>
      <c r="K44" s="128"/>
    </row>
    <row r="45" spans="1:28" ht="18" customHeight="1" x14ac:dyDescent="0.2">
      <c r="B45" s="129" t="s">
        <v>122</v>
      </c>
      <c r="C45" s="130" t="s">
        <v>123</v>
      </c>
      <c r="D45" s="131">
        <v>45698</v>
      </c>
      <c r="E45" s="49">
        <v>45924</v>
      </c>
      <c r="F45" s="49">
        <v>45931</v>
      </c>
      <c r="G45" s="132">
        <v>2</v>
      </c>
      <c r="H45" s="133" t="s">
        <v>110</v>
      </c>
      <c r="I45" s="93" t="s">
        <v>70</v>
      </c>
      <c r="J45" s="134">
        <v>3700</v>
      </c>
      <c r="K45" s="135"/>
    </row>
    <row r="46" spans="1:28" ht="21" customHeight="1" x14ac:dyDescent="0.2">
      <c r="B46" s="136">
        <v>45699</v>
      </c>
      <c r="C46" s="137" t="s">
        <v>124</v>
      </c>
      <c r="D46" s="138">
        <v>45668</v>
      </c>
      <c r="E46" s="49">
        <v>45931</v>
      </c>
      <c r="F46" s="49">
        <v>45938</v>
      </c>
      <c r="G46" s="139">
        <v>2</v>
      </c>
      <c r="H46" s="133" t="s">
        <v>110</v>
      </c>
      <c r="I46" s="93" t="s">
        <v>70</v>
      </c>
      <c r="J46" s="99">
        <v>8500</v>
      </c>
      <c r="K46" s="140"/>
    </row>
    <row r="47" spans="1:28" ht="24" customHeight="1" x14ac:dyDescent="0.2">
      <c r="B47" s="518"/>
      <c r="C47" s="519"/>
      <c r="D47" s="141"/>
      <c r="E47" s="142"/>
      <c r="F47" s="142"/>
      <c r="G47" s="143"/>
      <c r="H47" s="143"/>
      <c r="I47" s="143"/>
      <c r="J47" s="144">
        <f>SUM(J45:J46)</f>
        <v>12200</v>
      </c>
      <c r="K47" s="145"/>
    </row>
    <row r="48" spans="1:28" ht="12.75" customHeight="1" x14ac:dyDescent="0.2">
      <c r="A48" s="40"/>
      <c r="B48" s="146"/>
      <c r="C48" s="147"/>
      <c r="D48" s="520" t="s">
        <v>125</v>
      </c>
      <c r="E48" s="521"/>
      <c r="F48" s="521"/>
      <c r="G48" s="521"/>
      <c r="H48" s="521"/>
      <c r="I48" s="521"/>
      <c r="J48" s="522"/>
      <c r="K48" s="148">
        <f>SUM(J14+J18+J21+J26+J30+J33+J37+J41+J44+J47)</f>
        <v>104350</v>
      </c>
      <c r="L48" s="149"/>
      <c r="M48" s="40"/>
      <c r="N48" s="40"/>
      <c r="O48" s="40"/>
      <c r="P48" s="40"/>
      <c r="Q48" s="40"/>
      <c r="R48" s="40"/>
      <c r="S48" s="40"/>
      <c r="T48" s="40"/>
      <c r="U48" s="40"/>
      <c r="V48" s="40"/>
      <c r="W48" s="40"/>
      <c r="X48" s="40"/>
      <c r="Y48" s="40"/>
      <c r="Z48" s="40"/>
      <c r="AA48" s="40"/>
      <c r="AB48" s="40"/>
    </row>
    <row r="49" spans="2:11" ht="12.75" customHeight="1" x14ac:dyDescent="0.2">
      <c r="B49" s="26"/>
      <c r="C49" s="27"/>
      <c r="D49" s="26"/>
      <c r="E49" s="28"/>
      <c r="F49" s="28"/>
      <c r="G49" s="28"/>
      <c r="H49" s="28"/>
      <c r="I49" s="28"/>
      <c r="J49" s="28"/>
      <c r="K49" s="28"/>
    </row>
    <row r="50" spans="2:11" ht="12.75" customHeight="1" x14ac:dyDescent="0.2">
      <c r="B50" s="26"/>
      <c r="C50" s="27"/>
      <c r="D50" s="26"/>
      <c r="E50" s="28"/>
      <c r="F50" s="28"/>
      <c r="G50" s="28"/>
      <c r="H50" s="28"/>
      <c r="I50" s="28"/>
      <c r="J50" s="28"/>
      <c r="K50" s="28"/>
    </row>
    <row r="51" spans="2:11" ht="12.75" customHeight="1" x14ac:dyDescent="0.2">
      <c r="B51" s="26"/>
      <c r="C51" s="27"/>
      <c r="D51" s="26"/>
      <c r="E51" s="28"/>
      <c r="F51" s="28"/>
      <c r="G51" s="28"/>
      <c r="H51" s="28"/>
      <c r="I51" s="28"/>
      <c r="J51" s="28"/>
      <c r="K51" s="28"/>
    </row>
    <row r="52" spans="2:11" ht="12.75" customHeight="1" x14ac:dyDescent="0.2">
      <c r="B52" s="26"/>
      <c r="C52" s="27"/>
      <c r="D52" s="26"/>
      <c r="E52" s="28"/>
      <c r="F52" s="28"/>
      <c r="G52" s="28"/>
      <c r="H52" s="28"/>
      <c r="I52" s="28"/>
      <c r="J52" s="28"/>
      <c r="K52" s="28"/>
    </row>
    <row r="53" spans="2:11" ht="12.75" customHeight="1" x14ac:dyDescent="0.2">
      <c r="B53" s="26"/>
      <c r="C53" s="27"/>
      <c r="D53" s="26"/>
      <c r="E53" s="28"/>
      <c r="F53" s="28"/>
      <c r="G53" s="28"/>
      <c r="H53" s="28"/>
      <c r="I53" s="28"/>
      <c r="J53" s="28"/>
      <c r="K53" s="28"/>
    </row>
    <row r="54" spans="2:11" ht="12.75" customHeight="1" x14ac:dyDescent="0.2">
      <c r="B54" s="26"/>
      <c r="C54" s="27"/>
      <c r="D54" s="26"/>
      <c r="E54" s="28"/>
      <c r="F54" s="28"/>
      <c r="G54" s="28"/>
      <c r="H54" s="28"/>
      <c r="I54" s="28"/>
      <c r="J54" s="28"/>
      <c r="K54" s="28"/>
    </row>
    <row r="55" spans="2:11" ht="12.75" customHeight="1" x14ac:dyDescent="0.2">
      <c r="B55" s="26"/>
      <c r="C55" s="27"/>
      <c r="D55" s="26"/>
      <c r="E55" s="28"/>
      <c r="F55" s="28"/>
      <c r="G55" s="28"/>
      <c r="H55" s="28"/>
      <c r="I55" s="28"/>
      <c r="J55" s="28"/>
      <c r="K55" s="28"/>
    </row>
    <row r="56" spans="2:11" ht="12.75" customHeight="1" x14ac:dyDescent="0.2">
      <c r="B56" s="26"/>
      <c r="C56" s="27"/>
      <c r="D56" s="26"/>
      <c r="E56" s="28"/>
      <c r="F56" s="28"/>
      <c r="G56" s="28"/>
      <c r="H56" s="28"/>
      <c r="I56" s="28"/>
      <c r="J56" s="28"/>
      <c r="K56" s="28"/>
    </row>
    <row r="57" spans="2:11" ht="12.75" customHeight="1" x14ac:dyDescent="0.2">
      <c r="B57" s="26"/>
      <c r="C57" s="27"/>
      <c r="D57" s="26"/>
      <c r="E57" s="28"/>
      <c r="F57" s="28"/>
      <c r="G57" s="28"/>
      <c r="H57" s="28"/>
      <c r="I57" s="28"/>
      <c r="J57" s="28"/>
      <c r="K57" s="28"/>
    </row>
    <row r="58" spans="2:11" ht="12.75" customHeight="1" x14ac:dyDescent="0.2">
      <c r="B58" s="26"/>
      <c r="C58" s="27"/>
      <c r="D58" s="26"/>
      <c r="E58" s="28"/>
      <c r="F58" s="28"/>
      <c r="G58" s="28"/>
      <c r="H58" s="28"/>
      <c r="I58" s="28"/>
      <c r="J58" s="28"/>
      <c r="K58" s="28"/>
    </row>
    <row r="59" spans="2:11" ht="12.75" customHeight="1" x14ac:dyDescent="0.2">
      <c r="B59" s="26"/>
      <c r="C59" s="27"/>
      <c r="D59" s="26"/>
      <c r="E59" s="28"/>
      <c r="F59" s="28"/>
      <c r="G59" s="28"/>
      <c r="H59" s="28"/>
      <c r="I59" s="28"/>
      <c r="J59" s="28"/>
      <c r="K59" s="28"/>
    </row>
    <row r="60" spans="2:11" ht="15" customHeight="1" x14ac:dyDescent="0.2">
      <c r="B60" s="26"/>
      <c r="C60" s="27"/>
      <c r="D60" s="26"/>
      <c r="E60" s="28"/>
      <c r="F60" s="28"/>
      <c r="G60" s="28"/>
      <c r="H60" s="28"/>
      <c r="I60" s="28"/>
      <c r="J60" s="28"/>
      <c r="K60" s="28"/>
    </row>
    <row r="61" spans="2:11" ht="15" customHeight="1" x14ac:dyDescent="0.2">
      <c r="B61" s="26"/>
      <c r="C61" s="27"/>
      <c r="D61" s="26"/>
      <c r="E61" s="28"/>
      <c r="F61" s="28"/>
      <c r="G61" s="28"/>
      <c r="H61" s="28"/>
      <c r="I61" s="28"/>
      <c r="J61" s="28"/>
      <c r="K61" s="28"/>
    </row>
    <row r="62" spans="2:11" ht="15" customHeight="1" x14ac:dyDescent="0.2">
      <c r="B62" s="26"/>
      <c r="C62" s="27"/>
      <c r="D62" s="26"/>
      <c r="E62" s="28"/>
      <c r="F62" s="28"/>
      <c r="G62" s="28"/>
      <c r="H62" s="28"/>
      <c r="I62" s="28"/>
      <c r="J62" s="28"/>
      <c r="K62" s="28"/>
    </row>
    <row r="63" spans="2:11" ht="12.75" customHeight="1" x14ac:dyDescent="0.2">
      <c r="B63" s="26"/>
      <c r="C63" s="27"/>
      <c r="D63" s="26"/>
      <c r="E63" s="28"/>
      <c r="F63" s="28"/>
      <c r="G63" s="28"/>
      <c r="H63" s="28"/>
      <c r="I63" s="28"/>
      <c r="J63" s="28"/>
      <c r="K63" s="28"/>
    </row>
    <row r="64" spans="2:11" ht="12.75" customHeight="1" x14ac:dyDescent="0.2">
      <c r="B64" s="26"/>
      <c r="C64" s="27"/>
      <c r="D64" s="26"/>
      <c r="E64" s="28"/>
      <c r="F64" s="28"/>
      <c r="G64" s="28"/>
      <c r="H64" s="28"/>
      <c r="I64" s="28"/>
      <c r="J64" s="28"/>
      <c r="K64" s="28"/>
    </row>
    <row r="65" spans="2:11" ht="12.75" customHeight="1" x14ac:dyDescent="0.2">
      <c r="B65" s="26"/>
      <c r="C65" s="27"/>
      <c r="D65" s="26"/>
      <c r="E65" s="28"/>
      <c r="F65" s="28"/>
      <c r="G65" s="28"/>
      <c r="H65" s="28"/>
      <c r="I65" s="28"/>
      <c r="J65" s="28"/>
      <c r="K65" s="28"/>
    </row>
    <row r="66" spans="2:11" ht="19.5" customHeight="1" x14ac:dyDescent="0.2">
      <c r="B66" s="26"/>
      <c r="C66" s="27"/>
      <c r="D66" s="26"/>
      <c r="E66" s="28"/>
      <c r="F66" s="28"/>
      <c r="G66" s="28"/>
      <c r="H66" s="28"/>
      <c r="I66" s="28"/>
      <c r="J66" s="28"/>
      <c r="K66" s="28"/>
    </row>
    <row r="67" spans="2:11" ht="34.5" customHeight="1" x14ac:dyDescent="0.2">
      <c r="B67" s="26"/>
      <c r="C67" s="27"/>
      <c r="D67" s="26"/>
      <c r="E67" s="28"/>
      <c r="F67" s="28"/>
      <c r="G67" s="28"/>
      <c r="H67" s="28"/>
      <c r="I67" s="28"/>
      <c r="J67" s="28"/>
      <c r="K67" s="28"/>
    </row>
    <row r="68" spans="2:11" ht="18.75" customHeight="1" x14ac:dyDescent="0.2">
      <c r="B68" s="26"/>
      <c r="C68" s="27"/>
      <c r="D68" s="26"/>
      <c r="E68" s="28"/>
      <c r="F68" s="28"/>
      <c r="G68" s="28"/>
      <c r="H68" s="28"/>
      <c r="I68" s="28"/>
      <c r="J68" s="28"/>
      <c r="K68" s="28"/>
    </row>
    <row r="69" spans="2:11" ht="12.75" customHeight="1" x14ac:dyDescent="0.2">
      <c r="B69" s="26"/>
      <c r="C69" s="27"/>
      <c r="D69" s="26"/>
      <c r="E69" s="28"/>
      <c r="F69" s="28"/>
      <c r="G69" s="28"/>
      <c r="H69" s="28"/>
      <c r="I69" s="28"/>
      <c r="J69" s="28"/>
      <c r="K69" s="28"/>
    </row>
    <row r="70" spans="2:11" ht="12.75" customHeight="1" x14ac:dyDescent="0.2">
      <c r="B70" s="26"/>
      <c r="C70" s="27"/>
      <c r="D70" s="26"/>
      <c r="E70" s="28"/>
      <c r="F70" s="28"/>
      <c r="G70" s="28"/>
      <c r="H70" s="28"/>
      <c r="I70" s="28"/>
      <c r="J70" s="28"/>
      <c r="K70" s="28"/>
    </row>
    <row r="71" spans="2:11" ht="12.75" customHeight="1" x14ac:dyDescent="0.2">
      <c r="B71" s="26"/>
      <c r="C71" s="27"/>
      <c r="D71" s="26"/>
      <c r="E71" s="28"/>
      <c r="F71" s="28"/>
      <c r="G71" s="28"/>
      <c r="H71" s="28"/>
      <c r="I71" s="28"/>
      <c r="J71" s="28"/>
      <c r="K71" s="28"/>
    </row>
    <row r="72" spans="2:11" ht="12.75" customHeight="1" x14ac:dyDescent="0.2">
      <c r="B72" s="26"/>
      <c r="C72" s="27"/>
      <c r="D72" s="26"/>
      <c r="E72" s="28"/>
      <c r="F72" s="28"/>
      <c r="G72" s="28"/>
      <c r="H72" s="28"/>
      <c r="I72" s="28"/>
      <c r="J72" s="28"/>
      <c r="K72" s="28"/>
    </row>
    <row r="73" spans="2:11" ht="12.75" customHeight="1" x14ac:dyDescent="0.2">
      <c r="B73" s="26"/>
      <c r="C73" s="27"/>
      <c r="D73" s="26"/>
      <c r="E73" s="28"/>
      <c r="F73" s="28"/>
      <c r="G73" s="28"/>
      <c r="H73" s="28"/>
      <c r="I73" s="28"/>
      <c r="J73" s="28"/>
      <c r="K73" s="28"/>
    </row>
    <row r="74" spans="2:11" ht="12.75" customHeight="1" x14ac:dyDescent="0.2">
      <c r="B74" s="26"/>
      <c r="C74" s="27"/>
      <c r="D74" s="26"/>
      <c r="E74" s="28"/>
      <c r="F74" s="28"/>
      <c r="G74" s="28"/>
      <c r="H74" s="28"/>
      <c r="I74" s="28"/>
      <c r="J74" s="28"/>
      <c r="K74" s="28"/>
    </row>
    <row r="75" spans="2:11" ht="12.75" customHeight="1" x14ac:dyDescent="0.2">
      <c r="B75" s="26"/>
      <c r="C75" s="27"/>
      <c r="D75" s="26"/>
      <c r="E75" s="28"/>
      <c r="F75" s="28"/>
      <c r="G75" s="28"/>
      <c r="H75" s="28"/>
      <c r="I75" s="28"/>
      <c r="J75" s="28"/>
      <c r="K75" s="28"/>
    </row>
    <row r="76" spans="2:11" ht="12.75" customHeight="1" x14ac:dyDescent="0.2">
      <c r="B76" s="26"/>
      <c r="C76" s="27"/>
      <c r="D76" s="26"/>
      <c r="E76" s="28"/>
      <c r="F76" s="28"/>
      <c r="G76" s="28"/>
      <c r="H76" s="28"/>
      <c r="I76" s="28"/>
      <c r="J76" s="28"/>
      <c r="K76" s="28"/>
    </row>
    <row r="77" spans="2:11" ht="12.75" customHeight="1" x14ac:dyDescent="0.2">
      <c r="B77" s="26"/>
      <c r="C77" s="27"/>
      <c r="D77" s="26"/>
      <c r="E77" s="28"/>
      <c r="F77" s="28"/>
      <c r="G77" s="28"/>
      <c r="H77" s="28"/>
      <c r="I77" s="28"/>
      <c r="J77" s="28"/>
      <c r="K77" s="28"/>
    </row>
    <row r="78" spans="2:11" ht="12.75" customHeight="1" x14ac:dyDescent="0.2">
      <c r="B78" s="26"/>
      <c r="C78" s="27"/>
      <c r="D78" s="26"/>
      <c r="E78" s="28"/>
      <c r="F78" s="28"/>
      <c r="G78" s="28"/>
      <c r="H78" s="28"/>
      <c r="I78" s="28"/>
      <c r="J78" s="28"/>
      <c r="K78" s="28"/>
    </row>
    <row r="79" spans="2:11" ht="12.75" customHeight="1" x14ac:dyDescent="0.2">
      <c r="B79" s="26"/>
      <c r="C79" s="27"/>
      <c r="D79" s="26"/>
      <c r="E79" s="28"/>
      <c r="F79" s="28"/>
      <c r="G79" s="28"/>
      <c r="H79" s="28"/>
      <c r="I79" s="28"/>
      <c r="J79" s="28"/>
      <c r="K79" s="28"/>
    </row>
    <row r="80" spans="2:11" ht="12.75" customHeight="1" x14ac:dyDescent="0.2">
      <c r="B80" s="26"/>
      <c r="C80" s="27"/>
      <c r="D80" s="26"/>
      <c r="E80" s="28"/>
      <c r="F80" s="28"/>
      <c r="G80" s="28"/>
      <c r="H80" s="28"/>
      <c r="I80" s="28"/>
      <c r="J80" s="28"/>
      <c r="K80" s="28"/>
    </row>
    <row r="81" spans="2:11" ht="12.75" customHeight="1" x14ac:dyDescent="0.2">
      <c r="B81" s="26"/>
      <c r="C81" s="27"/>
      <c r="D81" s="26"/>
      <c r="E81" s="28"/>
      <c r="F81" s="28"/>
      <c r="G81" s="28"/>
      <c r="H81" s="28"/>
      <c r="I81" s="28"/>
      <c r="J81" s="28"/>
      <c r="K81" s="28"/>
    </row>
    <row r="82" spans="2:11" ht="12.75" customHeight="1" x14ac:dyDescent="0.2">
      <c r="B82" s="26"/>
      <c r="C82" s="27"/>
      <c r="D82" s="26"/>
      <c r="E82" s="28"/>
      <c r="F82" s="28"/>
      <c r="G82" s="28"/>
      <c r="H82" s="28"/>
      <c r="I82" s="28"/>
      <c r="J82" s="28"/>
      <c r="K82" s="28"/>
    </row>
    <row r="83" spans="2:11" ht="12.75" customHeight="1" x14ac:dyDescent="0.2">
      <c r="B83" s="26"/>
      <c r="C83" s="27"/>
      <c r="D83" s="26"/>
      <c r="E83" s="28"/>
      <c r="F83" s="28"/>
      <c r="G83" s="28"/>
      <c r="H83" s="28"/>
      <c r="I83" s="28"/>
      <c r="J83" s="28"/>
      <c r="K83" s="28"/>
    </row>
    <row r="84" spans="2:11" ht="12.75" customHeight="1" x14ac:dyDescent="0.2">
      <c r="B84" s="26"/>
      <c r="C84" s="27"/>
      <c r="D84" s="26"/>
      <c r="E84" s="28"/>
      <c r="F84" s="28"/>
      <c r="G84" s="28"/>
      <c r="H84" s="28"/>
      <c r="I84" s="28"/>
      <c r="J84" s="28"/>
      <c r="K84" s="28"/>
    </row>
    <row r="85" spans="2:11" ht="12.75" customHeight="1" x14ac:dyDescent="0.2">
      <c r="B85" s="26"/>
      <c r="C85" s="27"/>
      <c r="D85" s="26"/>
      <c r="E85" s="28"/>
      <c r="F85" s="28"/>
      <c r="G85" s="28"/>
      <c r="H85" s="28"/>
      <c r="I85" s="28"/>
      <c r="J85" s="28"/>
      <c r="K85" s="28"/>
    </row>
    <row r="86" spans="2:11" ht="12.75" customHeight="1" x14ac:dyDescent="0.2">
      <c r="B86" s="26"/>
      <c r="C86" s="27"/>
      <c r="D86" s="26"/>
      <c r="E86" s="28"/>
      <c r="F86" s="28"/>
      <c r="G86" s="28"/>
      <c r="H86" s="28"/>
      <c r="I86" s="28"/>
      <c r="J86" s="28"/>
      <c r="K86" s="28"/>
    </row>
    <row r="87" spans="2:11" ht="12.75" customHeight="1" x14ac:dyDescent="0.2">
      <c r="B87" s="26"/>
      <c r="C87" s="27"/>
      <c r="D87" s="26"/>
      <c r="E87" s="28"/>
      <c r="F87" s="28"/>
      <c r="G87" s="28"/>
      <c r="H87" s="28"/>
      <c r="I87" s="28"/>
      <c r="J87" s="28"/>
      <c r="K87" s="28"/>
    </row>
    <row r="88" spans="2:11" ht="12.75" customHeight="1" x14ac:dyDescent="0.2">
      <c r="B88" s="26"/>
      <c r="C88" s="27"/>
      <c r="D88" s="26"/>
      <c r="E88" s="28"/>
      <c r="F88" s="28"/>
      <c r="G88" s="28"/>
      <c r="H88" s="28"/>
      <c r="I88" s="28"/>
      <c r="J88" s="28"/>
      <c r="K88" s="28"/>
    </row>
    <row r="89" spans="2:11" ht="12.75" customHeight="1" x14ac:dyDescent="0.2">
      <c r="B89" s="26"/>
      <c r="C89" s="27"/>
      <c r="D89" s="26"/>
      <c r="E89" s="28"/>
      <c r="F89" s="28"/>
      <c r="G89" s="28"/>
      <c r="H89" s="28"/>
      <c r="I89" s="28"/>
      <c r="J89" s="28"/>
      <c r="K89" s="28"/>
    </row>
    <row r="90" spans="2:11" ht="12.75" customHeight="1" x14ac:dyDescent="0.2">
      <c r="B90" s="26"/>
      <c r="C90" s="27"/>
      <c r="D90" s="26"/>
      <c r="E90" s="28"/>
      <c r="F90" s="28"/>
      <c r="G90" s="28"/>
      <c r="H90" s="28"/>
      <c r="I90" s="28"/>
      <c r="J90" s="28"/>
      <c r="K90" s="28"/>
    </row>
    <row r="91" spans="2:11" ht="12.75" customHeight="1" x14ac:dyDescent="0.2">
      <c r="B91" s="26"/>
      <c r="C91" s="27"/>
      <c r="D91" s="26"/>
      <c r="E91" s="28"/>
      <c r="F91" s="28"/>
      <c r="G91" s="28"/>
      <c r="H91" s="28"/>
      <c r="I91" s="28"/>
      <c r="J91" s="28"/>
      <c r="K91" s="28"/>
    </row>
    <row r="92" spans="2:11" ht="12.75" customHeight="1" x14ac:dyDescent="0.2">
      <c r="B92" s="26"/>
      <c r="C92" s="27"/>
      <c r="D92" s="26"/>
      <c r="E92" s="28"/>
      <c r="F92" s="28"/>
      <c r="G92" s="28"/>
      <c r="H92" s="28"/>
      <c r="I92" s="28"/>
      <c r="J92" s="28"/>
      <c r="K92" s="28"/>
    </row>
    <row r="93" spans="2:11" ht="12.75" customHeight="1" x14ac:dyDescent="0.2">
      <c r="B93" s="26"/>
      <c r="C93" s="27"/>
      <c r="D93" s="26"/>
      <c r="E93" s="28"/>
      <c r="F93" s="28"/>
      <c r="G93" s="28"/>
      <c r="H93" s="28"/>
      <c r="I93" s="28"/>
      <c r="J93" s="28"/>
      <c r="K93" s="28"/>
    </row>
    <row r="94" spans="2:11" ht="12.75" customHeight="1" x14ac:dyDescent="0.2">
      <c r="B94" s="26"/>
      <c r="C94" s="27"/>
      <c r="D94" s="26"/>
      <c r="E94" s="28"/>
      <c r="F94" s="28"/>
      <c r="G94" s="28"/>
      <c r="H94" s="28"/>
      <c r="I94" s="28"/>
      <c r="J94" s="28"/>
      <c r="K94" s="28"/>
    </row>
    <row r="95" spans="2:11" ht="12.75" customHeight="1" x14ac:dyDescent="0.2">
      <c r="B95" s="26"/>
      <c r="C95" s="27"/>
      <c r="D95" s="26"/>
      <c r="E95" s="28"/>
      <c r="F95" s="28"/>
      <c r="G95" s="28"/>
      <c r="H95" s="28"/>
      <c r="I95" s="28"/>
      <c r="J95" s="28"/>
      <c r="K95" s="28"/>
    </row>
    <row r="96" spans="2:11" ht="12.75" customHeight="1" x14ac:dyDescent="0.2">
      <c r="B96" s="26"/>
      <c r="C96" s="27"/>
      <c r="D96" s="26"/>
      <c r="E96" s="28"/>
      <c r="F96" s="28"/>
      <c r="G96" s="28"/>
      <c r="H96" s="28"/>
      <c r="I96" s="28"/>
      <c r="J96" s="28"/>
      <c r="K96" s="28"/>
    </row>
    <row r="97" spans="2:11" ht="12.75" customHeight="1" x14ac:dyDescent="0.2">
      <c r="B97" s="26"/>
      <c r="C97" s="27"/>
      <c r="D97" s="26"/>
      <c r="E97" s="28"/>
      <c r="F97" s="28"/>
      <c r="G97" s="28"/>
      <c r="H97" s="28"/>
      <c r="I97" s="28"/>
      <c r="J97" s="28"/>
      <c r="K97" s="28"/>
    </row>
    <row r="98" spans="2:11" ht="12.75" customHeight="1" x14ac:dyDescent="0.2">
      <c r="B98" s="26"/>
      <c r="C98" s="27"/>
      <c r="D98" s="26"/>
      <c r="E98" s="28"/>
      <c r="F98" s="28"/>
      <c r="G98" s="28"/>
      <c r="H98" s="28"/>
      <c r="I98" s="28"/>
      <c r="J98" s="28"/>
      <c r="K98" s="28"/>
    </row>
    <row r="99" spans="2:11" ht="12.75" customHeight="1" x14ac:dyDescent="0.2">
      <c r="B99" s="26"/>
      <c r="C99" s="27"/>
      <c r="D99" s="26"/>
      <c r="E99" s="28"/>
      <c r="F99" s="28"/>
      <c r="G99" s="28"/>
      <c r="H99" s="28"/>
      <c r="I99" s="28"/>
      <c r="J99" s="28"/>
      <c r="K99" s="28"/>
    </row>
    <row r="100" spans="2:11" ht="12.75" customHeight="1" x14ac:dyDescent="0.2">
      <c r="B100" s="26"/>
      <c r="C100" s="27"/>
      <c r="D100" s="26"/>
      <c r="E100" s="28"/>
      <c r="F100" s="28"/>
      <c r="G100" s="28"/>
      <c r="H100" s="28"/>
      <c r="I100" s="28"/>
      <c r="J100" s="28"/>
      <c r="K100" s="28"/>
    </row>
    <row r="101" spans="2:11" ht="12.75" customHeight="1" x14ac:dyDescent="0.2">
      <c r="B101" s="26"/>
      <c r="C101" s="27"/>
      <c r="D101" s="26"/>
      <c r="E101" s="28"/>
      <c r="F101" s="28"/>
      <c r="G101" s="28"/>
      <c r="H101" s="28"/>
      <c r="I101" s="28"/>
      <c r="J101" s="28"/>
      <c r="K101" s="28"/>
    </row>
    <row r="102" spans="2:11" ht="12.75" customHeight="1" x14ac:dyDescent="0.2">
      <c r="B102" s="26"/>
      <c r="C102" s="27"/>
      <c r="D102" s="26"/>
      <c r="E102" s="28"/>
      <c r="F102" s="28"/>
      <c r="G102" s="28"/>
      <c r="H102" s="28"/>
      <c r="I102" s="28"/>
      <c r="J102" s="28"/>
      <c r="K102" s="28"/>
    </row>
    <row r="103" spans="2:11" ht="12.75" customHeight="1" x14ac:dyDescent="0.2">
      <c r="B103" s="26"/>
      <c r="C103" s="27"/>
      <c r="D103" s="26"/>
      <c r="E103" s="28"/>
      <c r="F103" s="28"/>
      <c r="G103" s="28"/>
      <c r="H103" s="28"/>
      <c r="I103" s="28"/>
      <c r="J103" s="28"/>
      <c r="K103" s="28"/>
    </row>
    <row r="104" spans="2:11" ht="12.75" customHeight="1" x14ac:dyDescent="0.2">
      <c r="B104" s="26"/>
      <c r="C104" s="27"/>
      <c r="D104" s="26"/>
      <c r="E104" s="28"/>
      <c r="F104" s="28"/>
      <c r="G104" s="28"/>
      <c r="H104" s="28"/>
      <c r="I104" s="28"/>
      <c r="J104" s="28"/>
      <c r="K104" s="28"/>
    </row>
    <row r="105" spans="2:11" ht="12.75" customHeight="1" x14ac:dyDescent="0.2">
      <c r="B105" s="26"/>
      <c r="C105" s="27"/>
      <c r="D105" s="26"/>
      <c r="E105" s="28"/>
      <c r="F105" s="28"/>
      <c r="G105" s="28"/>
      <c r="H105" s="28"/>
      <c r="I105" s="28"/>
      <c r="J105" s="28"/>
      <c r="K105" s="28"/>
    </row>
    <row r="106" spans="2:11" ht="12.75" customHeight="1" x14ac:dyDescent="0.2">
      <c r="B106" s="26"/>
      <c r="C106" s="27"/>
      <c r="D106" s="26"/>
      <c r="E106" s="28"/>
      <c r="F106" s="28"/>
      <c r="G106" s="28"/>
      <c r="H106" s="28"/>
      <c r="I106" s="28"/>
      <c r="J106" s="28"/>
      <c r="K106" s="28"/>
    </row>
    <row r="107" spans="2:11" ht="12.75" customHeight="1" x14ac:dyDescent="0.2">
      <c r="B107" s="26"/>
      <c r="C107" s="27"/>
      <c r="D107" s="26"/>
      <c r="E107" s="28"/>
      <c r="F107" s="28"/>
      <c r="G107" s="28"/>
      <c r="H107" s="28"/>
      <c r="I107" s="28"/>
      <c r="J107" s="28"/>
      <c r="K107" s="28"/>
    </row>
    <row r="108" spans="2:11" ht="12.75" customHeight="1" x14ac:dyDescent="0.2">
      <c r="B108" s="26"/>
      <c r="C108" s="27"/>
      <c r="D108" s="26"/>
      <c r="E108" s="28"/>
      <c r="F108" s="28"/>
      <c r="G108" s="28"/>
      <c r="H108" s="28"/>
      <c r="I108" s="28"/>
      <c r="J108" s="28"/>
      <c r="K108" s="28"/>
    </row>
    <row r="109" spans="2:11" ht="12.75" customHeight="1" x14ac:dyDescent="0.2">
      <c r="B109" s="26"/>
      <c r="C109" s="27"/>
      <c r="D109" s="26"/>
      <c r="E109" s="28"/>
      <c r="F109" s="28"/>
      <c r="G109" s="28"/>
      <c r="H109" s="28"/>
      <c r="I109" s="28"/>
      <c r="J109" s="28"/>
      <c r="K109" s="28"/>
    </row>
    <row r="110" spans="2:11" ht="12.75" customHeight="1" x14ac:dyDescent="0.2">
      <c r="B110" s="26"/>
      <c r="C110" s="27"/>
      <c r="D110" s="26"/>
      <c r="E110" s="28"/>
      <c r="F110" s="28"/>
      <c r="G110" s="28"/>
      <c r="H110" s="28"/>
      <c r="I110" s="28"/>
      <c r="J110" s="28"/>
      <c r="K110" s="28"/>
    </row>
    <row r="111" spans="2:11" ht="12.75" customHeight="1" x14ac:dyDescent="0.2">
      <c r="B111" s="26"/>
      <c r="C111" s="27"/>
      <c r="D111" s="26"/>
      <c r="E111" s="28"/>
      <c r="F111" s="28"/>
      <c r="G111" s="28"/>
      <c r="H111" s="28"/>
      <c r="I111" s="28"/>
      <c r="J111" s="28"/>
      <c r="K111" s="28"/>
    </row>
    <row r="112" spans="2:11" ht="12.75" customHeight="1" x14ac:dyDescent="0.2">
      <c r="B112" s="26"/>
      <c r="C112" s="27"/>
      <c r="D112" s="26"/>
      <c r="E112" s="28"/>
      <c r="F112" s="28"/>
      <c r="G112" s="28"/>
      <c r="H112" s="28"/>
      <c r="I112" s="28"/>
      <c r="J112" s="28"/>
      <c r="K112" s="28"/>
    </row>
    <row r="113" spans="2:11" ht="12.75" customHeight="1" x14ac:dyDescent="0.2">
      <c r="B113" s="26"/>
      <c r="C113" s="27"/>
      <c r="D113" s="26"/>
      <c r="E113" s="28"/>
      <c r="F113" s="28"/>
      <c r="G113" s="28"/>
      <c r="H113" s="28"/>
      <c r="I113" s="28"/>
      <c r="J113" s="28"/>
      <c r="K113" s="28"/>
    </row>
    <row r="114" spans="2:11" ht="12.75" customHeight="1" x14ac:dyDescent="0.2">
      <c r="B114" s="26"/>
      <c r="C114" s="27"/>
      <c r="D114" s="26"/>
      <c r="E114" s="28"/>
      <c r="F114" s="28"/>
      <c r="G114" s="28"/>
      <c r="H114" s="28"/>
      <c r="I114" s="28"/>
      <c r="J114" s="28"/>
      <c r="K114" s="28"/>
    </row>
    <row r="115" spans="2:11" ht="12.75" customHeight="1" x14ac:dyDescent="0.2">
      <c r="B115" s="26"/>
      <c r="C115" s="27"/>
      <c r="D115" s="26"/>
      <c r="E115" s="28"/>
      <c r="F115" s="28"/>
      <c r="G115" s="28"/>
      <c r="H115" s="28"/>
      <c r="I115" s="28"/>
      <c r="J115" s="28"/>
      <c r="K115" s="28"/>
    </row>
    <row r="116" spans="2:11" ht="12.75" customHeight="1" x14ac:dyDescent="0.2">
      <c r="B116" s="26"/>
      <c r="C116" s="27"/>
      <c r="D116" s="26"/>
      <c r="E116" s="28"/>
      <c r="F116" s="28"/>
      <c r="G116" s="28"/>
      <c r="H116" s="28"/>
      <c r="I116" s="28"/>
      <c r="J116" s="28"/>
      <c r="K116" s="28"/>
    </row>
    <row r="117" spans="2:11" ht="12.75" customHeight="1" x14ac:dyDescent="0.2">
      <c r="B117" s="26"/>
      <c r="C117" s="27"/>
      <c r="D117" s="26"/>
      <c r="E117" s="28"/>
      <c r="F117" s="28"/>
      <c r="G117" s="28"/>
      <c r="H117" s="28"/>
      <c r="I117" s="28"/>
      <c r="J117" s="28"/>
      <c r="K117" s="28"/>
    </row>
    <row r="118" spans="2:11" ht="12.75" customHeight="1" x14ac:dyDescent="0.2">
      <c r="B118" s="26"/>
      <c r="C118" s="27"/>
      <c r="D118" s="26"/>
      <c r="E118" s="28"/>
      <c r="F118" s="28"/>
      <c r="G118" s="28"/>
      <c r="H118" s="28"/>
      <c r="I118" s="28"/>
      <c r="J118" s="28"/>
      <c r="K118" s="28"/>
    </row>
    <row r="119" spans="2:11" ht="12.75" customHeight="1" x14ac:dyDescent="0.2">
      <c r="B119" s="26"/>
      <c r="C119" s="27"/>
      <c r="D119" s="26"/>
      <c r="E119" s="28"/>
      <c r="F119" s="28"/>
      <c r="G119" s="28"/>
      <c r="H119" s="28"/>
      <c r="I119" s="28"/>
      <c r="J119" s="28"/>
      <c r="K119" s="28"/>
    </row>
    <row r="120" spans="2:11" ht="12.75" customHeight="1" x14ac:dyDescent="0.2">
      <c r="B120" s="26"/>
      <c r="C120" s="27"/>
      <c r="D120" s="26"/>
      <c r="E120" s="28"/>
      <c r="F120" s="28"/>
      <c r="G120" s="28"/>
      <c r="H120" s="28"/>
      <c r="I120" s="28"/>
      <c r="J120" s="28"/>
      <c r="K120" s="28"/>
    </row>
    <row r="121" spans="2:11" ht="12.75" customHeight="1" x14ac:dyDescent="0.2">
      <c r="B121" s="26"/>
      <c r="C121" s="27"/>
      <c r="D121" s="26"/>
      <c r="E121" s="28"/>
      <c r="F121" s="28"/>
      <c r="G121" s="28"/>
      <c r="H121" s="28"/>
      <c r="I121" s="28"/>
      <c r="J121" s="28"/>
      <c r="K121" s="28"/>
    </row>
    <row r="122" spans="2:11" ht="12.75" customHeight="1" x14ac:dyDescent="0.2">
      <c r="B122" s="26"/>
      <c r="C122" s="27"/>
      <c r="D122" s="26"/>
      <c r="E122" s="28"/>
      <c r="F122" s="28"/>
      <c r="G122" s="28"/>
      <c r="H122" s="28"/>
      <c r="I122" s="28"/>
      <c r="J122" s="28"/>
      <c r="K122" s="28"/>
    </row>
    <row r="123" spans="2:11" ht="12.75" customHeight="1" x14ac:dyDescent="0.2">
      <c r="B123" s="26"/>
      <c r="C123" s="27"/>
      <c r="D123" s="26"/>
      <c r="E123" s="28"/>
      <c r="F123" s="28"/>
      <c r="G123" s="28"/>
      <c r="H123" s="28"/>
      <c r="I123" s="28"/>
      <c r="J123" s="28"/>
      <c r="K123" s="28"/>
    </row>
    <row r="124" spans="2:11" ht="12.75" customHeight="1" x14ac:dyDescent="0.2">
      <c r="B124" s="26"/>
      <c r="C124" s="27"/>
      <c r="D124" s="26"/>
      <c r="E124" s="28"/>
      <c r="F124" s="28"/>
      <c r="G124" s="28"/>
      <c r="H124" s="28"/>
      <c r="I124" s="28"/>
      <c r="J124" s="28"/>
      <c r="K124" s="28"/>
    </row>
    <row r="125" spans="2:11" ht="12.75" customHeight="1" x14ac:dyDescent="0.2">
      <c r="B125" s="26"/>
      <c r="C125" s="27"/>
      <c r="D125" s="26"/>
      <c r="E125" s="28"/>
      <c r="F125" s="28"/>
      <c r="G125" s="28"/>
      <c r="H125" s="28"/>
      <c r="I125" s="28"/>
      <c r="J125" s="28"/>
      <c r="K125" s="28"/>
    </row>
    <row r="126" spans="2:11" ht="12.75" customHeight="1" x14ac:dyDescent="0.2">
      <c r="B126" s="26"/>
      <c r="C126" s="27"/>
      <c r="D126" s="26"/>
      <c r="E126" s="28"/>
      <c r="F126" s="28"/>
      <c r="G126" s="28"/>
      <c r="H126" s="28"/>
      <c r="I126" s="28"/>
      <c r="J126" s="28"/>
      <c r="K126" s="28"/>
    </row>
    <row r="127" spans="2:11" ht="12.75" customHeight="1" x14ac:dyDescent="0.2">
      <c r="B127" s="26"/>
      <c r="C127" s="27"/>
      <c r="D127" s="26"/>
      <c r="E127" s="28"/>
      <c r="F127" s="28"/>
      <c r="G127" s="28"/>
      <c r="H127" s="28"/>
      <c r="I127" s="28"/>
      <c r="J127" s="28"/>
      <c r="K127" s="28"/>
    </row>
    <row r="128" spans="2:11" ht="12.75" customHeight="1" x14ac:dyDescent="0.2">
      <c r="B128" s="26"/>
      <c r="C128" s="27"/>
      <c r="D128" s="26"/>
      <c r="E128" s="28"/>
      <c r="F128" s="28"/>
      <c r="G128" s="28"/>
      <c r="H128" s="28"/>
      <c r="I128" s="28"/>
      <c r="J128" s="28"/>
      <c r="K128" s="28"/>
    </row>
    <row r="129" spans="2:11" ht="12.75" customHeight="1" x14ac:dyDescent="0.2">
      <c r="B129" s="26"/>
      <c r="C129" s="27"/>
      <c r="D129" s="26"/>
      <c r="E129" s="28"/>
      <c r="F129" s="28"/>
      <c r="G129" s="28"/>
      <c r="H129" s="28"/>
      <c r="I129" s="28"/>
      <c r="J129" s="28"/>
      <c r="K129" s="28"/>
    </row>
    <row r="130" spans="2:11" ht="12.75" customHeight="1" x14ac:dyDescent="0.2">
      <c r="B130" s="26"/>
      <c r="C130" s="27"/>
      <c r="D130" s="26"/>
      <c r="E130" s="28"/>
      <c r="F130" s="28"/>
      <c r="G130" s="28"/>
      <c r="H130" s="28"/>
      <c r="I130" s="28"/>
      <c r="J130" s="28"/>
      <c r="K130" s="28"/>
    </row>
    <row r="131" spans="2:11" ht="12.75" customHeight="1" x14ac:dyDescent="0.2">
      <c r="B131" s="26"/>
      <c r="C131" s="27"/>
      <c r="D131" s="26"/>
      <c r="E131" s="28"/>
      <c r="F131" s="28"/>
      <c r="G131" s="28"/>
      <c r="H131" s="28"/>
      <c r="I131" s="28"/>
      <c r="J131" s="28"/>
      <c r="K131" s="28"/>
    </row>
    <row r="132" spans="2:11" ht="12.75" customHeight="1" x14ac:dyDescent="0.2">
      <c r="B132" s="26"/>
      <c r="C132" s="27"/>
      <c r="D132" s="26"/>
      <c r="E132" s="28"/>
      <c r="F132" s="28"/>
      <c r="G132" s="28"/>
      <c r="H132" s="28"/>
      <c r="I132" s="28"/>
      <c r="J132" s="28"/>
      <c r="K132" s="28"/>
    </row>
    <row r="133" spans="2:11" ht="12.75" customHeight="1" x14ac:dyDescent="0.2">
      <c r="B133" s="26"/>
      <c r="C133" s="27"/>
      <c r="D133" s="26"/>
      <c r="E133" s="28"/>
      <c r="F133" s="28"/>
      <c r="G133" s="28"/>
      <c r="H133" s="28"/>
      <c r="I133" s="28"/>
      <c r="J133" s="28"/>
      <c r="K133" s="28"/>
    </row>
    <row r="134" spans="2:11" ht="12.75" customHeight="1" x14ac:dyDescent="0.2">
      <c r="B134" s="26"/>
      <c r="C134" s="27"/>
      <c r="D134" s="26"/>
      <c r="E134" s="28"/>
      <c r="F134" s="28"/>
      <c r="G134" s="28"/>
      <c r="H134" s="28"/>
      <c r="I134" s="28"/>
      <c r="J134" s="28"/>
      <c r="K134" s="28"/>
    </row>
    <row r="135" spans="2:11" ht="12.75" customHeight="1" x14ac:dyDescent="0.2">
      <c r="B135" s="26"/>
      <c r="C135" s="27"/>
      <c r="D135" s="26"/>
      <c r="E135" s="28"/>
      <c r="F135" s="28"/>
      <c r="G135" s="28"/>
      <c r="H135" s="28"/>
      <c r="I135" s="28"/>
      <c r="J135" s="28"/>
      <c r="K135" s="28"/>
    </row>
    <row r="136" spans="2:11" ht="12.75" customHeight="1" x14ac:dyDescent="0.2">
      <c r="B136" s="26"/>
      <c r="C136" s="27"/>
      <c r="D136" s="26"/>
      <c r="E136" s="28"/>
      <c r="F136" s="28"/>
      <c r="G136" s="28"/>
      <c r="H136" s="28"/>
      <c r="I136" s="28"/>
      <c r="J136" s="28"/>
      <c r="K136" s="28"/>
    </row>
    <row r="137" spans="2:11" ht="12.75" customHeight="1" x14ac:dyDescent="0.2">
      <c r="B137" s="26"/>
      <c r="C137" s="27"/>
      <c r="D137" s="26"/>
      <c r="E137" s="28"/>
      <c r="F137" s="28"/>
      <c r="G137" s="28"/>
      <c r="H137" s="28"/>
      <c r="I137" s="28"/>
      <c r="J137" s="28"/>
      <c r="K137" s="28"/>
    </row>
    <row r="138" spans="2:11" ht="12.75" customHeight="1" x14ac:dyDescent="0.2">
      <c r="B138" s="26"/>
      <c r="C138" s="27"/>
      <c r="D138" s="26"/>
      <c r="E138" s="28"/>
      <c r="F138" s="28"/>
      <c r="G138" s="28"/>
      <c r="H138" s="28"/>
      <c r="I138" s="28"/>
      <c r="J138" s="28"/>
      <c r="K138" s="28"/>
    </row>
    <row r="139" spans="2:11" ht="12.75" customHeight="1" x14ac:dyDescent="0.2">
      <c r="B139" s="26"/>
      <c r="C139" s="27"/>
      <c r="D139" s="26"/>
      <c r="E139" s="28"/>
      <c r="F139" s="28"/>
      <c r="G139" s="28"/>
      <c r="H139" s="28"/>
      <c r="I139" s="28"/>
      <c r="J139" s="28"/>
      <c r="K139" s="28"/>
    </row>
    <row r="140" spans="2:11" ht="12.75" customHeight="1" x14ac:dyDescent="0.2">
      <c r="B140" s="26"/>
      <c r="C140" s="27"/>
      <c r="D140" s="26"/>
      <c r="E140" s="28"/>
      <c r="F140" s="28"/>
      <c r="G140" s="28"/>
      <c r="H140" s="28"/>
      <c r="I140" s="28"/>
      <c r="J140" s="28"/>
      <c r="K140" s="28"/>
    </row>
    <row r="141" spans="2:11" ht="12.75" customHeight="1" x14ac:dyDescent="0.2">
      <c r="B141" s="26"/>
      <c r="C141" s="27"/>
      <c r="D141" s="26"/>
      <c r="E141" s="28"/>
      <c r="F141" s="28"/>
      <c r="G141" s="28"/>
      <c r="H141" s="28"/>
      <c r="I141" s="28"/>
      <c r="J141" s="28"/>
      <c r="K141" s="28"/>
    </row>
    <row r="142" spans="2:11" ht="12.75" customHeight="1" x14ac:dyDescent="0.2">
      <c r="B142" s="26"/>
      <c r="C142" s="27"/>
      <c r="D142" s="26"/>
      <c r="E142" s="28"/>
      <c r="F142" s="28"/>
      <c r="G142" s="28"/>
      <c r="H142" s="28"/>
      <c r="I142" s="28"/>
      <c r="J142" s="28"/>
      <c r="K142" s="28"/>
    </row>
    <row r="143" spans="2:11" ht="12.75" customHeight="1" x14ac:dyDescent="0.2">
      <c r="B143" s="26"/>
      <c r="C143" s="27"/>
      <c r="D143" s="26"/>
      <c r="E143" s="28"/>
      <c r="F143" s="28"/>
      <c r="G143" s="28"/>
      <c r="H143" s="28"/>
      <c r="I143" s="28"/>
      <c r="J143" s="28"/>
      <c r="K143" s="28"/>
    </row>
    <row r="144" spans="2:11" ht="12.75" customHeight="1" x14ac:dyDescent="0.2">
      <c r="B144" s="26"/>
      <c r="C144" s="27"/>
      <c r="D144" s="26"/>
      <c r="E144" s="28"/>
      <c r="F144" s="28"/>
      <c r="G144" s="28"/>
      <c r="H144" s="28"/>
      <c r="I144" s="28"/>
      <c r="J144" s="28"/>
      <c r="K144" s="28"/>
    </row>
    <row r="145" spans="2:11" ht="12.75" customHeight="1" x14ac:dyDescent="0.2">
      <c r="B145" s="26"/>
      <c r="C145" s="27"/>
      <c r="D145" s="26"/>
      <c r="E145" s="28"/>
      <c r="F145" s="28"/>
      <c r="G145" s="28"/>
      <c r="H145" s="28"/>
      <c r="I145" s="28"/>
      <c r="J145" s="28"/>
      <c r="K145" s="28"/>
    </row>
    <row r="146" spans="2:11" ht="12.75" customHeight="1" x14ac:dyDescent="0.2">
      <c r="B146" s="26"/>
      <c r="C146" s="27"/>
      <c r="D146" s="26"/>
      <c r="E146" s="28"/>
      <c r="F146" s="28"/>
      <c r="G146" s="28"/>
      <c r="H146" s="28"/>
      <c r="I146" s="28"/>
      <c r="J146" s="28"/>
      <c r="K146" s="28"/>
    </row>
    <row r="147" spans="2:11" ht="12.75" customHeight="1" x14ac:dyDescent="0.2">
      <c r="B147" s="26"/>
      <c r="C147" s="27"/>
      <c r="D147" s="26"/>
      <c r="E147" s="28"/>
      <c r="F147" s="28"/>
      <c r="G147" s="28"/>
      <c r="H147" s="28"/>
      <c r="I147" s="28"/>
      <c r="J147" s="28"/>
      <c r="K147" s="28"/>
    </row>
    <row r="148" spans="2:11" ht="12.75" customHeight="1" x14ac:dyDescent="0.2">
      <c r="B148" s="26"/>
      <c r="C148" s="27"/>
      <c r="D148" s="26"/>
      <c r="E148" s="28"/>
      <c r="F148" s="28"/>
      <c r="G148" s="28"/>
      <c r="H148" s="28"/>
      <c r="I148" s="28"/>
      <c r="J148" s="28"/>
      <c r="K148" s="28"/>
    </row>
    <row r="149" spans="2:11" ht="12.75" customHeight="1" x14ac:dyDescent="0.2">
      <c r="B149" s="26"/>
      <c r="C149" s="27"/>
      <c r="D149" s="26"/>
      <c r="E149" s="28"/>
      <c r="F149" s="28"/>
      <c r="G149" s="28"/>
      <c r="H149" s="28"/>
      <c r="I149" s="28"/>
      <c r="J149" s="28"/>
      <c r="K149" s="28"/>
    </row>
    <row r="150" spans="2:11" ht="12.75" customHeight="1" x14ac:dyDescent="0.2">
      <c r="B150" s="26"/>
      <c r="C150" s="27"/>
      <c r="D150" s="26"/>
      <c r="E150" s="28"/>
      <c r="F150" s="28"/>
      <c r="G150" s="28"/>
      <c r="H150" s="28"/>
      <c r="I150" s="28"/>
      <c r="J150" s="28"/>
      <c r="K150" s="28"/>
    </row>
    <row r="151" spans="2:11" ht="12.75" customHeight="1" x14ac:dyDescent="0.2">
      <c r="B151" s="26"/>
      <c r="C151" s="27"/>
      <c r="D151" s="26"/>
      <c r="E151" s="28"/>
      <c r="F151" s="28"/>
      <c r="G151" s="28"/>
      <c r="H151" s="28"/>
      <c r="I151" s="28"/>
      <c r="J151" s="28"/>
      <c r="K151" s="28"/>
    </row>
    <row r="152" spans="2:11" ht="12.75" customHeight="1" x14ac:dyDescent="0.2">
      <c r="B152" s="26"/>
      <c r="C152" s="27"/>
      <c r="D152" s="26"/>
      <c r="E152" s="28"/>
      <c r="F152" s="28"/>
      <c r="G152" s="28"/>
      <c r="H152" s="28"/>
      <c r="I152" s="28"/>
      <c r="J152" s="28"/>
      <c r="K152" s="28"/>
    </row>
    <row r="153" spans="2:11" ht="12.75" customHeight="1" x14ac:dyDescent="0.2">
      <c r="B153" s="26"/>
      <c r="C153" s="27"/>
      <c r="D153" s="26"/>
      <c r="E153" s="28"/>
      <c r="F153" s="28"/>
      <c r="G153" s="28"/>
      <c r="H153" s="28"/>
      <c r="I153" s="28"/>
      <c r="J153" s="28"/>
      <c r="K153" s="28"/>
    </row>
    <row r="154" spans="2:11" ht="12.75" customHeight="1" x14ac:dyDescent="0.2">
      <c r="B154" s="26"/>
      <c r="C154" s="27"/>
      <c r="D154" s="26"/>
      <c r="E154" s="28"/>
      <c r="F154" s="28"/>
      <c r="G154" s="28"/>
      <c r="H154" s="28"/>
      <c r="I154" s="28"/>
      <c r="J154" s="28"/>
      <c r="K154" s="28"/>
    </row>
    <row r="155" spans="2:11" ht="12.75" customHeight="1" x14ac:dyDescent="0.2">
      <c r="B155" s="26"/>
      <c r="C155" s="27"/>
      <c r="D155" s="26"/>
      <c r="E155" s="28"/>
      <c r="F155" s="28"/>
      <c r="G155" s="28"/>
      <c r="H155" s="28"/>
      <c r="I155" s="28"/>
      <c r="J155" s="28"/>
      <c r="K155" s="28"/>
    </row>
    <row r="156" spans="2:11" ht="12.75" customHeight="1" x14ac:dyDescent="0.2">
      <c r="B156" s="26"/>
      <c r="C156" s="27"/>
      <c r="D156" s="26"/>
      <c r="E156" s="28"/>
      <c r="F156" s="28"/>
      <c r="G156" s="28"/>
      <c r="H156" s="28"/>
      <c r="I156" s="28"/>
      <c r="J156" s="28"/>
      <c r="K156" s="28"/>
    </row>
    <row r="157" spans="2:11" ht="12.75" customHeight="1" x14ac:dyDescent="0.2">
      <c r="B157" s="26"/>
      <c r="C157" s="27"/>
      <c r="D157" s="26"/>
      <c r="E157" s="28"/>
      <c r="F157" s="28"/>
      <c r="G157" s="28"/>
      <c r="H157" s="28"/>
      <c r="I157" s="28"/>
      <c r="J157" s="28"/>
      <c r="K157" s="28"/>
    </row>
    <row r="158" spans="2:11" ht="12.75" customHeight="1" x14ac:dyDescent="0.2">
      <c r="B158" s="26"/>
      <c r="C158" s="27"/>
      <c r="D158" s="26"/>
      <c r="E158" s="28"/>
      <c r="F158" s="28"/>
      <c r="G158" s="28"/>
      <c r="H158" s="28"/>
      <c r="I158" s="28"/>
      <c r="J158" s="28"/>
      <c r="K158" s="28"/>
    </row>
    <row r="159" spans="2:11" ht="12.75" customHeight="1" x14ac:dyDescent="0.2">
      <c r="B159" s="26"/>
      <c r="C159" s="27"/>
      <c r="D159" s="26"/>
      <c r="E159" s="28"/>
      <c r="F159" s="28"/>
      <c r="G159" s="28"/>
      <c r="H159" s="28"/>
      <c r="I159" s="28"/>
      <c r="J159" s="28"/>
      <c r="K159" s="28"/>
    </row>
    <row r="160" spans="2:11" ht="12.75" customHeight="1" x14ac:dyDescent="0.2">
      <c r="B160" s="26"/>
      <c r="C160" s="27"/>
      <c r="D160" s="26"/>
      <c r="E160" s="28"/>
      <c r="F160" s="28"/>
      <c r="G160" s="28"/>
      <c r="H160" s="28"/>
      <c r="I160" s="28"/>
      <c r="J160" s="28"/>
      <c r="K160" s="28"/>
    </row>
    <row r="161" spans="2:11" ht="12.75" customHeight="1" x14ac:dyDescent="0.2">
      <c r="B161" s="26"/>
      <c r="C161" s="27"/>
      <c r="D161" s="26"/>
      <c r="E161" s="28"/>
      <c r="F161" s="28"/>
      <c r="G161" s="28"/>
      <c r="H161" s="28"/>
      <c r="I161" s="28"/>
      <c r="J161" s="28"/>
      <c r="K161" s="28"/>
    </row>
    <row r="162" spans="2:11" ht="12.75" customHeight="1" x14ac:dyDescent="0.2">
      <c r="B162" s="26"/>
      <c r="C162" s="27"/>
      <c r="D162" s="26"/>
      <c r="E162" s="28"/>
      <c r="F162" s="28"/>
      <c r="G162" s="28"/>
      <c r="H162" s="28"/>
      <c r="I162" s="28"/>
      <c r="J162" s="28"/>
      <c r="K162" s="28"/>
    </row>
    <row r="163" spans="2:11" ht="12.75" customHeight="1" x14ac:dyDescent="0.2">
      <c r="B163" s="26"/>
      <c r="C163" s="27"/>
      <c r="D163" s="26"/>
      <c r="E163" s="28"/>
      <c r="F163" s="28"/>
      <c r="G163" s="28"/>
      <c r="H163" s="28"/>
      <c r="I163" s="28"/>
      <c r="J163" s="28"/>
      <c r="K163" s="28"/>
    </row>
    <row r="164" spans="2:11" ht="12.75" customHeight="1" x14ac:dyDescent="0.2">
      <c r="B164" s="26"/>
      <c r="C164" s="27"/>
      <c r="D164" s="26"/>
      <c r="E164" s="28"/>
      <c r="F164" s="28"/>
      <c r="G164" s="28"/>
      <c r="H164" s="28"/>
      <c r="I164" s="28"/>
      <c r="J164" s="28"/>
      <c r="K164" s="28"/>
    </row>
    <row r="165" spans="2:11" ht="12.75" customHeight="1" x14ac:dyDescent="0.2">
      <c r="B165" s="26"/>
      <c r="C165" s="27"/>
      <c r="D165" s="26"/>
      <c r="E165" s="28"/>
      <c r="F165" s="28"/>
      <c r="G165" s="28"/>
      <c r="H165" s="28"/>
      <c r="I165" s="28"/>
      <c r="J165" s="28"/>
      <c r="K165" s="28"/>
    </row>
    <row r="166" spans="2:11" ht="12.75" customHeight="1" x14ac:dyDescent="0.2">
      <c r="B166" s="26"/>
      <c r="C166" s="27"/>
      <c r="D166" s="26"/>
      <c r="E166" s="28"/>
      <c r="F166" s="28"/>
      <c r="G166" s="28"/>
      <c r="H166" s="28"/>
      <c r="I166" s="28"/>
      <c r="J166" s="28"/>
      <c r="K166" s="28"/>
    </row>
    <row r="167" spans="2:11" ht="12.75" customHeight="1" x14ac:dyDescent="0.2">
      <c r="B167" s="26"/>
      <c r="C167" s="27"/>
      <c r="D167" s="26"/>
      <c r="E167" s="28"/>
      <c r="F167" s="28"/>
      <c r="G167" s="28"/>
      <c r="H167" s="28"/>
      <c r="I167" s="28"/>
      <c r="J167" s="28"/>
      <c r="K167" s="28"/>
    </row>
    <row r="168" spans="2:11" ht="12.75" customHeight="1" x14ac:dyDescent="0.2">
      <c r="B168" s="26"/>
      <c r="C168" s="27"/>
      <c r="D168" s="26"/>
      <c r="E168" s="28"/>
      <c r="F168" s="28"/>
      <c r="G168" s="28"/>
      <c r="H168" s="28"/>
      <c r="I168" s="28"/>
      <c r="J168" s="28"/>
      <c r="K168" s="28"/>
    </row>
    <row r="169" spans="2:11" ht="12.75" customHeight="1" x14ac:dyDescent="0.2">
      <c r="B169" s="26"/>
      <c r="C169" s="27"/>
      <c r="D169" s="26"/>
      <c r="E169" s="28"/>
      <c r="F169" s="28"/>
      <c r="G169" s="28"/>
      <c r="H169" s="28"/>
      <c r="I169" s="28"/>
      <c r="J169" s="28"/>
      <c r="K169" s="28"/>
    </row>
    <row r="170" spans="2:11" ht="12.75" customHeight="1" x14ac:dyDescent="0.2">
      <c r="B170" s="26"/>
      <c r="C170" s="27"/>
      <c r="D170" s="26"/>
      <c r="E170" s="28"/>
      <c r="F170" s="28"/>
      <c r="G170" s="28"/>
      <c r="H170" s="28"/>
      <c r="I170" s="28"/>
      <c r="J170" s="28"/>
      <c r="K170" s="28"/>
    </row>
    <row r="171" spans="2:11" ht="12.75" customHeight="1" x14ac:dyDescent="0.2">
      <c r="B171" s="26"/>
      <c r="C171" s="27"/>
      <c r="D171" s="26"/>
      <c r="E171" s="28"/>
      <c r="F171" s="28"/>
      <c r="G171" s="28"/>
      <c r="H171" s="28"/>
      <c r="I171" s="28"/>
      <c r="J171" s="28"/>
      <c r="K171" s="28"/>
    </row>
    <row r="172" spans="2:11" ht="12.75" customHeight="1" x14ac:dyDescent="0.2">
      <c r="B172" s="26"/>
      <c r="C172" s="27"/>
      <c r="D172" s="26"/>
      <c r="E172" s="28"/>
      <c r="F172" s="28"/>
      <c r="G172" s="28"/>
      <c r="H172" s="28"/>
      <c r="I172" s="28"/>
      <c r="J172" s="28"/>
      <c r="K172" s="28"/>
    </row>
    <row r="173" spans="2:11" ht="12.75" customHeight="1" x14ac:dyDescent="0.2">
      <c r="B173" s="26"/>
      <c r="C173" s="27"/>
      <c r="D173" s="26"/>
      <c r="E173" s="28"/>
      <c r="F173" s="28"/>
      <c r="G173" s="28"/>
      <c r="H173" s="28"/>
      <c r="I173" s="28"/>
      <c r="J173" s="28"/>
      <c r="K173" s="28"/>
    </row>
    <row r="174" spans="2:11" ht="12.75" customHeight="1" x14ac:dyDescent="0.2">
      <c r="B174" s="26"/>
      <c r="C174" s="27"/>
      <c r="D174" s="26"/>
      <c r="E174" s="28"/>
      <c r="F174" s="28"/>
      <c r="G174" s="28"/>
      <c r="H174" s="28"/>
      <c r="I174" s="28"/>
      <c r="J174" s="28"/>
      <c r="K174" s="28"/>
    </row>
    <row r="175" spans="2:11" ht="12.75" customHeight="1" x14ac:dyDescent="0.2">
      <c r="B175" s="26"/>
      <c r="C175" s="27"/>
      <c r="D175" s="26"/>
      <c r="E175" s="28"/>
      <c r="F175" s="28"/>
      <c r="G175" s="28"/>
      <c r="H175" s="28"/>
      <c r="I175" s="28"/>
      <c r="J175" s="28"/>
      <c r="K175" s="28"/>
    </row>
    <row r="176" spans="2:11" ht="12.75" customHeight="1" x14ac:dyDescent="0.2">
      <c r="B176" s="26"/>
      <c r="C176" s="27"/>
      <c r="D176" s="26"/>
      <c r="E176" s="28"/>
      <c r="F176" s="28"/>
      <c r="G176" s="28"/>
      <c r="H176" s="28"/>
      <c r="I176" s="28"/>
      <c r="J176" s="28"/>
      <c r="K176" s="28"/>
    </row>
    <row r="177" spans="2:11" ht="12.75" customHeight="1" x14ac:dyDescent="0.2">
      <c r="B177" s="26"/>
      <c r="C177" s="27"/>
      <c r="D177" s="26"/>
      <c r="E177" s="28"/>
      <c r="F177" s="28"/>
      <c r="G177" s="28"/>
      <c r="H177" s="28"/>
      <c r="I177" s="28"/>
      <c r="J177" s="28"/>
      <c r="K177" s="28"/>
    </row>
    <row r="178" spans="2:11" ht="12.75" customHeight="1" x14ac:dyDescent="0.2">
      <c r="B178" s="26"/>
      <c r="C178" s="27"/>
      <c r="D178" s="26"/>
      <c r="E178" s="28"/>
      <c r="F178" s="28"/>
      <c r="G178" s="28"/>
      <c r="H178" s="28"/>
      <c r="I178" s="28"/>
      <c r="J178" s="28"/>
      <c r="K178" s="28"/>
    </row>
    <row r="179" spans="2:11" ht="12.75" customHeight="1" x14ac:dyDescent="0.2">
      <c r="B179" s="26"/>
      <c r="C179" s="27"/>
      <c r="D179" s="26"/>
      <c r="E179" s="28"/>
      <c r="F179" s="28"/>
      <c r="G179" s="28"/>
      <c r="H179" s="28"/>
      <c r="I179" s="28"/>
      <c r="J179" s="28"/>
      <c r="K179" s="28"/>
    </row>
    <row r="180" spans="2:11" ht="12.75" customHeight="1" x14ac:dyDescent="0.2">
      <c r="B180" s="26"/>
      <c r="C180" s="27"/>
      <c r="D180" s="26"/>
      <c r="E180" s="28"/>
      <c r="F180" s="28"/>
      <c r="G180" s="28"/>
      <c r="H180" s="28"/>
      <c r="I180" s="28"/>
      <c r="J180" s="28"/>
      <c r="K180" s="28"/>
    </row>
    <row r="181" spans="2:11" ht="12.75" customHeight="1" x14ac:dyDescent="0.2">
      <c r="B181" s="26"/>
      <c r="C181" s="27"/>
      <c r="D181" s="26"/>
      <c r="E181" s="28"/>
      <c r="F181" s="28"/>
      <c r="G181" s="28"/>
      <c r="H181" s="28"/>
      <c r="I181" s="28"/>
      <c r="J181" s="28"/>
      <c r="K181" s="28"/>
    </row>
    <row r="182" spans="2:11" ht="12.75" customHeight="1" x14ac:dyDescent="0.2">
      <c r="B182" s="26"/>
      <c r="C182" s="27"/>
      <c r="D182" s="26"/>
      <c r="E182" s="28"/>
      <c r="F182" s="28"/>
      <c r="G182" s="28"/>
      <c r="H182" s="28"/>
      <c r="I182" s="28"/>
      <c r="J182" s="28"/>
      <c r="K182" s="28"/>
    </row>
    <row r="183" spans="2:11" ht="12.75" customHeight="1" x14ac:dyDescent="0.2">
      <c r="B183" s="26"/>
      <c r="C183" s="27"/>
      <c r="D183" s="26"/>
      <c r="E183" s="28"/>
      <c r="F183" s="28"/>
      <c r="G183" s="28"/>
      <c r="H183" s="28"/>
      <c r="I183" s="28"/>
      <c r="J183" s="28"/>
      <c r="K183" s="28"/>
    </row>
    <row r="184" spans="2:11" ht="12.75" customHeight="1" x14ac:dyDescent="0.2">
      <c r="B184" s="26"/>
      <c r="C184" s="27"/>
      <c r="D184" s="26"/>
      <c r="E184" s="28"/>
      <c r="F184" s="28"/>
      <c r="G184" s="28"/>
      <c r="H184" s="28"/>
      <c r="I184" s="28"/>
      <c r="J184" s="28"/>
      <c r="K184" s="28"/>
    </row>
    <row r="185" spans="2:11" ht="12.75" customHeight="1" x14ac:dyDescent="0.2">
      <c r="B185" s="26"/>
      <c r="C185" s="27"/>
      <c r="D185" s="26"/>
      <c r="E185" s="28"/>
      <c r="F185" s="28"/>
      <c r="G185" s="28"/>
      <c r="H185" s="28"/>
      <c r="I185" s="28"/>
      <c r="J185" s="28"/>
      <c r="K185" s="28"/>
    </row>
    <row r="186" spans="2:11" ht="12.75" customHeight="1" x14ac:dyDescent="0.2">
      <c r="B186" s="26"/>
      <c r="C186" s="27"/>
      <c r="D186" s="26"/>
      <c r="E186" s="28"/>
      <c r="F186" s="28"/>
      <c r="G186" s="28"/>
      <c r="H186" s="28"/>
      <c r="I186" s="28"/>
      <c r="J186" s="28"/>
      <c r="K186" s="28"/>
    </row>
    <row r="187" spans="2:11" ht="12.75" customHeight="1" x14ac:dyDescent="0.2">
      <c r="B187" s="26"/>
      <c r="C187" s="27"/>
      <c r="D187" s="26"/>
      <c r="E187" s="28"/>
      <c r="F187" s="28"/>
      <c r="G187" s="28"/>
      <c r="H187" s="28"/>
      <c r="I187" s="28"/>
      <c r="J187" s="28"/>
      <c r="K187" s="28"/>
    </row>
    <row r="188" spans="2:11" ht="12.75" customHeight="1" x14ac:dyDescent="0.2">
      <c r="B188" s="26"/>
      <c r="C188" s="27"/>
      <c r="D188" s="26"/>
      <c r="E188" s="28"/>
      <c r="F188" s="28"/>
      <c r="G188" s="28"/>
      <c r="H188" s="28"/>
      <c r="I188" s="28"/>
      <c r="J188" s="28"/>
      <c r="K188" s="28"/>
    </row>
    <row r="189" spans="2:11" ht="12.75" customHeight="1" x14ac:dyDescent="0.2">
      <c r="B189" s="26"/>
      <c r="C189" s="27"/>
      <c r="D189" s="26"/>
      <c r="E189" s="28"/>
      <c r="F189" s="28"/>
      <c r="G189" s="28"/>
      <c r="H189" s="28"/>
      <c r="I189" s="28"/>
      <c r="J189" s="28"/>
      <c r="K189" s="28"/>
    </row>
    <row r="190" spans="2:11" ht="12.75" customHeight="1" x14ac:dyDescent="0.2">
      <c r="B190" s="26"/>
      <c r="C190" s="27"/>
      <c r="D190" s="26"/>
      <c r="E190" s="28"/>
      <c r="F190" s="28"/>
      <c r="G190" s="28"/>
      <c r="H190" s="28"/>
      <c r="I190" s="28"/>
      <c r="J190" s="28"/>
      <c r="K190" s="28"/>
    </row>
    <row r="191" spans="2:11" ht="12.75" customHeight="1" x14ac:dyDescent="0.2">
      <c r="B191" s="26"/>
      <c r="C191" s="27"/>
      <c r="D191" s="26"/>
      <c r="E191" s="28"/>
      <c r="F191" s="28"/>
      <c r="G191" s="28"/>
      <c r="H191" s="28"/>
      <c r="I191" s="28"/>
      <c r="J191" s="28"/>
      <c r="K191" s="28"/>
    </row>
    <row r="192" spans="2:11" ht="12.75" customHeight="1" x14ac:dyDescent="0.2">
      <c r="B192" s="26"/>
      <c r="C192" s="27"/>
      <c r="D192" s="26"/>
      <c r="E192" s="28"/>
      <c r="F192" s="28"/>
      <c r="G192" s="28"/>
      <c r="H192" s="28"/>
      <c r="I192" s="28"/>
      <c r="J192" s="28"/>
      <c r="K192" s="28"/>
    </row>
    <row r="193" spans="2:11" ht="12.75" customHeight="1" x14ac:dyDescent="0.2">
      <c r="B193" s="26"/>
      <c r="C193" s="27"/>
      <c r="D193" s="26"/>
      <c r="E193" s="28"/>
      <c r="F193" s="28"/>
      <c r="G193" s="28"/>
      <c r="H193" s="28"/>
      <c r="I193" s="28"/>
      <c r="J193" s="28"/>
      <c r="K193" s="28"/>
    </row>
    <row r="194" spans="2:11" ht="12.75" customHeight="1" x14ac:dyDescent="0.2">
      <c r="B194" s="26"/>
      <c r="C194" s="27"/>
      <c r="D194" s="26"/>
      <c r="E194" s="28"/>
      <c r="F194" s="28"/>
      <c r="G194" s="28"/>
      <c r="H194" s="28"/>
      <c r="I194" s="28"/>
      <c r="J194" s="28"/>
      <c r="K194" s="28"/>
    </row>
    <row r="195" spans="2:11" ht="12.75" customHeight="1" x14ac:dyDescent="0.2">
      <c r="B195" s="26"/>
      <c r="C195" s="27"/>
      <c r="D195" s="26"/>
      <c r="E195" s="28"/>
      <c r="F195" s="28"/>
      <c r="G195" s="28"/>
      <c r="H195" s="28"/>
      <c r="I195" s="28"/>
      <c r="J195" s="28"/>
      <c r="K195" s="28"/>
    </row>
    <row r="196" spans="2:11" ht="12.75" customHeight="1" x14ac:dyDescent="0.2">
      <c r="B196" s="26"/>
      <c r="C196" s="27"/>
      <c r="D196" s="26"/>
      <c r="E196" s="28"/>
      <c r="F196" s="28"/>
      <c r="G196" s="28"/>
      <c r="H196" s="28"/>
      <c r="I196" s="28"/>
      <c r="J196" s="28"/>
      <c r="K196" s="28"/>
    </row>
    <row r="197" spans="2:11" ht="12.75" customHeight="1" x14ac:dyDescent="0.2">
      <c r="B197" s="26"/>
      <c r="C197" s="27"/>
      <c r="D197" s="26"/>
      <c r="E197" s="28"/>
      <c r="F197" s="28"/>
      <c r="G197" s="28"/>
      <c r="H197" s="28"/>
      <c r="I197" s="28"/>
      <c r="J197" s="28"/>
      <c r="K197" s="28"/>
    </row>
    <row r="198" spans="2:11" ht="12.75" customHeight="1" x14ac:dyDescent="0.2">
      <c r="B198" s="26"/>
      <c r="C198" s="27"/>
      <c r="D198" s="26"/>
      <c r="E198" s="28"/>
      <c r="F198" s="28"/>
      <c r="G198" s="28"/>
      <c r="H198" s="28"/>
      <c r="I198" s="28"/>
      <c r="J198" s="28"/>
      <c r="K198" s="28"/>
    </row>
    <row r="199" spans="2:11" ht="12.75" customHeight="1" x14ac:dyDescent="0.2">
      <c r="B199" s="26"/>
      <c r="C199" s="27"/>
      <c r="D199" s="26"/>
      <c r="E199" s="28"/>
      <c r="F199" s="28"/>
      <c r="G199" s="28"/>
      <c r="H199" s="28"/>
      <c r="I199" s="28"/>
      <c r="J199" s="28"/>
      <c r="K199" s="28"/>
    </row>
    <row r="200" spans="2:11" ht="12.75" customHeight="1" x14ac:dyDescent="0.2">
      <c r="B200" s="26"/>
      <c r="C200" s="27"/>
      <c r="D200" s="26"/>
      <c r="E200" s="28"/>
      <c r="F200" s="28"/>
      <c r="G200" s="28"/>
      <c r="H200" s="28"/>
      <c r="I200" s="28"/>
      <c r="J200" s="28"/>
      <c r="K200" s="28"/>
    </row>
    <row r="201" spans="2:11" ht="12.75" customHeight="1" x14ac:dyDescent="0.2">
      <c r="B201" s="26"/>
      <c r="C201" s="27"/>
      <c r="D201" s="26"/>
      <c r="E201" s="28"/>
      <c r="F201" s="28"/>
      <c r="G201" s="28"/>
      <c r="H201" s="28"/>
      <c r="I201" s="28"/>
      <c r="J201" s="28"/>
      <c r="K201" s="28"/>
    </row>
    <row r="202" spans="2:11" ht="12.75" customHeight="1" x14ac:dyDescent="0.2">
      <c r="B202" s="26"/>
      <c r="C202" s="27"/>
      <c r="D202" s="26"/>
      <c r="E202" s="28"/>
      <c r="F202" s="28"/>
      <c r="G202" s="28"/>
      <c r="H202" s="28"/>
      <c r="I202" s="28"/>
      <c r="J202" s="28"/>
      <c r="K202" s="28"/>
    </row>
    <row r="203" spans="2:11" ht="12.75" customHeight="1" x14ac:dyDescent="0.2">
      <c r="B203" s="26"/>
      <c r="C203" s="27"/>
      <c r="D203" s="26"/>
      <c r="E203" s="28"/>
      <c r="F203" s="28"/>
      <c r="G203" s="28"/>
      <c r="H203" s="28"/>
      <c r="I203" s="28"/>
      <c r="J203" s="28"/>
      <c r="K203" s="28"/>
    </row>
    <row r="204" spans="2:11" ht="12.75" customHeight="1" x14ac:dyDescent="0.2">
      <c r="B204" s="26"/>
      <c r="C204" s="27"/>
      <c r="D204" s="26"/>
      <c r="E204" s="28"/>
      <c r="F204" s="28"/>
      <c r="G204" s="28"/>
      <c r="H204" s="28"/>
      <c r="I204" s="28"/>
      <c r="J204" s="28"/>
      <c r="K204" s="28"/>
    </row>
    <row r="205" spans="2:11" ht="12.75" customHeight="1" x14ac:dyDescent="0.2">
      <c r="B205" s="26"/>
      <c r="C205" s="27"/>
      <c r="D205" s="26"/>
      <c r="E205" s="28"/>
      <c r="F205" s="28"/>
      <c r="G205" s="28"/>
      <c r="H205" s="28"/>
      <c r="I205" s="28"/>
      <c r="J205" s="28"/>
      <c r="K205" s="28"/>
    </row>
    <row r="206" spans="2:11" ht="12.75" customHeight="1" x14ac:dyDescent="0.2">
      <c r="B206" s="26"/>
      <c r="C206" s="27"/>
      <c r="D206" s="26"/>
      <c r="E206" s="28"/>
      <c r="F206" s="28"/>
      <c r="G206" s="28"/>
      <c r="H206" s="28"/>
      <c r="I206" s="28"/>
      <c r="J206" s="28"/>
      <c r="K206" s="28"/>
    </row>
    <row r="207" spans="2:11" ht="12.75" customHeight="1" x14ac:dyDescent="0.2">
      <c r="B207" s="26"/>
      <c r="C207" s="27"/>
      <c r="D207" s="26"/>
      <c r="E207" s="28"/>
      <c r="F207" s="28"/>
      <c r="G207" s="28"/>
      <c r="H207" s="28"/>
      <c r="I207" s="28"/>
      <c r="J207" s="28"/>
      <c r="K207" s="28"/>
    </row>
    <row r="208" spans="2:11" ht="12.75" customHeight="1" x14ac:dyDescent="0.2">
      <c r="B208" s="26"/>
      <c r="C208" s="27"/>
      <c r="D208" s="26"/>
      <c r="E208" s="28"/>
      <c r="F208" s="28"/>
      <c r="G208" s="28"/>
      <c r="H208" s="28"/>
      <c r="I208" s="28"/>
      <c r="J208" s="28"/>
      <c r="K208" s="28"/>
    </row>
    <row r="209" spans="2:11" ht="12.75" customHeight="1" x14ac:dyDescent="0.2">
      <c r="B209" s="26"/>
      <c r="C209" s="27"/>
      <c r="D209" s="26"/>
      <c r="E209" s="28"/>
      <c r="F209" s="28"/>
      <c r="G209" s="28"/>
      <c r="H209" s="28"/>
      <c r="I209" s="28"/>
      <c r="J209" s="28"/>
      <c r="K209" s="28"/>
    </row>
    <row r="210" spans="2:11" ht="12.75" customHeight="1" x14ac:dyDescent="0.2">
      <c r="B210" s="26"/>
      <c r="C210" s="27"/>
      <c r="D210" s="26"/>
      <c r="E210" s="28"/>
      <c r="F210" s="28"/>
      <c r="G210" s="28"/>
      <c r="H210" s="28"/>
      <c r="I210" s="28"/>
      <c r="J210" s="28"/>
      <c r="K210" s="28"/>
    </row>
    <row r="211" spans="2:11" ht="12.75" customHeight="1" x14ac:dyDescent="0.2">
      <c r="B211" s="26"/>
      <c r="C211" s="27"/>
      <c r="D211" s="26"/>
      <c r="E211" s="28"/>
      <c r="F211" s="28"/>
      <c r="G211" s="28"/>
      <c r="H211" s="28"/>
      <c r="I211" s="28"/>
      <c r="J211" s="28"/>
      <c r="K211" s="28"/>
    </row>
    <row r="212" spans="2:11" ht="12.75" customHeight="1" x14ac:dyDescent="0.2">
      <c r="B212" s="26"/>
      <c r="C212" s="27"/>
      <c r="D212" s="26"/>
      <c r="E212" s="28"/>
      <c r="F212" s="28"/>
      <c r="G212" s="28"/>
      <c r="H212" s="28"/>
      <c r="I212" s="28"/>
      <c r="J212" s="28"/>
      <c r="K212" s="28"/>
    </row>
    <row r="213" spans="2:11" ht="12.75" customHeight="1" x14ac:dyDescent="0.2">
      <c r="B213" s="26"/>
      <c r="C213" s="27"/>
      <c r="D213" s="26"/>
      <c r="E213" s="28"/>
      <c r="F213" s="28"/>
      <c r="G213" s="28"/>
      <c r="H213" s="28"/>
      <c r="I213" s="28"/>
      <c r="J213" s="28"/>
      <c r="K213" s="28"/>
    </row>
    <row r="214" spans="2:11" ht="12.75" customHeight="1" x14ac:dyDescent="0.2">
      <c r="B214" s="26"/>
      <c r="C214" s="27"/>
      <c r="D214" s="26"/>
      <c r="E214" s="28"/>
      <c r="F214" s="28"/>
      <c r="G214" s="28"/>
      <c r="H214" s="28"/>
      <c r="I214" s="28"/>
      <c r="J214" s="28"/>
      <c r="K214" s="28"/>
    </row>
    <row r="215" spans="2:11" ht="12.75" customHeight="1" x14ac:dyDescent="0.2">
      <c r="B215" s="26"/>
      <c r="C215" s="27"/>
      <c r="D215" s="26"/>
      <c r="E215" s="28"/>
      <c r="F215" s="28"/>
      <c r="G215" s="28"/>
      <c r="H215" s="28"/>
      <c r="I215" s="28"/>
      <c r="J215" s="28"/>
      <c r="K215" s="28"/>
    </row>
    <row r="216" spans="2:11" ht="12.75" customHeight="1" x14ac:dyDescent="0.2">
      <c r="B216" s="26"/>
      <c r="C216" s="27"/>
      <c r="D216" s="26"/>
      <c r="E216" s="28"/>
      <c r="F216" s="28"/>
      <c r="G216" s="28"/>
      <c r="H216" s="28"/>
      <c r="I216" s="28"/>
      <c r="J216" s="28"/>
      <c r="K216" s="28"/>
    </row>
    <row r="217" spans="2:11" ht="12.75" customHeight="1" x14ac:dyDescent="0.2">
      <c r="B217" s="26"/>
      <c r="C217" s="27"/>
      <c r="D217" s="26"/>
      <c r="E217" s="28"/>
      <c r="F217" s="28"/>
      <c r="G217" s="28"/>
      <c r="H217" s="28"/>
      <c r="I217" s="28"/>
      <c r="J217" s="28"/>
      <c r="K217" s="28"/>
    </row>
    <row r="218" spans="2:11" ht="12.75" customHeight="1" x14ac:dyDescent="0.2">
      <c r="B218" s="26"/>
      <c r="C218" s="27"/>
      <c r="D218" s="26"/>
      <c r="E218" s="28"/>
      <c r="F218" s="28"/>
      <c r="G218" s="28"/>
      <c r="H218" s="28"/>
      <c r="I218" s="28"/>
      <c r="J218" s="28"/>
      <c r="K218" s="28"/>
    </row>
    <row r="219" spans="2:11" ht="12.75" customHeight="1" x14ac:dyDescent="0.2">
      <c r="B219" s="26"/>
      <c r="C219" s="27"/>
      <c r="D219" s="26"/>
      <c r="E219" s="28"/>
      <c r="F219" s="28"/>
      <c r="G219" s="28"/>
      <c r="H219" s="28"/>
      <c r="I219" s="28"/>
      <c r="J219" s="28"/>
      <c r="K219" s="28"/>
    </row>
    <row r="220" spans="2:11" ht="12.75" customHeight="1" x14ac:dyDescent="0.2">
      <c r="B220" s="26"/>
      <c r="C220" s="27"/>
      <c r="D220" s="26"/>
      <c r="E220" s="28"/>
      <c r="F220" s="28"/>
      <c r="G220" s="28"/>
      <c r="H220" s="28"/>
      <c r="I220" s="28"/>
      <c r="J220" s="28"/>
      <c r="K220" s="28"/>
    </row>
    <row r="221" spans="2:11" ht="12.75" customHeight="1" x14ac:dyDescent="0.2">
      <c r="B221" s="26"/>
      <c r="C221" s="27"/>
      <c r="D221" s="26"/>
      <c r="E221" s="28"/>
      <c r="F221" s="28"/>
      <c r="G221" s="28"/>
      <c r="H221" s="28"/>
      <c r="I221" s="28"/>
      <c r="J221" s="28"/>
      <c r="K221" s="28"/>
    </row>
    <row r="222" spans="2:11" ht="12.75" customHeight="1" x14ac:dyDescent="0.2">
      <c r="B222" s="26"/>
      <c r="C222" s="27"/>
      <c r="D222" s="26"/>
      <c r="E222" s="28"/>
      <c r="F222" s="28"/>
      <c r="G222" s="28"/>
      <c r="H222" s="28"/>
      <c r="I222" s="28"/>
      <c r="J222" s="28"/>
      <c r="K222" s="28"/>
    </row>
    <row r="223" spans="2:11" ht="12.75" customHeight="1" x14ac:dyDescent="0.2">
      <c r="B223" s="26"/>
      <c r="C223" s="27"/>
      <c r="D223" s="26"/>
      <c r="E223" s="28"/>
      <c r="F223" s="28"/>
      <c r="G223" s="28"/>
      <c r="H223" s="28"/>
      <c r="I223" s="28"/>
      <c r="J223" s="28"/>
      <c r="K223" s="28"/>
    </row>
    <row r="224" spans="2:11" ht="12.75" customHeight="1" x14ac:dyDescent="0.2">
      <c r="B224" s="26"/>
      <c r="C224" s="27"/>
      <c r="D224" s="26"/>
      <c r="E224" s="28"/>
      <c r="F224" s="28"/>
      <c r="G224" s="28"/>
      <c r="H224" s="28"/>
      <c r="I224" s="28"/>
      <c r="J224" s="28"/>
      <c r="K224" s="28"/>
    </row>
    <row r="225" spans="2:11" ht="12.75" customHeight="1" x14ac:dyDescent="0.2">
      <c r="B225" s="26"/>
      <c r="C225" s="27"/>
      <c r="D225" s="26"/>
      <c r="E225" s="28"/>
      <c r="F225" s="28"/>
      <c r="G225" s="28"/>
      <c r="H225" s="28"/>
      <c r="I225" s="28"/>
      <c r="J225" s="28"/>
      <c r="K225" s="28"/>
    </row>
    <row r="226" spans="2:11" ht="12.75" customHeight="1" x14ac:dyDescent="0.2">
      <c r="B226" s="26"/>
      <c r="C226" s="27"/>
      <c r="D226" s="26"/>
      <c r="E226" s="28"/>
      <c r="F226" s="28"/>
      <c r="G226" s="28"/>
      <c r="H226" s="28"/>
      <c r="I226" s="28"/>
      <c r="J226" s="28"/>
      <c r="K226" s="28"/>
    </row>
    <row r="227" spans="2:11" ht="12.75" customHeight="1" x14ac:dyDescent="0.2">
      <c r="B227" s="26"/>
      <c r="C227" s="27"/>
      <c r="D227" s="26"/>
      <c r="E227" s="28"/>
      <c r="F227" s="28"/>
      <c r="G227" s="28"/>
      <c r="H227" s="28"/>
      <c r="I227" s="28"/>
      <c r="J227" s="28"/>
      <c r="K227" s="28"/>
    </row>
    <row r="228" spans="2:11" ht="12.75" customHeight="1" x14ac:dyDescent="0.2">
      <c r="B228" s="26"/>
      <c r="C228" s="27"/>
      <c r="D228" s="26"/>
      <c r="E228" s="28"/>
      <c r="F228" s="28"/>
      <c r="G228" s="28"/>
      <c r="H228" s="28"/>
      <c r="I228" s="28"/>
      <c r="J228" s="28"/>
      <c r="K228" s="28"/>
    </row>
    <row r="229" spans="2:11" ht="12.75" customHeight="1" x14ac:dyDescent="0.2">
      <c r="B229" s="26"/>
      <c r="C229" s="27"/>
      <c r="D229" s="26"/>
      <c r="E229" s="28"/>
      <c r="F229" s="28"/>
      <c r="G229" s="28"/>
      <c r="H229" s="28"/>
      <c r="I229" s="28"/>
      <c r="J229" s="28"/>
      <c r="K229" s="28"/>
    </row>
    <row r="230" spans="2:11" ht="12.75" customHeight="1" x14ac:dyDescent="0.2">
      <c r="B230" s="26"/>
      <c r="C230" s="27"/>
      <c r="D230" s="26"/>
      <c r="E230" s="28"/>
      <c r="F230" s="28"/>
      <c r="G230" s="28"/>
      <c r="H230" s="28"/>
      <c r="I230" s="28"/>
      <c r="J230" s="28"/>
      <c r="K230" s="28"/>
    </row>
    <row r="231" spans="2:11" ht="12.75" customHeight="1" x14ac:dyDescent="0.2">
      <c r="B231" s="26"/>
      <c r="C231" s="27"/>
      <c r="D231" s="26"/>
      <c r="E231" s="28"/>
      <c r="F231" s="28"/>
      <c r="G231" s="28"/>
      <c r="H231" s="28"/>
      <c r="I231" s="28"/>
      <c r="J231" s="28"/>
      <c r="K231" s="28"/>
    </row>
    <row r="232" spans="2:11" ht="12.75" customHeight="1" x14ac:dyDescent="0.2">
      <c r="B232" s="26"/>
      <c r="C232" s="27"/>
      <c r="D232" s="26"/>
      <c r="E232" s="28"/>
      <c r="F232" s="28"/>
      <c r="G232" s="28"/>
      <c r="H232" s="28"/>
      <c r="I232" s="28"/>
      <c r="J232" s="28"/>
      <c r="K232" s="28"/>
    </row>
    <row r="233" spans="2:11" ht="12.75" customHeight="1" x14ac:dyDescent="0.2">
      <c r="B233" s="26"/>
      <c r="C233" s="27"/>
      <c r="D233" s="26"/>
      <c r="E233" s="28"/>
      <c r="F233" s="28"/>
      <c r="G233" s="28"/>
      <c r="H233" s="28"/>
      <c r="I233" s="28"/>
      <c r="J233" s="28"/>
      <c r="K233" s="28"/>
    </row>
    <row r="234" spans="2:11" ht="12.75" customHeight="1" x14ac:dyDescent="0.2">
      <c r="B234" s="26"/>
      <c r="C234" s="27"/>
      <c r="D234" s="26"/>
      <c r="E234" s="28"/>
      <c r="F234" s="28"/>
      <c r="G234" s="28"/>
      <c r="H234" s="28"/>
      <c r="I234" s="28"/>
      <c r="J234" s="28"/>
      <c r="K234" s="28"/>
    </row>
    <row r="235" spans="2:11" ht="12.75" customHeight="1" x14ac:dyDescent="0.2">
      <c r="B235" s="26"/>
      <c r="C235" s="27"/>
      <c r="D235" s="26"/>
      <c r="E235" s="28"/>
      <c r="F235" s="28"/>
      <c r="G235" s="28"/>
      <c r="H235" s="28"/>
      <c r="I235" s="28"/>
      <c r="J235" s="28"/>
      <c r="K235" s="28"/>
    </row>
    <row r="236" spans="2:11" ht="12.75" customHeight="1" x14ac:dyDescent="0.2">
      <c r="B236" s="26"/>
      <c r="C236" s="27"/>
      <c r="D236" s="26"/>
      <c r="E236" s="28"/>
      <c r="F236" s="28"/>
      <c r="G236" s="28"/>
      <c r="H236" s="28"/>
      <c r="I236" s="28"/>
      <c r="J236" s="28"/>
      <c r="K236" s="28"/>
    </row>
    <row r="237" spans="2:11" ht="12.75" customHeight="1" x14ac:dyDescent="0.2">
      <c r="B237" s="26"/>
      <c r="C237" s="27"/>
      <c r="D237" s="26"/>
      <c r="E237" s="28"/>
      <c r="F237" s="28"/>
      <c r="G237" s="28"/>
      <c r="H237" s="28"/>
      <c r="I237" s="28"/>
      <c r="J237" s="28"/>
      <c r="K237" s="28"/>
    </row>
    <row r="238" spans="2:11" ht="12.75" customHeight="1" x14ac:dyDescent="0.2">
      <c r="B238" s="26"/>
      <c r="C238" s="27"/>
      <c r="D238" s="26"/>
      <c r="E238" s="28"/>
      <c r="F238" s="28"/>
      <c r="G238" s="28"/>
      <c r="H238" s="28"/>
      <c r="I238" s="28"/>
      <c r="J238" s="28"/>
      <c r="K238" s="28"/>
    </row>
    <row r="239" spans="2:11" ht="12.75" customHeight="1" x14ac:dyDescent="0.2">
      <c r="B239" s="26"/>
      <c r="C239" s="27"/>
      <c r="D239" s="26"/>
      <c r="E239" s="28"/>
      <c r="F239" s="28"/>
      <c r="G239" s="28"/>
      <c r="H239" s="28"/>
      <c r="I239" s="28"/>
      <c r="J239" s="28"/>
      <c r="K239" s="28"/>
    </row>
    <row r="240" spans="2:11" ht="12.75" customHeight="1" x14ac:dyDescent="0.2">
      <c r="B240" s="26"/>
      <c r="C240" s="27"/>
      <c r="D240" s="26"/>
      <c r="E240" s="28"/>
      <c r="F240" s="28"/>
      <c r="G240" s="28"/>
      <c r="H240" s="28"/>
      <c r="I240" s="28"/>
      <c r="J240" s="28"/>
      <c r="K240" s="28"/>
    </row>
    <row r="241" spans="2:11" ht="12.75" customHeight="1" x14ac:dyDescent="0.2">
      <c r="B241" s="26"/>
      <c r="C241" s="27"/>
      <c r="D241" s="26"/>
      <c r="E241" s="28"/>
      <c r="F241" s="28"/>
      <c r="G241" s="28"/>
      <c r="H241" s="28"/>
      <c r="I241" s="28"/>
      <c r="J241" s="28"/>
      <c r="K241" s="28"/>
    </row>
    <row r="242" spans="2:11" ht="12.75" customHeight="1" x14ac:dyDescent="0.2">
      <c r="B242" s="26"/>
      <c r="C242" s="27"/>
      <c r="D242" s="26"/>
      <c r="E242" s="28"/>
      <c r="F242" s="28"/>
      <c r="G242" s="28"/>
      <c r="H242" s="28"/>
      <c r="I242" s="28"/>
      <c r="J242" s="28"/>
      <c r="K242" s="28"/>
    </row>
    <row r="243" spans="2:11" ht="12.75" customHeight="1" x14ac:dyDescent="0.2">
      <c r="B243" s="26"/>
      <c r="C243" s="27"/>
      <c r="D243" s="26"/>
      <c r="E243" s="28"/>
      <c r="F243" s="28"/>
      <c r="G243" s="28"/>
      <c r="H243" s="28"/>
      <c r="I243" s="28"/>
      <c r="J243" s="28"/>
      <c r="K243" s="28"/>
    </row>
    <row r="244" spans="2:11" ht="12.75" customHeight="1" x14ac:dyDescent="0.2">
      <c r="B244" s="26"/>
      <c r="C244" s="27"/>
      <c r="D244" s="26"/>
      <c r="E244" s="28"/>
      <c r="F244" s="28"/>
      <c r="G244" s="28"/>
      <c r="H244" s="28"/>
      <c r="I244" s="28"/>
      <c r="J244" s="28"/>
      <c r="K244" s="28"/>
    </row>
    <row r="245" spans="2:11" ht="12.75" customHeight="1" x14ac:dyDescent="0.2">
      <c r="B245" s="26"/>
      <c r="C245" s="27"/>
      <c r="D245" s="26"/>
      <c r="E245" s="28"/>
      <c r="F245" s="28"/>
      <c r="G245" s="28"/>
      <c r="H245" s="28"/>
      <c r="I245" s="28"/>
      <c r="J245" s="28"/>
      <c r="K245" s="28"/>
    </row>
    <row r="246" spans="2:11" ht="12.75" customHeight="1" x14ac:dyDescent="0.2">
      <c r="B246" s="26"/>
      <c r="C246" s="27"/>
      <c r="D246" s="26"/>
      <c r="E246" s="28"/>
      <c r="F246" s="28"/>
      <c r="G246" s="28"/>
      <c r="H246" s="28"/>
      <c r="I246" s="28"/>
      <c r="J246" s="28"/>
      <c r="K246" s="28"/>
    </row>
    <row r="247" spans="2:11" ht="12.75" customHeight="1" x14ac:dyDescent="0.2">
      <c r="B247" s="26"/>
      <c r="C247" s="27"/>
      <c r="D247" s="26"/>
      <c r="E247" s="28"/>
      <c r="F247" s="28"/>
      <c r="G247" s="28"/>
      <c r="H247" s="28"/>
      <c r="I247" s="28"/>
      <c r="J247" s="28"/>
      <c r="K247" s="28"/>
    </row>
    <row r="248" spans="2:11" ht="12.75" customHeight="1" x14ac:dyDescent="0.2">
      <c r="B248" s="26"/>
      <c r="C248" s="27"/>
      <c r="D248" s="26"/>
      <c r="E248" s="28"/>
      <c r="F248" s="28"/>
      <c r="G248" s="28"/>
      <c r="H248" s="28"/>
      <c r="I248" s="28"/>
      <c r="J248" s="28"/>
      <c r="K248" s="28"/>
    </row>
    <row r="249" spans="2:11" ht="12.75" customHeight="1" x14ac:dyDescent="0.2">
      <c r="B249" s="26"/>
      <c r="C249" s="27"/>
      <c r="D249" s="26"/>
      <c r="E249" s="28"/>
      <c r="F249" s="28"/>
      <c r="G249" s="28"/>
      <c r="H249" s="28"/>
      <c r="I249" s="28"/>
      <c r="J249" s="28"/>
      <c r="K249" s="28"/>
    </row>
    <row r="250" spans="2:11" ht="12.75" customHeight="1" x14ac:dyDescent="0.2">
      <c r="B250" s="26"/>
      <c r="C250" s="27"/>
      <c r="D250" s="26"/>
      <c r="E250" s="28"/>
      <c r="F250" s="28"/>
      <c r="G250" s="28"/>
      <c r="H250" s="28"/>
      <c r="I250" s="28"/>
      <c r="J250" s="28"/>
      <c r="K250" s="28"/>
    </row>
    <row r="251" spans="2:11" ht="12.75" customHeight="1" x14ac:dyDescent="0.2">
      <c r="B251" s="26"/>
      <c r="C251" s="27"/>
      <c r="D251" s="26"/>
      <c r="E251" s="28"/>
      <c r="F251" s="28"/>
      <c r="G251" s="28"/>
      <c r="H251" s="28"/>
      <c r="I251" s="28"/>
      <c r="J251" s="28"/>
      <c r="K251" s="28"/>
    </row>
    <row r="252" spans="2:11" ht="12.75" customHeight="1" x14ac:dyDescent="0.2">
      <c r="B252" s="26"/>
      <c r="C252" s="27"/>
      <c r="D252" s="26"/>
      <c r="E252" s="28"/>
      <c r="F252" s="28"/>
      <c r="G252" s="28"/>
      <c r="H252" s="28"/>
      <c r="I252" s="28"/>
      <c r="J252" s="28"/>
      <c r="K252" s="28"/>
    </row>
    <row r="253" spans="2:11" ht="12.75" customHeight="1" x14ac:dyDescent="0.2">
      <c r="B253" s="26"/>
      <c r="C253" s="27"/>
      <c r="D253" s="26"/>
      <c r="E253" s="28"/>
      <c r="F253" s="28"/>
      <c r="G253" s="28"/>
      <c r="H253" s="28"/>
      <c r="I253" s="28"/>
      <c r="J253" s="28"/>
      <c r="K253" s="28"/>
    </row>
    <row r="254" spans="2:11" ht="12.75" customHeight="1" x14ac:dyDescent="0.2">
      <c r="B254" s="26"/>
      <c r="C254" s="27"/>
      <c r="D254" s="26"/>
      <c r="E254" s="28"/>
      <c r="F254" s="28"/>
      <c r="G254" s="28"/>
      <c r="H254" s="28"/>
      <c r="I254" s="28"/>
      <c r="J254" s="28"/>
      <c r="K254" s="28"/>
    </row>
    <row r="255" spans="2:11" ht="12.75" customHeight="1" x14ac:dyDescent="0.2">
      <c r="B255" s="26"/>
      <c r="C255" s="27"/>
      <c r="D255" s="26"/>
      <c r="E255" s="28"/>
      <c r="F255" s="28"/>
      <c r="G255" s="28"/>
      <c r="H255" s="28"/>
      <c r="I255" s="28"/>
      <c r="J255" s="28"/>
      <c r="K255" s="28"/>
    </row>
    <row r="256" spans="2:11" ht="12.75" customHeight="1" x14ac:dyDescent="0.2">
      <c r="B256" s="26"/>
      <c r="C256" s="27"/>
      <c r="D256" s="26"/>
      <c r="E256" s="28"/>
      <c r="F256" s="28"/>
      <c r="G256" s="28"/>
      <c r="H256" s="28"/>
      <c r="I256" s="28"/>
      <c r="J256" s="28"/>
      <c r="K256" s="28"/>
    </row>
    <row r="257" spans="2:11" ht="12.75" customHeight="1" x14ac:dyDescent="0.2">
      <c r="B257" s="26"/>
      <c r="C257" s="27"/>
      <c r="D257" s="26"/>
      <c r="E257" s="28"/>
      <c r="F257" s="28"/>
      <c r="G257" s="28"/>
      <c r="H257" s="28"/>
      <c r="I257" s="28"/>
      <c r="J257" s="28"/>
      <c r="K257" s="28"/>
    </row>
    <row r="258" spans="2:11" ht="12.75" customHeight="1" x14ac:dyDescent="0.2">
      <c r="B258" s="26"/>
      <c r="C258" s="27"/>
      <c r="D258" s="26"/>
      <c r="E258" s="28"/>
      <c r="F258" s="28"/>
      <c r="G258" s="28"/>
      <c r="H258" s="28"/>
      <c r="I258" s="28"/>
      <c r="J258" s="28"/>
      <c r="K258" s="28"/>
    </row>
    <row r="259" spans="2:11" ht="12.75" customHeight="1" x14ac:dyDescent="0.2">
      <c r="B259" s="26"/>
      <c r="C259" s="27"/>
      <c r="D259" s="26"/>
      <c r="E259" s="28"/>
      <c r="F259" s="28"/>
      <c r="G259" s="28"/>
      <c r="H259" s="28"/>
      <c r="I259" s="28"/>
      <c r="J259" s="28"/>
      <c r="K259" s="28"/>
    </row>
    <row r="260" spans="2:11" ht="12.75" customHeight="1" x14ac:dyDescent="0.2">
      <c r="B260" s="26"/>
      <c r="C260" s="27"/>
      <c r="D260" s="26"/>
      <c r="E260" s="28"/>
      <c r="F260" s="28"/>
      <c r="G260" s="28"/>
      <c r="H260" s="28"/>
      <c r="I260" s="28"/>
      <c r="J260" s="28"/>
      <c r="K260" s="28"/>
    </row>
    <row r="261" spans="2:11" ht="12.75" customHeight="1" x14ac:dyDescent="0.2">
      <c r="B261" s="26"/>
      <c r="C261" s="27"/>
      <c r="D261" s="26"/>
      <c r="E261" s="28"/>
      <c r="F261" s="28"/>
      <c r="G261" s="28"/>
      <c r="H261" s="28"/>
      <c r="I261" s="28"/>
      <c r="J261" s="28"/>
      <c r="K261" s="28"/>
    </row>
    <row r="262" spans="2:11" ht="12.75" customHeight="1" x14ac:dyDescent="0.2">
      <c r="B262" s="26"/>
      <c r="C262" s="27"/>
      <c r="D262" s="26"/>
      <c r="E262" s="28"/>
      <c r="F262" s="28"/>
      <c r="G262" s="28"/>
      <c r="H262" s="28"/>
      <c r="I262" s="28"/>
      <c r="J262" s="28"/>
      <c r="K262" s="28"/>
    </row>
    <row r="263" spans="2:11" ht="12.75" customHeight="1" x14ac:dyDescent="0.2">
      <c r="B263" s="26"/>
      <c r="C263" s="27"/>
      <c r="D263" s="26"/>
      <c r="E263" s="28"/>
      <c r="F263" s="28"/>
      <c r="G263" s="28"/>
      <c r="H263" s="28"/>
      <c r="I263" s="28"/>
      <c r="J263" s="28"/>
      <c r="K263" s="28"/>
    </row>
    <row r="264" spans="2:11" ht="12.75" customHeight="1" x14ac:dyDescent="0.2">
      <c r="B264" s="26"/>
      <c r="C264" s="27"/>
      <c r="D264" s="26"/>
      <c r="E264" s="28"/>
      <c r="F264" s="28"/>
      <c r="G264" s="28"/>
      <c r="H264" s="28"/>
      <c r="I264" s="28"/>
      <c r="J264" s="28"/>
      <c r="K264" s="28"/>
    </row>
    <row r="265" spans="2:11" ht="12.75" customHeight="1" x14ac:dyDescent="0.2">
      <c r="B265" s="26"/>
      <c r="C265" s="27"/>
      <c r="D265" s="26"/>
      <c r="E265" s="28"/>
      <c r="F265" s="28"/>
      <c r="G265" s="28"/>
      <c r="H265" s="28"/>
      <c r="I265" s="28"/>
      <c r="J265" s="28"/>
      <c r="K265" s="28"/>
    </row>
    <row r="266" spans="2:11" ht="12.75" customHeight="1" x14ac:dyDescent="0.2">
      <c r="B266" s="26"/>
      <c r="C266" s="27"/>
      <c r="D266" s="26"/>
      <c r="E266" s="28"/>
      <c r="F266" s="28"/>
      <c r="G266" s="28"/>
      <c r="H266" s="28"/>
      <c r="I266" s="28"/>
      <c r="J266" s="28"/>
      <c r="K266" s="28"/>
    </row>
    <row r="267" spans="2:11" ht="12.75" customHeight="1" x14ac:dyDescent="0.2">
      <c r="B267" s="26"/>
      <c r="C267" s="27"/>
      <c r="D267" s="26"/>
      <c r="E267" s="28"/>
      <c r="F267" s="28"/>
      <c r="G267" s="28"/>
      <c r="H267" s="28"/>
      <c r="I267" s="28"/>
      <c r="J267" s="28"/>
      <c r="K267" s="28"/>
    </row>
    <row r="268" spans="2:11" ht="12.75" customHeight="1" x14ac:dyDescent="0.2">
      <c r="B268" s="26"/>
      <c r="C268" s="27"/>
      <c r="D268" s="26"/>
      <c r="E268" s="28"/>
      <c r="F268" s="28"/>
      <c r="G268" s="28"/>
      <c r="H268" s="28"/>
      <c r="I268" s="28"/>
      <c r="J268" s="28"/>
      <c r="K268" s="28"/>
    </row>
    <row r="269" spans="2:11" ht="12.75" customHeight="1" x14ac:dyDescent="0.2">
      <c r="B269" s="26"/>
      <c r="C269" s="27"/>
      <c r="D269" s="26"/>
      <c r="E269" s="28"/>
      <c r="F269" s="28"/>
      <c r="G269" s="28"/>
      <c r="H269" s="28"/>
      <c r="I269" s="28"/>
      <c r="J269" s="28"/>
      <c r="K269" s="28"/>
    </row>
    <row r="270" spans="2:11" ht="12.75" customHeight="1" x14ac:dyDescent="0.2">
      <c r="B270" s="26"/>
      <c r="C270" s="27"/>
      <c r="D270" s="26"/>
      <c r="E270" s="28"/>
      <c r="F270" s="28"/>
      <c r="G270" s="28"/>
      <c r="H270" s="28"/>
      <c r="I270" s="28"/>
      <c r="J270" s="28"/>
      <c r="K270" s="28"/>
    </row>
    <row r="271" spans="2:11" ht="12.75" customHeight="1" x14ac:dyDescent="0.2">
      <c r="B271" s="26"/>
      <c r="C271" s="27"/>
      <c r="D271" s="26"/>
      <c r="E271" s="28"/>
      <c r="F271" s="28"/>
      <c r="G271" s="28"/>
      <c r="H271" s="28"/>
      <c r="I271" s="28"/>
      <c r="J271" s="28"/>
      <c r="K271" s="28"/>
    </row>
    <row r="272" spans="2:11" ht="12.75" customHeight="1" x14ac:dyDescent="0.2">
      <c r="B272" s="26"/>
      <c r="C272" s="27"/>
      <c r="D272" s="26"/>
      <c r="E272" s="28"/>
      <c r="F272" s="28"/>
      <c r="G272" s="28"/>
      <c r="H272" s="28"/>
      <c r="I272" s="28"/>
      <c r="J272" s="28"/>
      <c r="K272" s="28"/>
    </row>
    <row r="273" spans="2:11" ht="12.75" customHeight="1" x14ac:dyDescent="0.2">
      <c r="B273" s="26"/>
      <c r="C273" s="27"/>
      <c r="D273" s="26"/>
      <c r="E273" s="28"/>
      <c r="F273" s="28"/>
      <c r="G273" s="28"/>
      <c r="H273" s="28"/>
      <c r="I273" s="28"/>
      <c r="J273" s="28"/>
      <c r="K273" s="28"/>
    </row>
    <row r="274" spans="2:11" ht="12.75" customHeight="1" x14ac:dyDescent="0.2">
      <c r="B274" s="26"/>
      <c r="C274" s="27"/>
      <c r="D274" s="26"/>
      <c r="E274" s="28"/>
      <c r="F274" s="28"/>
      <c r="G274" s="28"/>
      <c r="H274" s="28"/>
      <c r="I274" s="28"/>
      <c r="J274" s="28"/>
      <c r="K274" s="28"/>
    </row>
    <row r="275" spans="2:11" ht="12.75" customHeight="1" x14ac:dyDescent="0.2">
      <c r="B275" s="26"/>
      <c r="C275" s="27"/>
      <c r="D275" s="26"/>
      <c r="E275" s="28"/>
      <c r="F275" s="28"/>
      <c r="G275" s="28"/>
      <c r="H275" s="28"/>
      <c r="I275" s="28"/>
      <c r="J275" s="28"/>
      <c r="K275" s="28"/>
    </row>
    <row r="276" spans="2:11" ht="12.75" customHeight="1" x14ac:dyDescent="0.2">
      <c r="B276" s="26"/>
      <c r="C276" s="27"/>
      <c r="D276" s="26"/>
      <c r="E276" s="28"/>
      <c r="F276" s="28"/>
      <c r="G276" s="28"/>
      <c r="H276" s="28"/>
      <c r="I276" s="28"/>
      <c r="J276" s="28"/>
      <c r="K276" s="28"/>
    </row>
    <row r="277" spans="2:11" ht="12.75" customHeight="1" x14ac:dyDescent="0.2">
      <c r="B277" s="26"/>
      <c r="C277" s="27"/>
      <c r="D277" s="26"/>
      <c r="E277" s="28"/>
      <c r="F277" s="28"/>
      <c r="G277" s="28"/>
      <c r="H277" s="28"/>
      <c r="I277" s="28"/>
      <c r="J277" s="28"/>
      <c r="K277" s="28"/>
    </row>
    <row r="278" spans="2:11" ht="12.75" customHeight="1" x14ac:dyDescent="0.2">
      <c r="B278" s="26"/>
      <c r="C278" s="27"/>
      <c r="D278" s="26"/>
      <c r="E278" s="28"/>
      <c r="F278" s="28"/>
      <c r="G278" s="28"/>
      <c r="H278" s="28"/>
      <c r="I278" s="28"/>
      <c r="J278" s="28"/>
      <c r="K278" s="28"/>
    </row>
    <row r="279" spans="2:11" ht="12.75" customHeight="1" x14ac:dyDescent="0.2">
      <c r="B279" s="26"/>
      <c r="C279" s="27"/>
      <c r="D279" s="26"/>
      <c r="E279" s="28"/>
      <c r="F279" s="28"/>
      <c r="G279" s="28"/>
      <c r="H279" s="28"/>
      <c r="I279" s="28"/>
      <c r="J279" s="28"/>
      <c r="K279" s="28"/>
    </row>
    <row r="280" spans="2:11" ht="12.75" customHeight="1" x14ac:dyDescent="0.2">
      <c r="B280" s="26"/>
      <c r="C280" s="27"/>
      <c r="D280" s="26"/>
      <c r="E280" s="28"/>
      <c r="F280" s="28"/>
      <c r="G280" s="28"/>
      <c r="H280" s="28"/>
      <c r="I280" s="28"/>
      <c r="J280" s="28"/>
      <c r="K280" s="28"/>
    </row>
    <row r="281" spans="2:11" ht="12.75" customHeight="1" x14ac:dyDescent="0.2">
      <c r="B281" s="26"/>
      <c r="C281" s="27"/>
      <c r="D281" s="26"/>
      <c r="E281" s="28"/>
      <c r="F281" s="28"/>
      <c r="G281" s="28"/>
      <c r="H281" s="28"/>
      <c r="I281" s="28"/>
      <c r="J281" s="28"/>
      <c r="K281" s="28"/>
    </row>
    <row r="282" spans="2:11" ht="12.75" customHeight="1" x14ac:dyDescent="0.2">
      <c r="B282" s="26"/>
      <c r="C282" s="27"/>
      <c r="D282" s="26"/>
      <c r="E282" s="28"/>
      <c r="F282" s="28"/>
      <c r="G282" s="28"/>
      <c r="H282" s="28"/>
      <c r="I282" s="28"/>
      <c r="J282" s="28"/>
      <c r="K282" s="28"/>
    </row>
    <row r="283" spans="2:11" ht="12.75" customHeight="1" x14ac:dyDescent="0.2">
      <c r="B283" s="26"/>
      <c r="C283" s="27"/>
      <c r="D283" s="26"/>
      <c r="E283" s="28"/>
      <c r="F283" s="28"/>
      <c r="G283" s="28"/>
      <c r="H283" s="28"/>
      <c r="I283" s="28"/>
      <c r="J283" s="28"/>
      <c r="K283" s="28"/>
    </row>
    <row r="284" spans="2:11" ht="12.75" customHeight="1" x14ac:dyDescent="0.2">
      <c r="B284" s="26"/>
      <c r="C284" s="27"/>
      <c r="D284" s="26"/>
      <c r="E284" s="28"/>
      <c r="F284" s="28"/>
      <c r="G284" s="28"/>
      <c r="H284" s="28"/>
      <c r="I284" s="28"/>
      <c r="J284" s="28"/>
      <c r="K284" s="28"/>
    </row>
    <row r="285" spans="2:11" ht="12.75" customHeight="1" x14ac:dyDescent="0.2">
      <c r="B285" s="26"/>
      <c r="C285" s="27"/>
      <c r="D285" s="26"/>
      <c r="E285" s="28"/>
      <c r="F285" s="28"/>
      <c r="G285" s="28"/>
      <c r="H285" s="28"/>
      <c r="I285" s="28"/>
      <c r="J285" s="28"/>
      <c r="K285" s="28"/>
    </row>
    <row r="286" spans="2:11" ht="12.75" customHeight="1" x14ac:dyDescent="0.2">
      <c r="B286" s="26"/>
      <c r="C286" s="27"/>
      <c r="D286" s="26"/>
      <c r="E286" s="28"/>
      <c r="F286" s="28"/>
      <c r="G286" s="28"/>
      <c r="H286" s="28"/>
      <c r="I286" s="28"/>
      <c r="J286" s="28"/>
      <c r="K286" s="28"/>
    </row>
    <row r="287" spans="2:11" ht="12.75" customHeight="1" x14ac:dyDescent="0.2">
      <c r="B287" s="26"/>
      <c r="C287" s="27"/>
      <c r="D287" s="26"/>
      <c r="E287" s="28"/>
      <c r="F287" s="28"/>
      <c r="G287" s="28"/>
      <c r="H287" s="28"/>
      <c r="I287" s="28"/>
      <c r="J287" s="28"/>
      <c r="K287" s="28"/>
    </row>
    <row r="288" spans="2:11" ht="12.75" customHeight="1" x14ac:dyDescent="0.2">
      <c r="B288" s="26"/>
      <c r="C288" s="27"/>
      <c r="D288" s="26"/>
      <c r="E288" s="28"/>
      <c r="F288" s="28"/>
      <c r="G288" s="28"/>
      <c r="H288" s="28"/>
      <c r="I288" s="28"/>
      <c r="J288" s="28"/>
      <c r="K288" s="28"/>
    </row>
    <row r="289" spans="2:11" ht="12.75" customHeight="1" x14ac:dyDescent="0.2">
      <c r="B289" s="26"/>
      <c r="C289" s="27"/>
      <c r="D289" s="26"/>
      <c r="E289" s="28"/>
      <c r="F289" s="28"/>
      <c r="G289" s="28"/>
      <c r="H289" s="28"/>
      <c r="I289" s="28"/>
      <c r="J289" s="28"/>
      <c r="K289" s="28"/>
    </row>
    <row r="290" spans="2:11" ht="12.75" customHeight="1" x14ac:dyDescent="0.2">
      <c r="B290" s="26"/>
      <c r="C290" s="27"/>
      <c r="D290" s="26"/>
      <c r="E290" s="28"/>
      <c r="F290" s="28"/>
      <c r="G290" s="28"/>
      <c r="H290" s="28"/>
      <c r="I290" s="28"/>
      <c r="J290" s="28"/>
      <c r="K290" s="28"/>
    </row>
    <row r="291" spans="2:11" ht="12.75" customHeight="1" x14ac:dyDescent="0.2">
      <c r="B291" s="26"/>
      <c r="C291" s="27"/>
      <c r="D291" s="26"/>
      <c r="E291" s="28"/>
      <c r="F291" s="28"/>
      <c r="G291" s="28"/>
      <c r="H291" s="28"/>
      <c r="I291" s="28"/>
      <c r="J291" s="28"/>
      <c r="K291" s="28"/>
    </row>
    <row r="292" spans="2:11" ht="12.75" customHeight="1" x14ac:dyDescent="0.2">
      <c r="B292" s="26"/>
      <c r="C292" s="27"/>
      <c r="D292" s="26"/>
      <c r="E292" s="28"/>
      <c r="F292" s="28"/>
      <c r="G292" s="28"/>
      <c r="H292" s="28"/>
      <c r="I292" s="28"/>
      <c r="J292" s="28"/>
      <c r="K292" s="28"/>
    </row>
    <row r="293" spans="2:11" ht="12.75" customHeight="1" x14ac:dyDescent="0.2">
      <c r="B293" s="26"/>
      <c r="C293" s="27"/>
      <c r="D293" s="26"/>
      <c r="E293" s="28"/>
      <c r="F293" s="28"/>
      <c r="G293" s="28"/>
      <c r="H293" s="28"/>
      <c r="I293" s="28"/>
      <c r="J293" s="28"/>
      <c r="K293" s="28"/>
    </row>
    <row r="294" spans="2:11" ht="12.75" customHeight="1" x14ac:dyDescent="0.2">
      <c r="B294" s="26"/>
      <c r="C294" s="27"/>
      <c r="D294" s="26"/>
      <c r="E294" s="28"/>
      <c r="F294" s="28"/>
      <c r="G294" s="28"/>
      <c r="H294" s="28"/>
      <c r="I294" s="28"/>
      <c r="J294" s="28"/>
      <c r="K294" s="28"/>
    </row>
    <row r="295" spans="2:11" ht="12.75" customHeight="1" x14ac:dyDescent="0.2">
      <c r="B295" s="26"/>
      <c r="C295" s="27"/>
      <c r="D295" s="26"/>
      <c r="E295" s="28"/>
      <c r="F295" s="28"/>
      <c r="G295" s="28"/>
      <c r="H295" s="28"/>
      <c r="I295" s="28"/>
      <c r="J295" s="28"/>
      <c r="K295" s="28"/>
    </row>
    <row r="296" spans="2:11" ht="12.75" customHeight="1" x14ac:dyDescent="0.2">
      <c r="B296" s="26"/>
      <c r="C296" s="27"/>
      <c r="D296" s="26"/>
      <c r="E296" s="28"/>
      <c r="F296" s="28"/>
      <c r="G296" s="28"/>
      <c r="H296" s="28"/>
      <c r="I296" s="28"/>
      <c r="J296" s="28"/>
      <c r="K296" s="28"/>
    </row>
    <row r="297" spans="2:11" ht="12.75" customHeight="1" x14ac:dyDescent="0.2">
      <c r="B297" s="26"/>
      <c r="C297" s="27"/>
      <c r="D297" s="26"/>
      <c r="E297" s="28"/>
      <c r="F297" s="28"/>
      <c r="G297" s="28"/>
      <c r="H297" s="28"/>
      <c r="I297" s="28"/>
      <c r="J297" s="28"/>
      <c r="K297" s="28"/>
    </row>
    <row r="298" spans="2:11" ht="12.75" customHeight="1" x14ac:dyDescent="0.2">
      <c r="B298" s="26"/>
      <c r="C298" s="27"/>
      <c r="D298" s="26"/>
      <c r="E298" s="28"/>
      <c r="F298" s="28"/>
      <c r="G298" s="28"/>
      <c r="H298" s="28"/>
      <c r="I298" s="28"/>
      <c r="J298" s="28"/>
      <c r="K298" s="28"/>
    </row>
    <row r="299" spans="2:11" ht="12.75" customHeight="1" x14ac:dyDescent="0.2">
      <c r="B299" s="26"/>
      <c r="C299" s="27"/>
      <c r="D299" s="26"/>
      <c r="E299" s="28"/>
      <c r="F299" s="28"/>
      <c r="G299" s="28"/>
      <c r="H299" s="28"/>
      <c r="I299" s="28"/>
      <c r="J299" s="28"/>
      <c r="K299" s="28"/>
    </row>
    <row r="300" spans="2:11" ht="12.75" customHeight="1" x14ac:dyDescent="0.2">
      <c r="B300" s="26"/>
      <c r="C300" s="27"/>
      <c r="D300" s="26"/>
      <c r="E300" s="28"/>
      <c r="F300" s="28"/>
      <c r="G300" s="28"/>
      <c r="H300" s="28"/>
      <c r="I300" s="28"/>
      <c r="J300" s="28"/>
      <c r="K300" s="28"/>
    </row>
    <row r="301" spans="2:11" ht="12.75" customHeight="1" x14ac:dyDescent="0.2">
      <c r="B301" s="26"/>
      <c r="C301" s="27"/>
      <c r="D301" s="26"/>
      <c r="E301" s="28"/>
      <c r="F301" s="28"/>
      <c r="G301" s="28"/>
      <c r="H301" s="28"/>
      <c r="I301" s="28"/>
      <c r="J301" s="28"/>
      <c r="K301" s="28"/>
    </row>
    <row r="302" spans="2:11" ht="12.75" customHeight="1" x14ac:dyDescent="0.2">
      <c r="B302" s="26"/>
      <c r="C302" s="27"/>
      <c r="D302" s="26"/>
      <c r="E302" s="28"/>
      <c r="F302" s="28"/>
      <c r="G302" s="28"/>
      <c r="H302" s="28"/>
      <c r="I302" s="28"/>
      <c r="J302" s="28"/>
      <c r="K302" s="28"/>
    </row>
    <row r="303" spans="2:11" ht="12.75" customHeight="1" x14ac:dyDescent="0.2">
      <c r="B303" s="26"/>
      <c r="C303" s="27"/>
      <c r="D303" s="26"/>
      <c r="E303" s="28"/>
      <c r="F303" s="28"/>
      <c r="G303" s="28"/>
      <c r="H303" s="28"/>
      <c r="I303" s="28"/>
      <c r="J303" s="28"/>
      <c r="K303" s="28"/>
    </row>
    <row r="304" spans="2:11" ht="12.75" customHeight="1" x14ac:dyDescent="0.2">
      <c r="B304" s="26"/>
      <c r="C304" s="27"/>
      <c r="D304" s="26"/>
      <c r="E304" s="28"/>
      <c r="F304" s="28"/>
      <c r="G304" s="28"/>
      <c r="H304" s="28"/>
      <c r="I304" s="28"/>
      <c r="J304" s="28"/>
      <c r="K304" s="28"/>
    </row>
    <row r="305" spans="2:11" ht="12.75" customHeight="1" x14ac:dyDescent="0.2">
      <c r="B305" s="26"/>
      <c r="C305" s="27"/>
      <c r="D305" s="26"/>
      <c r="E305" s="28"/>
      <c r="F305" s="28"/>
      <c r="G305" s="28"/>
      <c r="H305" s="28"/>
      <c r="I305" s="28"/>
      <c r="J305" s="28"/>
      <c r="K305" s="28"/>
    </row>
    <row r="306" spans="2:11" ht="12.75" customHeight="1" x14ac:dyDescent="0.2">
      <c r="B306" s="26"/>
      <c r="C306" s="27"/>
      <c r="D306" s="26"/>
      <c r="E306" s="28"/>
      <c r="F306" s="28"/>
      <c r="G306" s="28"/>
      <c r="H306" s="28"/>
      <c r="I306" s="28"/>
      <c r="J306" s="28"/>
      <c r="K306" s="28"/>
    </row>
    <row r="307" spans="2:11" ht="12.75" customHeight="1" x14ac:dyDescent="0.2">
      <c r="B307" s="26"/>
      <c r="C307" s="27"/>
      <c r="D307" s="26"/>
      <c r="E307" s="28"/>
      <c r="F307" s="28"/>
      <c r="G307" s="28"/>
      <c r="H307" s="28"/>
      <c r="I307" s="28"/>
      <c r="J307" s="28"/>
      <c r="K307" s="28"/>
    </row>
    <row r="308" spans="2:11" ht="12.75" customHeight="1" x14ac:dyDescent="0.2">
      <c r="B308" s="26"/>
      <c r="C308" s="27"/>
      <c r="D308" s="26"/>
      <c r="E308" s="28"/>
      <c r="F308" s="28"/>
      <c r="G308" s="28"/>
      <c r="H308" s="28"/>
      <c r="I308" s="28"/>
      <c r="J308" s="28"/>
      <c r="K308" s="28"/>
    </row>
    <row r="309" spans="2:11" ht="12.75" customHeight="1" x14ac:dyDescent="0.2">
      <c r="B309" s="26"/>
      <c r="C309" s="27"/>
      <c r="D309" s="26"/>
      <c r="E309" s="28"/>
      <c r="F309" s="28"/>
      <c r="G309" s="28"/>
      <c r="H309" s="28"/>
      <c r="I309" s="28"/>
      <c r="J309" s="28"/>
      <c r="K309" s="28"/>
    </row>
    <row r="310" spans="2:11" ht="12.75" customHeight="1" x14ac:dyDescent="0.2">
      <c r="B310" s="26"/>
      <c r="C310" s="27"/>
      <c r="D310" s="26"/>
      <c r="E310" s="28"/>
      <c r="F310" s="28"/>
      <c r="G310" s="28"/>
      <c r="H310" s="28"/>
      <c r="I310" s="28"/>
      <c r="J310" s="28"/>
      <c r="K310" s="28"/>
    </row>
    <row r="311" spans="2:11" ht="12.75" customHeight="1" x14ac:dyDescent="0.2">
      <c r="B311" s="26"/>
      <c r="C311" s="27"/>
      <c r="D311" s="26"/>
      <c r="E311" s="28"/>
      <c r="F311" s="28"/>
      <c r="G311" s="28"/>
      <c r="H311" s="28"/>
      <c r="I311" s="28"/>
      <c r="J311" s="28"/>
      <c r="K311" s="28"/>
    </row>
    <row r="312" spans="2:11" ht="12.75" customHeight="1" x14ac:dyDescent="0.2">
      <c r="B312" s="26"/>
      <c r="C312" s="27"/>
      <c r="D312" s="26"/>
      <c r="E312" s="28"/>
      <c r="F312" s="28"/>
      <c r="G312" s="28"/>
      <c r="H312" s="28"/>
      <c r="I312" s="28"/>
      <c r="J312" s="28"/>
      <c r="K312" s="28"/>
    </row>
    <row r="313" spans="2:11" ht="12.75" customHeight="1" x14ac:dyDescent="0.2">
      <c r="B313" s="26"/>
      <c r="C313" s="27"/>
      <c r="D313" s="26"/>
      <c r="E313" s="28"/>
      <c r="F313" s="28"/>
      <c r="G313" s="28"/>
      <c r="H313" s="28"/>
      <c r="I313" s="28"/>
      <c r="J313" s="28"/>
      <c r="K313" s="28"/>
    </row>
    <row r="314" spans="2:11" ht="12.75" customHeight="1" x14ac:dyDescent="0.2">
      <c r="B314" s="26"/>
      <c r="C314" s="27"/>
      <c r="D314" s="26"/>
      <c r="E314" s="28"/>
      <c r="F314" s="28"/>
      <c r="G314" s="28"/>
      <c r="H314" s="28"/>
      <c r="I314" s="28"/>
      <c r="J314" s="28"/>
      <c r="K314" s="28"/>
    </row>
    <row r="315" spans="2:11" ht="12.75" customHeight="1" x14ac:dyDescent="0.2">
      <c r="B315" s="26"/>
      <c r="C315" s="27"/>
      <c r="D315" s="26"/>
      <c r="E315" s="28"/>
      <c r="F315" s="28"/>
      <c r="G315" s="28"/>
      <c r="H315" s="28"/>
      <c r="I315" s="28"/>
      <c r="J315" s="28"/>
      <c r="K315" s="28"/>
    </row>
    <row r="316" spans="2:11" ht="12.75" customHeight="1" x14ac:dyDescent="0.2">
      <c r="B316" s="26"/>
      <c r="C316" s="27"/>
      <c r="D316" s="26"/>
      <c r="E316" s="28"/>
      <c r="F316" s="28"/>
      <c r="G316" s="28"/>
      <c r="H316" s="28"/>
      <c r="I316" s="28"/>
      <c r="J316" s="28"/>
      <c r="K316" s="28"/>
    </row>
    <row r="317" spans="2:11" ht="12.75" customHeight="1" x14ac:dyDescent="0.2">
      <c r="B317" s="26"/>
      <c r="C317" s="27"/>
      <c r="D317" s="26"/>
      <c r="E317" s="28"/>
      <c r="F317" s="28"/>
      <c r="G317" s="28"/>
      <c r="H317" s="28"/>
      <c r="I317" s="28"/>
      <c r="J317" s="28"/>
      <c r="K317" s="28"/>
    </row>
    <row r="318" spans="2:11" ht="12.75" customHeight="1" x14ac:dyDescent="0.2">
      <c r="B318" s="26"/>
      <c r="C318" s="27"/>
      <c r="D318" s="26"/>
      <c r="E318" s="28"/>
      <c r="F318" s="28"/>
      <c r="G318" s="28"/>
      <c r="H318" s="28"/>
      <c r="I318" s="28"/>
      <c r="J318" s="28"/>
      <c r="K318" s="28"/>
    </row>
    <row r="319" spans="2:11" ht="12.75" customHeight="1" x14ac:dyDescent="0.2">
      <c r="B319" s="26"/>
      <c r="C319" s="27"/>
      <c r="D319" s="26"/>
      <c r="E319" s="28"/>
      <c r="F319" s="28"/>
      <c r="G319" s="28"/>
      <c r="H319" s="28"/>
      <c r="I319" s="28"/>
      <c r="J319" s="28"/>
      <c r="K319" s="28"/>
    </row>
    <row r="320" spans="2:11" ht="12.75" customHeight="1" x14ac:dyDescent="0.2">
      <c r="B320" s="26"/>
      <c r="C320" s="27"/>
      <c r="D320" s="26"/>
      <c r="E320" s="28"/>
      <c r="F320" s="28"/>
      <c r="G320" s="28"/>
      <c r="H320" s="28"/>
      <c r="I320" s="28"/>
      <c r="J320" s="28"/>
      <c r="K320" s="28"/>
    </row>
    <row r="321" spans="2:11" ht="12.75" customHeight="1" x14ac:dyDescent="0.2">
      <c r="B321" s="26"/>
      <c r="C321" s="27"/>
      <c r="D321" s="26"/>
      <c r="E321" s="28"/>
      <c r="F321" s="28"/>
      <c r="G321" s="28"/>
      <c r="H321" s="28"/>
      <c r="I321" s="28"/>
      <c r="J321" s="28"/>
      <c r="K321" s="28"/>
    </row>
    <row r="322" spans="2:11" ht="12.75" customHeight="1" x14ac:dyDescent="0.2">
      <c r="B322" s="26"/>
      <c r="C322" s="27"/>
      <c r="D322" s="26"/>
      <c r="E322" s="28"/>
      <c r="F322" s="28"/>
      <c r="G322" s="28"/>
      <c r="H322" s="28"/>
      <c r="I322" s="28"/>
      <c r="J322" s="28"/>
      <c r="K322" s="28"/>
    </row>
    <row r="323" spans="2:11" ht="12.75" customHeight="1" x14ac:dyDescent="0.2">
      <c r="B323" s="26"/>
      <c r="C323" s="27"/>
      <c r="D323" s="26"/>
      <c r="E323" s="28"/>
      <c r="F323" s="28"/>
      <c r="G323" s="28"/>
      <c r="H323" s="28"/>
      <c r="I323" s="28"/>
      <c r="J323" s="28"/>
      <c r="K323" s="28"/>
    </row>
    <row r="324" spans="2:11" ht="12.75" customHeight="1" x14ac:dyDescent="0.2">
      <c r="B324" s="26"/>
      <c r="C324" s="27"/>
      <c r="D324" s="26"/>
      <c r="E324" s="28"/>
      <c r="F324" s="28"/>
      <c r="G324" s="28"/>
      <c r="H324" s="28"/>
      <c r="I324" s="28"/>
      <c r="J324" s="28"/>
      <c r="K324" s="28"/>
    </row>
    <row r="325" spans="2:11" ht="12.75" customHeight="1" x14ac:dyDescent="0.2">
      <c r="B325" s="26"/>
      <c r="C325" s="27"/>
      <c r="D325" s="26"/>
      <c r="E325" s="28"/>
      <c r="F325" s="28"/>
      <c r="G325" s="28"/>
      <c r="H325" s="28"/>
      <c r="I325" s="28"/>
      <c r="J325" s="28"/>
      <c r="K325" s="28"/>
    </row>
    <row r="326" spans="2:11" ht="12.75" customHeight="1" x14ac:dyDescent="0.2">
      <c r="B326" s="26"/>
      <c r="C326" s="27"/>
      <c r="D326" s="26"/>
      <c r="E326" s="28"/>
      <c r="F326" s="28"/>
      <c r="G326" s="28"/>
      <c r="H326" s="28"/>
      <c r="I326" s="28"/>
      <c r="J326" s="28"/>
      <c r="K326" s="28"/>
    </row>
    <row r="327" spans="2:11" ht="12.75" customHeight="1" x14ac:dyDescent="0.2">
      <c r="B327" s="26"/>
      <c r="C327" s="27"/>
      <c r="D327" s="26"/>
      <c r="E327" s="28"/>
      <c r="F327" s="28"/>
      <c r="G327" s="28"/>
      <c r="H327" s="28"/>
      <c r="I327" s="28"/>
      <c r="J327" s="28"/>
      <c r="K327" s="28"/>
    </row>
    <row r="328" spans="2:11" ht="12.75" customHeight="1" x14ac:dyDescent="0.2">
      <c r="B328" s="26"/>
      <c r="C328" s="27"/>
      <c r="D328" s="26"/>
      <c r="E328" s="28"/>
      <c r="F328" s="28"/>
      <c r="G328" s="28"/>
      <c r="H328" s="28"/>
      <c r="I328" s="28"/>
      <c r="J328" s="28"/>
      <c r="K328" s="28"/>
    </row>
    <row r="329" spans="2:11" ht="12.75" customHeight="1" x14ac:dyDescent="0.2">
      <c r="B329" s="26"/>
      <c r="C329" s="27"/>
      <c r="D329" s="26"/>
      <c r="E329" s="28"/>
      <c r="F329" s="28"/>
      <c r="G329" s="28"/>
      <c r="H329" s="28"/>
      <c r="I329" s="28"/>
      <c r="J329" s="28"/>
      <c r="K329" s="28"/>
    </row>
    <row r="330" spans="2:11" ht="12.75" customHeight="1" x14ac:dyDescent="0.2">
      <c r="B330" s="26"/>
      <c r="C330" s="27"/>
      <c r="D330" s="26"/>
      <c r="E330" s="28"/>
      <c r="F330" s="28"/>
      <c r="G330" s="28"/>
      <c r="H330" s="28"/>
      <c r="I330" s="28"/>
      <c r="J330" s="28"/>
      <c r="K330" s="28"/>
    </row>
    <row r="331" spans="2:11" ht="12.75" customHeight="1" x14ac:dyDescent="0.2">
      <c r="B331" s="26"/>
      <c r="C331" s="27"/>
      <c r="D331" s="26"/>
      <c r="E331" s="28"/>
      <c r="F331" s="28"/>
      <c r="G331" s="28"/>
      <c r="H331" s="28"/>
      <c r="I331" s="28"/>
      <c r="J331" s="28"/>
      <c r="K331" s="28"/>
    </row>
    <row r="332" spans="2:11" ht="12.75" customHeight="1" x14ac:dyDescent="0.2">
      <c r="B332" s="26"/>
      <c r="C332" s="27"/>
      <c r="D332" s="26"/>
      <c r="E332" s="28"/>
      <c r="F332" s="28"/>
      <c r="G332" s="28"/>
      <c r="H332" s="28"/>
      <c r="I332" s="28"/>
      <c r="J332" s="28"/>
      <c r="K332" s="28"/>
    </row>
    <row r="333" spans="2:11" ht="12.75" customHeight="1" x14ac:dyDescent="0.2">
      <c r="B333" s="26"/>
      <c r="C333" s="27"/>
      <c r="D333" s="26"/>
      <c r="E333" s="28"/>
      <c r="F333" s="28"/>
      <c r="G333" s="28"/>
      <c r="H333" s="28"/>
      <c r="I333" s="28"/>
      <c r="J333" s="28"/>
      <c r="K333" s="28"/>
    </row>
    <row r="334" spans="2:11" ht="12.75" customHeight="1" x14ac:dyDescent="0.2">
      <c r="B334" s="26"/>
      <c r="C334" s="27"/>
      <c r="D334" s="26"/>
      <c r="E334" s="28"/>
      <c r="F334" s="28"/>
      <c r="G334" s="28"/>
      <c r="H334" s="28"/>
      <c r="I334" s="28"/>
      <c r="J334" s="28"/>
      <c r="K334" s="28"/>
    </row>
    <row r="335" spans="2:11" ht="12.75" customHeight="1" x14ac:dyDescent="0.2">
      <c r="B335" s="26"/>
      <c r="C335" s="27"/>
      <c r="D335" s="26"/>
      <c r="E335" s="28"/>
      <c r="F335" s="28"/>
      <c r="G335" s="28"/>
      <c r="H335" s="28"/>
      <c r="I335" s="28"/>
      <c r="J335" s="28"/>
      <c r="K335" s="28"/>
    </row>
    <row r="336" spans="2:11" ht="12.75" customHeight="1" x14ac:dyDescent="0.2">
      <c r="B336" s="26"/>
      <c r="C336" s="27"/>
      <c r="D336" s="26"/>
      <c r="E336" s="28"/>
      <c r="F336" s="28"/>
      <c r="G336" s="28"/>
      <c r="H336" s="28"/>
      <c r="I336" s="28"/>
      <c r="J336" s="28"/>
      <c r="K336" s="28"/>
    </row>
    <row r="337" spans="2:11" ht="12.75" customHeight="1" x14ac:dyDescent="0.2">
      <c r="B337" s="26"/>
      <c r="C337" s="27"/>
      <c r="D337" s="26"/>
      <c r="E337" s="28"/>
      <c r="F337" s="28"/>
      <c r="G337" s="28"/>
      <c r="H337" s="28"/>
      <c r="I337" s="28"/>
      <c r="J337" s="28"/>
      <c r="K337" s="28"/>
    </row>
    <row r="338" spans="2:11" ht="12.75" customHeight="1" x14ac:dyDescent="0.2">
      <c r="B338" s="26"/>
      <c r="C338" s="27"/>
      <c r="D338" s="26"/>
      <c r="E338" s="28"/>
      <c r="F338" s="28"/>
      <c r="G338" s="28"/>
      <c r="H338" s="28"/>
      <c r="I338" s="28"/>
      <c r="J338" s="28"/>
      <c r="K338" s="28"/>
    </row>
    <row r="339" spans="2:11" ht="12.75" customHeight="1" x14ac:dyDescent="0.2">
      <c r="B339" s="26"/>
      <c r="C339" s="27"/>
      <c r="D339" s="26"/>
      <c r="E339" s="28"/>
      <c r="F339" s="28"/>
      <c r="G339" s="28"/>
      <c r="H339" s="28"/>
      <c r="I339" s="28"/>
      <c r="J339" s="28"/>
      <c r="K339" s="28"/>
    </row>
    <row r="340" spans="2:11" ht="12.75" customHeight="1" x14ac:dyDescent="0.2">
      <c r="B340" s="26"/>
      <c r="C340" s="27"/>
      <c r="D340" s="26"/>
      <c r="E340" s="28"/>
      <c r="F340" s="28"/>
      <c r="G340" s="28"/>
      <c r="H340" s="28"/>
      <c r="I340" s="28"/>
      <c r="J340" s="28"/>
      <c r="K340" s="28"/>
    </row>
    <row r="341" spans="2:11" ht="12.75" customHeight="1" x14ac:dyDescent="0.2">
      <c r="B341" s="26"/>
      <c r="C341" s="27"/>
      <c r="D341" s="26"/>
      <c r="E341" s="28"/>
      <c r="F341" s="28"/>
      <c r="G341" s="28"/>
      <c r="H341" s="28"/>
      <c r="I341" s="28"/>
      <c r="J341" s="28"/>
      <c r="K341" s="28"/>
    </row>
    <row r="342" spans="2:11" ht="12.75" customHeight="1" x14ac:dyDescent="0.2">
      <c r="B342" s="26"/>
      <c r="C342" s="27"/>
      <c r="D342" s="26"/>
      <c r="E342" s="28"/>
      <c r="F342" s="28"/>
      <c r="G342" s="28"/>
      <c r="H342" s="28"/>
      <c r="I342" s="28"/>
      <c r="J342" s="28"/>
      <c r="K342" s="28"/>
    </row>
    <row r="343" spans="2:11" ht="12.75" customHeight="1" x14ac:dyDescent="0.2">
      <c r="B343" s="26"/>
      <c r="C343" s="27"/>
      <c r="D343" s="26"/>
      <c r="E343" s="28"/>
      <c r="F343" s="28"/>
      <c r="G343" s="28"/>
      <c r="H343" s="28"/>
      <c r="I343" s="28"/>
      <c r="J343" s="28"/>
      <c r="K343" s="28"/>
    </row>
    <row r="344" spans="2:11" ht="12.75" customHeight="1" x14ac:dyDescent="0.2">
      <c r="B344" s="26"/>
      <c r="C344" s="27"/>
      <c r="D344" s="26"/>
      <c r="E344" s="28"/>
      <c r="F344" s="28"/>
      <c r="G344" s="28"/>
      <c r="H344" s="28"/>
      <c r="I344" s="28"/>
      <c r="J344" s="28"/>
      <c r="K344" s="28"/>
    </row>
    <row r="345" spans="2:11" ht="12.75" customHeight="1" x14ac:dyDescent="0.2">
      <c r="B345" s="26"/>
      <c r="C345" s="27"/>
      <c r="D345" s="26"/>
      <c r="E345" s="28"/>
      <c r="F345" s="28"/>
      <c r="G345" s="28"/>
      <c r="H345" s="28"/>
      <c r="I345" s="28"/>
      <c r="J345" s="28"/>
      <c r="K345" s="28"/>
    </row>
    <row r="346" spans="2:11" ht="12.75" customHeight="1" x14ac:dyDescent="0.2">
      <c r="B346" s="26"/>
      <c r="C346" s="27"/>
      <c r="D346" s="26"/>
      <c r="E346" s="28"/>
      <c r="F346" s="28"/>
      <c r="G346" s="28"/>
      <c r="H346" s="28"/>
      <c r="I346" s="28"/>
      <c r="J346" s="28"/>
      <c r="K346" s="28"/>
    </row>
    <row r="347" spans="2:11" ht="12.75" customHeight="1" x14ac:dyDescent="0.2">
      <c r="B347" s="26"/>
      <c r="C347" s="27"/>
      <c r="D347" s="26"/>
      <c r="E347" s="28"/>
      <c r="F347" s="28"/>
      <c r="G347" s="28"/>
      <c r="H347" s="28"/>
      <c r="I347" s="28"/>
      <c r="J347" s="28"/>
      <c r="K347" s="28"/>
    </row>
    <row r="348" spans="2:11" ht="12.75" customHeight="1" x14ac:dyDescent="0.2">
      <c r="B348" s="26"/>
      <c r="C348" s="27"/>
      <c r="D348" s="26"/>
      <c r="E348" s="28"/>
      <c r="F348" s="28"/>
      <c r="G348" s="28"/>
      <c r="H348" s="28"/>
      <c r="I348" s="28"/>
      <c r="J348" s="28"/>
      <c r="K348" s="28"/>
    </row>
    <row r="349" spans="2:11" ht="12.75" customHeight="1" x14ac:dyDescent="0.2">
      <c r="B349" s="26"/>
      <c r="C349" s="27"/>
      <c r="D349" s="26"/>
      <c r="E349" s="28"/>
      <c r="F349" s="28"/>
      <c r="G349" s="28"/>
      <c r="H349" s="28"/>
      <c r="I349" s="28"/>
      <c r="J349" s="28"/>
      <c r="K349" s="28"/>
    </row>
    <row r="350" spans="2:11" ht="12.75" customHeight="1" x14ac:dyDescent="0.2">
      <c r="B350" s="26"/>
      <c r="C350" s="27"/>
      <c r="D350" s="26"/>
      <c r="E350" s="28"/>
      <c r="F350" s="28"/>
      <c r="G350" s="28"/>
      <c r="H350" s="28"/>
      <c r="I350" s="28"/>
      <c r="J350" s="28"/>
      <c r="K350" s="28"/>
    </row>
    <row r="351" spans="2:11" ht="12.75" customHeight="1" x14ac:dyDescent="0.2">
      <c r="B351" s="26"/>
      <c r="C351" s="27"/>
      <c r="D351" s="26"/>
      <c r="E351" s="28"/>
      <c r="F351" s="28"/>
      <c r="G351" s="28"/>
      <c r="H351" s="28"/>
      <c r="I351" s="28"/>
      <c r="J351" s="28"/>
      <c r="K351" s="28"/>
    </row>
    <row r="352" spans="2:11" ht="12.75" customHeight="1" x14ac:dyDescent="0.2">
      <c r="B352" s="26"/>
      <c r="C352" s="27"/>
      <c r="D352" s="26"/>
      <c r="E352" s="28"/>
      <c r="F352" s="28"/>
      <c r="G352" s="28"/>
      <c r="H352" s="28"/>
      <c r="I352" s="28"/>
      <c r="J352" s="28"/>
      <c r="K352" s="28"/>
    </row>
    <row r="353" spans="2:11" ht="12.75" customHeight="1" x14ac:dyDescent="0.2">
      <c r="B353" s="26"/>
      <c r="C353" s="27"/>
      <c r="D353" s="26"/>
      <c r="E353" s="28"/>
      <c r="F353" s="28"/>
      <c r="G353" s="28"/>
      <c r="H353" s="28"/>
      <c r="I353" s="28"/>
      <c r="J353" s="28"/>
      <c r="K353" s="28"/>
    </row>
    <row r="354" spans="2:11" ht="12.75" customHeight="1" x14ac:dyDescent="0.2">
      <c r="B354" s="26"/>
      <c r="C354" s="27"/>
      <c r="D354" s="26"/>
      <c r="E354" s="28"/>
      <c r="F354" s="28"/>
      <c r="G354" s="28"/>
      <c r="H354" s="28"/>
      <c r="I354" s="28"/>
      <c r="J354" s="28"/>
      <c r="K354" s="28"/>
    </row>
    <row r="355" spans="2:11" ht="12.75" customHeight="1" x14ac:dyDescent="0.2">
      <c r="B355" s="26"/>
      <c r="C355" s="27"/>
      <c r="D355" s="26"/>
      <c r="E355" s="28"/>
      <c r="F355" s="28"/>
      <c r="G355" s="28"/>
      <c r="H355" s="28"/>
      <c r="I355" s="28"/>
      <c r="J355" s="28"/>
      <c r="K355" s="28"/>
    </row>
    <row r="356" spans="2:11" ht="12.75" customHeight="1" x14ac:dyDescent="0.2">
      <c r="B356" s="26"/>
      <c r="C356" s="27"/>
      <c r="D356" s="26"/>
      <c r="E356" s="28"/>
      <c r="F356" s="28"/>
      <c r="G356" s="28"/>
      <c r="H356" s="28"/>
      <c r="I356" s="28"/>
      <c r="J356" s="28"/>
      <c r="K356" s="28"/>
    </row>
    <row r="357" spans="2:11" ht="12.75" customHeight="1" x14ac:dyDescent="0.2">
      <c r="B357" s="26"/>
      <c r="C357" s="27"/>
      <c r="D357" s="26"/>
      <c r="E357" s="28"/>
      <c r="F357" s="28"/>
      <c r="G357" s="28"/>
      <c r="H357" s="28"/>
      <c r="I357" s="28"/>
      <c r="J357" s="28"/>
      <c r="K357" s="28"/>
    </row>
    <row r="358" spans="2:11" ht="12.75" customHeight="1" x14ac:dyDescent="0.2">
      <c r="B358" s="26"/>
      <c r="C358" s="27"/>
      <c r="D358" s="26"/>
      <c r="E358" s="28"/>
      <c r="F358" s="28"/>
      <c r="G358" s="28"/>
      <c r="H358" s="28"/>
      <c r="I358" s="28"/>
      <c r="J358" s="28"/>
      <c r="K358" s="28"/>
    </row>
    <row r="359" spans="2:11" ht="12.75" customHeight="1" x14ac:dyDescent="0.2">
      <c r="B359" s="26"/>
      <c r="C359" s="27"/>
      <c r="D359" s="26"/>
      <c r="E359" s="28"/>
      <c r="F359" s="28"/>
      <c r="G359" s="28"/>
      <c r="H359" s="28"/>
      <c r="I359" s="28"/>
      <c r="J359" s="28"/>
      <c r="K359" s="28"/>
    </row>
    <row r="360" spans="2:11" ht="12.75" customHeight="1" x14ac:dyDescent="0.2">
      <c r="B360" s="26"/>
      <c r="C360" s="27"/>
      <c r="D360" s="26"/>
      <c r="E360" s="28"/>
      <c r="F360" s="28"/>
      <c r="G360" s="28"/>
      <c r="H360" s="28"/>
      <c r="I360" s="28"/>
      <c r="J360" s="28"/>
      <c r="K360" s="28"/>
    </row>
    <row r="361" spans="2:11" ht="12.75" customHeight="1" x14ac:dyDescent="0.2">
      <c r="B361" s="26"/>
      <c r="C361" s="27"/>
      <c r="D361" s="26"/>
      <c r="E361" s="28"/>
      <c r="F361" s="28"/>
      <c r="G361" s="28"/>
      <c r="H361" s="28"/>
      <c r="I361" s="28"/>
      <c r="J361" s="28"/>
      <c r="K361" s="28"/>
    </row>
    <row r="362" spans="2:11" ht="12.75" customHeight="1" x14ac:dyDescent="0.2">
      <c r="B362" s="26"/>
      <c r="C362" s="27"/>
      <c r="D362" s="26"/>
      <c r="E362" s="28"/>
      <c r="F362" s="28"/>
      <c r="G362" s="28"/>
      <c r="H362" s="28"/>
      <c r="I362" s="28"/>
      <c r="J362" s="28"/>
      <c r="K362" s="28"/>
    </row>
    <row r="363" spans="2:11" ht="12.75" customHeight="1" x14ac:dyDescent="0.2">
      <c r="B363" s="26"/>
      <c r="C363" s="27"/>
      <c r="D363" s="26"/>
      <c r="E363" s="28"/>
      <c r="F363" s="28"/>
      <c r="G363" s="28"/>
      <c r="H363" s="28"/>
      <c r="I363" s="28"/>
      <c r="J363" s="28"/>
      <c r="K363" s="28"/>
    </row>
    <row r="364" spans="2:11" ht="12.75" customHeight="1" x14ac:dyDescent="0.2">
      <c r="B364" s="26"/>
      <c r="C364" s="27"/>
      <c r="D364" s="26"/>
      <c r="E364" s="28"/>
      <c r="F364" s="28"/>
      <c r="G364" s="28"/>
      <c r="H364" s="28"/>
      <c r="I364" s="28"/>
      <c r="J364" s="28"/>
      <c r="K364" s="28"/>
    </row>
    <row r="365" spans="2:11" ht="12.75" customHeight="1" x14ac:dyDescent="0.2">
      <c r="B365" s="26"/>
      <c r="C365" s="27"/>
      <c r="D365" s="26"/>
      <c r="E365" s="28"/>
      <c r="F365" s="28"/>
      <c r="G365" s="28"/>
      <c r="H365" s="28"/>
      <c r="I365" s="28"/>
      <c r="J365" s="28"/>
      <c r="K365" s="28"/>
    </row>
    <row r="366" spans="2:11" ht="12.75" customHeight="1" x14ac:dyDescent="0.2">
      <c r="B366" s="26"/>
      <c r="C366" s="27"/>
      <c r="D366" s="26"/>
      <c r="E366" s="28"/>
      <c r="F366" s="28"/>
      <c r="G366" s="28"/>
      <c r="H366" s="28"/>
      <c r="I366" s="28"/>
      <c r="J366" s="28"/>
      <c r="K366" s="28"/>
    </row>
    <row r="367" spans="2:11" ht="12.75" customHeight="1" x14ac:dyDescent="0.2">
      <c r="B367" s="26"/>
      <c r="C367" s="27"/>
      <c r="D367" s="26"/>
      <c r="E367" s="28"/>
      <c r="F367" s="28"/>
      <c r="G367" s="28"/>
      <c r="H367" s="28"/>
      <c r="I367" s="28"/>
      <c r="J367" s="28"/>
      <c r="K367" s="28"/>
    </row>
    <row r="368" spans="2:11" ht="12.75" customHeight="1" x14ac:dyDescent="0.2">
      <c r="B368" s="26"/>
      <c r="C368" s="27"/>
      <c r="D368" s="26"/>
      <c r="E368" s="28"/>
      <c r="F368" s="28"/>
      <c r="G368" s="28"/>
      <c r="H368" s="28"/>
      <c r="I368" s="28"/>
      <c r="J368" s="28"/>
      <c r="K368" s="28"/>
    </row>
    <row r="369" spans="2:11" ht="12.75" customHeight="1" x14ac:dyDescent="0.2">
      <c r="B369" s="26"/>
      <c r="C369" s="27"/>
      <c r="D369" s="26"/>
      <c r="E369" s="28"/>
      <c r="F369" s="28"/>
      <c r="G369" s="28"/>
      <c r="H369" s="28"/>
      <c r="I369" s="28"/>
      <c r="J369" s="28"/>
      <c r="K369" s="28"/>
    </row>
    <row r="370" spans="2:11" ht="12.75" customHeight="1" x14ac:dyDescent="0.2">
      <c r="B370" s="26"/>
      <c r="C370" s="27"/>
      <c r="D370" s="26"/>
      <c r="E370" s="28"/>
      <c r="F370" s="28"/>
      <c r="G370" s="28"/>
      <c r="H370" s="28"/>
      <c r="I370" s="28"/>
      <c r="J370" s="28"/>
      <c r="K370" s="28"/>
    </row>
    <row r="371" spans="2:11" ht="12.75" customHeight="1" x14ac:dyDescent="0.2">
      <c r="B371" s="26"/>
      <c r="C371" s="27"/>
      <c r="D371" s="26"/>
      <c r="E371" s="28"/>
      <c r="F371" s="28"/>
      <c r="G371" s="28"/>
      <c r="H371" s="28"/>
      <c r="I371" s="28"/>
      <c r="J371" s="28"/>
      <c r="K371" s="28"/>
    </row>
    <row r="372" spans="2:11" ht="12.75" customHeight="1" x14ac:dyDescent="0.2">
      <c r="B372" s="26"/>
      <c r="C372" s="27"/>
      <c r="D372" s="26"/>
      <c r="E372" s="28"/>
      <c r="F372" s="28"/>
      <c r="G372" s="28"/>
      <c r="H372" s="28"/>
      <c r="I372" s="28"/>
      <c r="J372" s="28"/>
      <c r="K372" s="28"/>
    </row>
    <row r="373" spans="2:11" ht="12.75" customHeight="1" x14ac:dyDescent="0.2">
      <c r="B373" s="26"/>
      <c r="C373" s="27"/>
      <c r="D373" s="26"/>
      <c r="E373" s="28"/>
      <c r="F373" s="28"/>
      <c r="G373" s="28"/>
      <c r="H373" s="28"/>
      <c r="I373" s="28"/>
      <c r="J373" s="28"/>
      <c r="K373" s="28"/>
    </row>
    <row r="374" spans="2:11" ht="12.75" customHeight="1" x14ac:dyDescent="0.2">
      <c r="B374" s="26"/>
      <c r="C374" s="27"/>
      <c r="D374" s="26"/>
      <c r="E374" s="28"/>
      <c r="F374" s="28"/>
      <c r="G374" s="28"/>
      <c r="H374" s="28"/>
      <c r="I374" s="28"/>
      <c r="J374" s="28"/>
      <c r="K374" s="28"/>
    </row>
    <row r="375" spans="2:11" ht="12.75" customHeight="1" x14ac:dyDescent="0.2">
      <c r="B375" s="26"/>
      <c r="C375" s="27"/>
      <c r="D375" s="26"/>
      <c r="E375" s="28"/>
      <c r="F375" s="28"/>
      <c r="G375" s="28"/>
      <c r="H375" s="28"/>
      <c r="I375" s="28"/>
      <c r="J375" s="28"/>
      <c r="K375" s="28"/>
    </row>
    <row r="376" spans="2:11" ht="12.75" customHeight="1" x14ac:dyDescent="0.2">
      <c r="B376" s="26"/>
      <c r="C376" s="27"/>
      <c r="D376" s="26"/>
      <c r="E376" s="28"/>
      <c r="F376" s="28"/>
      <c r="G376" s="28"/>
      <c r="H376" s="28"/>
      <c r="I376" s="28"/>
      <c r="J376" s="28"/>
      <c r="K376" s="28"/>
    </row>
    <row r="377" spans="2:11" ht="12.75" customHeight="1" x14ac:dyDescent="0.2">
      <c r="B377" s="26"/>
      <c r="C377" s="27"/>
      <c r="D377" s="26"/>
      <c r="E377" s="28"/>
      <c r="F377" s="28"/>
      <c r="G377" s="28"/>
      <c r="H377" s="28"/>
      <c r="I377" s="28"/>
      <c r="J377" s="28"/>
      <c r="K377" s="28"/>
    </row>
    <row r="378" spans="2:11" ht="12.75" customHeight="1" x14ac:dyDescent="0.2">
      <c r="B378" s="26"/>
      <c r="C378" s="27"/>
      <c r="D378" s="26"/>
      <c r="E378" s="28"/>
      <c r="F378" s="28"/>
      <c r="G378" s="28"/>
      <c r="H378" s="28"/>
      <c r="I378" s="28"/>
      <c r="J378" s="28"/>
      <c r="K378" s="28"/>
    </row>
    <row r="379" spans="2:11" ht="12.75" customHeight="1" x14ac:dyDescent="0.2">
      <c r="B379" s="26"/>
      <c r="C379" s="27"/>
      <c r="D379" s="26"/>
      <c r="E379" s="28"/>
      <c r="F379" s="28"/>
      <c r="G379" s="28"/>
      <c r="H379" s="28"/>
      <c r="I379" s="28"/>
      <c r="J379" s="28"/>
      <c r="K379" s="28"/>
    </row>
    <row r="380" spans="2:11" ht="12.75" customHeight="1" x14ac:dyDescent="0.2">
      <c r="B380" s="26"/>
      <c r="C380" s="27"/>
      <c r="D380" s="26"/>
      <c r="E380" s="28"/>
      <c r="F380" s="28"/>
      <c r="G380" s="28"/>
      <c r="H380" s="28"/>
      <c r="I380" s="28"/>
      <c r="J380" s="28"/>
      <c r="K380" s="28"/>
    </row>
    <row r="381" spans="2:11" ht="12.75" customHeight="1" x14ac:dyDescent="0.2">
      <c r="B381" s="26"/>
      <c r="C381" s="27"/>
      <c r="D381" s="26"/>
      <c r="E381" s="28"/>
      <c r="F381" s="28"/>
      <c r="G381" s="28"/>
      <c r="H381" s="28"/>
      <c r="I381" s="28"/>
      <c r="J381" s="28"/>
      <c r="K381" s="28"/>
    </row>
    <row r="382" spans="2:11" ht="12.75" customHeight="1" x14ac:dyDescent="0.2">
      <c r="B382" s="26"/>
      <c r="C382" s="27"/>
      <c r="D382" s="26"/>
      <c r="E382" s="28"/>
      <c r="F382" s="28"/>
      <c r="G382" s="28"/>
      <c r="H382" s="28"/>
      <c r="I382" s="28"/>
      <c r="J382" s="28"/>
      <c r="K382" s="28"/>
    </row>
    <row r="383" spans="2:11" ht="12.75" customHeight="1" x14ac:dyDescent="0.2">
      <c r="B383" s="26"/>
      <c r="C383" s="27"/>
      <c r="D383" s="26"/>
      <c r="E383" s="28"/>
      <c r="F383" s="28"/>
      <c r="G383" s="28"/>
      <c r="H383" s="28"/>
      <c r="I383" s="28"/>
      <c r="J383" s="28"/>
      <c r="K383" s="28"/>
    </row>
    <row r="384" spans="2:11" ht="12.75" customHeight="1" x14ac:dyDescent="0.2">
      <c r="B384" s="26"/>
      <c r="C384" s="27"/>
      <c r="D384" s="26"/>
      <c r="E384" s="28"/>
      <c r="F384" s="28"/>
      <c r="G384" s="28"/>
      <c r="H384" s="28"/>
      <c r="I384" s="28"/>
      <c r="J384" s="28"/>
      <c r="K384" s="28"/>
    </row>
    <row r="385" spans="2:11" ht="12.75" customHeight="1" x14ac:dyDescent="0.2">
      <c r="B385" s="26"/>
      <c r="C385" s="27"/>
      <c r="D385" s="26"/>
      <c r="E385" s="28"/>
      <c r="F385" s="28"/>
      <c r="G385" s="28"/>
      <c r="H385" s="28"/>
      <c r="I385" s="28"/>
      <c r="J385" s="28"/>
      <c r="K385" s="28"/>
    </row>
    <row r="386" spans="2:11" ht="12.75" customHeight="1" x14ac:dyDescent="0.2">
      <c r="B386" s="26"/>
      <c r="C386" s="27"/>
      <c r="D386" s="26"/>
      <c r="E386" s="28"/>
      <c r="F386" s="28"/>
      <c r="G386" s="28"/>
      <c r="H386" s="28"/>
      <c r="I386" s="28"/>
      <c r="J386" s="28"/>
      <c r="K386" s="28"/>
    </row>
    <row r="387" spans="2:11" ht="12.75" customHeight="1" x14ac:dyDescent="0.2">
      <c r="B387" s="26"/>
      <c r="C387" s="27"/>
      <c r="D387" s="26"/>
      <c r="E387" s="28"/>
      <c r="F387" s="28"/>
      <c r="G387" s="28"/>
      <c r="H387" s="28"/>
      <c r="I387" s="28"/>
      <c r="J387" s="28"/>
      <c r="K387" s="28"/>
    </row>
    <row r="388" spans="2:11" ht="12.75" customHeight="1" x14ac:dyDescent="0.2">
      <c r="B388" s="26"/>
      <c r="C388" s="27"/>
      <c r="D388" s="26"/>
      <c r="E388" s="28"/>
      <c r="F388" s="28"/>
      <c r="G388" s="28"/>
      <c r="H388" s="28"/>
      <c r="I388" s="28"/>
      <c r="J388" s="28"/>
      <c r="K388" s="28"/>
    </row>
    <row r="389" spans="2:11" ht="12.75" customHeight="1" x14ac:dyDescent="0.2">
      <c r="B389" s="26"/>
      <c r="C389" s="27"/>
      <c r="D389" s="26"/>
      <c r="E389" s="28"/>
      <c r="F389" s="28"/>
      <c r="G389" s="28"/>
      <c r="H389" s="28"/>
      <c r="I389" s="28"/>
      <c r="J389" s="28"/>
      <c r="K389" s="28"/>
    </row>
    <row r="390" spans="2:11" ht="12.75" customHeight="1" x14ac:dyDescent="0.2">
      <c r="B390" s="26"/>
      <c r="C390" s="27"/>
      <c r="D390" s="26"/>
      <c r="E390" s="28"/>
      <c r="F390" s="28"/>
      <c r="G390" s="28"/>
      <c r="H390" s="28"/>
      <c r="I390" s="28"/>
      <c r="J390" s="28"/>
      <c r="K390" s="28"/>
    </row>
    <row r="391" spans="2:11" ht="12.75" customHeight="1" x14ac:dyDescent="0.2">
      <c r="B391" s="26"/>
      <c r="C391" s="27"/>
      <c r="D391" s="26"/>
      <c r="E391" s="28"/>
      <c r="F391" s="28"/>
      <c r="G391" s="28"/>
      <c r="H391" s="28"/>
      <c r="I391" s="28"/>
      <c r="J391" s="28"/>
      <c r="K391" s="28"/>
    </row>
    <row r="392" spans="2:11" ht="12.75" customHeight="1" x14ac:dyDescent="0.2">
      <c r="B392" s="26"/>
      <c r="C392" s="27"/>
      <c r="D392" s="26"/>
      <c r="E392" s="28"/>
      <c r="F392" s="28"/>
      <c r="G392" s="28"/>
      <c r="H392" s="28"/>
      <c r="I392" s="28"/>
      <c r="J392" s="28"/>
      <c r="K392" s="28"/>
    </row>
    <row r="393" spans="2:11" ht="12.75" customHeight="1" x14ac:dyDescent="0.2">
      <c r="B393" s="26"/>
      <c r="C393" s="27"/>
      <c r="D393" s="26"/>
      <c r="E393" s="28"/>
      <c r="F393" s="28"/>
      <c r="G393" s="28"/>
      <c r="H393" s="28"/>
      <c r="I393" s="28"/>
      <c r="J393" s="28"/>
      <c r="K393" s="28"/>
    </row>
    <row r="394" spans="2:11" ht="12.75" customHeight="1" x14ac:dyDescent="0.2">
      <c r="B394" s="26"/>
      <c r="C394" s="27"/>
      <c r="D394" s="26"/>
      <c r="E394" s="28"/>
      <c r="F394" s="28"/>
      <c r="G394" s="28"/>
      <c r="H394" s="28"/>
      <c r="I394" s="28"/>
      <c r="J394" s="28"/>
      <c r="K394" s="28"/>
    </row>
    <row r="395" spans="2:11" ht="12.75" customHeight="1" x14ac:dyDescent="0.2">
      <c r="B395" s="26"/>
      <c r="C395" s="27"/>
      <c r="D395" s="26"/>
      <c r="E395" s="28"/>
      <c r="F395" s="28"/>
      <c r="G395" s="28"/>
      <c r="H395" s="28"/>
      <c r="I395" s="28"/>
      <c r="J395" s="28"/>
      <c r="K395" s="28"/>
    </row>
    <row r="396" spans="2:11" ht="12.75" customHeight="1" x14ac:dyDescent="0.2">
      <c r="B396" s="26"/>
      <c r="C396" s="27"/>
      <c r="D396" s="26"/>
      <c r="E396" s="28"/>
      <c r="F396" s="28"/>
      <c r="G396" s="28"/>
      <c r="H396" s="28"/>
      <c r="I396" s="28"/>
      <c r="J396" s="28"/>
      <c r="K396" s="28"/>
    </row>
    <row r="397" spans="2:11" ht="12.75" customHeight="1" x14ac:dyDescent="0.2">
      <c r="B397" s="26"/>
      <c r="C397" s="27"/>
      <c r="D397" s="26"/>
      <c r="E397" s="28"/>
      <c r="F397" s="28"/>
      <c r="G397" s="28"/>
      <c r="H397" s="28"/>
      <c r="I397" s="28"/>
      <c r="J397" s="28"/>
      <c r="K397" s="28"/>
    </row>
    <row r="398" spans="2:11" ht="12.75" customHeight="1" x14ac:dyDescent="0.2">
      <c r="B398" s="26"/>
      <c r="C398" s="27"/>
      <c r="D398" s="26"/>
      <c r="E398" s="28"/>
      <c r="F398" s="28"/>
      <c r="G398" s="28"/>
      <c r="H398" s="28"/>
      <c r="I398" s="28"/>
      <c r="J398" s="28"/>
      <c r="K398" s="28"/>
    </row>
    <row r="399" spans="2:11" ht="12.75" customHeight="1" x14ac:dyDescent="0.2">
      <c r="B399" s="26"/>
      <c r="C399" s="27"/>
      <c r="D399" s="26"/>
      <c r="E399" s="28"/>
      <c r="F399" s="28"/>
      <c r="G399" s="28"/>
      <c r="H399" s="28"/>
      <c r="I399" s="28"/>
      <c r="J399" s="28"/>
      <c r="K399" s="28"/>
    </row>
    <row r="400" spans="2:11" ht="12.75" customHeight="1" x14ac:dyDescent="0.2">
      <c r="B400" s="26"/>
      <c r="C400" s="27"/>
      <c r="D400" s="26"/>
      <c r="E400" s="28"/>
      <c r="F400" s="28"/>
      <c r="G400" s="28"/>
      <c r="H400" s="28"/>
      <c r="I400" s="28"/>
      <c r="J400" s="28"/>
      <c r="K400" s="28"/>
    </row>
    <row r="401" spans="2:11" ht="12.75" customHeight="1" x14ac:dyDescent="0.2">
      <c r="B401" s="26"/>
      <c r="C401" s="27"/>
      <c r="D401" s="26"/>
      <c r="E401" s="28"/>
      <c r="F401" s="28"/>
      <c r="G401" s="28"/>
      <c r="H401" s="28"/>
      <c r="I401" s="28"/>
      <c r="J401" s="28"/>
      <c r="K401" s="28"/>
    </row>
    <row r="402" spans="2:11" ht="12.75" customHeight="1" x14ac:dyDescent="0.2">
      <c r="B402" s="26"/>
      <c r="C402" s="27"/>
      <c r="D402" s="26"/>
      <c r="E402" s="28"/>
      <c r="F402" s="28"/>
      <c r="G402" s="28"/>
      <c r="H402" s="28"/>
      <c r="I402" s="28"/>
      <c r="J402" s="28"/>
      <c r="K402" s="28"/>
    </row>
    <row r="403" spans="2:11" ht="12.75" customHeight="1" x14ac:dyDescent="0.2">
      <c r="B403" s="26"/>
      <c r="C403" s="27"/>
      <c r="D403" s="26"/>
      <c r="E403" s="28"/>
      <c r="F403" s="28"/>
      <c r="G403" s="28"/>
      <c r="H403" s="28"/>
      <c r="I403" s="28"/>
      <c r="J403" s="28"/>
      <c r="K403" s="28"/>
    </row>
    <row r="404" spans="2:11" ht="12.75" customHeight="1" x14ac:dyDescent="0.2">
      <c r="B404" s="26"/>
      <c r="C404" s="27"/>
      <c r="D404" s="26"/>
      <c r="E404" s="28"/>
      <c r="F404" s="28"/>
      <c r="G404" s="28"/>
      <c r="H404" s="28"/>
      <c r="I404" s="28"/>
      <c r="J404" s="28"/>
      <c r="K404" s="28"/>
    </row>
    <row r="405" spans="2:11" ht="12.75" customHeight="1" x14ac:dyDescent="0.2">
      <c r="B405" s="26"/>
      <c r="C405" s="27"/>
      <c r="D405" s="26"/>
      <c r="E405" s="28"/>
      <c r="F405" s="28"/>
      <c r="G405" s="28"/>
      <c r="H405" s="28"/>
      <c r="I405" s="28"/>
      <c r="J405" s="28"/>
      <c r="K405" s="28"/>
    </row>
    <row r="406" spans="2:11" ht="12.75" customHeight="1" x14ac:dyDescent="0.2">
      <c r="B406" s="26"/>
      <c r="C406" s="27"/>
      <c r="D406" s="26"/>
      <c r="E406" s="28"/>
      <c r="F406" s="28"/>
      <c r="G406" s="28"/>
      <c r="H406" s="28"/>
      <c r="I406" s="28"/>
      <c r="J406" s="28"/>
      <c r="K406" s="28"/>
    </row>
    <row r="407" spans="2:11" ht="12.75" customHeight="1" x14ac:dyDescent="0.2">
      <c r="B407" s="26"/>
      <c r="C407" s="27"/>
      <c r="D407" s="26"/>
      <c r="E407" s="28"/>
      <c r="F407" s="28"/>
      <c r="G407" s="28"/>
      <c r="H407" s="28"/>
      <c r="I407" s="28"/>
      <c r="J407" s="28"/>
      <c r="K407" s="28"/>
    </row>
    <row r="408" spans="2:11" ht="12.75" customHeight="1" x14ac:dyDescent="0.2">
      <c r="B408" s="26"/>
      <c r="C408" s="27"/>
      <c r="D408" s="26"/>
      <c r="E408" s="28"/>
      <c r="F408" s="28"/>
      <c r="G408" s="28"/>
      <c r="H408" s="28"/>
      <c r="I408" s="28"/>
      <c r="J408" s="28"/>
      <c r="K408" s="28"/>
    </row>
    <row r="409" spans="2:11" ht="12.75" customHeight="1" x14ac:dyDescent="0.2">
      <c r="B409" s="26"/>
      <c r="C409" s="27"/>
      <c r="D409" s="26"/>
      <c r="E409" s="28"/>
      <c r="F409" s="28"/>
      <c r="G409" s="28"/>
      <c r="H409" s="28"/>
      <c r="I409" s="28"/>
      <c r="J409" s="28"/>
      <c r="K409" s="28"/>
    </row>
    <row r="410" spans="2:11" ht="12.75" customHeight="1" x14ac:dyDescent="0.2">
      <c r="B410" s="26"/>
      <c r="C410" s="27"/>
      <c r="D410" s="26"/>
      <c r="E410" s="28"/>
      <c r="F410" s="28"/>
      <c r="G410" s="28"/>
      <c r="H410" s="28"/>
      <c r="I410" s="28"/>
      <c r="J410" s="28"/>
      <c r="K410" s="28"/>
    </row>
    <row r="411" spans="2:11" ht="12.75" customHeight="1" x14ac:dyDescent="0.2">
      <c r="B411" s="26"/>
      <c r="C411" s="27"/>
      <c r="D411" s="26"/>
      <c r="E411" s="28"/>
      <c r="F411" s="28"/>
      <c r="G411" s="28"/>
      <c r="H411" s="28"/>
      <c r="I411" s="28"/>
      <c r="J411" s="28"/>
      <c r="K411" s="28"/>
    </row>
    <row r="412" spans="2:11" ht="12.75" customHeight="1" x14ac:dyDescent="0.2">
      <c r="B412" s="26"/>
      <c r="C412" s="27"/>
      <c r="D412" s="26"/>
      <c r="E412" s="28"/>
      <c r="F412" s="28"/>
      <c r="G412" s="28"/>
      <c r="H412" s="28"/>
      <c r="I412" s="28"/>
      <c r="J412" s="28"/>
      <c r="K412" s="28"/>
    </row>
    <row r="413" spans="2:11" ht="12.75" customHeight="1" x14ac:dyDescent="0.2">
      <c r="B413" s="26"/>
      <c r="C413" s="27"/>
      <c r="D413" s="26"/>
      <c r="E413" s="28"/>
      <c r="F413" s="28"/>
      <c r="G413" s="28"/>
      <c r="H413" s="28"/>
      <c r="I413" s="28"/>
      <c r="J413" s="28"/>
      <c r="K413" s="28"/>
    </row>
    <row r="414" spans="2:11" ht="12.75" customHeight="1" x14ac:dyDescent="0.2">
      <c r="B414" s="26"/>
      <c r="C414" s="27"/>
      <c r="D414" s="26"/>
      <c r="E414" s="28"/>
      <c r="F414" s="28"/>
      <c r="G414" s="28"/>
      <c r="H414" s="28"/>
      <c r="I414" s="28"/>
      <c r="J414" s="28"/>
      <c r="K414" s="28"/>
    </row>
    <row r="415" spans="2:11" ht="12.75" customHeight="1" x14ac:dyDescent="0.2">
      <c r="B415" s="26"/>
      <c r="C415" s="27"/>
      <c r="D415" s="26"/>
      <c r="E415" s="28"/>
      <c r="F415" s="28"/>
      <c r="G415" s="28"/>
      <c r="H415" s="28"/>
      <c r="I415" s="28"/>
      <c r="J415" s="28"/>
      <c r="K415" s="28"/>
    </row>
    <row r="416" spans="2:11" ht="12.75" customHeight="1" x14ac:dyDescent="0.2">
      <c r="B416" s="26"/>
      <c r="C416" s="27"/>
      <c r="D416" s="26"/>
      <c r="E416" s="28"/>
      <c r="F416" s="28"/>
      <c r="G416" s="28"/>
      <c r="H416" s="28"/>
      <c r="I416" s="28"/>
      <c r="J416" s="28"/>
      <c r="K416" s="28"/>
    </row>
    <row r="417" spans="2:11" ht="12.75" customHeight="1" x14ac:dyDescent="0.2">
      <c r="B417" s="26"/>
      <c r="C417" s="27"/>
      <c r="D417" s="26"/>
      <c r="E417" s="28"/>
      <c r="F417" s="28"/>
      <c r="G417" s="28"/>
      <c r="H417" s="28"/>
      <c r="I417" s="28"/>
      <c r="J417" s="28"/>
      <c r="K417" s="28"/>
    </row>
    <row r="418" spans="2:11" ht="12.75" customHeight="1" x14ac:dyDescent="0.2">
      <c r="B418" s="26"/>
      <c r="C418" s="27"/>
      <c r="D418" s="26"/>
      <c r="E418" s="28"/>
      <c r="F418" s="28"/>
      <c r="G418" s="28"/>
      <c r="H418" s="28"/>
      <c r="I418" s="28"/>
      <c r="J418" s="28"/>
      <c r="K418" s="28"/>
    </row>
    <row r="419" spans="2:11" ht="12.75" customHeight="1" x14ac:dyDescent="0.2">
      <c r="B419" s="26"/>
      <c r="C419" s="27"/>
      <c r="D419" s="26"/>
      <c r="E419" s="28"/>
      <c r="F419" s="28"/>
      <c r="G419" s="28"/>
      <c r="H419" s="28"/>
      <c r="I419" s="28"/>
      <c r="J419" s="28"/>
      <c r="K419" s="28"/>
    </row>
    <row r="420" spans="2:11" ht="12.75" customHeight="1" x14ac:dyDescent="0.2">
      <c r="B420" s="26"/>
      <c r="C420" s="27"/>
      <c r="D420" s="26"/>
      <c r="E420" s="28"/>
      <c r="F420" s="28"/>
      <c r="G420" s="28"/>
      <c r="H420" s="28"/>
      <c r="I420" s="28"/>
      <c r="J420" s="28"/>
      <c r="K420" s="28"/>
    </row>
    <row r="421" spans="2:11" ht="12.75" customHeight="1" x14ac:dyDescent="0.2">
      <c r="B421" s="26"/>
      <c r="C421" s="27"/>
      <c r="D421" s="26"/>
      <c r="E421" s="28"/>
      <c r="F421" s="28"/>
      <c r="G421" s="28"/>
      <c r="H421" s="28"/>
      <c r="I421" s="28"/>
      <c r="J421" s="28"/>
      <c r="K421" s="28"/>
    </row>
    <row r="422" spans="2:11" ht="12.75" customHeight="1" x14ac:dyDescent="0.2">
      <c r="B422" s="26"/>
      <c r="C422" s="27"/>
      <c r="D422" s="26"/>
      <c r="E422" s="28"/>
      <c r="F422" s="28"/>
      <c r="G422" s="28"/>
      <c r="H422" s="28"/>
      <c r="I422" s="28"/>
      <c r="J422" s="28"/>
      <c r="K422" s="28"/>
    </row>
    <row r="423" spans="2:11" ht="12.75" customHeight="1" x14ac:dyDescent="0.2">
      <c r="B423" s="26"/>
      <c r="C423" s="27"/>
      <c r="D423" s="26"/>
      <c r="E423" s="28"/>
      <c r="F423" s="28"/>
      <c r="G423" s="28"/>
      <c r="H423" s="28"/>
      <c r="I423" s="28"/>
      <c r="J423" s="28"/>
      <c r="K423" s="28"/>
    </row>
    <row r="424" spans="2:11" ht="12.75" customHeight="1" x14ac:dyDescent="0.2">
      <c r="B424" s="26"/>
      <c r="C424" s="27"/>
      <c r="D424" s="26"/>
      <c r="E424" s="28"/>
      <c r="F424" s="28"/>
      <c r="G424" s="28"/>
      <c r="H424" s="28"/>
      <c r="I424" s="28"/>
      <c r="J424" s="28"/>
      <c r="K424" s="28"/>
    </row>
    <row r="425" spans="2:11" ht="12.75" customHeight="1" x14ac:dyDescent="0.2">
      <c r="B425" s="26"/>
      <c r="C425" s="27"/>
      <c r="D425" s="26"/>
      <c r="E425" s="28"/>
      <c r="F425" s="28"/>
      <c r="G425" s="28"/>
      <c r="H425" s="28"/>
      <c r="I425" s="28"/>
      <c r="J425" s="28"/>
      <c r="K425" s="28"/>
    </row>
    <row r="426" spans="2:11" ht="12.75" customHeight="1" x14ac:dyDescent="0.2">
      <c r="B426" s="26"/>
      <c r="C426" s="27"/>
      <c r="D426" s="26"/>
      <c r="E426" s="28"/>
      <c r="F426" s="28"/>
      <c r="G426" s="28"/>
      <c r="H426" s="28"/>
      <c r="I426" s="28"/>
      <c r="J426" s="28"/>
      <c r="K426" s="28"/>
    </row>
    <row r="427" spans="2:11" ht="12.75" customHeight="1" x14ac:dyDescent="0.2">
      <c r="B427" s="26"/>
      <c r="C427" s="27"/>
      <c r="D427" s="26"/>
      <c r="E427" s="28"/>
      <c r="F427" s="28"/>
      <c r="G427" s="28"/>
      <c r="H427" s="28"/>
      <c r="I427" s="28"/>
      <c r="J427" s="28"/>
      <c r="K427" s="28"/>
    </row>
    <row r="428" spans="2:11" ht="12.75" customHeight="1" x14ac:dyDescent="0.2">
      <c r="B428" s="26"/>
      <c r="C428" s="27"/>
      <c r="D428" s="26"/>
      <c r="E428" s="28"/>
      <c r="F428" s="28"/>
      <c r="G428" s="28"/>
      <c r="H428" s="28"/>
      <c r="I428" s="28"/>
      <c r="J428" s="28"/>
      <c r="K428" s="28"/>
    </row>
    <row r="429" spans="2:11" ht="12.75" customHeight="1" x14ac:dyDescent="0.2">
      <c r="B429" s="26"/>
      <c r="C429" s="27"/>
      <c r="D429" s="26"/>
      <c r="E429" s="28"/>
      <c r="F429" s="28"/>
      <c r="G429" s="28"/>
      <c r="H429" s="28"/>
      <c r="I429" s="28"/>
      <c r="J429" s="28"/>
      <c r="K429" s="28"/>
    </row>
    <row r="430" spans="2:11" ht="12.75" customHeight="1" x14ac:dyDescent="0.2">
      <c r="B430" s="26"/>
      <c r="C430" s="27"/>
      <c r="D430" s="26"/>
      <c r="E430" s="28"/>
      <c r="F430" s="28"/>
      <c r="G430" s="28"/>
      <c r="H430" s="28"/>
      <c r="I430" s="28"/>
      <c r="J430" s="28"/>
      <c r="K430" s="28"/>
    </row>
    <row r="431" spans="2:11" ht="12.75" customHeight="1" x14ac:dyDescent="0.2">
      <c r="B431" s="26"/>
      <c r="C431" s="27"/>
      <c r="D431" s="26"/>
      <c r="E431" s="28"/>
      <c r="F431" s="28"/>
      <c r="G431" s="28"/>
      <c r="H431" s="28"/>
      <c r="I431" s="28"/>
      <c r="J431" s="28"/>
      <c r="K431" s="28"/>
    </row>
    <row r="432" spans="2:11" ht="12.75" customHeight="1" x14ac:dyDescent="0.2">
      <c r="B432" s="26"/>
      <c r="C432" s="27"/>
      <c r="D432" s="26"/>
      <c r="E432" s="28"/>
      <c r="F432" s="28"/>
      <c r="G432" s="28"/>
      <c r="H432" s="28"/>
      <c r="I432" s="28"/>
      <c r="J432" s="28"/>
      <c r="K432" s="28"/>
    </row>
    <row r="433" spans="2:11" ht="12.75" customHeight="1" x14ac:dyDescent="0.2">
      <c r="B433" s="26"/>
      <c r="C433" s="27"/>
      <c r="D433" s="26"/>
      <c r="E433" s="28"/>
      <c r="F433" s="28"/>
      <c r="G433" s="28"/>
      <c r="H433" s="28"/>
      <c r="I433" s="28"/>
      <c r="J433" s="28"/>
      <c r="K433" s="28"/>
    </row>
    <row r="434" spans="2:11" ht="12.75" customHeight="1" x14ac:dyDescent="0.2">
      <c r="B434" s="26"/>
      <c r="C434" s="27"/>
      <c r="D434" s="26"/>
      <c r="E434" s="28"/>
      <c r="F434" s="28"/>
      <c r="G434" s="28"/>
      <c r="H434" s="28"/>
      <c r="I434" s="28"/>
      <c r="J434" s="28"/>
      <c r="K434" s="28"/>
    </row>
    <row r="435" spans="2:11" ht="12.75" customHeight="1" x14ac:dyDescent="0.2">
      <c r="B435" s="26"/>
      <c r="C435" s="27"/>
      <c r="D435" s="26"/>
      <c r="E435" s="28"/>
      <c r="F435" s="28"/>
      <c r="G435" s="28"/>
      <c r="H435" s="28"/>
      <c r="I435" s="28"/>
      <c r="J435" s="28"/>
      <c r="K435" s="28"/>
    </row>
    <row r="436" spans="2:11" ht="12.75" customHeight="1" x14ac:dyDescent="0.2">
      <c r="B436" s="26"/>
      <c r="C436" s="27"/>
      <c r="D436" s="26"/>
      <c r="E436" s="28"/>
      <c r="F436" s="28"/>
      <c r="G436" s="28"/>
      <c r="H436" s="28"/>
      <c r="I436" s="28"/>
      <c r="J436" s="28"/>
      <c r="K436" s="28"/>
    </row>
    <row r="437" spans="2:11" ht="12.75" customHeight="1" x14ac:dyDescent="0.2">
      <c r="B437" s="26"/>
      <c r="C437" s="27"/>
      <c r="D437" s="26"/>
      <c r="E437" s="28"/>
      <c r="F437" s="28"/>
      <c r="G437" s="28"/>
      <c r="H437" s="28"/>
      <c r="I437" s="28"/>
      <c r="J437" s="28"/>
      <c r="K437" s="28"/>
    </row>
    <row r="438" spans="2:11" ht="12.75" customHeight="1" x14ac:dyDescent="0.2">
      <c r="B438" s="26"/>
      <c r="C438" s="27"/>
      <c r="D438" s="26"/>
      <c r="E438" s="28"/>
      <c r="F438" s="28"/>
      <c r="G438" s="28"/>
      <c r="H438" s="28"/>
      <c r="I438" s="28"/>
      <c r="J438" s="28"/>
      <c r="K438" s="28"/>
    </row>
    <row r="439" spans="2:11" ht="12.75" customHeight="1" x14ac:dyDescent="0.2">
      <c r="B439" s="26"/>
      <c r="C439" s="27"/>
      <c r="D439" s="26"/>
      <c r="E439" s="28"/>
      <c r="F439" s="28"/>
      <c r="G439" s="28"/>
      <c r="H439" s="28"/>
      <c r="I439" s="28"/>
      <c r="J439" s="28"/>
      <c r="K439" s="28"/>
    </row>
    <row r="440" spans="2:11" ht="12.75" customHeight="1" x14ac:dyDescent="0.2">
      <c r="B440" s="26"/>
      <c r="C440" s="27"/>
      <c r="D440" s="26"/>
      <c r="E440" s="28"/>
      <c r="F440" s="28"/>
      <c r="G440" s="28"/>
      <c r="H440" s="28"/>
      <c r="I440" s="28"/>
      <c r="J440" s="28"/>
      <c r="K440" s="28"/>
    </row>
    <row r="441" spans="2:11" ht="12.75" customHeight="1" x14ac:dyDescent="0.2">
      <c r="B441" s="26"/>
      <c r="C441" s="27"/>
      <c r="D441" s="26"/>
      <c r="E441" s="28"/>
      <c r="F441" s="28"/>
      <c r="G441" s="28"/>
      <c r="H441" s="28"/>
      <c r="I441" s="28"/>
      <c r="J441" s="28"/>
      <c r="K441" s="28"/>
    </row>
    <row r="442" spans="2:11" ht="12.75" customHeight="1" x14ac:dyDescent="0.2">
      <c r="B442" s="26"/>
      <c r="C442" s="27"/>
      <c r="D442" s="26"/>
      <c r="E442" s="28"/>
      <c r="F442" s="28"/>
      <c r="G442" s="28"/>
      <c r="H442" s="28"/>
      <c r="I442" s="28"/>
      <c r="J442" s="28"/>
      <c r="K442" s="28"/>
    </row>
    <row r="443" spans="2:11" ht="12.75" customHeight="1" x14ac:dyDescent="0.2">
      <c r="B443" s="26"/>
      <c r="C443" s="27"/>
      <c r="D443" s="26"/>
      <c r="E443" s="28"/>
      <c r="F443" s="28"/>
      <c r="G443" s="28"/>
      <c r="H443" s="28"/>
      <c r="I443" s="28"/>
      <c r="J443" s="28"/>
      <c r="K443" s="28"/>
    </row>
    <row r="444" spans="2:11" ht="12.75" customHeight="1" x14ac:dyDescent="0.2">
      <c r="B444" s="26"/>
      <c r="C444" s="27"/>
      <c r="D444" s="26"/>
      <c r="E444" s="28"/>
      <c r="F444" s="28"/>
      <c r="G444" s="28"/>
      <c r="H444" s="28"/>
      <c r="I444" s="28"/>
      <c r="J444" s="28"/>
      <c r="K444" s="28"/>
    </row>
    <row r="445" spans="2:11" ht="12.75" customHeight="1" x14ac:dyDescent="0.2">
      <c r="B445" s="26"/>
      <c r="C445" s="27"/>
      <c r="D445" s="26"/>
      <c r="E445" s="28"/>
      <c r="F445" s="28"/>
      <c r="G445" s="28"/>
      <c r="H445" s="28"/>
      <c r="I445" s="28"/>
      <c r="J445" s="28"/>
      <c r="K445" s="28"/>
    </row>
    <row r="446" spans="2:11" ht="12.75" customHeight="1" x14ac:dyDescent="0.2">
      <c r="B446" s="26"/>
      <c r="C446" s="27"/>
      <c r="D446" s="26"/>
      <c r="E446" s="28"/>
      <c r="F446" s="28"/>
      <c r="G446" s="28"/>
      <c r="H446" s="28"/>
      <c r="I446" s="28"/>
      <c r="J446" s="28"/>
      <c r="K446" s="28"/>
    </row>
    <row r="447" spans="2:11" ht="12.75" customHeight="1" x14ac:dyDescent="0.2">
      <c r="B447" s="26"/>
      <c r="C447" s="27"/>
      <c r="D447" s="26"/>
      <c r="E447" s="28"/>
      <c r="F447" s="28"/>
      <c r="G447" s="28"/>
      <c r="H447" s="28"/>
      <c r="I447" s="28"/>
      <c r="J447" s="28"/>
      <c r="K447" s="28"/>
    </row>
    <row r="448" spans="2:11" ht="12.75" customHeight="1" x14ac:dyDescent="0.2">
      <c r="B448" s="26"/>
      <c r="C448" s="27"/>
      <c r="D448" s="26"/>
      <c r="E448" s="28"/>
      <c r="F448" s="28"/>
      <c r="G448" s="28"/>
      <c r="H448" s="28"/>
      <c r="I448" s="28"/>
      <c r="J448" s="28"/>
      <c r="K448" s="28"/>
    </row>
    <row r="449" spans="2:11" ht="12.75" customHeight="1" x14ac:dyDescent="0.2">
      <c r="B449" s="26"/>
      <c r="C449" s="27"/>
      <c r="D449" s="26"/>
      <c r="E449" s="28"/>
      <c r="F449" s="28"/>
      <c r="G449" s="28"/>
      <c r="H449" s="28"/>
      <c r="I449" s="28"/>
      <c r="J449" s="28"/>
      <c r="K449" s="28"/>
    </row>
    <row r="450" spans="2:11" ht="12.75" customHeight="1" x14ac:dyDescent="0.2">
      <c r="B450" s="26"/>
      <c r="C450" s="27"/>
      <c r="D450" s="26"/>
      <c r="E450" s="28"/>
      <c r="F450" s="28"/>
      <c r="G450" s="28"/>
      <c r="H450" s="28"/>
      <c r="I450" s="28"/>
      <c r="J450" s="28"/>
      <c r="K450" s="28"/>
    </row>
    <row r="451" spans="2:11" ht="12.75" customHeight="1" x14ac:dyDescent="0.2">
      <c r="B451" s="26"/>
      <c r="C451" s="27"/>
      <c r="D451" s="26"/>
      <c r="E451" s="28"/>
      <c r="F451" s="28"/>
      <c r="G451" s="28"/>
      <c r="H451" s="28"/>
      <c r="I451" s="28"/>
      <c r="J451" s="28"/>
      <c r="K451" s="28"/>
    </row>
    <row r="452" spans="2:11" ht="12.75" customHeight="1" x14ac:dyDescent="0.2">
      <c r="B452" s="26"/>
      <c r="C452" s="27"/>
      <c r="D452" s="26"/>
      <c r="E452" s="28"/>
      <c r="F452" s="28"/>
      <c r="G452" s="28"/>
      <c r="H452" s="28"/>
      <c r="I452" s="28"/>
      <c r="J452" s="28"/>
      <c r="K452" s="28"/>
    </row>
    <row r="453" spans="2:11" ht="12.75" customHeight="1" x14ac:dyDescent="0.2">
      <c r="B453" s="26"/>
      <c r="C453" s="27"/>
      <c r="D453" s="26"/>
      <c r="E453" s="28"/>
      <c r="F453" s="28"/>
      <c r="G453" s="28"/>
      <c r="H453" s="28"/>
      <c r="I453" s="28"/>
      <c r="J453" s="28"/>
      <c r="K453" s="28"/>
    </row>
    <row r="454" spans="2:11" ht="12.75" customHeight="1" x14ac:dyDescent="0.2">
      <c r="B454" s="26"/>
      <c r="C454" s="27"/>
      <c r="D454" s="26"/>
      <c r="E454" s="28"/>
      <c r="F454" s="28"/>
      <c r="G454" s="28"/>
      <c r="H454" s="28"/>
      <c r="I454" s="28"/>
      <c r="J454" s="28"/>
      <c r="K454" s="28"/>
    </row>
    <row r="455" spans="2:11" ht="12.75" customHeight="1" x14ac:dyDescent="0.2">
      <c r="B455" s="26"/>
      <c r="C455" s="27"/>
      <c r="D455" s="26"/>
      <c r="E455" s="28"/>
      <c r="F455" s="28"/>
      <c r="G455" s="28"/>
      <c r="H455" s="28"/>
      <c r="I455" s="28"/>
      <c r="J455" s="28"/>
      <c r="K455" s="28"/>
    </row>
    <row r="456" spans="2:11" ht="12.75" customHeight="1" x14ac:dyDescent="0.2">
      <c r="B456" s="26"/>
      <c r="C456" s="27"/>
      <c r="D456" s="26"/>
      <c r="E456" s="28"/>
      <c r="F456" s="28"/>
      <c r="G456" s="28"/>
      <c r="H456" s="28"/>
      <c r="I456" s="28"/>
      <c r="J456" s="28"/>
      <c r="K456" s="28"/>
    </row>
    <row r="457" spans="2:11" ht="12.75" customHeight="1" x14ac:dyDescent="0.2">
      <c r="B457" s="26"/>
      <c r="C457" s="27"/>
      <c r="D457" s="26"/>
      <c r="E457" s="28"/>
      <c r="F457" s="28"/>
      <c r="G457" s="28"/>
      <c r="H457" s="28"/>
      <c r="I457" s="28"/>
      <c r="J457" s="28"/>
      <c r="K457" s="28"/>
    </row>
    <row r="458" spans="2:11" ht="12.75" customHeight="1" x14ac:dyDescent="0.2">
      <c r="B458" s="26"/>
      <c r="C458" s="27"/>
      <c r="D458" s="26"/>
      <c r="E458" s="28"/>
      <c r="F458" s="28"/>
      <c r="G458" s="28"/>
      <c r="H458" s="28"/>
      <c r="I458" s="28"/>
      <c r="J458" s="28"/>
      <c r="K458" s="28"/>
    </row>
    <row r="459" spans="2:11" ht="12.75" customHeight="1" x14ac:dyDescent="0.2">
      <c r="B459" s="26"/>
      <c r="C459" s="27"/>
      <c r="D459" s="26"/>
      <c r="E459" s="28"/>
      <c r="F459" s="28"/>
      <c r="G459" s="28"/>
      <c r="H459" s="28"/>
      <c r="I459" s="28"/>
      <c r="J459" s="28"/>
      <c r="K459" s="28"/>
    </row>
    <row r="460" spans="2:11" ht="12.75" customHeight="1" x14ac:dyDescent="0.2">
      <c r="B460" s="26"/>
      <c r="C460" s="27"/>
      <c r="D460" s="26"/>
      <c r="E460" s="28"/>
      <c r="F460" s="28"/>
      <c r="G460" s="28"/>
      <c r="H460" s="28"/>
      <c r="I460" s="28"/>
      <c r="J460" s="28"/>
      <c r="K460" s="28"/>
    </row>
    <row r="461" spans="2:11" ht="12.75" customHeight="1" x14ac:dyDescent="0.2">
      <c r="B461" s="26"/>
      <c r="C461" s="27"/>
      <c r="D461" s="26"/>
      <c r="E461" s="28"/>
      <c r="F461" s="28"/>
      <c r="G461" s="28"/>
      <c r="H461" s="28"/>
      <c r="I461" s="28"/>
      <c r="J461" s="28"/>
      <c r="K461" s="28"/>
    </row>
    <row r="462" spans="2:11" ht="12.75" customHeight="1" x14ac:dyDescent="0.2">
      <c r="B462" s="26"/>
      <c r="C462" s="27"/>
      <c r="D462" s="26"/>
      <c r="E462" s="28"/>
      <c r="F462" s="28"/>
      <c r="G462" s="28"/>
      <c r="H462" s="28"/>
      <c r="I462" s="28"/>
      <c r="J462" s="28"/>
      <c r="K462" s="28"/>
    </row>
    <row r="463" spans="2:11" ht="12.75" customHeight="1" x14ac:dyDescent="0.2">
      <c r="B463" s="26"/>
      <c r="C463" s="27"/>
      <c r="D463" s="26"/>
      <c r="E463" s="28"/>
      <c r="F463" s="28"/>
      <c r="G463" s="28"/>
      <c r="H463" s="28"/>
      <c r="I463" s="28"/>
      <c r="J463" s="28"/>
      <c r="K463" s="28"/>
    </row>
    <row r="464" spans="2:11" ht="12.75" customHeight="1" x14ac:dyDescent="0.2">
      <c r="B464" s="26"/>
      <c r="C464" s="27"/>
      <c r="D464" s="26"/>
      <c r="E464" s="28"/>
      <c r="F464" s="28"/>
      <c r="G464" s="28"/>
      <c r="H464" s="28"/>
      <c r="I464" s="28"/>
      <c r="J464" s="28"/>
      <c r="K464" s="28"/>
    </row>
    <row r="465" spans="2:11" ht="12.75" customHeight="1" x14ac:dyDescent="0.2">
      <c r="B465" s="26"/>
      <c r="C465" s="27"/>
      <c r="D465" s="26"/>
      <c r="E465" s="28"/>
      <c r="F465" s="28"/>
      <c r="G465" s="28"/>
      <c r="H465" s="28"/>
      <c r="I465" s="28"/>
      <c r="J465" s="28"/>
      <c r="K465" s="28"/>
    </row>
    <row r="466" spans="2:11" ht="12.75" customHeight="1" x14ac:dyDescent="0.2">
      <c r="B466" s="26"/>
      <c r="C466" s="27"/>
      <c r="D466" s="26"/>
      <c r="E466" s="28"/>
      <c r="F466" s="28"/>
      <c r="G466" s="28"/>
      <c r="H466" s="28"/>
      <c r="I466" s="28"/>
      <c r="J466" s="28"/>
      <c r="K466" s="28"/>
    </row>
    <row r="467" spans="2:11" ht="12.75" customHeight="1" x14ac:dyDescent="0.2">
      <c r="B467" s="26"/>
      <c r="C467" s="27"/>
      <c r="D467" s="26"/>
      <c r="E467" s="28"/>
      <c r="F467" s="28"/>
      <c r="G467" s="28"/>
      <c r="H467" s="28"/>
      <c r="I467" s="28"/>
      <c r="J467" s="28"/>
      <c r="K467" s="28"/>
    </row>
    <row r="468" spans="2:11" ht="12.75" customHeight="1" x14ac:dyDescent="0.2">
      <c r="B468" s="26"/>
      <c r="C468" s="27"/>
      <c r="D468" s="26"/>
      <c r="E468" s="28"/>
      <c r="F468" s="28"/>
      <c r="G468" s="28"/>
      <c r="H468" s="28"/>
      <c r="I468" s="28"/>
      <c r="J468" s="28"/>
      <c r="K468" s="28"/>
    </row>
    <row r="469" spans="2:11" ht="12.75" customHeight="1" x14ac:dyDescent="0.2">
      <c r="B469" s="26"/>
      <c r="C469" s="27"/>
      <c r="D469" s="26"/>
      <c r="E469" s="28"/>
      <c r="F469" s="28"/>
      <c r="G469" s="28"/>
      <c r="H469" s="28"/>
      <c r="I469" s="28"/>
      <c r="J469" s="28"/>
      <c r="K469" s="28"/>
    </row>
    <row r="470" spans="2:11" ht="12.75" customHeight="1" x14ac:dyDescent="0.2">
      <c r="B470" s="26"/>
      <c r="C470" s="27"/>
      <c r="D470" s="26"/>
      <c r="E470" s="28"/>
      <c r="F470" s="28"/>
      <c r="G470" s="28"/>
      <c r="H470" s="28"/>
      <c r="I470" s="28"/>
      <c r="J470" s="28"/>
      <c r="K470" s="28"/>
    </row>
    <row r="471" spans="2:11" ht="12.75" customHeight="1" x14ac:dyDescent="0.2">
      <c r="B471" s="26"/>
      <c r="C471" s="27"/>
      <c r="D471" s="26"/>
      <c r="E471" s="28"/>
      <c r="F471" s="28"/>
      <c r="G471" s="28"/>
      <c r="H471" s="28"/>
      <c r="I471" s="28"/>
      <c r="J471" s="28"/>
      <c r="K471" s="28"/>
    </row>
    <row r="472" spans="2:11" ht="12.75" customHeight="1" x14ac:dyDescent="0.2">
      <c r="B472" s="26"/>
      <c r="C472" s="27"/>
      <c r="D472" s="26"/>
      <c r="E472" s="28"/>
      <c r="F472" s="28"/>
      <c r="G472" s="28"/>
      <c r="H472" s="28"/>
      <c r="I472" s="28"/>
      <c r="J472" s="28"/>
      <c r="K472" s="28"/>
    </row>
    <row r="473" spans="2:11" ht="12.75" customHeight="1" x14ac:dyDescent="0.2">
      <c r="B473" s="26"/>
      <c r="C473" s="27"/>
      <c r="D473" s="26"/>
      <c r="E473" s="28"/>
      <c r="F473" s="28"/>
      <c r="G473" s="28"/>
      <c r="H473" s="28"/>
      <c r="I473" s="28"/>
      <c r="J473" s="28"/>
      <c r="K473" s="28"/>
    </row>
    <row r="474" spans="2:11" ht="12.75" customHeight="1" x14ac:dyDescent="0.2">
      <c r="B474" s="26"/>
      <c r="C474" s="27"/>
      <c r="D474" s="26"/>
      <c r="E474" s="28"/>
      <c r="F474" s="28"/>
      <c r="G474" s="28"/>
      <c r="H474" s="28"/>
      <c r="I474" s="28"/>
      <c r="J474" s="28"/>
      <c r="K474" s="28"/>
    </row>
    <row r="475" spans="2:11" ht="12.75" customHeight="1" x14ac:dyDescent="0.2">
      <c r="B475" s="26"/>
      <c r="C475" s="27"/>
      <c r="D475" s="26"/>
      <c r="E475" s="28"/>
      <c r="F475" s="28"/>
      <c r="G475" s="28"/>
      <c r="H475" s="28"/>
      <c r="I475" s="28"/>
      <c r="J475" s="28"/>
      <c r="K475" s="28"/>
    </row>
    <row r="476" spans="2:11" ht="12.75" customHeight="1" x14ac:dyDescent="0.2">
      <c r="B476" s="26"/>
      <c r="C476" s="27"/>
      <c r="D476" s="26"/>
      <c r="E476" s="28"/>
      <c r="F476" s="28"/>
      <c r="G476" s="28"/>
      <c r="H476" s="28"/>
      <c r="I476" s="28"/>
      <c r="J476" s="28"/>
      <c r="K476" s="28"/>
    </row>
    <row r="477" spans="2:11" ht="12.75" customHeight="1" x14ac:dyDescent="0.2">
      <c r="B477" s="26"/>
      <c r="C477" s="27"/>
      <c r="D477" s="26"/>
      <c r="E477" s="28"/>
      <c r="F477" s="28"/>
      <c r="G477" s="28"/>
      <c r="H477" s="28"/>
      <c r="I477" s="28"/>
      <c r="J477" s="28"/>
      <c r="K477" s="28"/>
    </row>
    <row r="478" spans="2:11" ht="12.75" customHeight="1" x14ac:dyDescent="0.2">
      <c r="B478" s="26"/>
      <c r="C478" s="27"/>
      <c r="D478" s="26"/>
      <c r="E478" s="28"/>
      <c r="F478" s="28"/>
      <c r="G478" s="28"/>
      <c r="H478" s="28"/>
      <c r="I478" s="28"/>
      <c r="J478" s="28"/>
      <c r="K478" s="28"/>
    </row>
    <row r="479" spans="2:11" ht="12.75" customHeight="1" x14ac:dyDescent="0.2">
      <c r="B479" s="26"/>
      <c r="C479" s="27"/>
      <c r="D479" s="26"/>
      <c r="E479" s="28"/>
      <c r="F479" s="28"/>
      <c r="G479" s="28"/>
      <c r="H479" s="28"/>
      <c r="I479" s="28"/>
      <c r="J479" s="28"/>
      <c r="K479" s="28"/>
    </row>
    <row r="480" spans="2:11" ht="12.75" customHeight="1" x14ac:dyDescent="0.2">
      <c r="B480" s="26"/>
      <c r="C480" s="27"/>
      <c r="D480" s="26"/>
      <c r="E480" s="28"/>
      <c r="F480" s="28"/>
      <c r="G480" s="28"/>
      <c r="H480" s="28"/>
      <c r="I480" s="28"/>
      <c r="J480" s="28"/>
      <c r="K480" s="28"/>
    </row>
    <row r="481" spans="2:11" ht="12.75" customHeight="1" x14ac:dyDescent="0.2">
      <c r="B481" s="26"/>
      <c r="C481" s="27"/>
      <c r="D481" s="26"/>
      <c r="E481" s="28"/>
      <c r="F481" s="28"/>
      <c r="G481" s="28"/>
      <c r="H481" s="28"/>
      <c r="I481" s="28"/>
      <c r="J481" s="28"/>
      <c r="K481" s="28"/>
    </row>
    <row r="482" spans="2:11" ht="12.75" customHeight="1" x14ac:dyDescent="0.2">
      <c r="B482" s="26"/>
      <c r="C482" s="27"/>
      <c r="D482" s="26"/>
      <c r="E482" s="28"/>
      <c r="F482" s="28"/>
      <c r="G482" s="28"/>
      <c r="H482" s="28"/>
      <c r="I482" s="28"/>
      <c r="J482" s="28"/>
      <c r="K482" s="28"/>
    </row>
    <row r="483" spans="2:11" ht="12.75" customHeight="1" x14ac:dyDescent="0.2">
      <c r="B483" s="26"/>
      <c r="C483" s="27"/>
      <c r="D483" s="26"/>
      <c r="E483" s="28"/>
      <c r="F483" s="28"/>
      <c r="G483" s="28"/>
      <c r="H483" s="28"/>
      <c r="I483" s="28"/>
      <c r="J483" s="28"/>
      <c r="K483" s="28"/>
    </row>
    <row r="484" spans="2:11" ht="12.75" customHeight="1" x14ac:dyDescent="0.2">
      <c r="B484" s="26"/>
      <c r="C484" s="27"/>
      <c r="D484" s="26"/>
      <c r="E484" s="28"/>
      <c r="F484" s="28"/>
      <c r="G484" s="28"/>
      <c r="H484" s="28"/>
      <c r="I484" s="28"/>
      <c r="J484" s="28"/>
      <c r="K484" s="28"/>
    </row>
    <row r="485" spans="2:11" ht="12.75" customHeight="1" x14ac:dyDescent="0.2">
      <c r="B485" s="26"/>
      <c r="C485" s="27"/>
      <c r="D485" s="26"/>
      <c r="E485" s="28"/>
      <c r="F485" s="28"/>
      <c r="G485" s="28"/>
      <c r="H485" s="28"/>
      <c r="I485" s="28"/>
      <c r="J485" s="28"/>
      <c r="K485" s="28"/>
    </row>
    <row r="486" spans="2:11" ht="12.75" customHeight="1" x14ac:dyDescent="0.2">
      <c r="B486" s="26"/>
      <c r="C486" s="27"/>
      <c r="D486" s="26"/>
      <c r="E486" s="28"/>
      <c r="F486" s="28"/>
      <c r="G486" s="28"/>
      <c r="H486" s="28"/>
      <c r="I486" s="28"/>
      <c r="J486" s="28"/>
      <c r="K486" s="28"/>
    </row>
    <row r="487" spans="2:11" ht="12.75" customHeight="1" x14ac:dyDescent="0.2">
      <c r="B487" s="26"/>
      <c r="C487" s="27"/>
      <c r="D487" s="26"/>
      <c r="E487" s="28"/>
      <c r="F487" s="28"/>
      <c r="G487" s="28"/>
      <c r="H487" s="28"/>
      <c r="I487" s="28"/>
      <c r="J487" s="28"/>
      <c r="K487" s="28"/>
    </row>
    <row r="488" spans="2:11" ht="12.75" customHeight="1" x14ac:dyDescent="0.2">
      <c r="B488" s="26"/>
      <c r="C488" s="27"/>
      <c r="D488" s="26"/>
      <c r="E488" s="28"/>
      <c r="F488" s="28"/>
      <c r="G488" s="28"/>
      <c r="H488" s="28"/>
      <c r="I488" s="28"/>
      <c r="J488" s="28"/>
      <c r="K488" s="28"/>
    </row>
    <row r="489" spans="2:11" ht="12.75" customHeight="1" x14ac:dyDescent="0.2">
      <c r="B489" s="26"/>
      <c r="C489" s="27"/>
      <c r="D489" s="26"/>
      <c r="E489" s="28"/>
      <c r="F489" s="28"/>
      <c r="G489" s="28"/>
      <c r="H489" s="28"/>
      <c r="I489" s="28"/>
      <c r="J489" s="28"/>
      <c r="K489" s="28"/>
    </row>
    <row r="490" spans="2:11" ht="12.75" customHeight="1" x14ac:dyDescent="0.2">
      <c r="B490" s="26"/>
      <c r="C490" s="27"/>
      <c r="D490" s="26"/>
      <c r="E490" s="28"/>
      <c r="F490" s="28"/>
      <c r="G490" s="28"/>
      <c r="H490" s="28"/>
      <c r="I490" s="28"/>
      <c r="J490" s="28"/>
      <c r="K490" s="28"/>
    </row>
    <row r="491" spans="2:11" ht="12.75" customHeight="1" x14ac:dyDescent="0.2">
      <c r="B491" s="26"/>
      <c r="C491" s="27"/>
      <c r="D491" s="26"/>
      <c r="E491" s="28"/>
      <c r="F491" s="28"/>
      <c r="G491" s="28"/>
      <c r="H491" s="28"/>
      <c r="I491" s="28"/>
      <c r="J491" s="28"/>
      <c r="K491" s="28"/>
    </row>
    <row r="492" spans="2:11" ht="12.75" customHeight="1" x14ac:dyDescent="0.2">
      <c r="B492" s="26"/>
      <c r="C492" s="27"/>
      <c r="D492" s="26"/>
      <c r="E492" s="28"/>
      <c r="F492" s="28"/>
      <c r="G492" s="28"/>
      <c r="H492" s="28"/>
      <c r="I492" s="28"/>
      <c r="J492" s="28"/>
      <c r="K492" s="28"/>
    </row>
    <row r="493" spans="2:11" ht="12.75" customHeight="1" x14ac:dyDescent="0.2">
      <c r="B493" s="26"/>
      <c r="C493" s="27"/>
      <c r="D493" s="26"/>
      <c r="E493" s="28"/>
      <c r="F493" s="28"/>
      <c r="G493" s="28"/>
      <c r="H493" s="28"/>
      <c r="I493" s="28"/>
      <c r="J493" s="28"/>
      <c r="K493" s="28"/>
    </row>
    <row r="494" spans="2:11" ht="12.75" customHeight="1" x14ac:dyDescent="0.2">
      <c r="B494" s="26"/>
      <c r="C494" s="27"/>
      <c r="D494" s="26"/>
      <c r="E494" s="28"/>
      <c r="F494" s="28"/>
      <c r="G494" s="28"/>
      <c r="H494" s="28"/>
      <c r="I494" s="28"/>
      <c r="J494" s="28"/>
      <c r="K494" s="28"/>
    </row>
    <row r="495" spans="2:11" ht="12.75" customHeight="1" x14ac:dyDescent="0.2">
      <c r="B495" s="26"/>
      <c r="C495" s="27"/>
      <c r="D495" s="26"/>
      <c r="E495" s="28"/>
      <c r="F495" s="28"/>
      <c r="G495" s="28"/>
      <c r="H495" s="28"/>
      <c r="I495" s="28"/>
      <c r="J495" s="28"/>
      <c r="K495" s="28"/>
    </row>
    <row r="496" spans="2:11" ht="12.75" customHeight="1" x14ac:dyDescent="0.2">
      <c r="B496" s="26"/>
      <c r="C496" s="27"/>
      <c r="D496" s="26"/>
      <c r="E496" s="28"/>
      <c r="F496" s="28"/>
      <c r="G496" s="28"/>
      <c r="H496" s="28"/>
      <c r="I496" s="28"/>
      <c r="J496" s="28"/>
      <c r="K496" s="28"/>
    </row>
    <row r="497" spans="2:11" ht="12.75" customHeight="1" x14ac:dyDescent="0.2">
      <c r="B497" s="26"/>
      <c r="C497" s="27"/>
      <c r="D497" s="26"/>
      <c r="E497" s="28"/>
      <c r="F497" s="28"/>
      <c r="G497" s="28"/>
      <c r="H497" s="28"/>
      <c r="I497" s="28"/>
      <c r="J497" s="28"/>
      <c r="K497" s="28"/>
    </row>
    <row r="498" spans="2:11" ht="12.75" customHeight="1" x14ac:dyDescent="0.2">
      <c r="B498" s="26"/>
      <c r="C498" s="27"/>
      <c r="D498" s="26"/>
      <c r="E498" s="28"/>
      <c r="F498" s="28"/>
      <c r="G498" s="28"/>
      <c r="H498" s="28"/>
      <c r="I498" s="28"/>
      <c r="J498" s="28"/>
      <c r="K498" s="28"/>
    </row>
    <row r="499" spans="2:11" ht="12.75" customHeight="1" x14ac:dyDescent="0.2">
      <c r="B499" s="26"/>
      <c r="C499" s="27"/>
      <c r="D499" s="26"/>
      <c r="E499" s="28"/>
      <c r="F499" s="28"/>
      <c r="G499" s="28"/>
      <c r="H499" s="28"/>
      <c r="I499" s="28"/>
      <c r="J499" s="28"/>
      <c r="K499" s="28"/>
    </row>
    <row r="500" spans="2:11" ht="12.75" customHeight="1" x14ac:dyDescent="0.2">
      <c r="B500" s="26"/>
      <c r="C500" s="27"/>
      <c r="D500" s="26"/>
      <c r="E500" s="28"/>
      <c r="F500" s="28"/>
      <c r="G500" s="28"/>
      <c r="H500" s="28"/>
      <c r="I500" s="28"/>
      <c r="J500" s="28"/>
      <c r="K500" s="28"/>
    </row>
    <row r="501" spans="2:11" ht="12.75" customHeight="1" x14ac:dyDescent="0.2">
      <c r="B501" s="26"/>
      <c r="C501" s="27"/>
      <c r="D501" s="26"/>
      <c r="E501" s="28"/>
      <c r="F501" s="28"/>
      <c r="G501" s="28"/>
      <c r="H501" s="28"/>
      <c r="I501" s="28"/>
      <c r="J501" s="28"/>
      <c r="K501" s="28"/>
    </row>
    <row r="502" spans="2:11" ht="12.75" customHeight="1" x14ac:dyDescent="0.2">
      <c r="B502" s="26"/>
      <c r="C502" s="27"/>
      <c r="D502" s="26"/>
      <c r="E502" s="28"/>
      <c r="F502" s="28"/>
      <c r="G502" s="28"/>
      <c r="H502" s="28"/>
      <c r="I502" s="28"/>
      <c r="J502" s="28"/>
      <c r="K502" s="28"/>
    </row>
    <row r="503" spans="2:11" ht="12.75" customHeight="1" x14ac:dyDescent="0.2">
      <c r="B503" s="26"/>
      <c r="C503" s="27"/>
      <c r="D503" s="26"/>
      <c r="E503" s="28"/>
      <c r="F503" s="28"/>
      <c r="G503" s="28"/>
      <c r="H503" s="28"/>
      <c r="I503" s="28"/>
      <c r="J503" s="28"/>
      <c r="K503" s="28"/>
    </row>
    <row r="504" spans="2:11" ht="12.75" customHeight="1" x14ac:dyDescent="0.2">
      <c r="B504" s="26"/>
      <c r="C504" s="27"/>
      <c r="D504" s="26"/>
      <c r="E504" s="28"/>
      <c r="F504" s="28"/>
      <c r="G504" s="28"/>
      <c r="H504" s="28"/>
      <c r="I504" s="28"/>
      <c r="J504" s="28"/>
      <c r="K504" s="28"/>
    </row>
    <row r="505" spans="2:11" ht="12.75" customHeight="1" x14ac:dyDescent="0.2">
      <c r="B505" s="26"/>
      <c r="C505" s="27"/>
      <c r="D505" s="26"/>
      <c r="E505" s="28"/>
      <c r="F505" s="28"/>
      <c r="G505" s="28"/>
      <c r="H505" s="28"/>
      <c r="I505" s="28"/>
      <c r="J505" s="28"/>
      <c r="K505" s="28"/>
    </row>
    <row r="506" spans="2:11" ht="12.75" customHeight="1" x14ac:dyDescent="0.2">
      <c r="B506" s="26"/>
      <c r="C506" s="27"/>
      <c r="D506" s="26"/>
      <c r="E506" s="28"/>
      <c r="F506" s="28"/>
      <c r="G506" s="28"/>
      <c r="H506" s="28"/>
      <c r="I506" s="28"/>
      <c r="J506" s="28"/>
      <c r="K506" s="28"/>
    </row>
    <row r="507" spans="2:11" ht="12.75" customHeight="1" x14ac:dyDescent="0.2">
      <c r="B507" s="26"/>
      <c r="C507" s="27"/>
      <c r="D507" s="26"/>
      <c r="E507" s="28"/>
      <c r="F507" s="28"/>
      <c r="G507" s="28"/>
      <c r="H507" s="28"/>
      <c r="I507" s="28"/>
      <c r="J507" s="28"/>
      <c r="K507" s="28"/>
    </row>
    <row r="508" spans="2:11" ht="12.75" customHeight="1" x14ac:dyDescent="0.2">
      <c r="B508" s="26"/>
      <c r="C508" s="27"/>
      <c r="D508" s="26"/>
      <c r="E508" s="28"/>
      <c r="F508" s="28"/>
      <c r="G508" s="28"/>
      <c r="H508" s="28"/>
      <c r="I508" s="28"/>
      <c r="J508" s="28"/>
      <c r="K508" s="28"/>
    </row>
    <row r="509" spans="2:11" ht="12.75" customHeight="1" x14ac:dyDescent="0.2">
      <c r="B509" s="26"/>
      <c r="C509" s="27"/>
      <c r="D509" s="26"/>
      <c r="E509" s="28"/>
      <c r="F509" s="28"/>
      <c r="G509" s="28"/>
      <c r="H509" s="28"/>
      <c r="I509" s="28"/>
      <c r="J509" s="28"/>
      <c r="K509" s="28"/>
    </row>
    <row r="510" spans="2:11" ht="12.75" customHeight="1" x14ac:dyDescent="0.2">
      <c r="B510" s="26"/>
      <c r="C510" s="27"/>
      <c r="D510" s="26"/>
      <c r="E510" s="28"/>
      <c r="F510" s="28"/>
      <c r="G510" s="28"/>
      <c r="H510" s="28"/>
      <c r="I510" s="28"/>
      <c r="J510" s="28"/>
      <c r="K510" s="28"/>
    </row>
    <row r="511" spans="2:11" ht="12.75" customHeight="1" x14ac:dyDescent="0.2">
      <c r="B511" s="26"/>
      <c r="C511" s="27"/>
      <c r="D511" s="26"/>
      <c r="E511" s="28"/>
      <c r="F511" s="28"/>
      <c r="G511" s="28"/>
      <c r="H511" s="28"/>
      <c r="I511" s="28"/>
      <c r="J511" s="28"/>
      <c r="K511" s="28"/>
    </row>
    <row r="512" spans="2:11" ht="12.75" customHeight="1" x14ac:dyDescent="0.2">
      <c r="B512" s="26"/>
      <c r="C512" s="27"/>
      <c r="D512" s="26"/>
      <c r="E512" s="28"/>
      <c r="F512" s="28"/>
      <c r="G512" s="28"/>
      <c r="H512" s="28"/>
      <c r="I512" s="28"/>
      <c r="J512" s="28"/>
      <c r="K512" s="28"/>
    </row>
    <row r="513" spans="2:11" ht="12.75" customHeight="1" x14ac:dyDescent="0.2">
      <c r="B513" s="26"/>
      <c r="C513" s="27"/>
      <c r="D513" s="26"/>
      <c r="E513" s="28"/>
      <c r="F513" s="28"/>
      <c r="G513" s="28"/>
      <c r="H513" s="28"/>
      <c r="I513" s="28"/>
      <c r="J513" s="28"/>
      <c r="K513" s="28"/>
    </row>
    <row r="514" spans="2:11" ht="12.75" customHeight="1" x14ac:dyDescent="0.2">
      <c r="B514" s="26"/>
      <c r="C514" s="27"/>
      <c r="D514" s="26"/>
      <c r="E514" s="28"/>
      <c r="F514" s="28"/>
      <c r="G514" s="28"/>
      <c r="H514" s="28"/>
      <c r="I514" s="28"/>
      <c r="J514" s="28"/>
      <c r="K514" s="28"/>
    </row>
    <row r="515" spans="2:11" ht="12.75" customHeight="1" x14ac:dyDescent="0.2">
      <c r="B515" s="26"/>
      <c r="C515" s="27"/>
      <c r="D515" s="26"/>
      <c r="E515" s="28"/>
      <c r="F515" s="28"/>
      <c r="G515" s="28"/>
      <c r="H515" s="28"/>
      <c r="I515" s="28"/>
      <c r="J515" s="28"/>
      <c r="K515" s="28"/>
    </row>
    <row r="516" spans="2:11" ht="12.75" customHeight="1" x14ac:dyDescent="0.2">
      <c r="B516" s="26"/>
      <c r="C516" s="27"/>
      <c r="D516" s="26"/>
      <c r="E516" s="28"/>
      <c r="F516" s="28"/>
      <c r="G516" s="28"/>
      <c r="H516" s="28"/>
      <c r="I516" s="28"/>
      <c r="J516" s="28"/>
      <c r="K516" s="28"/>
    </row>
    <row r="517" spans="2:11" ht="12.75" customHeight="1" x14ac:dyDescent="0.2">
      <c r="B517" s="26"/>
      <c r="C517" s="27"/>
      <c r="D517" s="26"/>
      <c r="E517" s="28"/>
      <c r="F517" s="28"/>
      <c r="G517" s="28"/>
      <c r="H517" s="28"/>
      <c r="I517" s="28"/>
      <c r="J517" s="28"/>
      <c r="K517" s="28"/>
    </row>
    <row r="518" spans="2:11" ht="12.75" customHeight="1" x14ac:dyDescent="0.2">
      <c r="B518" s="26"/>
      <c r="C518" s="27"/>
      <c r="D518" s="26"/>
      <c r="E518" s="28"/>
      <c r="F518" s="28"/>
      <c r="G518" s="28"/>
      <c r="H518" s="28"/>
      <c r="I518" s="28"/>
      <c r="J518" s="28"/>
      <c r="K518" s="28"/>
    </row>
    <row r="519" spans="2:11" ht="12.75" customHeight="1" x14ac:dyDescent="0.2">
      <c r="B519" s="26"/>
      <c r="C519" s="27"/>
      <c r="D519" s="26"/>
      <c r="E519" s="28"/>
      <c r="F519" s="28"/>
      <c r="G519" s="28"/>
      <c r="H519" s="28"/>
      <c r="I519" s="28"/>
      <c r="J519" s="28"/>
      <c r="K519" s="28"/>
    </row>
    <row r="520" spans="2:11" ht="12.75" customHeight="1" x14ac:dyDescent="0.2">
      <c r="B520" s="26"/>
      <c r="C520" s="27"/>
      <c r="D520" s="26"/>
      <c r="E520" s="28"/>
      <c r="F520" s="28"/>
      <c r="G520" s="28"/>
      <c r="H520" s="28"/>
      <c r="I520" s="28"/>
      <c r="J520" s="28"/>
      <c r="K520" s="28"/>
    </row>
    <row r="521" spans="2:11" ht="12.75" customHeight="1" x14ac:dyDescent="0.2">
      <c r="B521" s="26"/>
      <c r="C521" s="27"/>
      <c r="D521" s="26"/>
      <c r="E521" s="28"/>
      <c r="F521" s="28"/>
      <c r="G521" s="28"/>
      <c r="H521" s="28"/>
      <c r="I521" s="28"/>
      <c r="J521" s="28"/>
      <c r="K521" s="28"/>
    </row>
    <row r="522" spans="2:11" ht="12.75" customHeight="1" x14ac:dyDescent="0.2">
      <c r="B522" s="26"/>
      <c r="C522" s="27"/>
      <c r="D522" s="26"/>
      <c r="E522" s="28"/>
      <c r="F522" s="28"/>
      <c r="G522" s="28"/>
      <c r="H522" s="28"/>
      <c r="I522" s="28"/>
      <c r="J522" s="28"/>
      <c r="K522" s="28"/>
    </row>
    <row r="523" spans="2:11" ht="12.75" customHeight="1" x14ac:dyDescent="0.2">
      <c r="B523" s="26"/>
      <c r="C523" s="27"/>
      <c r="D523" s="26"/>
      <c r="E523" s="28"/>
      <c r="F523" s="28"/>
      <c r="G523" s="28"/>
      <c r="H523" s="28"/>
      <c r="I523" s="28"/>
      <c r="J523" s="28"/>
      <c r="K523" s="28"/>
    </row>
    <row r="524" spans="2:11" ht="12.75" customHeight="1" x14ac:dyDescent="0.2">
      <c r="B524" s="26"/>
      <c r="C524" s="27"/>
      <c r="D524" s="26"/>
      <c r="E524" s="28"/>
      <c r="F524" s="28"/>
      <c r="G524" s="28"/>
      <c r="H524" s="28"/>
      <c r="I524" s="28"/>
      <c r="J524" s="28"/>
      <c r="K524" s="28"/>
    </row>
    <row r="525" spans="2:11" ht="12.75" customHeight="1" x14ac:dyDescent="0.2">
      <c r="B525" s="26"/>
      <c r="C525" s="27"/>
      <c r="D525" s="26"/>
      <c r="E525" s="28"/>
      <c r="F525" s="28"/>
      <c r="G525" s="28"/>
      <c r="H525" s="28"/>
      <c r="I525" s="28"/>
      <c r="J525" s="28"/>
      <c r="K525" s="28"/>
    </row>
    <row r="526" spans="2:11" ht="12.75" customHeight="1" x14ac:dyDescent="0.2">
      <c r="B526" s="26"/>
      <c r="C526" s="27"/>
      <c r="D526" s="26"/>
      <c r="E526" s="28"/>
      <c r="F526" s="28"/>
      <c r="G526" s="28"/>
      <c r="H526" s="28"/>
      <c r="I526" s="28"/>
      <c r="J526" s="28"/>
      <c r="K526" s="28"/>
    </row>
    <row r="527" spans="2:11" ht="12.75" customHeight="1" x14ac:dyDescent="0.2">
      <c r="B527" s="26"/>
      <c r="C527" s="27"/>
      <c r="D527" s="26"/>
      <c r="E527" s="28"/>
      <c r="F527" s="28"/>
      <c r="G527" s="28"/>
      <c r="H527" s="28"/>
      <c r="I527" s="28"/>
      <c r="J527" s="28"/>
      <c r="K527" s="28"/>
    </row>
    <row r="528" spans="2:11" ht="12.75" customHeight="1" x14ac:dyDescent="0.2">
      <c r="B528" s="26"/>
      <c r="C528" s="27"/>
      <c r="D528" s="26"/>
      <c r="E528" s="28"/>
      <c r="F528" s="28"/>
      <c r="G528" s="28"/>
      <c r="H528" s="28"/>
      <c r="I528" s="28"/>
      <c r="J528" s="28"/>
      <c r="K528" s="28"/>
    </row>
    <row r="529" spans="2:11" ht="12.75" customHeight="1" x14ac:dyDescent="0.2">
      <c r="B529" s="26"/>
      <c r="C529" s="27"/>
      <c r="D529" s="26"/>
      <c r="E529" s="28"/>
      <c r="F529" s="28"/>
      <c r="G529" s="28"/>
      <c r="H529" s="28"/>
      <c r="I529" s="28"/>
      <c r="J529" s="28"/>
      <c r="K529" s="28"/>
    </row>
    <row r="530" spans="2:11" ht="12.75" customHeight="1" x14ac:dyDescent="0.2">
      <c r="B530" s="26"/>
      <c r="C530" s="27"/>
      <c r="D530" s="26"/>
      <c r="E530" s="28"/>
      <c r="F530" s="28"/>
      <c r="G530" s="28"/>
      <c r="H530" s="28"/>
      <c r="I530" s="28"/>
      <c r="J530" s="28"/>
      <c r="K530" s="28"/>
    </row>
    <row r="531" spans="2:11" ht="12.75" customHeight="1" x14ac:dyDescent="0.2">
      <c r="B531" s="26"/>
      <c r="C531" s="27"/>
      <c r="D531" s="26"/>
      <c r="E531" s="28"/>
      <c r="F531" s="28"/>
      <c r="G531" s="28"/>
      <c r="H531" s="28"/>
      <c r="I531" s="28"/>
      <c r="J531" s="28"/>
      <c r="K531" s="28"/>
    </row>
    <row r="532" spans="2:11" ht="12.75" customHeight="1" x14ac:dyDescent="0.2">
      <c r="B532" s="26"/>
      <c r="C532" s="27"/>
      <c r="D532" s="26"/>
      <c r="E532" s="28"/>
      <c r="F532" s="28"/>
      <c r="G532" s="28"/>
      <c r="H532" s="28"/>
      <c r="I532" s="28"/>
      <c r="J532" s="28"/>
      <c r="K532" s="28"/>
    </row>
    <row r="533" spans="2:11" ht="12.75" customHeight="1" x14ac:dyDescent="0.2">
      <c r="B533" s="26"/>
      <c r="C533" s="27"/>
      <c r="D533" s="26"/>
      <c r="E533" s="28"/>
      <c r="F533" s="28"/>
      <c r="G533" s="28"/>
      <c r="H533" s="28"/>
      <c r="I533" s="28"/>
      <c r="J533" s="28"/>
      <c r="K533" s="28"/>
    </row>
    <row r="534" spans="2:11" ht="12.75" customHeight="1" x14ac:dyDescent="0.2">
      <c r="B534" s="26"/>
      <c r="C534" s="27"/>
      <c r="D534" s="26"/>
      <c r="E534" s="28"/>
      <c r="F534" s="28"/>
      <c r="G534" s="28"/>
      <c r="H534" s="28"/>
      <c r="I534" s="28"/>
      <c r="J534" s="28"/>
      <c r="K534" s="28"/>
    </row>
    <row r="535" spans="2:11" ht="12.75" customHeight="1" x14ac:dyDescent="0.2">
      <c r="B535" s="26"/>
      <c r="C535" s="27"/>
      <c r="D535" s="26"/>
      <c r="E535" s="28"/>
      <c r="F535" s="28"/>
      <c r="G535" s="28"/>
      <c r="H535" s="28"/>
      <c r="I535" s="28"/>
      <c r="J535" s="28"/>
      <c r="K535" s="28"/>
    </row>
    <row r="536" spans="2:11" ht="12.75" customHeight="1" x14ac:dyDescent="0.2">
      <c r="B536" s="26"/>
      <c r="C536" s="27"/>
      <c r="D536" s="26"/>
      <c r="E536" s="28"/>
      <c r="F536" s="28"/>
      <c r="G536" s="28"/>
      <c r="H536" s="28"/>
      <c r="I536" s="28"/>
      <c r="J536" s="28"/>
      <c r="K536" s="28"/>
    </row>
    <row r="537" spans="2:11" ht="12.75" customHeight="1" x14ac:dyDescent="0.2">
      <c r="B537" s="26"/>
      <c r="C537" s="27"/>
      <c r="D537" s="26"/>
      <c r="E537" s="28"/>
      <c r="F537" s="28"/>
      <c r="G537" s="28"/>
      <c r="H537" s="28"/>
      <c r="I537" s="28"/>
      <c r="J537" s="28"/>
      <c r="K537" s="28"/>
    </row>
    <row r="538" spans="2:11" ht="12.75" customHeight="1" x14ac:dyDescent="0.2">
      <c r="B538" s="26"/>
      <c r="C538" s="27"/>
      <c r="D538" s="26"/>
      <c r="E538" s="28"/>
      <c r="F538" s="28"/>
      <c r="G538" s="28"/>
      <c r="H538" s="28"/>
      <c r="I538" s="28"/>
      <c r="J538" s="28"/>
      <c r="K538" s="28"/>
    </row>
    <row r="539" spans="2:11" ht="12.75" customHeight="1" x14ac:dyDescent="0.2">
      <c r="B539" s="26"/>
      <c r="C539" s="27"/>
      <c r="D539" s="26"/>
      <c r="E539" s="28"/>
      <c r="F539" s="28"/>
      <c r="G539" s="28"/>
      <c r="H539" s="28"/>
      <c r="I539" s="28"/>
      <c r="J539" s="28"/>
      <c r="K539" s="28"/>
    </row>
    <row r="540" spans="2:11" ht="12.75" customHeight="1" x14ac:dyDescent="0.2">
      <c r="B540" s="26"/>
      <c r="C540" s="27"/>
      <c r="D540" s="26"/>
      <c r="E540" s="28"/>
      <c r="F540" s="28"/>
      <c r="G540" s="28"/>
      <c r="H540" s="28"/>
      <c r="I540" s="28"/>
      <c r="J540" s="28"/>
      <c r="K540" s="28"/>
    </row>
    <row r="541" spans="2:11" ht="12.75" customHeight="1" x14ac:dyDescent="0.2">
      <c r="B541" s="26"/>
      <c r="C541" s="27"/>
      <c r="D541" s="26"/>
      <c r="E541" s="28"/>
      <c r="F541" s="28"/>
      <c r="G541" s="28"/>
      <c r="H541" s="28"/>
      <c r="I541" s="28"/>
      <c r="J541" s="28"/>
      <c r="K541" s="28"/>
    </row>
    <row r="542" spans="2:11" ht="12.75" customHeight="1" x14ac:dyDescent="0.2">
      <c r="B542" s="26"/>
      <c r="C542" s="27"/>
      <c r="D542" s="26"/>
      <c r="E542" s="28"/>
      <c r="F542" s="28"/>
      <c r="G542" s="28"/>
      <c r="H542" s="28"/>
      <c r="I542" s="28"/>
      <c r="J542" s="28"/>
      <c r="K542" s="28"/>
    </row>
    <row r="543" spans="2:11" ht="12.75" customHeight="1" x14ac:dyDescent="0.2">
      <c r="B543" s="26"/>
      <c r="C543" s="27"/>
      <c r="D543" s="26"/>
      <c r="E543" s="28"/>
      <c r="F543" s="28"/>
      <c r="G543" s="28"/>
      <c r="H543" s="28"/>
      <c r="I543" s="28"/>
      <c r="J543" s="28"/>
      <c r="K543" s="28"/>
    </row>
    <row r="544" spans="2:11" ht="12.75" customHeight="1" x14ac:dyDescent="0.2">
      <c r="B544" s="26"/>
      <c r="C544" s="27"/>
      <c r="D544" s="26"/>
      <c r="E544" s="28"/>
      <c r="F544" s="28"/>
      <c r="G544" s="28"/>
      <c r="H544" s="28"/>
      <c r="I544" s="28"/>
      <c r="J544" s="28"/>
      <c r="K544" s="28"/>
    </row>
    <row r="545" spans="2:11" ht="12.75" customHeight="1" x14ac:dyDescent="0.2">
      <c r="B545" s="26"/>
      <c r="C545" s="27"/>
      <c r="D545" s="26"/>
      <c r="E545" s="28"/>
      <c r="F545" s="28"/>
      <c r="G545" s="28"/>
      <c r="H545" s="28"/>
      <c r="I545" s="28"/>
      <c r="J545" s="28"/>
      <c r="K545" s="28"/>
    </row>
    <row r="546" spans="2:11" ht="12.75" customHeight="1" x14ac:dyDescent="0.2">
      <c r="B546" s="26"/>
      <c r="C546" s="27"/>
      <c r="D546" s="26"/>
      <c r="E546" s="28"/>
      <c r="F546" s="28"/>
      <c r="G546" s="28"/>
      <c r="H546" s="28"/>
      <c r="I546" s="28"/>
      <c r="J546" s="28"/>
      <c r="K546" s="28"/>
    </row>
    <row r="547" spans="2:11" ht="12.75" customHeight="1" x14ac:dyDescent="0.2">
      <c r="B547" s="26"/>
      <c r="C547" s="27"/>
      <c r="D547" s="26"/>
      <c r="E547" s="28"/>
      <c r="F547" s="28"/>
      <c r="G547" s="28"/>
      <c r="H547" s="28"/>
      <c r="I547" s="28"/>
      <c r="J547" s="28"/>
      <c r="K547" s="28"/>
    </row>
    <row r="548" spans="2:11" ht="12.75" customHeight="1" x14ac:dyDescent="0.2">
      <c r="B548" s="26"/>
      <c r="C548" s="27"/>
      <c r="D548" s="26"/>
      <c r="E548" s="28"/>
      <c r="F548" s="28"/>
      <c r="G548" s="28"/>
      <c r="H548" s="28"/>
      <c r="I548" s="28"/>
      <c r="J548" s="28"/>
      <c r="K548" s="28"/>
    </row>
    <row r="549" spans="2:11" ht="12.75" customHeight="1" x14ac:dyDescent="0.2">
      <c r="B549" s="26"/>
      <c r="C549" s="27"/>
      <c r="D549" s="26"/>
      <c r="E549" s="28"/>
      <c r="F549" s="28"/>
      <c r="G549" s="28"/>
      <c r="H549" s="28"/>
      <c r="I549" s="28"/>
      <c r="J549" s="28"/>
      <c r="K549" s="28"/>
    </row>
    <row r="550" spans="2:11" ht="12.75" customHeight="1" x14ac:dyDescent="0.2">
      <c r="B550" s="26"/>
      <c r="C550" s="27"/>
      <c r="D550" s="26"/>
      <c r="E550" s="28"/>
      <c r="F550" s="28"/>
      <c r="G550" s="28"/>
      <c r="H550" s="28"/>
      <c r="I550" s="28"/>
      <c r="J550" s="28"/>
      <c r="K550" s="28"/>
    </row>
    <row r="551" spans="2:11" ht="12.75" customHeight="1" x14ac:dyDescent="0.2">
      <c r="B551" s="26"/>
      <c r="C551" s="27"/>
      <c r="D551" s="26"/>
      <c r="E551" s="28"/>
      <c r="F551" s="28"/>
      <c r="G551" s="28"/>
      <c r="H551" s="28"/>
      <c r="I551" s="28"/>
      <c r="J551" s="28"/>
      <c r="K551" s="28"/>
    </row>
    <row r="552" spans="2:11" ht="12.75" customHeight="1" x14ac:dyDescent="0.2">
      <c r="B552" s="26"/>
      <c r="C552" s="27"/>
      <c r="D552" s="26"/>
      <c r="E552" s="28"/>
      <c r="F552" s="28"/>
      <c r="G552" s="28"/>
      <c r="H552" s="28"/>
      <c r="I552" s="28"/>
      <c r="J552" s="28"/>
      <c r="K552" s="28"/>
    </row>
    <row r="553" spans="2:11" ht="12.75" customHeight="1" x14ac:dyDescent="0.2">
      <c r="B553" s="26"/>
      <c r="C553" s="27"/>
      <c r="D553" s="26"/>
      <c r="E553" s="28"/>
      <c r="F553" s="28"/>
      <c r="G553" s="28"/>
      <c r="H553" s="28"/>
      <c r="I553" s="28"/>
      <c r="J553" s="28"/>
      <c r="K553" s="28"/>
    </row>
    <row r="554" spans="2:11" ht="12.75" customHeight="1" x14ac:dyDescent="0.2">
      <c r="B554" s="26"/>
      <c r="C554" s="27"/>
      <c r="D554" s="26"/>
      <c r="E554" s="28"/>
      <c r="F554" s="28"/>
      <c r="G554" s="28"/>
      <c r="H554" s="28"/>
      <c r="I554" s="28"/>
      <c r="J554" s="28"/>
      <c r="K554" s="28"/>
    </row>
    <row r="555" spans="2:11" ht="12.75" customHeight="1" x14ac:dyDescent="0.2">
      <c r="B555" s="26"/>
      <c r="C555" s="27"/>
      <c r="D555" s="26"/>
      <c r="E555" s="28"/>
      <c r="F555" s="28"/>
      <c r="G555" s="28"/>
      <c r="H555" s="28"/>
      <c r="I555" s="28"/>
      <c r="J555" s="28"/>
      <c r="K555" s="28"/>
    </row>
    <row r="556" spans="2:11" ht="12.75" customHeight="1" x14ac:dyDescent="0.2">
      <c r="B556" s="26"/>
      <c r="C556" s="27"/>
      <c r="D556" s="26"/>
      <c r="E556" s="28"/>
      <c r="F556" s="28"/>
      <c r="G556" s="28"/>
      <c r="H556" s="28"/>
      <c r="I556" s="28"/>
      <c r="J556" s="28"/>
      <c r="K556" s="28"/>
    </row>
    <row r="557" spans="2:11" ht="12.75" customHeight="1" x14ac:dyDescent="0.2">
      <c r="B557" s="26"/>
      <c r="C557" s="27"/>
      <c r="D557" s="26"/>
      <c r="E557" s="28"/>
      <c r="F557" s="28"/>
      <c r="G557" s="28"/>
      <c r="H557" s="28"/>
      <c r="I557" s="28"/>
      <c r="J557" s="28"/>
      <c r="K557" s="28"/>
    </row>
    <row r="558" spans="2:11" ht="12.75" customHeight="1" x14ac:dyDescent="0.2">
      <c r="B558" s="26"/>
      <c r="C558" s="27"/>
      <c r="D558" s="26"/>
      <c r="E558" s="28"/>
      <c r="F558" s="28"/>
      <c r="G558" s="28"/>
      <c r="H558" s="28"/>
      <c r="I558" s="28"/>
      <c r="J558" s="28"/>
      <c r="K558" s="28"/>
    </row>
    <row r="559" spans="2:11" ht="12.75" customHeight="1" x14ac:dyDescent="0.2">
      <c r="B559" s="26"/>
      <c r="C559" s="27"/>
      <c r="D559" s="26"/>
      <c r="E559" s="28"/>
      <c r="F559" s="28"/>
      <c r="G559" s="28"/>
      <c r="H559" s="28"/>
      <c r="I559" s="28"/>
      <c r="J559" s="28"/>
      <c r="K559" s="28"/>
    </row>
    <row r="560" spans="2:11" ht="12.75" customHeight="1" x14ac:dyDescent="0.2">
      <c r="B560" s="26"/>
      <c r="C560" s="27"/>
      <c r="D560" s="26"/>
      <c r="E560" s="28"/>
      <c r="F560" s="28"/>
      <c r="G560" s="28"/>
      <c r="H560" s="28"/>
      <c r="I560" s="28"/>
      <c r="J560" s="28"/>
      <c r="K560" s="28"/>
    </row>
    <row r="561" spans="2:11" ht="12.75" customHeight="1" x14ac:dyDescent="0.2">
      <c r="B561" s="26"/>
      <c r="C561" s="27"/>
      <c r="D561" s="26"/>
      <c r="E561" s="28"/>
      <c r="F561" s="28"/>
      <c r="G561" s="28"/>
      <c r="H561" s="28"/>
      <c r="I561" s="28"/>
      <c r="J561" s="28"/>
      <c r="K561" s="28"/>
    </row>
    <row r="562" spans="2:11" ht="12.75" customHeight="1" x14ac:dyDescent="0.2">
      <c r="B562" s="26"/>
      <c r="C562" s="27"/>
      <c r="D562" s="26"/>
      <c r="E562" s="28"/>
      <c r="F562" s="28"/>
      <c r="G562" s="28"/>
      <c r="H562" s="28"/>
      <c r="I562" s="28"/>
      <c r="J562" s="28"/>
      <c r="K562" s="28"/>
    </row>
    <row r="563" spans="2:11" ht="12.75" customHeight="1" x14ac:dyDescent="0.2">
      <c r="B563" s="26"/>
      <c r="C563" s="27"/>
      <c r="D563" s="26"/>
      <c r="E563" s="28"/>
      <c r="F563" s="28"/>
      <c r="G563" s="28"/>
      <c r="H563" s="28"/>
      <c r="I563" s="28"/>
      <c r="J563" s="28"/>
      <c r="K563" s="28"/>
    </row>
    <row r="564" spans="2:11" ht="12.75" customHeight="1" x14ac:dyDescent="0.2">
      <c r="B564" s="26"/>
      <c r="C564" s="27"/>
      <c r="D564" s="26"/>
      <c r="E564" s="28"/>
      <c r="F564" s="28"/>
      <c r="G564" s="28"/>
      <c r="H564" s="28"/>
      <c r="I564" s="28"/>
      <c r="J564" s="28"/>
      <c r="K564" s="28"/>
    </row>
    <row r="565" spans="2:11" ht="12.75" customHeight="1" x14ac:dyDescent="0.2">
      <c r="B565" s="26"/>
      <c r="C565" s="27"/>
      <c r="D565" s="26"/>
      <c r="E565" s="28"/>
      <c r="F565" s="28"/>
      <c r="G565" s="28"/>
      <c r="H565" s="28"/>
      <c r="I565" s="28"/>
      <c r="J565" s="28"/>
      <c r="K565" s="28"/>
    </row>
    <row r="566" spans="2:11" ht="12.75" customHeight="1" x14ac:dyDescent="0.2">
      <c r="B566" s="26"/>
      <c r="C566" s="27"/>
      <c r="D566" s="26"/>
      <c r="E566" s="28"/>
      <c r="F566" s="28"/>
      <c r="G566" s="28"/>
      <c r="H566" s="28"/>
      <c r="I566" s="28"/>
      <c r="J566" s="28"/>
      <c r="K566" s="28"/>
    </row>
    <row r="567" spans="2:11" ht="12.75" customHeight="1" x14ac:dyDescent="0.2">
      <c r="B567" s="26"/>
      <c r="C567" s="27"/>
      <c r="D567" s="26"/>
      <c r="E567" s="28"/>
      <c r="F567" s="28"/>
      <c r="G567" s="28"/>
      <c r="H567" s="28"/>
      <c r="I567" s="28"/>
      <c r="J567" s="28"/>
      <c r="K567" s="28"/>
    </row>
    <row r="568" spans="2:11" ht="12.75" customHeight="1" x14ac:dyDescent="0.2">
      <c r="B568" s="26"/>
      <c r="C568" s="27"/>
      <c r="D568" s="26"/>
      <c r="E568" s="28"/>
      <c r="F568" s="28"/>
      <c r="G568" s="28"/>
      <c r="H568" s="28"/>
      <c r="I568" s="28"/>
      <c r="J568" s="28"/>
      <c r="K568" s="28"/>
    </row>
    <row r="569" spans="2:11" ht="12.75" customHeight="1" x14ac:dyDescent="0.2">
      <c r="B569" s="26"/>
      <c r="C569" s="27"/>
      <c r="D569" s="26"/>
      <c r="E569" s="28"/>
      <c r="F569" s="28"/>
      <c r="G569" s="28"/>
      <c r="H569" s="28"/>
      <c r="I569" s="28"/>
      <c r="J569" s="28"/>
      <c r="K569" s="28"/>
    </row>
    <row r="570" spans="2:11" ht="12.75" customHeight="1" x14ac:dyDescent="0.2">
      <c r="B570" s="26"/>
      <c r="C570" s="27"/>
      <c r="D570" s="26"/>
      <c r="E570" s="28"/>
      <c r="F570" s="28"/>
      <c r="G570" s="28"/>
      <c r="H570" s="28"/>
      <c r="I570" s="28"/>
      <c r="J570" s="28"/>
      <c r="K570" s="28"/>
    </row>
    <row r="571" spans="2:11" ht="12.75" customHeight="1" x14ac:dyDescent="0.2">
      <c r="B571" s="26"/>
      <c r="C571" s="27"/>
      <c r="D571" s="26"/>
      <c r="E571" s="28"/>
      <c r="F571" s="28"/>
      <c r="G571" s="28"/>
      <c r="H571" s="28"/>
      <c r="I571" s="28"/>
      <c r="J571" s="28"/>
      <c r="K571" s="28"/>
    </row>
    <row r="572" spans="2:11" ht="12.75" customHeight="1" x14ac:dyDescent="0.2">
      <c r="B572" s="26"/>
      <c r="C572" s="27"/>
      <c r="D572" s="26"/>
      <c r="E572" s="28"/>
      <c r="F572" s="28"/>
      <c r="G572" s="28"/>
      <c r="H572" s="28"/>
      <c r="I572" s="28"/>
      <c r="J572" s="28"/>
      <c r="K572" s="28"/>
    </row>
    <row r="573" spans="2:11" ht="12.75" customHeight="1" x14ac:dyDescent="0.2">
      <c r="B573" s="26"/>
      <c r="C573" s="27"/>
      <c r="D573" s="26"/>
      <c r="E573" s="28"/>
      <c r="F573" s="28"/>
      <c r="G573" s="28"/>
      <c r="H573" s="28"/>
      <c r="I573" s="28"/>
      <c r="J573" s="28"/>
      <c r="K573" s="28"/>
    </row>
    <row r="574" spans="2:11" ht="12.75" customHeight="1" x14ac:dyDescent="0.2">
      <c r="B574" s="26"/>
      <c r="C574" s="27"/>
      <c r="D574" s="26"/>
      <c r="E574" s="28"/>
      <c r="F574" s="28"/>
      <c r="G574" s="28"/>
      <c r="H574" s="28"/>
      <c r="I574" s="28"/>
      <c r="J574" s="28"/>
      <c r="K574" s="28"/>
    </row>
    <row r="575" spans="2:11" ht="12.75" customHeight="1" x14ac:dyDescent="0.2">
      <c r="B575" s="26"/>
      <c r="C575" s="27"/>
      <c r="D575" s="26"/>
      <c r="E575" s="28"/>
      <c r="F575" s="28"/>
      <c r="G575" s="28"/>
      <c r="H575" s="28"/>
      <c r="I575" s="28"/>
      <c r="J575" s="28"/>
      <c r="K575" s="28"/>
    </row>
    <row r="576" spans="2:11" ht="12.75" customHeight="1" x14ac:dyDescent="0.2">
      <c r="B576" s="26"/>
      <c r="C576" s="27"/>
      <c r="D576" s="26"/>
      <c r="E576" s="28"/>
      <c r="F576" s="28"/>
      <c r="G576" s="28"/>
      <c r="H576" s="28"/>
      <c r="I576" s="28"/>
      <c r="J576" s="28"/>
      <c r="K576" s="28"/>
    </row>
    <row r="577" spans="2:11" ht="12.75" customHeight="1" x14ac:dyDescent="0.2">
      <c r="B577" s="26"/>
      <c r="C577" s="27"/>
      <c r="D577" s="26"/>
      <c r="E577" s="28"/>
      <c r="F577" s="28"/>
      <c r="G577" s="28"/>
      <c r="H577" s="28"/>
      <c r="I577" s="28"/>
      <c r="J577" s="28"/>
      <c r="K577" s="28"/>
    </row>
    <row r="578" spans="2:11" ht="12.75" customHeight="1" x14ac:dyDescent="0.2">
      <c r="B578" s="26"/>
      <c r="C578" s="27"/>
      <c r="D578" s="26"/>
      <c r="E578" s="28"/>
      <c r="F578" s="28"/>
      <c r="G578" s="28"/>
      <c r="H578" s="28"/>
      <c r="I578" s="28"/>
      <c r="J578" s="28"/>
      <c r="K578" s="28"/>
    </row>
    <row r="579" spans="2:11" ht="12.75" customHeight="1" x14ac:dyDescent="0.2">
      <c r="B579" s="26"/>
      <c r="C579" s="27"/>
      <c r="D579" s="26"/>
      <c r="E579" s="28"/>
      <c r="F579" s="28"/>
      <c r="G579" s="28"/>
      <c r="H579" s="28"/>
      <c r="I579" s="28"/>
      <c r="J579" s="28"/>
      <c r="K579" s="28"/>
    </row>
    <row r="580" spans="2:11" ht="12.75" customHeight="1" x14ac:dyDescent="0.2">
      <c r="B580" s="26"/>
      <c r="C580" s="27"/>
      <c r="D580" s="26"/>
      <c r="E580" s="28"/>
      <c r="F580" s="28"/>
      <c r="G580" s="28"/>
      <c r="H580" s="28"/>
      <c r="I580" s="28"/>
      <c r="J580" s="28"/>
      <c r="K580" s="28"/>
    </row>
    <row r="581" spans="2:11" ht="12.75" customHeight="1" x14ac:dyDescent="0.2">
      <c r="B581" s="26"/>
      <c r="C581" s="27"/>
      <c r="D581" s="26"/>
      <c r="E581" s="28"/>
      <c r="F581" s="28"/>
      <c r="G581" s="28"/>
      <c r="H581" s="28"/>
      <c r="I581" s="28"/>
      <c r="J581" s="28"/>
      <c r="K581" s="28"/>
    </row>
    <row r="582" spans="2:11" ht="12.75" customHeight="1" x14ac:dyDescent="0.2">
      <c r="B582" s="26"/>
      <c r="C582" s="27"/>
      <c r="D582" s="26"/>
      <c r="E582" s="28"/>
      <c r="F582" s="28"/>
      <c r="G582" s="28"/>
      <c r="H582" s="28"/>
      <c r="I582" s="28"/>
      <c r="J582" s="28"/>
      <c r="K582" s="28"/>
    </row>
    <row r="583" spans="2:11" ht="12.75" customHeight="1" x14ac:dyDescent="0.2">
      <c r="B583" s="26"/>
      <c r="C583" s="27"/>
      <c r="D583" s="26"/>
      <c r="E583" s="28"/>
      <c r="F583" s="28"/>
      <c r="G583" s="28"/>
      <c r="H583" s="28"/>
      <c r="I583" s="28"/>
      <c r="J583" s="28"/>
      <c r="K583" s="28"/>
    </row>
    <row r="584" spans="2:11" ht="12.75" customHeight="1" x14ac:dyDescent="0.2">
      <c r="B584" s="26"/>
      <c r="C584" s="27"/>
      <c r="D584" s="26"/>
      <c r="E584" s="28"/>
      <c r="F584" s="28"/>
      <c r="G584" s="28"/>
      <c r="H584" s="28"/>
      <c r="I584" s="28"/>
      <c r="J584" s="28"/>
      <c r="K584" s="28"/>
    </row>
    <row r="585" spans="2:11" ht="12.75" customHeight="1" x14ac:dyDescent="0.2">
      <c r="B585" s="26"/>
      <c r="C585" s="27"/>
      <c r="D585" s="26"/>
      <c r="E585" s="28"/>
      <c r="F585" s="28"/>
      <c r="G585" s="28"/>
      <c r="H585" s="28"/>
      <c r="I585" s="28"/>
      <c r="J585" s="28"/>
      <c r="K585" s="28"/>
    </row>
    <row r="586" spans="2:11" ht="12.75" customHeight="1" x14ac:dyDescent="0.2">
      <c r="B586" s="26"/>
      <c r="C586" s="27"/>
      <c r="D586" s="26"/>
      <c r="E586" s="28"/>
      <c r="F586" s="28"/>
      <c r="G586" s="28"/>
      <c r="H586" s="28"/>
      <c r="I586" s="28"/>
      <c r="J586" s="28"/>
      <c r="K586" s="28"/>
    </row>
    <row r="587" spans="2:11" ht="12.75" customHeight="1" x14ac:dyDescent="0.2">
      <c r="B587" s="26"/>
      <c r="C587" s="27"/>
      <c r="D587" s="26"/>
      <c r="E587" s="28"/>
      <c r="F587" s="28"/>
      <c r="G587" s="28"/>
      <c r="H587" s="28"/>
      <c r="I587" s="28"/>
      <c r="J587" s="28"/>
      <c r="K587" s="28"/>
    </row>
    <row r="588" spans="2:11" ht="12.75" customHeight="1" x14ac:dyDescent="0.2">
      <c r="B588" s="26"/>
      <c r="C588" s="27"/>
      <c r="D588" s="26"/>
      <c r="E588" s="28"/>
      <c r="F588" s="28"/>
      <c r="G588" s="28"/>
      <c r="H588" s="28"/>
      <c r="I588" s="28"/>
      <c r="J588" s="28"/>
      <c r="K588" s="28"/>
    </row>
    <row r="589" spans="2:11" ht="12.75" customHeight="1" x14ac:dyDescent="0.2">
      <c r="B589" s="26"/>
      <c r="C589" s="27"/>
      <c r="D589" s="26"/>
      <c r="E589" s="28"/>
      <c r="F589" s="28"/>
      <c r="G589" s="28"/>
      <c r="H589" s="28"/>
      <c r="I589" s="28"/>
      <c r="J589" s="28"/>
      <c r="K589" s="28"/>
    </row>
    <row r="590" spans="2:11" ht="12.75" customHeight="1" x14ac:dyDescent="0.2">
      <c r="B590" s="26"/>
      <c r="C590" s="27"/>
      <c r="D590" s="26"/>
      <c r="E590" s="28"/>
      <c r="F590" s="28"/>
      <c r="G590" s="28"/>
      <c r="H590" s="28"/>
      <c r="I590" s="28"/>
      <c r="J590" s="28"/>
      <c r="K590" s="28"/>
    </row>
    <row r="591" spans="2:11" ht="12.75" customHeight="1" x14ac:dyDescent="0.2">
      <c r="B591" s="26"/>
      <c r="C591" s="27"/>
      <c r="D591" s="26"/>
      <c r="E591" s="28"/>
      <c r="F591" s="28"/>
      <c r="G591" s="28"/>
      <c r="H591" s="28"/>
      <c r="I591" s="28"/>
      <c r="J591" s="28"/>
      <c r="K591" s="28"/>
    </row>
    <row r="592" spans="2:11" ht="12.75" customHeight="1" x14ac:dyDescent="0.2">
      <c r="B592" s="26"/>
      <c r="C592" s="27"/>
      <c r="D592" s="26"/>
      <c r="E592" s="28"/>
      <c r="F592" s="28"/>
      <c r="G592" s="28"/>
      <c r="H592" s="28"/>
      <c r="I592" s="28"/>
      <c r="J592" s="28"/>
      <c r="K592" s="28"/>
    </row>
    <row r="593" spans="2:11" ht="12.75" customHeight="1" x14ac:dyDescent="0.2">
      <c r="B593" s="26"/>
      <c r="C593" s="27"/>
      <c r="D593" s="26"/>
      <c r="E593" s="28"/>
      <c r="F593" s="28"/>
      <c r="G593" s="28"/>
      <c r="H593" s="28"/>
      <c r="I593" s="28"/>
      <c r="J593" s="28"/>
      <c r="K593" s="28"/>
    </row>
    <row r="594" spans="2:11" ht="12.75" customHeight="1" x14ac:dyDescent="0.2">
      <c r="B594" s="26"/>
      <c r="C594" s="27"/>
      <c r="D594" s="26"/>
      <c r="E594" s="28"/>
      <c r="F594" s="28"/>
      <c r="G594" s="28"/>
      <c r="H594" s="28"/>
      <c r="I594" s="28"/>
      <c r="J594" s="28"/>
      <c r="K594" s="28"/>
    </row>
    <row r="595" spans="2:11" ht="12.75" customHeight="1" x14ac:dyDescent="0.2">
      <c r="B595" s="26"/>
      <c r="C595" s="27"/>
      <c r="D595" s="26"/>
      <c r="E595" s="28"/>
      <c r="F595" s="28"/>
      <c r="G595" s="28"/>
      <c r="H595" s="28"/>
      <c r="I595" s="28"/>
      <c r="J595" s="28"/>
      <c r="K595" s="28"/>
    </row>
    <row r="596" spans="2:11" ht="12.75" customHeight="1" x14ac:dyDescent="0.2">
      <c r="B596" s="26"/>
      <c r="C596" s="27"/>
      <c r="D596" s="26"/>
      <c r="E596" s="28"/>
      <c r="F596" s="28"/>
      <c r="G596" s="28"/>
      <c r="H596" s="28"/>
      <c r="I596" s="28"/>
      <c r="J596" s="28"/>
      <c r="K596" s="28"/>
    </row>
    <row r="597" spans="2:11" ht="12.75" customHeight="1" x14ac:dyDescent="0.2">
      <c r="B597" s="26"/>
      <c r="C597" s="27"/>
      <c r="D597" s="26"/>
      <c r="E597" s="28"/>
      <c r="F597" s="28"/>
      <c r="G597" s="28"/>
      <c r="H597" s="28"/>
      <c r="I597" s="28"/>
      <c r="J597" s="28"/>
      <c r="K597" s="28"/>
    </row>
    <row r="598" spans="2:11" ht="12.75" customHeight="1" x14ac:dyDescent="0.2">
      <c r="B598" s="26"/>
      <c r="C598" s="27"/>
      <c r="D598" s="26"/>
      <c r="E598" s="28"/>
      <c r="F598" s="28"/>
      <c r="G598" s="28"/>
      <c r="H598" s="28"/>
      <c r="I598" s="28"/>
      <c r="J598" s="28"/>
      <c r="K598" s="28"/>
    </row>
    <row r="599" spans="2:11" ht="12.75" customHeight="1" x14ac:dyDescent="0.2">
      <c r="B599" s="26"/>
      <c r="C599" s="27"/>
      <c r="D599" s="26"/>
      <c r="E599" s="28"/>
      <c r="F599" s="28"/>
      <c r="G599" s="28"/>
      <c r="H599" s="28"/>
      <c r="I599" s="28"/>
      <c r="J599" s="28"/>
      <c r="K599" s="28"/>
    </row>
    <row r="600" spans="2:11" ht="12.75" customHeight="1" x14ac:dyDescent="0.2">
      <c r="B600" s="26"/>
      <c r="C600" s="27"/>
      <c r="D600" s="26"/>
      <c r="E600" s="28"/>
      <c r="F600" s="28"/>
      <c r="G600" s="28"/>
      <c r="H600" s="28"/>
      <c r="I600" s="28"/>
      <c r="J600" s="28"/>
      <c r="K600" s="28"/>
    </row>
    <row r="601" spans="2:11" ht="12.75" customHeight="1" x14ac:dyDescent="0.2">
      <c r="B601" s="26"/>
      <c r="C601" s="27"/>
      <c r="D601" s="26"/>
      <c r="E601" s="28"/>
      <c r="F601" s="28"/>
      <c r="G601" s="28"/>
      <c r="H601" s="28"/>
      <c r="I601" s="28"/>
      <c r="J601" s="28"/>
      <c r="K601" s="28"/>
    </row>
    <row r="602" spans="2:11" ht="12.75" customHeight="1" x14ac:dyDescent="0.2">
      <c r="B602" s="26"/>
      <c r="C602" s="27"/>
      <c r="D602" s="26"/>
      <c r="E602" s="28"/>
      <c r="F602" s="28"/>
      <c r="G602" s="28"/>
      <c r="H602" s="28"/>
      <c r="I602" s="28"/>
      <c r="J602" s="28"/>
      <c r="K602" s="28"/>
    </row>
    <row r="603" spans="2:11" ht="12.75" customHeight="1" x14ac:dyDescent="0.2">
      <c r="B603" s="26"/>
      <c r="C603" s="27"/>
      <c r="D603" s="26"/>
      <c r="E603" s="28"/>
      <c r="F603" s="28"/>
      <c r="G603" s="28"/>
      <c r="H603" s="28"/>
      <c r="I603" s="28"/>
      <c r="J603" s="28"/>
      <c r="K603" s="28"/>
    </row>
    <row r="604" spans="2:11" ht="12.75" customHeight="1" x14ac:dyDescent="0.2">
      <c r="B604" s="26"/>
      <c r="C604" s="27"/>
      <c r="D604" s="26"/>
      <c r="E604" s="28"/>
      <c r="F604" s="28"/>
      <c r="G604" s="28"/>
      <c r="H604" s="28"/>
      <c r="I604" s="28"/>
      <c r="J604" s="28"/>
      <c r="K604" s="28"/>
    </row>
    <row r="605" spans="2:11" ht="12.75" customHeight="1" x14ac:dyDescent="0.2">
      <c r="B605" s="26"/>
      <c r="C605" s="27"/>
      <c r="D605" s="26"/>
      <c r="E605" s="28"/>
      <c r="F605" s="28"/>
      <c r="G605" s="28"/>
      <c r="H605" s="28"/>
      <c r="I605" s="28"/>
      <c r="J605" s="28"/>
      <c r="K605" s="28"/>
    </row>
    <row r="606" spans="2:11" ht="12.75" customHeight="1" x14ac:dyDescent="0.2">
      <c r="B606" s="26"/>
      <c r="C606" s="27"/>
      <c r="D606" s="26"/>
      <c r="E606" s="28"/>
      <c r="F606" s="28"/>
      <c r="G606" s="28"/>
      <c r="H606" s="28"/>
      <c r="I606" s="28"/>
      <c r="J606" s="28"/>
      <c r="K606" s="28"/>
    </row>
    <row r="607" spans="2:11" ht="12.75" customHeight="1" x14ac:dyDescent="0.2">
      <c r="B607" s="26"/>
      <c r="C607" s="27"/>
      <c r="D607" s="26"/>
      <c r="E607" s="28"/>
      <c r="F607" s="28"/>
      <c r="G607" s="28"/>
      <c r="H607" s="28"/>
      <c r="I607" s="28"/>
      <c r="J607" s="28"/>
      <c r="K607" s="28"/>
    </row>
    <row r="608" spans="2:11" ht="12.75" customHeight="1" x14ac:dyDescent="0.2">
      <c r="B608" s="26"/>
      <c r="C608" s="27"/>
      <c r="D608" s="26"/>
      <c r="E608" s="28"/>
      <c r="F608" s="28"/>
      <c r="G608" s="28"/>
      <c r="H608" s="28"/>
      <c r="I608" s="28"/>
      <c r="J608" s="28"/>
      <c r="K608" s="28"/>
    </row>
    <row r="609" spans="2:11" ht="12.75" customHeight="1" x14ac:dyDescent="0.2">
      <c r="B609" s="26"/>
      <c r="C609" s="27"/>
      <c r="D609" s="26"/>
      <c r="E609" s="28"/>
      <c r="F609" s="28"/>
      <c r="G609" s="28"/>
      <c r="H609" s="28"/>
      <c r="I609" s="28"/>
      <c r="J609" s="28"/>
      <c r="K609" s="28"/>
    </row>
    <row r="610" spans="2:11" ht="12.75" customHeight="1" x14ac:dyDescent="0.2">
      <c r="B610" s="26"/>
      <c r="C610" s="27"/>
      <c r="D610" s="26"/>
      <c r="E610" s="28"/>
      <c r="F610" s="28"/>
      <c r="G610" s="28"/>
      <c r="H610" s="28"/>
      <c r="I610" s="28"/>
      <c r="J610" s="28"/>
      <c r="K610" s="28"/>
    </row>
    <row r="611" spans="2:11" ht="12.75" customHeight="1" x14ac:dyDescent="0.2">
      <c r="B611" s="26"/>
      <c r="C611" s="27"/>
      <c r="D611" s="26"/>
      <c r="E611" s="28"/>
      <c r="F611" s="28"/>
      <c r="G611" s="28"/>
      <c r="H611" s="28"/>
      <c r="I611" s="28"/>
      <c r="J611" s="28"/>
      <c r="K611" s="28"/>
    </row>
    <row r="612" spans="2:11" ht="12.75" customHeight="1" x14ac:dyDescent="0.2">
      <c r="B612" s="26"/>
      <c r="C612" s="27"/>
      <c r="D612" s="26"/>
      <c r="E612" s="28"/>
      <c r="F612" s="28"/>
      <c r="G612" s="28"/>
      <c r="H612" s="28"/>
      <c r="I612" s="28"/>
      <c r="J612" s="28"/>
      <c r="K612" s="28"/>
    </row>
    <row r="613" spans="2:11" ht="12.75" customHeight="1" x14ac:dyDescent="0.2">
      <c r="B613" s="26"/>
      <c r="C613" s="27"/>
      <c r="D613" s="26"/>
      <c r="E613" s="28"/>
      <c r="F613" s="28"/>
      <c r="G613" s="28"/>
      <c r="H613" s="28"/>
      <c r="I613" s="28"/>
      <c r="J613" s="28"/>
      <c r="K613" s="28"/>
    </row>
    <row r="614" spans="2:11" ht="12.75" customHeight="1" x14ac:dyDescent="0.2">
      <c r="B614" s="26"/>
      <c r="C614" s="27"/>
      <c r="D614" s="26"/>
      <c r="E614" s="28"/>
      <c r="F614" s="28"/>
      <c r="G614" s="28"/>
      <c r="H614" s="28"/>
      <c r="I614" s="28"/>
      <c r="J614" s="28"/>
      <c r="K614" s="28"/>
    </row>
    <row r="615" spans="2:11" ht="12.75" customHeight="1" x14ac:dyDescent="0.2">
      <c r="B615" s="26"/>
      <c r="C615" s="27"/>
      <c r="D615" s="26"/>
      <c r="E615" s="28"/>
      <c r="F615" s="28"/>
      <c r="G615" s="28"/>
      <c r="H615" s="28"/>
      <c r="I615" s="28"/>
      <c r="J615" s="28"/>
      <c r="K615" s="28"/>
    </row>
    <row r="616" spans="2:11" ht="12.75" customHeight="1" x14ac:dyDescent="0.2">
      <c r="B616" s="26"/>
      <c r="C616" s="27"/>
      <c r="D616" s="26"/>
      <c r="E616" s="28"/>
      <c r="F616" s="28"/>
      <c r="G616" s="28"/>
      <c r="H616" s="28"/>
      <c r="I616" s="28"/>
      <c r="J616" s="28"/>
      <c r="K616" s="28"/>
    </row>
    <row r="617" spans="2:11" ht="12.75" customHeight="1" x14ac:dyDescent="0.2">
      <c r="B617" s="26"/>
      <c r="C617" s="27"/>
      <c r="D617" s="26"/>
      <c r="E617" s="28"/>
      <c r="F617" s="28"/>
      <c r="G617" s="28"/>
      <c r="H617" s="28"/>
      <c r="I617" s="28"/>
      <c r="J617" s="28"/>
      <c r="K617" s="28"/>
    </row>
    <row r="618" spans="2:11" ht="12.75" customHeight="1" x14ac:dyDescent="0.2">
      <c r="B618" s="26"/>
      <c r="C618" s="27"/>
      <c r="D618" s="26"/>
      <c r="E618" s="28"/>
      <c r="F618" s="28"/>
      <c r="G618" s="28"/>
      <c r="H618" s="28"/>
      <c r="I618" s="28"/>
      <c r="J618" s="28"/>
      <c r="K618" s="28"/>
    </row>
    <row r="619" spans="2:11" ht="12.75" customHeight="1" x14ac:dyDescent="0.2">
      <c r="B619" s="26"/>
      <c r="C619" s="27"/>
      <c r="D619" s="26"/>
      <c r="E619" s="28"/>
      <c r="F619" s="28"/>
      <c r="G619" s="28"/>
      <c r="H619" s="28"/>
      <c r="I619" s="28"/>
      <c r="J619" s="28"/>
      <c r="K619" s="28"/>
    </row>
    <row r="620" spans="2:11" ht="12.75" customHeight="1" x14ac:dyDescent="0.2">
      <c r="B620" s="26"/>
      <c r="C620" s="27"/>
      <c r="D620" s="26"/>
      <c r="E620" s="28"/>
      <c r="F620" s="28"/>
      <c r="G620" s="28"/>
      <c r="H620" s="28"/>
      <c r="I620" s="28"/>
      <c r="J620" s="28"/>
      <c r="K620" s="28"/>
    </row>
    <row r="621" spans="2:11" ht="12.75" customHeight="1" x14ac:dyDescent="0.2">
      <c r="B621" s="26"/>
      <c r="C621" s="27"/>
      <c r="D621" s="26"/>
      <c r="E621" s="28"/>
      <c r="F621" s="28"/>
      <c r="G621" s="28"/>
      <c r="H621" s="28"/>
      <c r="I621" s="28"/>
      <c r="J621" s="28"/>
      <c r="K621" s="28"/>
    </row>
    <row r="622" spans="2:11" ht="12.75" customHeight="1" x14ac:dyDescent="0.2">
      <c r="B622" s="26"/>
      <c r="C622" s="27"/>
      <c r="D622" s="26"/>
      <c r="E622" s="28"/>
      <c r="F622" s="28"/>
      <c r="G622" s="28"/>
      <c r="H622" s="28"/>
      <c r="I622" s="28"/>
      <c r="J622" s="28"/>
      <c r="K622" s="28"/>
    </row>
    <row r="623" spans="2:11" ht="12.75" customHeight="1" x14ac:dyDescent="0.2">
      <c r="B623" s="26"/>
      <c r="C623" s="27"/>
      <c r="D623" s="26"/>
      <c r="E623" s="28"/>
      <c r="F623" s="28"/>
      <c r="G623" s="28"/>
      <c r="H623" s="28"/>
      <c r="I623" s="28"/>
      <c r="J623" s="28"/>
      <c r="K623" s="28"/>
    </row>
    <row r="624" spans="2:11" ht="12.75" customHeight="1" x14ac:dyDescent="0.2">
      <c r="B624" s="26"/>
      <c r="C624" s="27"/>
      <c r="D624" s="26"/>
      <c r="E624" s="28"/>
      <c r="F624" s="28"/>
      <c r="G624" s="28"/>
      <c r="H624" s="28"/>
      <c r="I624" s="28"/>
      <c r="J624" s="28"/>
      <c r="K624" s="28"/>
    </row>
    <row r="625" spans="2:11" ht="12.75" customHeight="1" x14ac:dyDescent="0.2">
      <c r="B625" s="26"/>
      <c r="C625" s="27"/>
      <c r="D625" s="26"/>
      <c r="E625" s="28"/>
      <c r="F625" s="28"/>
      <c r="G625" s="28"/>
      <c r="H625" s="28"/>
      <c r="I625" s="28"/>
      <c r="J625" s="28"/>
      <c r="K625" s="28"/>
    </row>
    <row r="626" spans="2:11" ht="12.75" customHeight="1" x14ac:dyDescent="0.2">
      <c r="B626" s="26"/>
      <c r="C626" s="27"/>
      <c r="D626" s="26"/>
      <c r="E626" s="28"/>
      <c r="F626" s="28"/>
      <c r="G626" s="28"/>
      <c r="H626" s="28"/>
      <c r="I626" s="28"/>
      <c r="J626" s="28"/>
      <c r="K626" s="28"/>
    </row>
    <row r="627" spans="2:11" ht="12.75" customHeight="1" x14ac:dyDescent="0.2">
      <c r="B627" s="26"/>
      <c r="C627" s="27"/>
      <c r="D627" s="26"/>
      <c r="E627" s="28"/>
      <c r="F627" s="28"/>
      <c r="G627" s="28"/>
      <c r="H627" s="28"/>
      <c r="I627" s="28"/>
      <c r="J627" s="28"/>
      <c r="K627" s="28"/>
    </row>
    <row r="628" spans="2:11" ht="12.75" customHeight="1" x14ac:dyDescent="0.2">
      <c r="B628" s="26"/>
      <c r="C628" s="27"/>
      <c r="D628" s="26"/>
      <c r="E628" s="28"/>
      <c r="F628" s="28"/>
      <c r="G628" s="28"/>
      <c r="H628" s="28"/>
      <c r="I628" s="28"/>
      <c r="J628" s="28"/>
      <c r="K628" s="28"/>
    </row>
    <row r="629" spans="2:11" ht="12.75" customHeight="1" x14ac:dyDescent="0.2">
      <c r="B629" s="26"/>
      <c r="C629" s="27"/>
      <c r="D629" s="26"/>
      <c r="E629" s="28"/>
      <c r="F629" s="28"/>
      <c r="G629" s="28"/>
      <c r="H629" s="28"/>
      <c r="I629" s="28"/>
      <c r="J629" s="28"/>
      <c r="K629" s="28"/>
    </row>
    <row r="630" spans="2:11" ht="12.75" customHeight="1" x14ac:dyDescent="0.2">
      <c r="B630" s="26"/>
      <c r="C630" s="27"/>
      <c r="D630" s="26"/>
      <c r="E630" s="28"/>
      <c r="F630" s="28"/>
      <c r="G630" s="28"/>
      <c r="H630" s="28"/>
      <c r="I630" s="28"/>
      <c r="J630" s="28"/>
      <c r="K630" s="28"/>
    </row>
    <row r="631" spans="2:11" ht="12.75" customHeight="1" x14ac:dyDescent="0.2">
      <c r="B631" s="26"/>
      <c r="C631" s="27"/>
      <c r="D631" s="26"/>
      <c r="E631" s="28"/>
      <c r="F631" s="28"/>
      <c r="G631" s="28"/>
      <c r="H631" s="28"/>
      <c r="I631" s="28"/>
      <c r="J631" s="28"/>
      <c r="K631" s="28"/>
    </row>
    <row r="632" spans="2:11" ht="12.75" customHeight="1" x14ac:dyDescent="0.2">
      <c r="B632" s="26"/>
      <c r="C632" s="27"/>
      <c r="D632" s="26"/>
      <c r="E632" s="28"/>
      <c r="F632" s="28"/>
      <c r="G632" s="28"/>
      <c r="H632" s="28"/>
      <c r="I632" s="28"/>
      <c r="J632" s="28"/>
      <c r="K632" s="28"/>
    </row>
    <row r="633" spans="2:11" ht="12.75" customHeight="1" x14ac:dyDescent="0.2">
      <c r="B633" s="26"/>
      <c r="C633" s="27"/>
      <c r="D633" s="26"/>
      <c r="E633" s="28"/>
      <c r="F633" s="28"/>
      <c r="G633" s="28"/>
      <c r="H633" s="28"/>
      <c r="I633" s="28"/>
      <c r="J633" s="28"/>
      <c r="K633" s="28"/>
    </row>
    <row r="634" spans="2:11" ht="12.75" customHeight="1" x14ac:dyDescent="0.2">
      <c r="B634" s="26"/>
      <c r="C634" s="27"/>
      <c r="D634" s="26"/>
      <c r="E634" s="28"/>
      <c r="F634" s="28"/>
      <c r="G634" s="28"/>
      <c r="H634" s="28"/>
      <c r="I634" s="28"/>
      <c r="J634" s="28"/>
      <c r="K634" s="28"/>
    </row>
    <row r="635" spans="2:11" ht="12.75" customHeight="1" x14ac:dyDescent="0.2">
      <c r="B635" s="26"/>
      <c r="C635" s="27"/>
      <c r="D635" s="26"/>
      <c r="E635" s="28"/>
      <c r="F635" s="28"/>
      <c r="G635" s="28"/>
      <c r="H635" s="28"/>
      <c r="I635" s="28"/>
      <c r="J635" s="28"/>
      <c r="K635" s="28"/>
    </row>
    <row r="636" spans="2:11" ht="12.75" customHeight="1" x14ac:dyDescent="0.2">
      <c r="B636" s="26"/>
      <c r="C636" s="27"/>
      <c r="D636" s="26"/>
      <c r="E636" s="28"/>
      <c r="F636" s="28"/>
      <c r="G636" s="28"/>
      <c r="H636" s="28"/>
      <c r="I636" s="28"/>
      <c r="J636" s="28"/>
      <c r="K636" s="28"/>
    </row>
    <row r="637" spans="2:11" ht="12.75" customHeight="1" x14ac:dyDescent="0.2">
      <c r="B637" s="26"/>
      <c r="C637" s="27"/>
      <c r="D637" s="26"/>
      <c r="E637" s="28"/>
      <c r="F637" s="28"/>
      <c r="G637" s="28"/>
      <c r="H637" s="28"/>
      <c r="I637" s="28"/>
      <c r="J637" s="28"/>
      <c r="K637" s="28"/>
    </row>
    <row r="638" spans="2:11" ht="12.75" customHeight="1" x14ac:dyDescent="0.2">
      <c r="B638" s="26"/>
      <c r="C638" s="27"/>
      <c r="D638" s="26"/>
      <c r="E638" s="28"/>
      <c r="F638" s="28"/>
      <c r="G638" s="28"/>
      <c r="H638" s="28"/>
      <c r="I638" s="28"/>
      <c r="J638" s="28"/>
      <c r="K638" s="28"/>
    </row>
    <row r="639" spans="2:11" ht="12.75" customHeight="1" x14ac:dyDescent="0.2">
      <c r="B639" s="26"/>
      <c r="C639" s="27"/>
      <c r="D639" s="26"/>
      <c r="E639" s="28"/>
      <c r="F639" s="28"/>
      <c r="G639" s="28"/>
      <c r="H639" s="28"/>
      <c r="I639" s="28"/>
      <c r="J639" s="28"/>
      <c r="K639" s="28"/>
    </row>
    <row r="640" spans="2:11" ht="12.75" customHeight="1" x14ac:dyDescent="0.2">
      <c r="B640" s="26"/>
      <c r="C640" s="27"/>
      <c r="D640" s="26"/>
      <c r="E640" s="28"/>
      <c r="F640" s="28"/>
      <c r="G640" s="28"/>
      <c r="H640" s="28"/>
      <c r="I640" s="28"/>
      <c r="J640" s="28"/>
      <c r="K640" s="28"/>
    </row>
    <row r="641" spans="2:11" ht="12.75" customHeight="1" x14ac:dyDescent="0.2">
      <c r="B641" s="26"/>
      <c r="C641" s="27"/>
      <c r="D641" s="26"/>
      <c r="E641" s="28"/>
      <c r="F641" s="28"/>
      <c r="G641" s="28"/>
      <c r="H641" s="28"/>
      <c r="I641" s="28"/>
      <c r="J641" s="28"/>
      <c r="K641" s="28"/>
    </row>
    <row r="642" spans="2:11" ht="12.75" customHeight="1" x14ac:dyDescent="0.2">
      <c r="B642" s="26"/>
      <c r="C642" s="27"/>
      <c r="D642" s="26"/>
      <c r="E642" s="28"/>
      <c r="F642" s="28"/>
      <c r="G642" s="28"/>
      <c r="H642" s="28"/>
      <c r="I642" s="28"/>
      <c r="J642" s="28"/>
      <c r="K642" s="28"/>
    </row>
    <row r="643" spans="2:11" ht="12.75" customHeight="1" x14ac:dyDescent="0.2">
      <c r="B643" s="26"/>
      <c r="C643" s="27"/>
      <c r="D643" s="26"/>
      <c r="E643" s="28"/>
      <c r="F643" s="28"/>
      <c r="G643" s="28"/>
      <c r="H643" s="28"/>
      <c r="I643" s="28"/>
      <c r="J643" s="28"/>
      <c r="K643" s="28"/>
    </row>
    <row r="644" spans="2:11" ht="12.75" customHeight="1" x14ac:dyDescent="0.2">
      <c r="B644" s="26"/>
      <c r="C644" s="27"/>
      <c r="D644" s="26"/>
      <c r="E644" s="28"/>
      <c r="F644" s="28"/>
      <c r="G644" s="28"/>
      <c r="H644" s="28"/>
      <c r="I644" s="28"/>
      <c r="J644" s="28"/>
      <c r="K644" s="28"/>
    </row>
    <row r="645" spans="2:11" ht="12.75" customHeight="1" x14ac:dyDescent="0.2">
      <c r="B645" s="26"/>
      <c r="C645" s="27"/>
      <c r="D645" s="26"/>
      <c r="E645" s="28"/>
      <c r="F645" s="28"/>
      <c r="G645" s="28"/>
      <c r="H645" s="28"/>
      <c r="I645" s="28"/>
      <c r="J645" s="28"/>
      <c r="K645" s="28"/>
    </row>
    <row r="646" spans="2:11" ht="12.75" customHeight="1" x14ac:dyDescent="0.2">
      <c r="B646" s="26"/>
      <c r="C646" s="27"/>
      <c r="D646" s="26"/>
      <c r="E646" s="28"/>
      <c r="F646" s="28"/>
      <c r="G646" s="28"/>
      <c r="H646" s="28"/>
      <c r="I646" s="28"/>
      <c r="J646" s="28"/>
      <c r="K646" s="28"/>
    </row>
    <row r="647" spans="2:11" ht="12.75" customHeight="1" x14ac:dyDescent="0.2">
      <c r="B647" s="26"/>
      <c r="C647" s="27"/>
      <c r="D647" s="26"/>
      <c r="E647" s="28"/>
      <c r="F647" s="28"/>
      <c r="G647" s="28"/>
      <c r="H647" s="28"/>
      <c r="I647" s="28"/>
      <c r="J647" s="28"/>
      <c r="K647" s="28"/>
    </row>
    <row r="648" spans="2:11" ht="12.75" customHeight="1" x14ac:dyDescent="0.2">
      <c r="B648" s="26"/>
      <c r="C648" s="27"/>
      <c r="D648" s="26"/>
      <c r="E648" s="28"/>
      <c r="F648" s="28"/>
      <c r="G648" s="28"/>
      <c r="H648" s="28"/>
      <c r="I648" s="28"/>
      <c r="J648" s="28"/>
      <c r="K648" s="28"/>
    </row>
    <row r="649" spans="2:11" ht="12.75" customHeight="1" x14ac:dyDescent="0.2">
      <c r="B649" s="26"/>
      <c r="C649" s="27"/>
      <c r="D649" s="26"/>
      <c r="E649" s="28"/>
      <c r="F649" s="28"/>
      <c r="G649" s="28"/>
      <c r="H649" s="28"/>
      <c r="I649" s="28"/>
      <c r="J649" s="28"/>
      <c r="K649" s="28"/>
    </row>
    <row r="650" spans="2:11" ht="12.75" customHeight="1" x14ac:dyDescent="0.2">
      <c r="B650" s="26"/>
      <c r="C650" s="27"/>
      <c r="D650" s="26"/>
      <c r="E650" s="28"/>
      <c r="F650" s="28"/>
      <c r="G650" s="28"/>
      <c r="H650" s="28"/>
      <c r="I650" s="28"/>
      <c r="J650" s="28"/>
      <c r="K650" s="28"/>
    </row>
    <row r="651" spans="2:11" ht="12.75" customHeight="1" x14ac:dyDescent="0.2">
      <c r="B651" s="26"/>
      <c r="C651" s="27"/>
      <c r="D651" s="26"/>
      <c r="E651" s="28"/>
      <c r="F651" s="28"/>
      <c r="G651" s="28"/>
      <c r="H651" s="28"/>
      <c r="I651" s="28"/>
      <c r="J651" s="28"/>
      <c r="K651" s="28"/>
    </row>
    <row r="652" spans="2:11" ht="12.75" customHeight="1" x14ac:dyDescent="0.2">
      <c r="B652" s="26"/>
      <c r="C652" s="27"/>
      <c r="D652" s="26"/>
      <c r="E652" s="28"/>
      <c r="F652" s="28"/>
      <c r="G652" s="28"/>
      <c r="H652" s="28"/>
      <c r="I652" s="28"/>
      <c r="J652" s="28"/>
      <c r="K652" s="28"/>
    </row>
    <row r="653" spans="2:11" ht="12.75" customHeight="1" x14ac:dyDescent="0.2">
      <c r="B653" s="26"/>
      <c r="C653" s="27"/>
      <c r="D653" s="26"/>
      <c r="E653" s="28"/>
      <c r="F653" s="28"/>
      <c r="G653" s="28"/>
      <c r="H653" s="28"/>
      <c r="I653" s="28"/>
      <c r="J653" s="28"/>
      <c r="K653" s="28"/>
    </row>
    <row r="654" spans="2:11" ht="12.75" customHeight="1" x14ac:dyDescent="0.2">
      <c r="B654" s="26"/>
      <c r="C654" s="27"/>
      <c r="D654" s="26"/>
      <c r="E654" s="28"/>
      <c r="F654" s="28"/>
      <c r="G654" s="28"/>
      <c r="H654" s="28"/>
      <c r="I654" s="28"/>
      <c r="J654" s="28"/>
      <c r="K654" s="28"/>
    </row>
    <row r="655" spans="2:11" ht="12.75" customHeight="1" x14ac:dyDescent="0.2">
      <c r="B655" s="26"/>
      <c r="C655" s="27"/>
      <c r="D655" s="26"/>
      <c r="E655" s="28"/>
      <c r="F655" s="28"/>
      <c r="G655" s="28"/>
      <c r="H655" s="28"/>
      <c r="I655" s="28"/>
      <c r="J655" s="28"/>
      <c r="K655" s="28"/>
    </row>
    <row r="656" spans="2:11" ht="12.75" customHeight="1" x14ac:dyDescent="0.2">
      <c r="B656" s="26"/>
      <c r="C656" s="27"/>
      <c r="D656" s="26"/>
      <c r="E656" s="28"/>
      <c r="F656" s="28"/>
      <c r="G656" s="28"/>
      <c r="H656" s="28"/>
      <c r="I656" s="28"/>
      <c r="J656" s="28"/>
      <c r="K656" s="28"/>
    </row>
    <row r="657" spans="2:11" ht="12.75" customHeight="1" x14ac:dyDescent="0.2">
      <c r="B657" s="26"/>
      <c r="C657" s="27"/>
      <c r="D657" s="26"/>
      <c r="E657" s="28"/>
      <c r="F657" s="28"/>
      <c r="G657" s="28"/>
      <c r="H657" s="28"/>
      <c r="I657" s="28"/>
      <c r="J657" s="28"/>
      <c r="K657" s="28"/>
    </row>
    <row r="658" spans="2:11" ht="12.75" customHeight="1" x14ac:dyDescent="0.2">
      <c r="B658" s="26"/>
      <c r="C658" s="27"/>
      <c r="D658" s="26"/>
      <c r="E658" s="28"/>
      <c r="F658" s="28"/>
      <c r="G658" s="28"/>
      <c r="H658" s="28"/>
      <c r="I658" s="28"/>
      <c r="J658" s="28"/>
      <c r="K658" s="28"/>
    </row>
    <row r="659" spans="2:11" ht="12.75" customHeight="1" x14ac:dyDescent="0.2">
      <c r="B659" s="26"/>
      <c r="C659" s="27"/>
      <c r="D659" s="26"/>
      <c r="E659" s="28"/>
      <c r="F659" s="28"/>
      <c r="G659" s="28"/>
      <c r="H659" s="28"/>
      <c r="I659" s="28"/>
      <c r="J659" s="28"/>
      <c r="K659" s="28"/>
    </row>
    <row r="660" spans="2:11" ht="12.75" customHeight="1" x14ac:dyDescent="0.2">
      <c r="B660" s="26"/>
      <c r="C660" s="27"/>
      <c r="D660" s="26"/>
      <c r="E660" s="28"/>
      <c r="F660" s="28"/>
      <c r="G660" s="28"/>
      <c r="H660" s="28"/>
      <c r="I660" s="28"/>
      <c r="J660" s="28"/>
      <c r="K660" s="28"/>
    </row>
    <row r="661" spans="2:11" ht="12.75" customHeight="1" x14ac:dyDescent="0.2">
      <c r="B661" s="26"/>
      <c r="C661" s="27"/>
      <c r="D661" s="26"/>
      <c r="E661" s="28"/>
      <c r="F661" s="28"/>
      <c r="G661" s="28"/>
      <c r="H661" s="28"/>
      <c r="I661" s="28"/>
      <c r="J661" s="28"/>
      <c r="K661" s="28"/>
    </row>
    <row r="662" spans="2:11" ht="12.75" customHeight="1" x14ac:dyDescent="0.2">
      <c r="B662" s="26"/>
      <c r="C662" s="27"/>
      <c r="D662" s="26"/>
      <c r="E662" s="28"/>
      <c r="F662" s="28"/>
      <c r="G662" s="28"/>
      <c r="H662" s="28"/>
      <c r="I662" s="28"/>
      <c r="J662" s="28"/>
      <c r="K662" s="28"/>
    </row>
    <row r="663" spans="2:11" ht="12.75" customHeight="1" x14ac:dyDescent="0.2">
      <c r="B663" s="26"/>
      <c r="C663" s="27"/>
      <c r="D663" s="26"/>
      <c r="E663" s="28"/>
      <c r="F663" s="28"/>
      <c r="G663" s="28"/>
      <c r="H663" s="28"/>
      <c r="I663" s="28"/>
      <c r="J663" s="28"/>
      <c r="K663" s="28"/>
    </row>
    <row r="664" spans="2:11" ht="12.75" customHeight="1" x14ac:dyDescent="0.2">
      <c r="B664" s="26"/>
      <c r="C664" s="27"/>
      <c r="D664" s="26"/>
      <c r="E664" s="28"/>
      <c r="F664" s="28"/>
      <c r="G664" s="28"/>
      <c r="H664" s="28"/>
      <c r="I664" s="28"/>
      <c r="J664" s="28"/>
      <c r="K664" s="28"/>
    </row>
    <row r="665" spans="2:11" ht="12.75" customHeight="1" x14ac:dyDescent="0.2">
      <c r="B665" s="26"/>
      <c r="C665" s="27"/>
      <c r="D665" s="26"/>
      <c r="E665" s="28"/>
      <c r="F665" s="28"/>
      <c r="G665" s="28"/>
      <c r="H665" s="28"/>
      <c r="I665" s="28"/>
      <c r="J665" s="28"/>
      <c r="K665" s="28"/>
    </row>
    <row r="666" spans="2:11" ht="12.75" customHeight="1" x14ac:dyDescent="0.2">
      <c r="B666" s="26"/>
      <c r="C666" s="27"/>
      <c r="D666" s="26"/>
      <c r="E666" s="28"/>
      <c r="F666" s="28"/>
      <c r="G666" s="28"/>
      <c r="H666" s="28"/>
      <c r="I666" s="28"/>
      <c r="J666" s="28"/>
      <c r="K666" s="28"/>
    </row>
    <row r="667" spans="2:11" ht="12.75" customHeight="1" x14ac:dyDescent="0.2">
      <c r="B667" s="26"/>
      <c r="C667" s="27"/>
      <c r="D667" s="26"/>
      <c r="E667" s="28"/>
      <c r="F667" s="28"/>
      <c r="G667" s="28"/>
      <c r="H667" s="28"/>
      <c r="I667" s="28"/>
      <c r="J667" s="28"/>
      <c r="K667" s="28"/>
    </row>
    <row r="668" spans="2:11" ht="12.75" customHeight="1" x14ac:dyDescent="0.2">
      <c r="B668" s="26"/>
      <c r="C668" s="27"/>
      <c r="D668" s="26"/>
      <c r="E668" s="28"/>
      <c r="F668" s="28"/>
      <c r="G668" s="28"/>
      <c r="H668" s="28"/>
      <c r="I668" s="28"/>
      <c r="J668" s="28"/>
      <c r="K668" s="28"/>
    </row>
    <row r="669" spans="2:11" ht="12.75" customHeight="1" x14ac:dyDescent="0.2">
      <c r="B669" s="26"/>
      <c r="C669" s="27"/>
      <c r="D669" s="26"/>
      <c r="E669" s="28"/>
      <c r="F669" s="28"/>
      <c r="G669" s="28"/>
      <c r="H669" s="28"/>
      <c r="I669" s="28"/>
      <c r="J669" s="28"/>
      <c r="K669" s="28"/>
    </row>
    <row r="670" spans="2:11" ht="12.75" customHeight="1" x14ac:dyDescent="0.2">
      <c r="B670" s="26"/>
      <c r="C670" s="27"/>
      <c r="D670" s="26"/>
      <c r="E670" s="28"/>
      <c r="F670" s="28"/>
      <c r="G670" s="28"/>
      <c r="H670" s="28"/>
      <c r="I670" s="28"/>
      <c r="J670" s="28"/>
      <c r="K670" s="28"/>
    </row>
    <row r="671" spans="2:11" ht="12.75" customHeight="1" x14ac:dyDescent="0.2">
      <c r="B671" s="26"/>
      <c r="C671" s="27"/>
      <c r="D671" s="26"/>
      <c r="E671" s="28"/>
      <c r="F671" s="28"/>
      <c r="G671" s="28"/>
      <c r="H671" s="28"/>
      <c r="I671" s="28"/>
      <c r="J671" s="28"/>
      <c r="K671" s="28"/>
    </row>
    <row r="672" spans="2:11" ht="12.75" customHeight="1" x14ac:dyDescent="0.2">
      <c r="B672" s="26"/>
      <c r="C672" s="27"/>
      <c r="D672" s="26"/>
      <c r="E672" s="28"/>
      <c r="F672" s="28"/>
      <c r="G672" s="28"/>
      <c r="H672" s="28"/>
      <c r="I672" s="28"/>
      <c r="J672" s="28"/>
      <c r="K672" s="28"/>
    </row>
    <row r="673" spans="2:11" ht="12.75" customHeight="1" x14ac:dyDescent="0.2">
      <c r="B673" s="26"/>
      <c r="C673" s="27"/>
      <c r="D673" s="26"/>
      <c r="E673" s="28"/>
      <c r="F673" s="28"/>
      <c r="G673" s="28"/>
      <c r="H673" s="28"/>
      <c r="I673" s="28"/>
      <c r="J673" s="28"/>
      <c r="K673" s="28"/>
    </row>
    <row r="674" spans="2:11" ht="12.75" customHeight="1" x14ac:dyDescent="0.2">
      <c r="B674" s="26"/>
      <c r="C674" s="27"/>
      <c r="D674" s="26"/>
      <c r="E674" s="28"/>
      <c r="F674" s="28"/>
      <c r="G674" s="28"/>
      <c r="H674" s="28"/>
      <c r="I674" s="28"/>
      <c r="J674" s="28"/>
      <c r="K674" s="28"/>
    </row>
    <row r="675" spans="2:11" ht="12.75" customHeight="1" x14ac:dyDescent="0.2">
      <c r="B675" s="26"/>
      <c r="C675" s="27"/>
      <c r="D675" s="26"/>
      <c r="E675" s="28"/>
      <c r="F675" s="28"/>
      <c r="G675" s="28"/>
      <c r="H675" s="28"/>
      <c r="I675" s="28"/>
      <c r="J675" s="28"/>
      <c r="K675" s="28"/>
    </row>
    <row r="676" spans="2:11" ht="12.75" customHeight="1" x14ac:dyDescent="0.2">
      <c r="B676" s="26"/>
      <c r="C676" s="27"/>
      <c r="D676" s="26"/>
      <c r="E676" s="28"/>
      <c r="F676" s="28"/>
      <c r="G676" s="28"/>
      <c r="H676" s="28"/>
      <c r="I676" s="28"/>
      <c r="J676" s="28"/>
      <c r="K676" s="28"/>
    </row>
    <row r="677" spans="2:11" ht="12.75" customHeight="1" x14ac:dyDescent="0.2">
      <c r="B677" s="26"/>
      <c r="C677" s="27"/>
      <c r="D677" s="26"/>
      <c r="E677" s="28"/>
      <c r="F677" s="28"/>
      <c r="G677" s="28"/>
      <c r="H677" s="28"/>
      <c r="I677" s="28"/>
      <c r="J677" s="28"/>
      <c r="K677" s="28"/>
    </row>
    <row r="678" spans="2:11" ht="12.75" customHeight="1" x14ac:dyDescent="0.2">
      <c r="B678" s="26"/>
      <c r="C678" s="27"/>
      <c r="D678" s="26"/>
      <c r="E678" s="28"/>
      <c r="F678" s="28"/>
      <c r="G678" s="28"/>
      <c r="H678" s="28"/>
      <c r="I678" s="28"/>
      <c r="J678" s="28"/>
      <c r="K678" s="28"/>
    </row>
    <row r="679" spans="2:11" ht="12.75" customHeight="1" x14ac:dyDescent="0.2">
      <c r="B679" s="26"/>
      <c r="C679" s="27"/>
      <c r="D679" s="26"/>
      <c r="E679" s="28"/>
      <c r="F679" s="28"/>
      <c r="G679" s="28"/>
      <c r="H679" s="28"/>
      <c r="I679" s="28"/>
      <c r="J679" s="28"/>
      <c r="K679" s="28"/>
    </row>
    <row r="680" spans="2:11" ht="12.75" customHeight="1" x14ac:dyDescent="0.2">
      <c r="B680" s="26"/>
      <c r="C680" s="27"/>
      <c r="D680" s="26"/>
      <c r="E680" s="28"/>
      <c r="F680" s="28"/>
      <c r="G680" s="28"/>
      <c r="H680" s="28"/>
      <c r="I680" s="28"/>
      <c r="J680" s="28"/>
      <c r="K680" s="28"/>
    </row>
    <row r="681" spans="2:11" ht="12.75" customHeight="1" x14ac:dyDescent="0.2">
      <c r="B681" s="26"/>
      <c r="C681" s="27"/>
      <c r="D681" s="26"/>
      <c r="E681" s="28"/>
      <c r="F681" s="28"/>
      <c r="G681" s="28"/>
      <c r="H681" s="28"/>
      <c r="I681" s="28"/>
      <c r="J681" s="28"/>
      <c r="K681" s="28"/>
    </row>
    <row r="682" spans="2:11" ht="12.75" customHeight="1" x14ac:dyDescent="0.2">
      <c r="B682" s="26"/>
      <c r="C682" s="27"/>
      <c r="D682" s="26"/>
      <c r="E682" s="28"/>
      <c r="F682" s="28"/>
      <c r="G682" s="28"/>
      <c r="H682" s="28"/>
      <c r="I682" s="28"/>
      <c r="J682" s="28"/>
      <c r="K682" s="28"/>
    </row>
    <row r="683" spans="2:11" ht="12.75" customHeight="1" x14ac:dyDescent="0.2">
      <c r="B683" s="26"/>
      <c r="C683" s="27"/>
      <c r="D683" s="26"/>
      <c r="E683" s="28"/>
      <c r="F683" s="28"/>
      <c r="G683" s="28"/>
      <c r="H683" s="28"/>
      <c r="I683" s="28"/>
      <c r="J683" s="28"/>
      <c r="K683" s="28"/>
    </row>
    <row r="684" spans="2:11" ht="12.75" customHeight="1" x14ac:dyDescent="0.2">
      <c r="B684" s="26"/>
      <c r="C684" s="27"/>
      <c r="D684" s="26"/>
      <c r="E684" s="28"/>
      <c r="F684" s="28"/>
      <c r="G684" s="28"/>
      <c r="H684" s="28"/>
      <c r="I684" s="28"/>
      <c r="J684" s="28"/>
      <c r="K684" s="28"/>
    </row>
    <row r="685" spans="2:11" ht="12.75" customHeight="1" x14ac:dyDescent="0.2">
      <c r="B685" s="26"/>
      <c r="C685" s="27"/>
      <c r="D685" s="26"/>
      <c r="E685" s="28"/>
      <c r="F685" s="28"/>
      <c r="G685" s="28"/>
      <c r="H685" s="28"/>
      <c r="I685" s="28"/>
      <c r="J685" s="28"/>
      <c r="K685" s="28"/>
    </row>
    <row r="686" spans="2:11" ht="12.75" customHeight="1" x14ac:dyDescent="0.2">
      <c r="B686" s="26"/>
      <c r="C686" s="27"/>
      <c r="D686" s="26"/>
      <c r="E686" s="28"/>
      <c r="F686" s="28"/>
      <c r="G686" s="28"/>
      <c r="H686" s="28"/>
      <c r="I686" s="28"/>
      <c r="J686" s="28"/>
      <c r="K686" s="28"/>
    </row>
    <row r="687" spans="2:11" ht="12.75" customHeight="1" x14ac:dyDescent="0.2">
      <c r="B687" s="26"/>
      <c r="C687" s="27"/>
      <c r="D687" s="26"/>
      <c r="E687" s="28"/>
      <c r="F687" s="28"/>
      <c r="G687" s="28"/>
      <c r="H687" s="28"/>
      <c r="I687" s="28"/>
      <c r="J687" s="28"/>
      <c r="K687" s="28"/>
    </row>
    <row r="688" spans="2:11" ht="12.75" customHeight="1" x14ac:dyDescent="0.2">
      <c r="B688" s="26"/>
      <c r="C688" s="27"/>
      <c r="D688" s="26"/>
      <c r="E688" s="28"/>
      <c r="F688" s="28"/>
      <c r="G688" s="28"/>
      <c r="H688" s="28"/>
      <c r="I688" s="28"/>
      <c r="J688" s="28"/>
      <c r="K688" s="28"/>
    </row>
    <row r="689" spans="2:11" ht="12.75" customHeight="1" x14ac:dyDescent="0.2">
      <c r="B689" s="26"/>
      <c r="C689" s="27"/>
      <c r="D689" s="26"/>
      <c r="E689" s="28"/>
      <c r="F689" s="28"/>
      <c r="G689" s="28"/>
      <c r="H689" s="28"/>
      <c r="I689" s="28"/>
      <c r="J689" s="28"/>
      <c r="K689" s="28"/>
    </row>
    <row r="690" spans="2:11" ht="12.75" customHeight="1" x14ac:dyDescent="0.2">
      <c r="B690" s="26"/>
      <c r="C690" s="27"/>
      <c r="D690" s="26"/>
      <c r="E690" s="28"/>
      <c r="F690" s="28"/>
      <c r="G690" s="28"/>
      <c r="H690" s="28"/>
      <c r="I690" s="28"/>
      <c r="J690" s="28"/>
      <c r="K690" s="28"/>
    </row>
    <row r="691" spans="2:11" ht="12.75" customHeight="1" x14ac:dyDescent="0.2">
      <c r="B691" s="26"/>
      <c r="C691" s="27"/>
      <c r="D691" s="26"/>
      <c r="E691" s="28"/>
      <c r="F691" s="28"/>
      <c r="G691" s="28"/>
      <c r="H691" s="28"/>
      <c r="I691" s="28"/>
      <c r="J691" s="28"/>
      <c r="K691" s="28"/>
    </row>
    <row r="692" spans="2:11" ht="12.75" customHeight="1" x14ac:dyDescent="0.2">
      <c r="B692" s="26"/>
      <c r="C692" s="27"/>
      <c r="D692" s="26"/>
      <c r="E692" s="28"/>
      <c r="F692" s="28"/>
      <c r="G692" s="28"/>
      <c r="H692" s="28"/>
      <c r="I692" s="28"/>
      <c r="J692" s="28"/>
      <c r="K692" s="28"/>
    </row>
    <row r="693" spans="2:11" ht="12.75" customHeight="1" x14ac:dyDescent="0.2">
      <c r="B693" s="26"/>
      <c r="C693" s="27"/>
      <c r="D693" s="26"/>
      <c r="E693" s="28"/>
      <c r="F693" s="28"/>
      <c r="G693" s="28"/>
      <c r="H693" s="28"/>
      <c r="I693" s="28"/>
      <c r="J693" s="28"/>
      <c r="K693" s="28"/>
    </row>
    <row r="694" spans="2:11" ht="12.75" customHeight="1" x14ac:dyDescent="0.2">
      <c r="B694" s="26"/>
      <c r="C694" s="27"/>
      <c r="D694" s="26"/>
      <c r="E694" s="28"/>
      <c r="F694" s="28"/>
      <c r="G694" s="28"/>
      <c r="H694" s="28"/>
      <c r="I694" s="28"/>
      <c r="J694" s="28"/>
      <c r="K694" s="28"/>
    </row>
    <row r="695" spans="2:11" ht="12.75" customHeight="1" x14ac:dyDescent="0.2">
      <c r="B695" s="26"/>
      <c r="C695" s="27"/>
      <c r="D695" s="26"/>
      <c r="E695" s="28"/>
      <c r="F695" s="28"/>
      <c r="G695" s="28"/>
      <c r="H695" s="28"/>
      <c r="I695" s="28"/>
      <c r="J695" s="28"/>
      <c r="K695" s="28"/>
    </row>
    <row r="696" spans="2:11" ht="12.75" customHeight="1" x14ac:dyDescent="0.2">
      <c r="B696" s="26"/>
      <c r="C696" s="27"/>
      <c r="D696" s="26"/>
      <c r="E696" s="28"/>
      <c r="F696" s="28"/>
      <c r="G696" s="28"/>
      <c r="H696" s="28"/>
      <c r="I696" s="28"/>
      <c r="J696" s="28"/>
      <c r="K696" s="28"/>
    </row>
    <row r="697" spans="2:11" ht="12.75" customHeight="1" x14ac:dyDescent="0.2">
      <c r="B697" s="26"/>
      <c r="C697" s="27"/>
      <c r="D697" s="26"/>
      <c r="E697" s="28"/>
      <c r="F697" s="28"/>
      <c r="G697" s="28"/>
      <c r="H697" s="28"/>
      <c r="I697" s="28"/>
      <c r="J697" s="28"/>
      <c r="K697" s="28"/>
    </row>
    <row r="698" spans="2:11" ht="12.75" customHeight="1" x14ac:dyDescent="0.2">
      <c r="B698" s="26"/>
      <c r="C698" s="27"/>
      <c r="D698" s="26"/>
      <c r="E698" s="28"/>
      <c r="F698" s="28"/>
      <c r="G698" s="28"/>
      <c r="H698" s="28"/>
      <c r="I698" s="28"/>
      <c r="J698" s="28"/>
      <c r="K698" s="28"/>
    </row>
    <row r="699" spans="2:11" ht="12.75" customHeight="1" x14ac:dyDescent="0.2">
      <c r="B699" s="26"/>
      <c r="C699" s="27"/>
      <c r="D699" s="26"/>
      <c r="E699" s="28"/>
      <c r="F699" s="28"/>
      <c r="G699" s="28"/>
      <c r="H699" s="28"/>
      <c r="I699" s="28"/>
      <c r="J699" s="28"/>
      <c r="K699" s="28"/>
    </row>
    <row r="700" spans="2:11" ht="12.75" customHeight="1" x14ac:dyDescent="0.2">
      <c r="B700" s="26"/>
      <c r="C700" s="27"/>
      <c r="D700" s="26"/>
      <c r="E700" s="28"/>
      <c r="F700" s="28"/>
      <c r="G700" s="28"/>
      <c r="H700" s="28"/>
      <c r="I700" s="28"/>
      <c r="J700" s="28"/>
      <c r="K700" s="28"/>
    </row>
    <row r="701" spans="2:11" ht="12.75" customHeight="1" x14ac:dyDescent="0.2">
      <c r="B701" s="26"/>
      <c r="C701" s="27"/>
      <c r="D701" s="26"/>
      <c r="E701" s="28"/>
      <c r="F701" s="28"/>
      <c r="G701" s="28"/>
      <c r="H701" s="28"/>
      <c r="I701" s="28"/>
      <c r="J701" s="28"/>
      <c r="K701" s="28"/>
    </row>
    <row r="702" spans="2:11" ht="12.75" customHeight="1" x14ac:dyDescent="0.2">
      <c r="B702" s="26"/>
      <c r="C702" s="27"/>
      <c r="D702" s="26"/>
      <c r="E702" s="28"/>
      <c r="F702" s="28"/>
      <c r="G702" s="28"/>
      <c r="H702" s="28"/>
      <c r="I702" s="28"/>
      <c r="J702" s="28"/>
      <c r="K702" s="28"/>
    </row>
    <row r="703" spans="2:11" ht="12.75" customHeight="1" x14ac:dyDescent="0.2">
      <c r="B703" s="26"/>
      <c r="C703" s="27"/>
      <c r="D703" s="26"/>
      <c r="E703" s="28"/>
      <c r="F703" s="28"/>
      <c r="G703" s="28"/>
      <c r="H703" s="28"/>
      <c r="I703" s="28"/>
      <c r="J703" s="28"/>
      <c r="K703" s="28"/>
    </row>
    <row r="704" spans="2:11" ht="12.75" customHeight="1" x14ac:dyDescent="0.2">
      <c r="B704" s="26"/>
      <c r="C704" s="27"/>
      <c r="D704" s="26"/>
      <c r="E704" s="28"/>
      <c r="F704" s="28"/>
      <c r="G704" s="28"/>
      <c r="H704" s="28"/>
      <c r="I704" s="28"/>
      <c r="J704" s="28"/>
      <c r="K704" s="28"/>
    </row>
    <row r="705" spans="2:11" ht="12.75" customHeight="1" x14ac:dyDescent="0.2">
      <c r="B705" s="26"/>
      <c r="C705" s="27"/>
      <c r="D705" s="26"/>
      <c r="E705" s="28"/>
      <c r="F705" s="28"/>
      <c r="G705" s="28"/>
      <c r="H705" s="28"/>
      <c r="I705" s="28"/>
      <c r="J705" s="28"/>
      <c r="K705" s="28"/>
    </row>
    <row r="706" spans="2:11" ht="12.75" customHeight="1" x14ac:dyDescent="0.2">
      <c r="B706" s="26"/>
      <c r="C706" s="27"/>
      <c r="D706" s="26"/>
      <c r="E706" s="28"/>
      <c r="F706" s="28"/>
      <c r="G706" s="28"/>
      <c r="H706" s="28"/>
      <c r="I706" s="28"/>
      <c r="J706" s="28"/>
      <c r="K706" s="28"/>
    </row>
    <row r="707" spans="2:11" ht="12.75" customHeight="1" x14ac:dyDescent="0.2">
      <c r="B707" s="26"/>
      <c r="C707" s="27"/>
      <c r="D707" s="26"/>
      <c r="E707" s="28"/>
      <c r="F707" s="28"/>
      <c r="G707" s="28"/>
      <c r="H707" s="28"/>
      <c r="I707" s="28"/>
      <c r="J707" s="28"/>
      <c r="K707" s="28"/>
    </row>
    <row r="708" spans="2:11" ht="12.75" customHeight="1" x14ac:dyDescent="0.2">
      <c r="B708" s="26"/>
      <c r="C708" s="27"/>
      <c r="D708" s="26"/>
      <c r="E708" s="28"/>
      <c r="F708" s="28"/>
      <c r="G708" s="28"/>
      <c r="H708" s="28"/>
      <c r="I708" s="28"/>
      <c r="J708" s="28"/>
      <c r="K708" s="28"/>
    </row>
    <row r="709" spans="2:11" ht="12.75" customHeight="1" x14ac:dyDescent="0.2">
      <c r="B709" s="26"/>
      <c r="C709" s="27"/>
      <c r="D709" s="26"/>
      <c r="E709" s="28"/>
      <c r="F709" s="28"/>
      <c r="G709" s="28"/>
      <c r="H709" s="28"/>
      <c r="I709" s="28"/>
      <c r="J709" s="28"/>
      <c r="K709" s="28"/>
    </row>
    <row r="710" spans="2:11" ht="12.75" customHeight="1" x14ac:dyDescent="0.2">
      <c r="B710" s="26"/>
      <c r="C710" s="27"/>
      <c r="D710" s="26"/>
      <c r="E710" s="28"/>
      <c r="F710" s="28"/>
      <c r="G710" s="28"/>
      <c r="H710" s="28"/>
      <c r="I710" s="28"/>
      <c r="J710" s="28"/>
      <c r="K710" s="28"/>
    </row>
    <row r="711" spans="2:11" ht="12.75" customHeight="1" x14ac:dyDescent="0.2">
      <c r="B711" s="26"/>
      <c r="C711" s="27"/>
      <c r="D711" s="26"/>
      <c r="E711" s="28"/>
      <c r="F711" s="28"/>
      <c r="G711" s="28"/>
      <c r="H711" s="28"/>
      <c r="I711" s="28"/>
      <c r="J711" s="28"/>
      <c r="K711" s="28"/>
    </row>
    <row r="712" spans="2:11" ht="12.75" customHeight="1" x14ac:dyDescent="0.2">
      <c r="B712" s="26"/>
      <c r="C712" s="27"/>
      <c r="D712" s="26"/>
      <c r="E712" s="28"/>
      <c r="F712" s="28"/>
      <c r="G712" s="28"/>
      <c r="H712" s="28"/>
      <c r="I712" s="28"/>
      <c r="J712" s="28"/>
      <c r="K712" s="28"/>
    </row>
    <row r="713" spans="2:11" ht="12.75" customHeight="1" x14ac:dyDescent="0.2">
      <c r="B713" s="26"/>
      <c r="C713" s="27"/>
      <c r="D713" s="26"/>
      <c r="E713" s="28"/>
      <c r="F713" s="28"/>
      <c r="G713" s="28"/>
      <c r="H713" s="28"/>
      <c r="I713" s="28"/>
      <c r="J713" s="28"/>
      <c r="K713" s="28"/>
    </row>
    <row r="714" spans="2:11" ht="12.75" customHeight="1" x14ac:dyDescent="0.2">
      <c r="B714" s="26"/>
      <c r="C714" s="27"/>
      <c r="D714" s="26"/>
      <c r="E714" s="28"/>
      <c r="F714" s="28"/>
      <c r="G714" s="28"/>
      <c r="H714" s="28"/>
      <c r="I714" s="28"/>
      <c r="J714" s="28"/>
      <c r="K714" s="28"/>
    </row>
    <row r="715" spans="2:11" ht="12.75" customHeight="1" x14ac:dyDescent="0.2">
      <c r="B715" s="26"/>
      <c r="C715" s="27"/>
      <c r="D715" s="26"/>
      <c r="E715" s="28"/>
      <c r="F715" s="28"/>
      <c r="G715" s="28"/>
      <c r="H715" s="28"/>
      <c r="I715" s="28"/>
      <c r="J715" s="28"/>
      <c r="K715" s="28"/>
    </row>
    <row r="716" spans="2:11" ht="12.75" customHeight="1" x14ac:dyDescent="0.2">
      <c r="B716" s="26"/>
      <c r="C716" s="27"/>
      <c r="D716" s="26"/>
      <c r="E716" s="28"/>
      <c r="F716" s="28"/>
      <c r="G716" s="28"/>
      <c r="H716" s="28"/>
      <c r="I716" s="28"/>
      <c r="J716" s="28"/>
      <c r="K716" s="28"/>
    </row>
    <row r="717" spans="2:11" ht="12.75" customHeight="1" x14ac:dyDescent="0.2">
      <c r="B717" s="26"/>
      <c r="C717" s="27"/>
      <c r="D717" s="26"/>
      <c r="E717" s="28"/>
      <c r="F717" s="28"/>
      <c r="G717" s="28"/>
      <c r="H717" s="28"/>
      <c r="I717" s="28"/>
      <c r="J717" s="28"/>
      <c r="K717" s="28"/>
    </row>
    <row r="718" spans="2:11" ht="12.75" customHeight="1" x14ac:dyDescent="0.2">
      <c r="B718" s="26"/>
      <c r="C718" s="27"/>
      <c r="D718" s="26"/>
      <c r="E718" s="28"/>
      <c r="F718" s="28"/>
      <c r="G718" s="28"/>
      <c r="H718" s="28"/>
      <c r="I718" s="28"/>
      <c r="J718" s="28"/>
      <c r="K718" s="28"/>
    </row>
    <row r="719" spans="2:11" ht="12.75" customHeight="1" x14ac:dyDescent="0.2">
      <c r="B719" s="26"/>
      <c r="C719" s="27"/>
      <c r="D719" s="26"/>
      <c r="E719" s="28"/>
      <c r="F719" s="28"/>
      <c r="G719" s="28"/>
      <c r="H719" s="28"/>
      <c r="I719" s="28"/>
      <c r="J719" s="28"/>
      <c r="K719" s="28"/>
    </row>
    <row r="720" spans="2:11" ht="12.75" customHeight="1" x14ac:dyDescent="0.2">
      <c r="B720" s="26"/>
      <c r="C720" s="27"/>
      <c r="D720" s="26"/>
      <c r="E720" s="28"/>
      <c r="F720" s="28"/>
      <c r="G720" s="28"/>
      <c r="H720" s="28"/>
      <c r="I720" s="28"/>
      <c r="J720" s="28"/>
      <c r="K720" s="28"/>
    </row>
    <row r="721" spans="2:11" ht="12.75" customHeight="1" x14ac:dyDescent="0.2">
      <c r="B721" s="26"/>
      <c r="C721" s="27"/>
      <c r="D721" s="26"/>
      <c r="E721" s="28"/>
      <c r="F721" s="28"/>
      <c r="G721" s="28"/>
      <c r="H721" s="28"/>
      <c r="I721" s="28"/>
      <c r="J721" s="28"/>
      <c r="K721" s="28"/>
    </row>
    <row r="722" spans="2:11" ht="12.75" customHeight="1" x14ac:dyDescent="0.2">
      <c r="B722" s="26"/>
      <c r="C722" s="27"/>
      <c r="D722" s="26"/>
      <c r="E722" s="28"/>
      <c r="F722" s="28"/>
      <c r="G722" s="28"/>
      <c r="H722" s="28"/>
      <c r="I722" s="28"/>
      <c r="J722" s="28"/>
      <c r="K722" s="28"/>
    </row>
    <row r="723" spans="2:11" ht="12.75" customHeight="1" x14ac:dyDescent="0.2">
      <c r="B723" s="26"/>
      <c r="C723" s="27"/>
      <c r="D723" s="26"/>
      <c r="E723" s="28"/>
      <c r="F723" s="28"/>
      <c r="G723" s="28"/>
      <c r="H723" s="28"/>
      <c r="I723" s="28"/>
      <c r="J723" s="28"/>
      <c r="K723" s="28"/>
    </row>
    <row r="724" spans="2:11" ht="12.75" customHeight="1" x14ac:dyDescent="0.2">
      <c r="B724" s="26"/>
      <c r="C724" s="27"/>
      <c r="D724" s="26"/>
      <c r="E724" s="28"/>
      <c r="F724" s="28"/>
      <c r="G724" s="28"/>
      <c r="H724" s="28"/>
      <c r="I724" s="28"/>
      <c r="J724" s="28"/>
      <c r="K724" s="28"/>
    </row>
    <row r="725" spans="2:11" ht="12.75" customHeight="1" x14ac:dyDescent="0.2">
      <c r="B725" s="26"/>
      <c r="C725" s="27"/>
      <c r="D725" s="26"/>
      <c r="E725" s="28"/>
      <c r="F725" s="28"/>
      <c r="G725" s="28"/>
      <c r="H725" s="28"/>
      <c r="I725" s="28"/>
      <c r="J725" s="28"/>
      <c r="K725" s="28"/>
    </row>
    <row r="726" spans="2:11" ht="12.75" customHeight="1" x14ac:dyDescent="0.2">
      <c r="B726" s="26"/>
      <c r="C726" s="27"/>
      <c r="D726" s="26"/>
      <c r="E726" s="28"/>
      <c r="F726" s="28"/>
      <c r="G726" s="28"/>
      <c r="H726" s="28"/>
      <c r="I726" s="28"/>
      <c r="J726" s="28"/>
      <c r="K726" s="28"/>
    </row>
    <row r="727" spans="2:11" ht="12.75" customHeight="1" x14ac:dyDescent="0.2">
      <c r="B727" s="26"/>
      <c r="C727" s="27"/>
      <c r="D727" s="26"/>
      <c r="E727" s="28"/>
      <c r="F727" s="28"/>
      <c r="G727" s="28"/>
      <c r="H727" s="28"/>
      <c r="I727" s="28"/>
      <c r="J727" s="28"/>
      <c r="K727" s="28"/>
    </row>
    <row r="728" spans="2:11" ht="12.75" customHeight="1" x14ac:dyDescent="0.2">
      <c r="B728" s="26"/>
      <c r="C728" s="27"/>
      <c r="D728" s="26"/>
      <c r="E728" s="28"/>
      <c r="F728" s="28"/>
      <c r="G728" s="28"/>
      <c r="H728" s="28"/>
      <c r="I728" s="28"/>
      <c r="J728" s="28"/>
      <c r="K728" s="28"/>
    </row>
    <row r="729" spans="2:11" ht="12.75" customHeight="1" x14ac:dyDescent="0.2">
      <c r="B729" s="26"/>
      <c r="C729" s="27"/>
      <c r="D729" s="26"/>
      <c r="E729" s="28"/>
      <c r="F729" s="28"/>
      <c r="G729" s="28"/>
      <c r="H729" s="28"/>
      <c r="I729" s="28"/>
      <c r="J729" s="28"/>
      <c r="K729" s="28"/>
    </row>
    <row r="730" spans="2:11" ht="12.75" customHeight="1" x14ac:dyDescent="0.2">
      <c r="B730" s="26"/>
      <c r="C730" s="27"/>
      <c r="D730" s="26"/>
      <c r="E730" s="28"/>
      <c r="F730" s="28"/>
      <c r="G730" s="28"/>
      <c r="H730" s="28"/>
      <c r="I730" s="28"/>
      <c r="J730" s="28"/>
      <c r="K730" s="28"/>
    </row>
    <row r="731" spans="2:11" ht="12.75" customHeight="1" x14ac:dyDescent="0.2">
      <c r="B731" s="26"/>
      <c r="C731" s="27"/>
      <c r="D731" s="26"/>
      <c r="E731" s="28"/>
      <c r="F731" s="28"/>
      <c r="G731" s="28"/>
      <c r="H731" s="28"/>
      <c r="I731" s="28"/>
      <c r="J731" s="28"/>
      <c r="K731" s="28"/>
    </row>
    <row r="732" spans="2:11" ht="12.75" customHeight="1" x14ac:dyDescent="0.2">
      <c r="B732" s="26"/>
      <c r="C732" s="27"/>
      <c r="D732" s="26"/>
      <c r="E732" s="28"/>
      <c r="F732" s="28"/>
      <c r="G732" s="28"/>
      <c r="H732" s="28"/>
      <c r="I732" s="28"/>
      <c r="J732" s="28"/>
      <c r="K732" s="28"/>
    </row>
    <row r="733" spans="2:11" ht="12.75" customHeight="1" x14ac:dyDescent="0.2">
      <c r="B733" s="26"/>
      <c r="C733" s="27"/>
      <c r="D733" s="26"/>
      <c r="E733" s="28"/>
      <c r="F733" s="28"/>
      <c r="G733" s="28"/>
      <c r="H733" s="28"/>
      <c r="I733" s="28"/>
      <c r="J733" s="28"/>
      <c r="K733" s="28"/>
    </row>
    <row r="734" spans="2:11" ht="12.75" customHeight="1" x14ac:dyDescent="0.2">
      <c r="B734" s="26"/>
      <c r="C734" s="27"/>
      <c r="D734" s="26"/>
      <c r="E734" s="28"/>
      <c r="F734" s="28"/>
      <c r="G734" s="28"/>
      <c r="H734" s="28"/>
      <c r="I734" s="28"/>
      <c r="J734" s="28"/>
      <c r="K734" s="28"/>
    </row>
    <row r="735" spans="2:11" ht="12.75" customHeight="1" x14ac:dyDescent="0.2">
      <c r="B735" s="26"/>
      <c r="C735" s="27"/>
      <c r="D735" s="26"/>
      <c r="E735" s="28"/>
      <c r="F735" s="28"/>
      <c r="G735" s="28"/>
      <c r="H735" s="28"/>
      <c r="I735" s="28"/>
      <c r="J735" s="28"/>
      <c r="K735" s="28"/>
    </row>
    <row r="736" spans="2:11" ht="12.75" customHeight="1" x14ac:dyDescent="0.2">
      <c r="B736" s="26"/>
      <c r="C736" s="27"/>
      <c r="D736" s="26"/>
      <c r="E736" s="28"/>
      <c r="F736" s="28"/>
      <c r="G736" s="28"/>
      <c r="H736" s="28"/>
      <c r="I736" s="28"/>
      <c r="J736" s="28"/>
      <c r="K736" s="28"/>
    </row>
    <row r="737" spans="2:11" ht="12.75" customHeight="1" x14ac:dyDescent="0.2">
      <c r="B737" s="26"/>
      <c r="C737" s="27"/>
      <c r="D737" s="26"/>
      <c r="E737" s="28"/>
      <c r="F737" s="28"/>
      <c r="G737" s="28"/>
      <c r="H737" s="28"/>
      <c r="I737" s="28"/>
      <c r="J737" s="28"/>
      <c r="K737" s="28"/>
    </row>
    <row r="738" spans="2:11" ht="12.75" customHeight="1" x14ac:dyDescent="0.2">
      <c r="B738" s="26"/>
      <c r="C738" s="27"/>
      <c r="D738" s="26"/>
      <c r="E738" s="28"/>
      <c r="F738" s="28"/>
      <c r="G738" s="28"/>
      <c r="H738" s="28"/>
      <c r="I738" s="28"/>
      <c r="J738" s="28"/>
      <c r="K738" s="28"/>
    </row>
    <row r="739" spans="2:11" ht="12.75" customHeight="1" x14ac:dyDescent="0.2">
      <c r="B739" s="26"/>
      <c r="C739" s="27"/>
      <c r="D739" s="26"/>
      <c r="E739" s="28"/>
      <c r="F739" s="28"/>
      <c r="G739" s="28"/>
      <c r="H739" s="28"/>
      <c r="I739" s="28"/>
      <c r="J739" s="28"/>
      <c r="K739" s="28"/>
    </row>
    <row r="740" spans="2:11" ht="12.75" customHeight="1" x14ac:dyDescent="0.2">
      <c r="B740" s="26"/>
      <c r="C740" s="27"/>
      <c r="D740" s="26"/>
      <c r="E740" s="28"/>
      <c r="F740" s="28"/>
      <c r="G740" s="28"/>
      <c r="H740" s="28"/>
      <c r="I740" s="28"/>
      <c r="J740" s="28"/>
      <c r="K740" s="28"/>
    </row>
    <row r="741" spans="2:11" ht="12.75" customHeight="1" x14ac:dyDescent="0.2">
      <c r="B741" s="26"/>
      <c r="C741" s="27"/>
      <c r="D741" s="26"/>
      <c r="E741" s="28"/>
      <c r="F741" s="28"/>
      <c r="G741" s="28"/>
      <c r="H741" s="28"/>
      <c r="I741" s="28"/>
      <c r="J741" s="28"/>
      <c r="K741" s="28"/>
    </row>
    <row r="742" spans="2:11" ht="12.75" customHeight="1" x14ac:dyDescent="0.2">
      <c r="B742" s="26"/>
      <c r="C742" s="27"/>
      <c r="D742" s="26"/>
      <c r="E742" s="28"/>
      <c r="F742" s="28"/>
      <c r="G742" s="28"/>
      <c r="H742" s="28"/>
      <c r="I742" s="28"/>
      <c r="J742" s="28"/>
      <c r="K742" s="28"/>
    </row>
    <row r="743" spans="2:11" ht="12.75" customHeight="1" x14ac:dyDescent="0.2">
      <c r="B743" s="26"/>
      <c r="C743" s="27"/>
      <c r="D743" s="26"/>
      <c r="E743" s="28"/>
      <c r="F743" s="28"/>
      <c r="G743" s="28"/>
      <c r="H743" s="28"/>
      <c r="I743" s="28"/>
      <c r="J743" s="28"/>
      <c r="K743" s="28"/>
    </row>
    <row r="744" spans="2:11" ht="12.75" customHeight="1" x14ac:dyDescent="0.2">
      <c r="B744" s="26"/>
      <c r="C744" s="27"/>
      <c r="D744" s="26"/>
      <c r="E744" s="28"/>
      <c r="F744" s="28"/>
      <c r="G744" s="28"/>
      <c r="H744" s="28"/>
      <c r="I744" s="28"/>
      <c r="J744" s="28"/>
      <c r="K744" s="28"/>
    </row>
    <row r="745" spans="2:11" ht="12.75" customHeight="1" x14ac:dyDescent="0.2">
      <c r="B745" s="26"/>
      <c r="C745" s="27"/>
      <c r="D745" s="26"/>
      <c r="E745" s="28"/>
      <c r="F745" s="28"/>
      <c r="G745" s="28"/>
      <c r="H745" s="28"/>
      <c r="I745" s="28"/>
      <c r="J745" s="28"/>
      <c r="K745" s="28"/>
    </row>
    <row r="746" spans="2:11" ht="12.75" customHeight="1" x14ac:dyDescent="0.2">
      <c r="B746" s="26"/>
      <c r="C746" s="27"/>
      <c r="D746" s="26"/>
      <c r="E746" s="28"/>
      <c r="F746" s="28"/>
      <c r="G746" s="28"/>
      <c r="H746" s="28"/>
      <c r="I746" s="28"/>
      <c r="J746" s="28"/>
      <c r="K746" s="28"/>
    </row>
    <row r="747" spans="2:11" ht="12.75" customHeight="1" x14ac:dyDescent="0.2">
      <c r="B747" s="26"/>
      <c r="C747" s="27"/>
      <c r="D747" s="26"/>
      <c r="E747" s="28"/>
      <c r="F747" s="28"/>
      <c r="G747" s="28"/>
      <c r="H747" s="28"/>
      <c r="I747" s="28"/>
      <c r="J747" s="28"/>
      <c r="K747" s="28"/>
    </row>
    <row r="748" spans="2:11" ht="12.75" customHeight="1" x14ac:dyDescent="0.2">
      <c r="B748" s="26"/>
      <c r="C748" s="27"/>
      <c r="D748" s="26"/>
      <c r="E748" s="28"/>
      <c r="F748" s="28"/>
      <c r="G748" s="28"/>
      <c r="H748" s="28"/>
      <c r="I748" s="28"/>
      <c r="J748" s="28"/>
      <c r="K748" s="28"/>
    </row>
    <row r="749" spans="2:11" ht="12.75" customHeight="1" x14ac:dyDescent="0.2">
      <c r="B749" s="26"/>
      <c r="C749" s="27"/>
      <c r="D749" s="26"/>
      <c r="E749" s="28"/>
      <c r="F749" s="28"/>
      <c r="G749" s="28"/>
      <c r="H749" s="28"/>
      <c r="I749" s="28"/>
      <c r="J749" s="28"/>
      <c r="K749" s="28"/>
    </row>
    <row r="750" spans="2:11" ht="12.75" customHeight="1" x14ac:dyDescent="0.2">
      <c r="B750" s="26"/>
      <c r="C750" s="27"/>
      <c r="D750" s="26"/>
      <c r="E750" s="28"/>
      <c r="F750" s="28"/>
      <c r="G750" s="28"/>
      <c r="H750" s="28"/>
      <c r="I750" s="28"/>
      <c r="J750" s="28"/>
      <c r="K750" s="28"/>
    </row>
    <row r="751" spans="2:11" ht="12.75" customHeight="1" x14ac:dyDescent="0.2">
      <c r="B751" s="26"/>
      <c r="C751" s="27"/>
      <c r="D751" s="26"/>
      <c r="E751" s="28"/>
      <c r="F751" s="28"/>
      <c r="G751" s="28"/>
      <c r="H751" s="28"/>
      <c r="I751" s="28"/>
      <c r="J751" s="28"/>
      <c r="K751" s="28"/>
    </row>
    <row r="752" spans="2:11" ht="12.75" customHeight="1" x14ac:dyDescent="0.2">
      <c r="B752" s="26"/>
      <c r="C752" s="27"/>
      <c r="D752" s="26"/>
      <c r="E752" s="28"/>
      <c r="F752" s="28"/>
      <c r="G752" s="28"/>
      <c r="H752" s="28"/>
      <c r="I752" s="28"/>
      <c r="J752" s="28"/>
      <c r="K752" s="28"/>
    </row>
    <row r="753" spans="2:11" ht="12.75" customHeight="1" x14ac:dyDescent="0.2">
      <c r="B753" s="26"/>
      <c r="C753" s="27"/>
      <c r="D753" s="26"/>
      <c r="E753" s="28"/>
      <c r="F753" s="28"/>
      <c r="G753" s="28"/>
      <c r="H753" s="28"/>
      <c r="I753" s="28"/>
      <c r="J753" s="28"/>
      <c r="K753" s="28"/>
    </row>
    <row r="754" spans="2:11" ht="12.75" customHeight="1" x14ac:dyDescent="0.2">
      <c r="B754" s="26"/>
      <c r="C754" s="27"/>
      <c r="D754" s="26"/>
      <c r="E754" s="28"/>
      <c r="F754" s="28"/>
      <c r="G754" s="28"/>
      <c r="H754" s="28"/>
      <c r="I754" s="28"/>
      <c r="J754" s="28"/>
      <c r="K754" s="28"/>
    </row>
    <row r="755" spans="2:11" ht="12.75" customHeight="1" x14ac:dyDescent="0.2">
      <c r="B755" s="26"/>
      <c r="C755" s="27"/>
      <c r="D755" s="26"/>
      <c r="E755" s="28"/>
      <c r="F755" s="28"/>
      <c r="G755" s="28"/>
      <c r="H755" s="28"/>
      <c r="I755" s="28"/>
      <c r="J755" s="28"/>
      <c r="K755" s="28"/>
    </row>
    <row r="756" spans="2:11" ht="12.75" customHeight="1" x14ac:dyDescent="0.2">
      <c r="B756" s="26"/>
      <c r="C756" s="27"/>
      <c r="D756" s="26"/>
      <c r="E756" s="28"/>
      <c r="F756" s="28"/>
      <c r="G756" s="28"/>
      <c r="H756" s="28"/>
      <c r="I756" s="28"/>
      <c r="J756" s="28"/>
      <c r="K756" s="28"/>
    </row>
    <row r="757" spans="2:11" ht="12.75" customHeight="1" x14ac:dyDescent="0.2">
      <c r="B757" s="26"/>
      <c r="C757" s="27"/>
      <c r="D757" s="26"/>
      <c r="E757" s="28"/>
      <c r="F757" s="28"/>
      <c r="G757" s="28"/>
      <c r="H757" s="28"/>
      <c r="I757" s="28"/>
      <c r="J757" s="28"/>
      <c r="K757" s="28"/>
    </row>
    <row r="758" spans="2:11" ht="12.75" customHeight="1" x14ac:dyDescent="0.2">
      <c r="B758" s="26"/>
      <c r="C758" s="27"/>
      <c r="D758" s="26"/>
      <c r="E758" s="28"/>
      <c r="F758" s="28"/>
      <c r="G758" s="28"/>
      <c r="H758" s="28"/>
      <c r="I758" s="28"/>
      <c r="J758" s="28"/>
      <c r="K758" s="28"/>
    </row>
    <row r="759" spans="2:11" ht="12.75" customHeight="1" x14ac:dyDescent="0.2">
      <c r="B759" s="26"/>
      <c r="C759" s="27"/>
      <c r="D759" s="26"/>
      <c r="E759" s="28"/>
      <c r="F759" s="28"/>
      <c r="G759" s="28"/>
      <c r="H759" s="28"/>
      <c r="I759" s="28"/>
      <c r="J759" s="28"/>
      <c r="K759" s="28"/>
    </row>
    <row r="760" spans="2:11" ht="12.75" customHeight="1" x14ac:dyDescent="0.2">
      <c r="B760" s="26"/>
      <c r="C760" s="27"/>
      <c r="D760" s="26"/>
      <c r="E760" s="28"/>
      <c r="F760" s="28"/>
      <c r="G760" s="28"/>
      <c r="H760" s="28"/>
      <c r="I760" s="28"/>
      <c r="J760" s="28"/>
      <c r="K760" s="28"/>
    </row>
    <row r="761" spans="2:11" ht="12.75" customHeight="1" x14ac:dyDescent="0.2">
      <c r="B761" s="26"/>
      <c r="C761" s="27"/>
      <c r="D761" s="26"/>
      <c r="E761" s="28"/>
      <c r="F761" s="28"/>
      <c r="G761" s="28"/>
      <c r="H761" s="28"/>
      <c r="I761" s="28"/>
      <c r="J761" s="28"/>
      <c r="K761" s="28"/>
    </row>
    <row r="762" spans="2:11" ht="12.75" customHeight="1" x14ac:dyDescent="0.2">
      <c r="B762" s="26"/>
      <c r="C762" s="27"/>
      <c r="D762" s="26"/>
      <c r="E762" s="28"/>
      <c r="F762" s="28"/>
      <c r="G762" s="28"/>
      <c r="H762" s="28"/>
      <c r="I762" s="28"/>
      <c r="J762" s="28"/>
      <c r="K762" s="28"/>
    </row>
    <row r="763" spans="2:11" ht="12.75" customHeight="1" x14ac:dyDescent="0.2">
      <c r="B763" s="26"/>
      <c r="C763" s="27"/>
      <c r="D763" s="26"/>
      <c r="E763" s="28"/>
      <c r="F763" s="28"/>
      <c r="G763" s="28"/>
      <c r="H763" s="28"/>
      <c r="I763" s="28"/>
      <c r="J763" s="28"/>
      <c r="K763" s="28"/>
    </row>
    <row r="764" spans="2:11" ht="12.75" customHeight="1" x14ac:dyDescent="0.2">
      <c r="B764" s="26"/>
      <c r="C764" s="27"/>
      <c r="D764" s="26"/>
      <c r="E764" s="28"/>
      <c r="F764" s="28"/>
      <c r="G764" s="28"/>
      <c r="H764" s="28"/>
      <c r="I764" s="28"/>
      <c r="J764" s="28"/>
      <c r="K764" s="28"/>
    </row>
    <row r="765" spans="2:11" ht="12.75" customHeight="1" x14ac:dyDescent="0.2">
      <c r="B765" s="26"/>
      <c r="C765" s="27"/>
      <c r="D765" s="26"/>
      <c r="E765" s="28"/>
      <c r="F765" s="28"/>
      <c r="G765" s="28"/>
      <c r="H765" s="28"/>
      <c r="I765" s="28"/>
      <c r="J765" s="28"/>
      <c r="K765" s="28"/>
    </row>
    <row r="766" spans="2:11" ht="12.75" customHeight="1" x14ac:dyDescent="0.2">
      <c r="B766" s="26"/>
      <c r="C766" s="27"/>
      <c r="D766" s="26"/>
      <c r="E766" s="28"/>
      <c r="F766" s="28"/>
      <c r="G766" s="28"/>
      <c r="H766" s="28"/>
      <c r="I766" s="28"/>
      <c r="J766" s="28"/>
      <c r="K766" s="28"/>
    </row>
    <row r="767" spans="2:11" ht="12.75" customHeight="1" x14ac:dyDescent="0.2">
      <c r="B767" s="26"/>
      <c r="C767" s="27"/>
      <c r="D767" s="26"/>
      <c r="E767" s="28"/>
      <c r="F767" s="28"/>
      <c r="G767" s="28"/>
      <c r="H767" s="28"/>
      <c r="I767" s="28"/>
      <c r="J767" s="28"/>
      <c r="K767" s="28"/>
    </row>
    <row r="768" spans="2:11" ht="12.75" customHeight="1" x14ac:dyDescent="0.2">
      <c r="B768" s="26"/>
      <c r="C768" s="27"/>
      <c r="D768" s="26"/>
      <c r="E768" s="28"/>
      <c r="F768" s="28"/>
      <c r="G768" s="28"/>
      <c r="H768" s="28"/>
      <c r="I768" s="28"/>
      <c r="J768" s="28"/>
      <c r="K768" s="28"/>
    </row>
    <row r="769" spans="2:11" ht="12.75" customHeight="1" x14ac:dyDescent="0.2">
      <c r="B769" s="26"/>
      <c r="C769" s="27"/>
      <c r="D769" s="26"/>
      <c r="E769" s="28"/>
      <c r="F769" s="28"/>
      <c r="G769" s="28"/>
      <c r="H769" s="28"/>
      <c r="I769" s="28"/>
      <c r="J769" s="28"/>
      <c r="K769" s="28"/>
    </row>
    <row r="770" spans="2:11" ht="12.75" customHeight="1" x14ac:dyDescent="0.2">
      <c r="B770" s="26"/>
      <c r="C770" s="27"/>
      <c r="D770" s="26"/>
      <c r="E770" s="28"/>
      <c r="F770" s="28"/>
      <c r="G770" s="28"/>
      <c r="H770" s="28"/>
      <c r="I770" s="28"/>
      <c r="J770" s="28"/>
      <c r="K770" s="28"/>
    </row>
    <row r="771" spans="2:11" ht="12.75" customHeight="1" x14ac:dyDescent="0.2">
      <c r="B771" s="26"/>
      <c r="C771" s="27"/>
      <c r="D771" s="26"/>
      <c r="E771" s="28"/>
      <c r="F771" s="28"/>
      <c r="G771" s="28"/>
      <c r="H771" s="28"/>
      <c r="I771" s="28"/>
      <c r="J771" s="28"/>
      <c r="K771" s="28"/>
    </row>
    <row r="772" spans="2:11" ht="12.75" customHeight="1" x14ac:dyDescent="0.2">
      <c r="B772" s="26"/>
      <c r="C772" s="27"/>
      <c r="D772" s="26"/>
      <c r="E772" s="28"/>
      <c r="F772" s="28"/>
      <c r="G772" s="28"/>
      <c r="H772" s="28"/>
      <c r="I772" s="28"/>
      <c r="J772" s="28"/>
      <c r="K772" s="28"/>
    </row>
    <row r="773" spans="2:11" ht="12.75" customHeight="1" x14ac:dyDescent="0.2">
      <c r="B773" s="26"/>
      <c r="C773" s="27"/>
      <c r="D773" s="26"/>
      <c r="E773" s="28"/>
      <c r="F773" s="28"/>
      <c r="G773" s="28"/>
      <c r="H773" s="28"/>
      <c r="I773" s="28"/>
      <c r="J773" s="28"/>
      <c r="K773" s="28"/>
    </row>
    <row r="774" spans="2:11" ht="12.75" customHeight="1" x14ac:dyDescent="0.2">
      <c r="B774" s="26"/>
      <c r="C774" s="27"/>
      <c r="D774" s="26"/>
      <c r="E774" s="28"/>
      <c r="F774" s="28"/>
      <c r="G774" s="28"/>
      <c r="H774" s="28"/>
      <c r="I774" s="28"/>
      <c r="J774" s="28"/>
      <c r="K774" s="28"/>
    </row>
    <row r="775" spans="2:11" ht="12.75" customHeight="1" x14ac:dyDescent="0.2">
      <c r="B775" s="26"/>
      <c r="C775" s="27"/>
      <c r="D775" s="26"/>
      <c r="E775" s="28"/>
      <c r="F775" s="28"/>
      <c r="G775" s="28"/>
      <c r="H775" s="28"/>
      <c r="I775" s="28"/>
      <c r="J775" s="28"/>
      <c r="K775" s="28"/>
    </row>
    <row r="776" spans="2:11" ht="12.75" customHeight="1" x14ac:dyDescent="0.2">
      <c r="B776" s="26"/>
      <c r="C776" s="27"/>
      <c r="D776" s="26"/>
      <c r="E776" s="28"/>
      <c r="F776" s="28"/>
      <c r="G776" s="28"/>
      <c r="H776" s="28"/>
      <c r="I776" s="28"/>
      <c r="J776" s="28"/>
      <c r="K776" s="28"/>
    </row>
    <row r="777" spans="2:11" ht="12.75" customHeight="1" x14ac:dyDescent="0.2">
      <c r="B777" s="26"/>
      <c r="C777" s="27"/>
      <c r="D777" s="26"/>
      <c r="E777" s="28"/>
      <c r="F777" s="28"/>
      <c r="G777" s="28"/>
      <c r="H777" s="28"/>
      <c r="I777" s="28"/>
      <c r="J777" s="28"/>
      <c r="K777" s="28"/>
    </row>
    <row r="778" spans="2:11" ht="12.75" customHeight="1" x14ac:dyDescent="0.2">
      <c r="B778" s="26"/>
      <c r="C778" s="27"/>
      <c r="D778" s="26"/>
      <c r="E778" s="28"/>
      <c r="F778" s="28"/>
      <c r="G778" s="28"/>
      <c r="H778" s="28"/>
      <c r="I778" s="28"/>
      <c r="J778" s="28"/>
      <c r="K778" s="28"/>
    </row>
    <row r="779" spans="2:11" ht="12.75" customHeight="1" x14ac:dyDescent="0.2">
      <c r="B779" s="26"/>
      <c r="C779" s="27"/>
      <c r="D779" s="26"/>
      <c r="E779" s="28"/>
      <c r="F779" s="28"/>
      <c r="G779" s="28"/>
      <c r="H779" s="28"/>
      <c r="I779" s="28"/>
      <c r="J779" s="28"/>
      <c r="K779" s="28"/>
    </row>
    <row r="780" spans="2:11" ht="12.75" customHeight="1" x14ac:dyDescent="0.2">
      <c r="B780" s="26"/>
      <c r="C780" s="27"/>
      <c r="D780" s="26"/>
      <c r="E780" s="28"/>
      <c r="F780" s="28"/>
      <c r="G780" s="28"/>
      <c r="H780" s="28"/>
      <c r="I780" s="28"/>
      <c r="J780" s="28"/>
      <c r="K780" s="28"/>
    </row>
    <row r="781" spans="2:11" ht="12.75" customHeight="1" x14ac:dyDescent="0.2">
      <c r="B781" s="26"/>
      <c r="C781" s="27"/>
      <c r="D781" s="26"/>
      <c r="E781" s="28"/>
      <c r="F781" s="28"/>
      <c r="G781" s="28"/>
      <c r="H781" s="28"/>
      <c r="I781" s="28"/>
      <c r="J781" s="28"/>
      <c r="K781" s="28"/>
    </row>
    <row r="782" spans="2:11" ht="12.75" customHeight="1" x14ac:dyDescent="0.2">
      <c r="B782" s="26"/>
      <c r="C782" s="27"/>
      <c r="D782" s="26"/>
      <c r="E782" s="28"/>
      <c r="F782" s="28"/>
      <c r="G782" s="28"/>
      <c r="H782" s="28"/>
      <c r="I782" s="28"/>
      <c r="J782" s="28"/>
      <c r="K782" s="28"/>
    </row>
    <row r="783" spans="2:11" ht="12.75" customHeight="1" x14ac:dyDescent="0.2">
      <c r="B783" s="26"/>
      <c r="C783" s="27"/>
      <c r="D783" s="26"/>
      <c r="E783" s="28"/>
      <c r="F783" s="28"/>
      <c r="G783" s="28"/>
      <c r="H783" s="28"/>
      <c r="I783" s="28"/>
      <c r="J783" s="28"/>
      <c r="K783" s="28"/>
    </row>
    <row r="784" spans="2:11" ht="12.75" customHeight="1" x14ac:dyDescent="0.2">
      <c r="B784" s="26"/>
      <c r="C784" s="27"/>
      <c r="D784" s="26"/>
      <c r="E784" s="28"/>
      <c r="F784" s="28"/>
      <c r="G784" s="28"/>
      <c r="H784" s="28"/>
      <c r="I784" s="28"/>
      <c r="J784" s="28"/>
      <c r="K784" s="28"/>
    </row>
    <row r="785" spans="2:11" ht="12.75" customHeight="1" x14ac:dyDescent="0.2">
      <c r="B785" s="26"/>
      <c r="C785" s="27"/>
      <c r="D785" s="26"/>
      <c r="E785" s="28"/>
      <c r="F785" s="28"/>
      <c r="G785" s="28"/>
      <c r="H785" s="28"/>
      <c r="I785" s="28"/>
      <c r="J785" s="28"/>
      <c r="K785" s="28"/>
    </row>
    <row r="786" spans="2:11" ht="12.75" customHeight="1" x14ac:dyDescent="0.2">
      <c r="B786" s="26"/>
      <c r="C786" s="27"/>
      <c r="D786" s="26"/>
      <c r="E786" s="28"/>
      <c r="F786" s="28"/>
      <c r="G786" s="28"/>
      <c r="H786" s="28"/>
      <c r="I786" s="28"/>
      <c r="J786" s="28"/>
      <c r="K786" s="28"/>
    </row>
    <row r="787" spans="2:11" ht="12.75" customHeight="1" x14ac:dyDescent="0.2">
      <c r="B787" s="26"/>
      <c r="C787" s="27"/>
      <c r="D787" s="26"/>
      <c r="E787" s="28"/>
      <c r="F787" s="28"/>
      <c r="G787" s="28"/>
      <c r="H787" s="28"/>
      <c r="I787" s="28"/>
      <c r="J787" s="28"/>
      <c r="K787" s="28"/>
    </row>
    <row r="788" spans="2:11" ht="12.75" customHeight="1" x14ac:dyDescent="0.2">
      <c r="B788" s="26"/>
      <c r="C788" s="27"/>
      <c r="D788" s="26"/>
      <c r="E788" s="28"/>
      <c r="F788" s="28"/>
      <c r="G788" s="28"/>
      <c r="H788" s="28"/>
      <c r="I788" s="28"/>
      <c r="J788" s="28"/>
      <c r="K788" s="28"/>
    </row>
    <row r="789" spans="2:11" ht="12.75" customHeight="1" x14ac:dyDescent="0.2">
      <c r="B789" s="26"/>
      <c r="C789" s="27"/>
      <c r="D789" s="26"/>
      <c r="E789" s="28"/>
      <c r="F789" s="28"/>
      <c r="G789" s="28"/>
      <c r="H789" s="28"/>
      <c r="I789" s="28"/>
      <c r="J789" s="28"/>
      <c r="K789" s="28"/>
    </row>
    <row r="790" spans="2:11" ht="12.75" customHeight="1" x14ac:dyDescent="0.2">
      <c r="B790" s="26"/>
      <c r="C790" s="27"/>
      <c r="D790" s="26"/>
      <c r="E790" s="28"/>
      <c r="F790" s="28"/>
      <c r="G790" s="28"/>
      <c r="H790" s="28"/>
      <c r="I790" s="28"/>
      <c r="J790" s="28"/>
      <c r="K790" s="28"/>
    </row>
    <row r="791" spans="2:11" ht="12.75" customHeight="1" x14ac:dyDescent="0.2">
      <c r="B791" s="26"/>
      <c r="C791" s="27"/>
      <c r="D791" s="26"/>
      <c r="E791" s="28"/>
      <c r="F791" s="28"/>
      <c r="G791" s="28"/>
      <c r="H791" s="28"/>
      <c r="I791" s="28"/>
      <c r="J791" s="28"/>
      <c r="K791" s="28"/>
    </row>
    <row r="792" spans="2:11" ht="12.75" customHeight="1" x14ac:dyDescent="0.2">
      <c r="B792" s="26"/>
      <c r="C792" s="27"/>
      <c r="D792" s="26"/>
      <c r="E792" s="28"/>
      <c r="F792" s="28"/>
      <c r="G792" s="28"/>
      <c r="H792" s="28"/>
      <c r="I792" s="28"/>
      <c r="J792" s="28"/>
      <c r="K792" s="28"/>
    </row>
    <row r="793" spans="2:11" ht="12.75" customHeight="1" x14ac:dyDescent="0.2">
      <c r="B793" s="26"/>
      <c r="C793" s="27"/>
      <c r="D793" s="26"/>
      <c r="E793" s="28"/>
      <c r="F793" s="28"/>
      <c r="G793" s="28"/>
      <c r="H793" s="28"/>
      <c r="I793" s="28"/>
      <c r="J793" s="28"/>
      <c r="K793" s="28"/>
    </row>
    <row r="794" spans="2:11" ht="12.75" customHeight="1" x14ac:dyDescent="0.2">
      <c r="B794" s="26"/>
      <c r="C794" s="27"/>
      <c r="D794" s="26"/>
      <c r="E794" s="28"/>
      <c r="F794" s="28"/>
      <c r="G794" s="28"/>
      <c r="H794" s="28"/>
      <c r="I794" s="28"/>
      <c r="J794" s="28"/>
      <c r="K794" s="28"/>
    </row>
    <row r="795" spans="2:11" ht="12.75" customHeight="1" x14ac:dyDescent="0.2">
      <c r="B795" s="26"/>
      <c r="C795" s="27"/>
      <c r="D795" s="26"/>
      <c r="E795" s="28"/>
      <c r="F795" s="28"/>
      <c r="G795" s="28"/>
      <c r="H795" s="28"/>
      <c r="I795" s="28"/>
      <c r="J795" s="28"/>
      <c r="K795" s="28"/>
    </row>
    <row r="796" spans="2:11" ht="12.75" customHeight="1" x14ac:dyDescent="0.2">
      <c r="B796" s="26"/>
      <c r="C796" s="27"/>
      <c r="D796" s="26"/>
      <c r="E796" s="28"/>
      <c r="F796" s="28"/>
      <c r="G796" s="28"/>
      <c r="H796" s="28"/>
      <c r="I796" s="28"/>
      <c r="J796" s="28"/>
      <c r="K796" s="28"/>
    </row>
    <row r="797" spans="2:11" ht="12.75" customHeight="1" x14ac:dyDescent="0.2">
      <c r="B797" s="26"/>
      <c r="C797" s="27"/>
      <c r="D797" s="26"/>
      <c r="E797" s="28"/>
      <c r="F797" s="28"/>
      <c r="G797" s="28"/>
      <c r="H797" s="28"/>
      <c r="I797" s="28"/>
      <c r="J797" s="28"/>
      <c r="K797" s="28"/>
    </row>
    <row r="798" spans="2:11" ht="12.75" customHeight="1" x14ac:dyDescent="0.2">
      <c r="B798" s="26"/>
      <c r="C798" s="27"/>
      <c r="D798" s="26"/>
      <c r="E798" s="28"/>
      <c r="F798" s="28"/>
      <c r="G798" s="28"/>
      <c r="H798" s="28"/>
      <c r="I798" s="28"/>
      <c r="J798" s="28"/>
      <c r="K798" s="28"/>
    </row>
    <row r="799" spans="2:11" ht="12.75" customHeight="1" x14ac:dyDescent="0.2">
      <c r="B799" s="26"/>
      <c r="C799" s="27"/>
      <c r="D799" s="26"/>
      <c r="E799" s="28"/>
      <c r="F799" s="28"/>
      <c r="G799" s="28"/>
      <c r="H799" s="28"/>
      <c r="I799" s="28"/>
      <c r="J799" s="28"/>
      <c r="K799" s="28"/>
    </row>
    <row r="800" spans="2:11" ht="12.75" customHeight="1" x14ac:dyDescent="0.2">
      <c r="B800" s="26"/>
      <c r="C800" s="27"/>
      <c r="D800" s="26"/>
      <c r="E800" s="28"/>
      <c r="F800" s="28"/>
      <c r="G800" s="28"/>
      <c r="H800" s="28"/>
      <c r="I800" s="28"/>
      <c r="J800" s="28"/>
      <c r="K800" s="28"/>
    </row>
    <row r="801" spans="2:11" ht="12.75" customHeight="1" x14ac:dyDescent="0.2">
      <c r="B801" s="26"/>
      <c r="C801" s="27"/>
      <c r="D801" s="26"/>
      <c r="E801" s="28"/>
      <c r="F801" s="28"/>
      <c r="G801" s="28"/>
      <c r="H801" s="28"/>
      <c r="I801" s="28"/>
      <c r="J801" s="28"/>
      <c r="K801" s="28"/>
    </row>
    <row r="802" spans="2:11" ht="12.75" customHeight="1" x14ac:dyDescent="0.2">
      <c r="B802" s="26"/>
      <c r="C802" s="27"/>
      <c r="D802" s="26"/>
      <c r="E802" s="28"/>
      <c r="F802" s="28"/>
      <c r="G802" s="28"/>
      <c r="H802" s="28"/>
      <c r="I802" s="28"/>
      <c r="J802" s="28"/>
      <c r="K802" s="28"/>
    </row>
    <row r="803" spans="2:11" ht="12.75" customHeight="1" x14ac:dyDescent="0.2">
      <c r="B803" s="26"/>
      <c r="C803" s="27"/>
      <c r="D803" s="26"/>
      <c r="E803" s="28"/>
      <c r="F803" s="28"/>
      <c r="G803" s="28"/>
      <c r="H803" s="28"/>
      <c r="I803" s="28"/>
      <c r="J803" s="28"/>
      <c r="K803" s="28"/>
    </row>
    <row r="804" spans="2:11" ht="12.75" customHeight="1" x14ac:dyDescent="0.2">
      <c r="B804" s="26"/>
      <c r="C804" s="27"/>
      <c r="D804" s="26"/>
      <c r="E804" s="28"/>
      <c r="F804" s="28"/>
      <c r="G804" s="28"/>
      <c r="H804" s="28"/>
      <c r="I804" s="28"/>
      <c r="J804" s="28"/>
      <c r="K804" s="28"/>
    </row>
    <row r="805" spans="2:11" ht="12.75" customHeight="1" x14ac:dyDescent="0.2">
      <c r="B805" s="26"/>
      <c r="C805" s="27"/>
      <c r="D805" s="26"/>
      <c r="E805" s="28"/>
      <c r="F805" s="28"/>
      <c r="G805" s="28"/>
      <c r="H805" s="28"/>
      <c r="I805" s="28"/>
      <c r="J805" s="28"/>
      <c r="K805" s="28"/>
    </row>
    <row r="806" spans="2:11" ht="12.75" customHeight="1" x14ac:dyDescent="0.2">
      <c r="B806" s="26"/>
      <c r="C806" s="27"/>
      <c r="D806" s="26"/>
      <c r="E806" s="28"/>
      <c r="F806" s="28"/>
      <c r="G806" s="28"/>
      <c r="H806" s="28"/>
      <c r="I806" s="28"/>
      <c r="J806" s="28"/>
      <c r="K806" s="28"/>
    </row>
    <row r="807" spans="2:11" ht="12.75" customHeight="1" x14ac:dyDescent="0.2">
      <c r="B807" s="26"/>
      <c r="C807" s="27"/>
      <c r="D807" s="26"/>
      <c r="E807" s="28"/>
      <c r="F807" s="28"/>
      <c r="G807" s="28"/>
      <c r="H807" s="28"/>
      <c r="I807" s="28"/>
      <c r="J807" s="28"/>
      <c r="K807" s="28"/>
    </row>
    <row r="808" spans="2:11" ht="12.75" customHeight="1" x14ac:dyDescent="0.2">
      <c r="B808" s="26"/>
      <c r="C808" s="27"/>
      <c r="D808" s="26"/>
      <c r="E808" s="28"/>
      <c r="F808" s="28"/>
      <c r="G808" s="28"/>
      <c r="H808" s="28"/>
      <c r="I808" s="28"/>
      <c r="J808" s="28"/>
      <c r="K808" s="28"/>
    </row>
    <row r="809" spans="2:11" ht="12.75" customHeight="1" x14ac:dyDescent="0.2">
      <c r="B809" s="26"/>
      <c r="C809" s="27"/>
      <c r="D809" s="26"/>
      <c r="E809" s="28"/>
      <c r="F809" s="28"/>
      <c r="G809" s="28"/>
      <c r="H809" s="28"/>
      <c r="I809" s="28"/>
      <c r="J809" s="28"/>
      <c r="K809" s="28"/>
    </row>
    <row r="810" spans="2:11" ht="12.75" customHeight="1" x14ac:dyDescent="0.2">
      <c r="B810" s="26"/>
      <c r="C810" s="27"/>
      <c r="D810" s="26"/>
      <c r="E810" s="28"/>
      <c r="F810" s="28"/>
      <c r="G810" s="28"/>
      <c r="H810" s="28"/>
      <c r="I810" s="28"/>
      <c r="J810" s="28"/>
      <c r="K810" s="28"/>
    </row>
    <row r="811" spans="2:11" ht="12.75" customHeight="1" x14ac:dyDescent="0.2">
      <c r="B811" s="26"/>
      <c r="C811" s="27"/>
      <c r="D811" s="26"/>
      <c r="E811" s="28"/>
      <c r="F811" s="28"/>
      <c r="G811" s="28"/>
      <c r="H811" s="28"/>
      <c r="I811" s="28"/>
      <c r="J811" s="28"/>
      <c r="K811" s="28"/>
    </row>
    <row r="812" spans="2:11" ht="12.75" customHeight="1" x14ac:dyDescent="0.2">
      <c r="B812" s="26"/>
      <c r="C812" s="27"/>
      <c r="D812" s="26"/>
      <c r="E812" s="28"/>
      <c r="F812" s="28"/>
      <c r="G812" s="28"/>
      <c r="H812" s="28"/>
      <c r="I812" s="28"/>
      <c r="J812" s="28"/>
      <c r="K812" s="28"/>
    </row>
    <row r="813" spans="2:11" ht="12.75" customHeight="1" x14ac:dyDescent="0.2">
      <c r="B813" s="26"/>
      <c r="C813" s="27"/>
      <c r="D813" s="26"/>
      <c r="E813" s="28"/>
      <c r="F813" s="28"/>
      <c r="G813" s="28"/>
      <c r="H813" s="28"/>
      <c r="I813" s="28"/>
      <c r="J813" s="28"/>
      <c r="K813" s="28"/>
    </row>
    <row r="814" spans="2:11" ht="12.75" customHeight="1" x14ac:dyDescent="0.2">
      <c r="B814" s="26"/>
      <c r="C814" s="27"/>
      <c r="D814" s="26"/>
      <c r="E814" s="28"/>
      <c r="F814" s="28"/>
      <c r="G814" s="28"/>
      <c r="H814" s="28"/>
      <c r="I814" s="28"/>
      <c r="J814" s="28"/>
      <c r="K814" s="28"/>
    </row>
    <row r="815" spans="2:11" ht="12.75" customHeight="1" x14ac:dyDescent="0.2">
      <c r="B815" s="26"/>
      <c r="C815" s="27"/>
      <c r="D815" s="26"/>
      <c r="E815" s="28"/>
      <c r="F815" s="28"/>
      <c r="G815" s="28"/>
      <c r="H815" s="28"/>
      <c r="I815" s="28"/>
      <c r="J815" s="28"/>
      <c r="K815" s="28"/>
    </row>
    <row r="816" spans="2:11" ht="12.75" customHeight="1" x14ac:dyDescent="0.2">
      <c r="B816" s="26"/>
      <c r="C816" s="27"/>
      <c r="D816" s="26"/>
      <c r="E816" s="28"/>
      <c r="F816" s="28"/>
      <c r="G816" s="28"/>
      <c r="H816" s="28"/>
      <c r="I816" s="28"/>
      <c r="J816" s="28"/>
      <c r="K816" s="28"/>
    </row>
    <row r="817" spans="2:11" ht="12.75" customHeight="1" x14ac:dyDescent="0.2">
      <c r="B817" s="26"/>
      <c r="C817" s="27"/>
      <c r="D817" s="26"/>
      <c r="E817" s="28"/>
      <c r="F817" s="28"/>
      <c r="G817" s="28"/>
      <c r="H817" s="28"/>
      <c r="I817" s="28"/>
      <c r="J817" s="28"/>
      <c r="K817" s="28"/>
    </row>
    <row r="818" spans="2:11" ht="12.75" customHeight="1" x14ac:dyDescent="0.2">
      <c r="B818" s="26"/>
      <c r="C818" s="27"/>
      <c r="D818" s="26"/>
      <c r="E818" s="28"/>
      <c r="F818" s="28"/>
      <c r="G818" s="28"/>
      <c r="H818" s="28"/>
      <c r="I818" s="28"/>
      <c r="J818" s="28"/>
      <c r="K818" s="28"/>
    </row>
    <row r="819" spans="2:11" ht="12.75" customHeight="1" x14ac:dyDescent="0.2">
      <c r="B819" s="26"/>
      <c r="C819" s="27"/>
      <c r="D819" s="26"/>
      <c r="E819" s="28"/>
      <c r="F819" s="28"/>
      <c r="G819" s="28"/>
      <c r="H819" s="28"/>
      <c r="I819" s="28"/>
      <c r="J819" s="28"/>
      <c r="K819" s="28"/>
    </row>
    <row r="820" spans="2:11" ht="12.75" customHeight="1" x14ac:dyDescent="0.2">
      <c r="B820" s="26"/>
      <c r="C820" s="27"/>
      <c r="D820" s="26"/>
      <c r="E820" s="28"/>
      <c r="F820" s="28"/>
      <c r="G820" s="28"/>
      <c r="H820" s="28"/>
      <c r="I820" s="28"/>
      <c r="J820" s="28"/>
      <c r="K820" s="28"/>
    </row>
    <row r="821" spans="2:11" ht="12.75" customHeight="1" x14ac:dyDescent="0.2">
      <c r="B821" s="26"/>
      <c r="C821" s="27"/>
      <c r="D821" s="26"/>
      <c r="E821" s="28"/>
      <c r="F821" s="28"/>
      <c r="G821" s="28"/>
      <c r="H821" s="28"/>
      <c r="I821" s="28"/>
      <c r="J821" s="28"/>
      <c r="K821" s="28"/>
    </row>
    <row r="822" spans="2:11" ht="12.75" customHeight="1" x14ac:dyDescent="0.2">
      <c r="B822" s="26"/>
      <c r="C822" s="27"/>
      <c r="D822" s="26"/>
      <c r="E822" s="28"/>
      <c r="F822" s="28"/>
      <c r="G822" s="28"/>
      <c r="H822" s="28"/>
      <c r="I822" s="28"/>
      <c r="J822" s="28"/>
      <c r="K822" s="28"/>
    </row>
    <row r="823" spans="2:11" ht="12.75" customHeight="1" x14ac:dyDescent="0.2">
      <c r="B823" s="26"/>
      <c r="C823" s="27"/>
      <c r="D823" s="26"/>
      <c r="E823" s="28"/>
      <c r="F823" s="28"/>
      <c r="G823" s="28"/>
      <c r="H823" s="28"/>
      <c r="I823" s="28"/>
      <c r="J823" s="28"/>
      <c r="K823" s="28"/>
    </row>
    <row r="824" spans="2:11" ht="12.75" customHeight="1" x14ac:dyDescent="0.2">
      <c r="B824" s="26"/>
      <c r="C824" s="27"/>
      <c r="D824" s="26"/>
      <c r="E824" s="28"/>
      <c r="F824" s="28"/>
      <c r="G824" s="28"/>
      <c r="H824" s="28"/>
      <c r="I824" s="28"/>
      <c r="J824" s="28"/>
      <c r="K824" s="28"/>
    </row>
    <row r="825" spans="2:11" ht="12.75" customHeight="1" x14ac:dyDescent="0.2">
      <c r="B825" s="26"/>
      <c r="C825" s="27"/>
      <c r="D825" s="26"/>
      <c r="E825" s="28"/>
      <c r="F825" s="28"/>
      <c r="G825" s="28"/>
      <c r="H825" s="28"/>
      <c r="I825" s="28"/>
      <c r="J825" s="28"/>
      <c r="K825" s="28"/>
    </row>
    <row r="826" spans="2:11" ht="12.75" customHeight="1" x14ac:dyDescent="0.2">
      <c r="B826" s="26"/>
      <c r="C826" s="27"/>
      <c r="D826" s="26"/>
      <c r="E826" s="28"/>
      <c r="F826" s="28"/>
      <c r="G826" s="28"/>
      <c r="H826" s="28"/>
      <c r="I826" s="28"/>
      <c r="J826" s="28"/>
      <c r="K826" s="28"/>
    </row>
    <row r="827" spans="2:11" ht="12.75" customHeight="1" x14ac:dyDescent="0.2">
      <c r="B827" s="26"/>
      <c r="C827" s="27"/>
      <c r="D827" s="26"/>
      <c r="E827" s="28"/>
      <c r="F827" s="28"/>
      <c r="G827" s="28"/>
      <c r="H827" s="28"/>
      <c r="I827" s="28"/>
      <c r="J827" s="28"/>
      <c r="K827" s="28"/>
    </row>
    <row r="828" spans="2:11" ht="12.75" customHeight="1" x14ac:dyDescent="0.2">
      <c r="B828" s="26"/>
      <c r="C828" s="27"/>
      <c r="D828" s="26"/>
      <c r="E828" s="28"/>
      <c r="F828" s="28"/>
      <c r="G828" s="28"/>
      <c r="H828" s="28"/>
      <c r="I828" s="28"/>
      <c r="J828" s="28"/>
      <c r="K828" s="28"/>
    </row>
    <row r="829" spans="2:11" ht="12.75" customHeight="1" x14ac:dyDescent="0.2">
      <c r="B829" s="26"/>
      <c r="C829" s="27"/>
      <c r="D829" s="26"/>
      <c r="E829" s="28"/>
      <c r="F829" s="28"/>
      <c r="G829" s="28"/>
      <c r="H829" s="28"/>
      <c r="I829" s="28"/>
      <c r="J829" s="28"/>
      <c r="K829" s="28"/>
    </row>
    <row r="830" spans="2:11" ht="12.75" customHeight="1" x14ac:dyDescent="0.2">
      <c r="B830" s="26"/>
      <c r="C830" s="27"/>
      <c r="D830" s="26"/>
      <c r="E830" s="28"/>
      <c r="F830" s="28"/>
      <c r="G830" s="28"/>
      <c r="H830" s="28"/>
      <c r="I830" s="28"/>
      <c r="J830" s="28"/>
      <c r="K830" s="28"/>
    </row>
    <row r="831" spans="2:11" ht="12.75" customHeight="1" x14ac:dyDescent="0.2">
      <c r="B831" s="26"/>
      <c r="C831" s="27"/>
      <c r="D831" s="26"/>
      <c r="E831" s="28"/>
      <c r="F831" s="28"/>
      <c r="G831" s="28"/>
      <c r="H831" s="28"/>
      <c r="I831" s="28"/>
      <c r="J831" s="28"/>
      <c r="K831" s="28"/>
    </row>
    <row r="832" spans="2:11" ht="12.75" customHeight="1" x14ac:dyDescent="0.2">
      <c r="B832" s="26"/>
      <c r="C832" s="27"/>
      <c r="D832" s="26"/>
      <c r="E832" s="28"/>
      <c r="F832" s="28"/>
      <c r="G832" s="28"/>
      <c r="H832" s="28"/>
      <c r="I832" s="28"/>
      <c r="J832" s="28"/>
      <c r="K832" s="28"/>
    </row>
    <row r="833" spans="2:11" ht="12.75" customHeight="1" x14ac:dyDescent="0.2">
      <c r="B833" s="26"/>
      <c r="C833" s="27"/>
      <c r="D833" s="26"/>
      <c r="E833" s="28"/>
      <c r="F833" s="28"/>
      <c r="G833" s="28"/>
      <c r="H833" s="28"/>
      <c r="I833" s="28"/>
      <c r="J833" s="28"/>
      <c r="K833" s="28"/>
    </row>
    <row r="834" spans="2:11" ht="12.75" customHeight="1" x14ac:dyDescent="0.2">
      <c r="B834" s="26"/>
      <c r="C834" s="27"/>
      <c r="D834" s="26"/>
      <c r="E834" s="28"/>
      <c r="F834" s="28"/>
      <c r="G834" s="28"/>
      <c r="H834" s="28"/>
      <c r="I834" s="28"/>
      <c r="J834" s="28"/>
      <c r="K834" s="28"/>
    </row>
    <row r="835" spans="2:11" ht="12.75" customHeight="1" x14ac:dyDescent="0.2">
      <c r="B835" s="26"/>
      <c r="C835" s="27"/>
      <c r="D835" s="26"/>
      <c r="E835" s="28"/>
      <c r="F835" s="28"/>
      <c r="G835" s="28"/>
      <c r="H835" s="28"/>
      <c r="I835" s="28"/>
      <c r="J835" s="28"/>
      <c r="K835" s="28"/>
    </row>
    <row r="836" spans="2:11" ht="12.75" customHeight="1" x14ac:dyDescent="0.2">
      <c r="B836" s="26"/>
      <c r="C836" s="27"/>
      <c r="D836" s="26"/>
      <c r="E836" s="28"/>
      <c r="F836" s="28"/>
      <c r="G836" s="28"/>
      <c r="H836" s="28"/>
      <c r="I836" s="28"/>
      <c r="J836" s="28"/>
      <c r="K836" s="28"/>
    </row>
    <row r="837" spans="2:11" ht="12.75" customHeight="1" x14ac:dyDescent="0.2">
      <c r="B837" s="26"/>
      <c r="C837" s="27"/>
      <c r="D837" s="26"/>
      <c r="E837" s="28"/>
      <c r="F837" s="28"/>
      <c r="G837" s="28"/>
      <c r="H837" s="28"/>
      <c r="I837" s="28"/>
      <c r="J837" s="28"/>
      <c r="K837" s="28"/>
    </row>
    <row r="838" spans="2:11" ht="12.75" customHeight="1" x14ac:dyDescent="0.2">
      <c r="B838" s="26"/>
      <c r="C838" s="27"/>
      <c r="D838" s="26"/>
      <c r="E838" s="28"/>
      <c r="F838" s="28"/>
      <c r="G838" s="28"/>
      <c r="H838" s="28"/>
      <c r="I838" s="28"/>
      <c r="J838" s="28"/>
      <c r="K838" s="28"/>
    </row>
    <row r="839" spans="2:11" ht="12.75" customHeight="1" x14ac:dyDescent="0.2">
      <c r="B839" s="26"/>
      <c r="C839" s="27"/>
      <c r="D839" s="26"/>
      <c r="E839" s="28"/>
      <c r="F839" s="28"/>
      <c r="G839" s="28"/>
      <c r="H839" s="28"/>
      <c r="I839" s="28"/>
      <c r="J839" s="28"/>
      <c r="K839" s="28"/>
    </row>
    <row r="840" spans="2:11" ht="12.75" customHeight="1" x14ac:dyDescent="0.2">
      <c r="B840" s="26"/>
      <c r="C840" s="27"/>
      <c r="D840" s="26"/>
      <c r="E840" s="28"/>
      <c r="F840" s="28"/>
      <c r="G840" s="28"/>
      <c r="H840" s="28"/>
      <c r="I840" s="28"/>
      <c r="J840" s="28"/>
      <c r="K840" s="28"/>
    </row>
    <row r="841" spans="2:11" ht="12.75" customHeight="1" x14ac:dyDescent="0.2">
      <c r="B841" s="26"/>
      <c r="C841" s="27"/>
      <c r="D841" s="26"/>
      <c r="E841" s="28"/>
      <c r="F841" s="28"/>
      <c r="G841" s="28"/>
      <c r="H841" s="28"/>
      <c r="I841" s="28"/>
      <c r="J841" s="28"/>
      <c r="K841" s="28"/>
    </row>
    <row r="842" spans="2:11" ht="12.75" customHeight="1" x14ac:dyDescent="0.2">
      <c r="B842" s="26"/>
      <c r="C842" s="27"/>
      <c r="D842" s="26"/>
      <c r="E842" s="28"/>
      <c r="F842" s="28"/>
      <c r="G842" s="28"/>
      <c r="H842" s="28"/>
      <c r="I842" s="28"/>
      <c r="J842" s="28"/>
      <c r="K842" s="28"/>
    </row>
    <row r="843" spans="2:11" ht="12.75" customHeight="1" x14ac:dyDescent="0.2">
      <c r="B843" s="26"/>
      <c r="C843" s="27"/>
      <c r="D843" s="26"/>
      <c r="E843" s="28"/>
      <c r="F843" s="28"/>
      <c r="G843" s="28"/>
      <c r="H843" s="28"/>
      <c r="I843" s="28"/>
      <c r="J843" s="28"/>
      <c r="K843" s="28"/>
    </row>
    <row r="844" spans="2:11" ht="12.75" customHeight="1" x14ac:dyDescent="0.2">
      <c r="B844" s="26"/>
      <c r="C844" s="27"/>
      <c r="D844" s="26"/>
      <c r="E844" s="28"/>
      <c r="F844" s="28"/>
      <c r="G844" s="28"/>
      <c r="H844" s="28"/>
      <c r="I844" s="28"/>
      <c r="J844" s="28"/>
      <c r="K844" s="28"/>
    </row>
    <row r="845" spans="2:11" ht="12.75" customHeight="1" x14ac:dyDescent="0.2">
      <c r="B845" s="26"/>
      <c r="C845" s="27"/>
      <c r="D845" s="26"/>
      <c r="E845" s="28"/>
      <c r="F845" s="28"/>
      <c r="G845" s="28"/>
      <c r="H845" s="28"/>
      <c r="I845" s="28"/>
      <c r="J845" s="28"/>
      <c r="K845" s="28"/>
    </row>
    <row r="846" spans="2:11" ht="12.75" customHeight="1" x14ac:dyDescent="0.2">
      <c r="B846" s="26"/>
      <c r="C846" s="27"/>
      <c r="D846" s="26"/>
      <c r="E846" s="28"/>
      <c r="F846" s="28"/>
      <c r="G846" s="28"/>
      <c r="H846" s="28"/>
      <c r="I846" s="28"/>
      <c r="J846" s="28"/>
      <c r="K846" s="28"/>
    </row>
    <row r="847" spans="2:11" ht="12.75" customHeight="1" x14ac:dyDescent="0.2">
      <c r="B847" s="26"/>
      <c r="C847" s="27"/>
      <c r="D847" s="26"/>
      <c r="E847" s="28"/>
      <c r="F847" s="28"/>
      <c r="G847" s="28"/>
      <c r="H847" s="28"/>
      <c r="I847" s="28"/>
      <c r="J847" s="28"/>
      <c r="K847" s="28"/>
    </row>
    <row r="848" spans="2:11" ht="12.75" customHeight="1" x14ac:dyDescent="0.2">
      <c r="B848" s="26"/>
      <c r="C848" s="27"/>
      <c r="D848" s="26"/>
      <c r="E848" s="28"/>
      <c r="F848" s="28"/>
      <c r="G848" s="28"/>
      <c r="H848" s="28"/>
      <c r="I848" s="28"/>
      <c r="J848" s="28"/>
      <c r="K848" s="28"/>
    </row>
    <row r="849" spans="2:11" ht="12.75" customHeight="1" x14ac:dyDescent="0.2">
      <c r="B849" s="26"/>
      <c r="C849" s="27"/>
      <c r="D849" s="26"/>
      <c r="E849" s="28"/>
      <c r="F849" s="28"/>
      <c r="G849" s="28"/>
      <c r="H849" s="28"/>
      <c r="I849" s="28"/>
      <c r="J849" s="28"/>
      <c r="K849" s="28"/>
    </row>
    <row r="850" spans="2:11" ht="12.75" customHeight="1" x14ac:dyDescent="0.2">
      <c r="B850" s="26"/>
      <c r="C850" s="27"/>
      <c r="D850" s="26"/>
      <c r="E850" s="28"/>
      <c r="F850" s="28"/>
      <c r="G850" s="28"/>
      <c r="H850" s="28"/>
      <c r="I850" s="28"/>
      <c r="J850" s="28"/>
      <c r="K850" s="28"/>
    </row>
    <row r="851" spans="2:11" ht="12.75" customHeight="1" x14ac:dyDescent="0.2">
      <c r="B851" s="26"/>
      <c r="C851" s="27"/>
      <c r="D851" s="26"/>
      <c r="E851" s="28"/>
      <c r="F851" s="28"/>
      <c r="G851" s="28"/>
      <c r="H851" s="28"/>
      <c r="I851" s="28"/>
      <c r="J851" s="28"/>
      <c r="K851" s="28"/>
    </row>
    <row r="852" spans="2:11" ht="12.75" customHeight="1" x14ac:dyDescent="0.2">
      <c r="B852" s="26"/>
      <c r="C852" s="27"/>
      <c r="D852" s="26"/>
      <c r="E852" s="28"/>
      <c r="F852" s="28"/>
      <c r="G852" s="28"/>
      <c r="H852" s="28"/>
      <c r="I852" s="28"/>
      <c r="J852" s="28"/>
      <c r="K852" s="28"/>
    </row>
    <row r="853" spans="2:11" ht="12.75" customHeight="1" x14ac:dyDescent="0.2">
      <c r="B853" s="26"/>
      <c r="C853" s="27"/>
      <c r="D853" s="26"/>
      <c r="E853" s="28"/>
      <c r="F853" s="28"/>
      <c r="G853" s="28"/>
      <c r="H853" s="28"/>
      <c r="I853" s="28"/>
      <c r="J853" s="28"/>
      <c r="K853" s="28"/>
    </row>
    <row r="854" spans="2:11" ht="12.75" customHeight="1" x14ac:dyDescent="0.2">
      <c r="B854" s="26"/>
      <c r="C854" s="27"/>
      <c r="D854" s="26"/>
      <c r="E854" s="28"/>
      <c r="F854" s="28"/>
      <c r="G854" s="28"/>
      <c r="H854" s="28"/>
      <c r="I854" s="28"/>
      <c r="J854" s="28"/>
      <c r="K854" s="28"/>
    </row>
    <row r="855" spans="2:11" ht="12.75" customHeight="1" x14ac:dyDescent="0.2">
      <c r="B855" s="26"/>
      <c r="C855" s="27"/>
      <c r="D855" s="26"/>
      <c r="E855" s="28"/>
      <c r="F855" s="28"/>
      <c r="G855" s="28"/>
      <c r="H855" s="28"/>
      <c r="I855" s="28"/>
      <c r="J855" s="28"/>
      <c r="K855" s="28"/>
    </row>
    <row r="856" spans="2:11" ht="12.75" customHeight="1" x14ac:dyDescent="0.2">
      <c r="B856" s="26"/>
      <c r="C856" s="27"/>
      <c r="D856" s="26"/>
      <c r="E856" s="28"/>
      <c r="F856" s="28"/>
      <c r="G856" s="28"/>
      <c r="H856" s="28"/>
      <c r="I856" s="28"/>
      <c r="J856" s="28"/>
      <c r="K856" s="28"/>
    </row>
    <row r="857" spans="2:11" ht="12.75" customHeight="1" x14ac:dyDescent="0.2">
      <c r="B857" s="26"/>
      <c r="C857" s="27"/>
      <c r="D857" s="26"/>
      <c r="E857" s="28"/>
      <c r="F857" s="28"/>
      <c r="G857" s="28"/>
      <c r="H857" s="28"/>
      <c r="I857" s="28"/>
      <c r="J857" s="28"/>
      <c r="K857" s="28"/>
    </row>
    <row r="858" spans="2:11" ht="12.75" customHeight="1" x14ac:dyDescent="0.2">
      <c r="B858" s="26"/>
      <c r="C858" s="27"/>
      <c r="D858" s="26"/>
      <c r="E858" s="28"/>
      <c r="F858" s="28"/>
      <c r="G858" s="28"/>
      <c r="H858" s="28"/>
      <c r="I858" s="28"/>
      <c r="J858" s="28"/>
      <c r="K858" s="28"/>
    </row>
    <row r="859" spans="2:11" ht="12.75" customHeight="1" x14ac:dyDescent="0.2">
      <c r="B859" s="26"/>
      <c r="C859" s="27"/>
      <c r="D859" s="26"/>
      <c r="E859" s="28"/>
      <c r="F859" s="28"/>
      <c r="G859" s="28"/>
      <c r="H859" s="28"/>
      <c r="I859" s="28"/>
      <c r="J859" s="28"/>
      <c r="K859" s="28"/>
    </row>
    <row r="860" spans="2:11" ht="12.75" customHeight="1" x14ac:dyDescent="0.2">
      <c r="B860" s="26"/>
      <c r="C860" s="27"/>
      <c r="D860" s="26"/>
      <c r="E860" s="28"/>
      <c r="F860" s="28"/>
      <c r="G860" s="28"/>
      <c r="H860" s="28"/>
      <c r="I860" s="28"/>
      <c r="J860" s="28"/>
      <c r="K860" s="28"/>
    </row>
    <row r="861" spans="2:11" ht="12.75" customHeight="1" x14ac:dyDescent="0.2">
      <c r="B861" s="26"/>
      <c r="C861" s="27"/>
      <c r="D861" s="26"/>
      <c r="E861" s="28"/>
      <c r="F861" s="28"/>
      <c r="G861" s="28"/>
      <c r="H861" s="28"/>
      <c r="I861" s="28"/>
      <c r="J861" s="28"/>
      <c r="K861" s="28"/>
    </row>
    <row r="862" spans="2:11" ht="12.75" customHeight="1" x14ac:dyDescent="0.2">
      <c r="B862" s="26"/>
      <c r="C862" s="27"/>
      <c r="D862" s="26"/>
      <c r="E862" s="28"/>
      <c r="F862" s="28"/>
      <c r="G862" s="28"/>
      <c r="H862" s="28"/>
      <c r="I862" s="28"/>
      <c r="J862" s="28"/>
      <c r="K862" s="28"/>
    </row>
    <row r="863" spans="2:11" ht="12.75" customHeight="1" x14ac:dyDescent="0.2">
      <c r="B863" s="26"/>
      <c r="C863" s="27"/>
      <c r="D863" s="26"/>
      <c r="E863" s="28"/>
      <c r="F863" s="28"/>
      <c r="G863" s="28"/>
      <c r="H863" s="28"/>
      <c r="I863" s="28"/>
      <c r="J863" s="28"/>
      <c r="K863" s="28"/>
    </row>
    <row r="864" spans="2:11" ht="12.75" customHeight="1" x14ac:dyDescent="0.2">
      <c r="B864" s="26"/>
      <c r="C864" s="27"/>
      <c r="D864" s="26"/>
      <c r="E864" s="28"/>
      <c r="F864" s="28"/>
      <c r="G864" s="28"/>
      <c r="H864" s="28"/>
      <c r="I864" s="28"/>
      <c r="J864" s="28"/>
      <c r="K864" s="28"/>
    </row>
    <row r="865" spans="2:11" ht="12.75" customHeight="1" x14ac:dyDescent="0.2">
      <c r="B865" s="26"/>
      <c r="C865" s="27"/>
      <c r="D865" s="26"/>
      <c r="E865" s="28"/>
      <c r="F865" s="28"/>
      <c r="G865" s="28"/>
      <c r="H865" s="28"/>
      <c r="I865" s="28"/>
      <c r="J865" s="28"/>
      <c r="K865" s="28"/>
    </row>
    <row r="866" spans="2:11" ht="12.75" customHeight="1" x14ac:dyDescent="0.2">
      <c r="B866" s="26"/>
      <c r="C866" s="27"/>
      <c r="D866" s="26"/>
      <c r="E866" s="28"/>
      <c r="F866" s="28"/>
      <c r="G866" s="28"/>
      <c r="H866" s="28"/>
      <c r="I866" s="28"/>
      <c r="J866" s="28"/>
      <c r="K866" s="28"/>
    </row>
    <row r="867" spans="2:11" ht="12.75" customHeight="1" x14ac:dyDescent="0.2">
      <c r="B867" s="26"/>
      <c r="C867" s="27"/>
      <c r="D867" s="26"/>
      <c r="E867" s="28"/>
      <c r="F867" s="28"/>
      <c r="G867" s="28"/>
      <c r="H867" s="28"/>
      <c r="I867" s="28"/>
      <c r="J867" s="28"/>
      <c r="K867" s="28"/>
    </row>
    <row r="868" spans="2:11" ht="12.75" customHeight="1" x14ac:dyDescent="0.2">
      <c r="B868" s="26"/>
      <c r="C868" s="27"/>
      <c r="D868" s="26"/>
      <c r="E868" s="28"/>
      <c r="F868" s="28"/>
      <c r="G868" s="28"/>
      <c r="H868" s="28"/>
      <c r="I868" s="28"/>
      <c r="J868" s="28"/>
      <c r="K868" s="28"/>
    </row>
    <row r="869" spans="2:11" ht="12.75" customHeight="1" x14ac:dyDescent="0.2">
      <c r="B869" s="26"/>
      <c r="C869" s="27"/>
      <c r="D869" s="26"/>
      <c r="E869" s="28"/>
      <c r="F869" s="28"/>
      <c r="G869" s="28"/>
      <c r="H869" s="28"/>
      <c r="I869" s="28"/>
      <c r="J869" s="28"/>
      <c r="K869" s="28"/>
    </row>
    <row r="870" spans="2:11" ht="12.75" customHeight="1" x14ac:dyDescent="0.2">
      <c r="B870" s="26"/>
      <c r="C870" s="27"/>
      <c r="D870" s="26"/>
      <c r="E870" s="28"/>
      <c r="F870" s="28"/>
      <c r="G870" s="28"/>
      <c r="H870" s="28"/>
      <c r="I870" s="28"/>
      <c r="J870" s="28"/>
      <c r="K870" s="28"/>
    </row>
    <row r="871" spans="2:11" ht="12.75" customHeight="1" x14ac:dyDescent="0.2">
      <c r="B871" s="26"/>
      <c r="C871" s="27"/>
      <c r="D871" s="26"/>
      <c r="E871" s="28"/>
      <c r="F871" s="28"/>
      <c r="G871" s="28"/>
      <c r="H871" s="28"/>
      <c r="I871" s="28"/>
      <c r="J871" s="28"/>
      <c r="K871" s="28"/>
    </row>
    <row r="872" spans="2:11" ht="12.75" customHeight="1" x14ac:dyDescent="0.2">
      <c r="B872" s="26"/>
      <c r="C872" s="27"/>
      <c r="D872" s="26"/>
      <c r="E872" s="28"/>
      <c r="F872" s="28"/>
      <c r="G872" s="28"/>
      <c r="H872" s="28"/>
      <c r="I872" s="28"/>
      <c r="J872" s="28"/>
      <c r="K872" s="28"/>
    </row>
    <row r="873" spans="2:11" ht="12.75" customHeight="1" x14ac:dyDescent="0.2">
      <c r="B873" s="26"/>
      <c r="C873" s="27"/>
      <c r="D873" s="26"/>
      <c r="E873" s="28"/>
      <c r="F873" s="28"/>
      <c r="G873" s="28"/>
      <c r="H873" s="28"/>
      <c r="I873" s="28"/>
      <c r="J873" s="28"/>
      <c r="K873" s="28"/>
    </row>
    <row r="874" spans="2:11" ht="12.75" customHeight="1" x14ac:dyDescent="0.2">
      <c r="B874" s="26"/>
      <c r="C874" s="27"/>
      <c r="D874" s="26"/>
      <c r="E874" s="28"/>
      <c r="F874" s="28"/>
      <c r="G874" s="28"/>
      <c r="H874" s="28"/>
      <c r="I874" s="28"/>
      <c r="J874" s="28"/>
      <c r="K874" s="28"/>
    </row>
    <row r="875" spans="2:11" ht="12.75" customHeight="1" x14ac:dyDescent="0.2">
      <c r="B875" s="26"/>
      <c r="C875" s="27"/>
      <c r="D875" s="26"/>
      <c r="E875" s="28"/>
      <c r="F875" s="28"/>
      <c r="G875" s="28"/>
      <c r="H875" s="28"/>
      <c r="I875" s="28"/>
      <c r="J875" s="28"/>
      <c r="K875" s="28"/>
    </row>
    <row r="876" spans="2:11" ht="12.75" customHeight="1" x14ac:dyDescent="0.2">
      <c r="B876" s="26"/>
      <c r="C876" s="27"/>
      <c r="D876" s="26"/>
      <c r="E876" s="28"/>
      <c r="F876" s="28"/>
      <c r="G876" s="28"/>
      <c r="H876" s="28"/>
      <c r="I876" s="28"/>
      <c r="J876" s="28"/>
      <c r="K876" s="28"/>
    </row>
    <row r="877" spans="2:11" ht="12.75" customHeight="1" x14ac:dyDescent="0.2">
      <c r="B877" s="26"/>
      <c r="C877" s="27"/>
      <c r="D877" s="26"/>
      <c r="E877" s="28"/>
      <c r="F877" s="28"/>
      <c r="G877" s="28"/>
      <c r="H877" s="28"/>
      <c r="I877" s="28"/>
      <c r="J877" s="28"/>
      <c r="K877" s="28"/>
    </row>
    <row r="878" spans="2:11" ht="12.75" customHeight="1" x14ac:dyDescent="0.2">
      <c r="B878" s="26"/>
      <c r="C878" s="27"/>
      <c r="D878" s="26"/>
      <c r="E878" s="28"/>
      <c r="F878" s="28"/>
      <c r="G878" s="28"/>
      <c r="H878" s="28"/>
      <c r="I878" s="28"/>
      <c r="J878" s="28"/>
      <c r="K878" s="28"/>
    </row>
    <row r="879" spans="2:11" ht="12.75" customHeight="1" x14ac:dyDescent="0.2">
      <c r="B879" s="26"/>
      <c r="C879" s="27"/>
      <c r="D879" s="26"/>
      <c r="E879" s="28"/>
      <c r="F879" s="28"/>
      <c r="G879" s="28"/>
      <c r="H879" s="28"/>
      <c r="I879" s="28"/>
      <c r="J879" s="28"/>
      <c r="K879" s="28"/>
    </row>
    <row r="880" spans="2:11" ht="12.75" customHeight="1" x14ac:dyDescent="0.2">
      <c r="B880" s="26"/>
      <c r="C880" s="27"/>
      <c r="D880" s="26"/>
      <c r="E880" s="28"/>
      <c r="F880" s="28"/>
      <c r="G880" s="28"/>
      <c r="H880" s="28"/>
      <c r="I880" s="28"/>
      <c r="J880" s="28"/>
      <c r="K880" s="28"/>
    </row>
    <row r="881" spans="2:11" ht="12.75" customHeight="1" x14ac:dyDescent="0.2">
      <c r="B881" s="26"/>
      <c r="C881" s="27"/>
      <c r="D881" s="26"/>
      <c r="E881" s="28"/>
      <c r="F881" s="28"/>
      <c r="G881" s="28"/>
      <c r="H881" s="28"/>
      <c r="I881" s="28"/>
      <c r="J881" s="28"/>
      <c r="K881" s="28"/>
    </row>
    <row r="882" spans="2:11" ht="12.75" customHeight="1" x14ac:dyDescent="0.2">
      <c r="B882" s="26"/>
      <c r="C882" s="27"/>
      <c r="D882" s="26"/>
      <c r="E882" s="28"/>
      <c r="F882" s="28"/>
      <c r="G882" s="28"/>
      <c r="H882" s="28"/>
      <c r="I882" s="28"/>
      <c r="J882" s="28"/>
      <c r="K882" s="28"/>
    </row>
    <row r="883" spans="2:11" ht="12.75" customHeight="1" x14ac:dyDescent="0.2">
      <c r="B883" s="26"/>
      <c r="C883" s="27"/>
      <c r="D883" s="26"/>
      <c r="E883" s="28"/>
      <c r="F883" s="28"/>
      <c r="G883" s="28"/>
      <c r="H883" s="28"/>
      <c r="I883" s="28"/>
      <c r="J883" s="28"/>
      <c r="K883" s="28"/>
    </row>
    <row r="884" spans="2:11" ht="12.75" customHeight="1" x14ac:dyDescent="0.2">
      <c r="B884" s="26"/>
      <c r="C884" s="27"/>
      <c r="D884" s="26"/>
      <c r="E884" s="28"/>
      <c r="F884" s="28"/>
      <c r="G884" s="28"/>
      <c r="H884" s="28"/>
      <c r="I884" s="28"/>
      <c r="J884" s="28"/>
      <c r="K884" s="28"/>
    </row>
    <row r="885" spans="2:11" ht="12.75" customHeight="1" x14ac:dyDescent="0.2">
      <c r="B885" s="26"/>
      <c r="C885" s="27"/>
      <c r="D885" s="26"/>
      <c r="E885" s="28"/>
      <c r="F885" s="28"/>
      <c r="G885" s="28"/>
      <c r="H885" s="28"/>
      <c r="I885" s="28"/>
      <c r="J885" s="28"/>
      <c r="K885" s="28"/>
    </row>
    <row r="886" spans="2:11" ht="12.75" customHeight="1" x14ac:dyDescent="0.2">
      <c r="B886" s="26"/>
      <c r="C886" s="27"/>
      <c r="D886" s="26"/>
      <c r="E886" s="28"/>
      <c r="F886" s="28"/>
      <c r="G886" s="28"/>
      <c r="H886" s="28"/>
      <c r="I886" s="28"/>
      <c r="J886" s="28"/>
      <c r="K886" s="28"/>
    </row>
    <row r="887" spans="2:11" ht="12.75" customHeight="1" x14ac:dyDescent="0.2">
      <c r="B887" s="26"/>
      <c r="C887" s="27"/>
      <c r="D887" s="26"/>
      <c r="E887" s="28"/>
      <c r="F887" s="28"/>
      <c r="G887" s="28"/>
      <c r="H887" s="28"/>
      <c r="I887" s="28"/>
      <c r="J887" s="28"/>
      <c r="K887" s="28"/>
    </row>
    <row r="888" spans="2:11" ht="12.75" customHeight="1" x14ac:dyDescent="0.2">
      <c r="B888" s="26"/>
      <c r="C888" s="27"/>
      <c r="D888" s="26"/>
      <c r="E888" s="28"/>
      <c r="F888" s="28"/>
      <c r="G888" s="28"/>
      <c r="H888" s="28"/>
      <c r="I888" s="28"/>
      <c r="J888" s="28"/>
      <c r="K888" s="28"/>
    </row>
    <row r="889" spans="2:11" ht="12.75" customHeight="1" x14ac:dyDescent="0.2">
      <c r="B889" s="26"/>
      <c r="C889" s="27"/>
      <c r="D889" s="26"/>
      <c r="E889" s="28"/>
      <c r="F889" s="28"/>
      <c r="G889" s="28"/>
      <c r="H889" s="28"/>
      <c r="I889" s="28"/>
      <c r="J889" s="28"/>
      <c r="K889" s="28"/>
    </row>
    <row r="890" spans="2:11" ht="12.75" customHeight="1" x14ac:dyDescent="0.2">
      <c r="B890" s="26"/>
      <c r="C890" s="27"/>
      <c r="D890" s="26"/>
      <c r="E890" s="28"/>
      <c r="F890" s="28"/>
      <c r="G890" s="28"/>
      <c r="H890" s="28"/>
      <c r="I890" s="28"/>
      <c r="J890" s="28"/>
      <c r="K890" s="28"/>
    </row>
    <row r="891" spans="2:11" ht="12.75" customHeight="1" x14ac:dyDescent="0.2">
      <c r="B891" s="26"/>
      <c r="C891" s="27"/>
      <c r="D891" s="26"/>
      <c r="E891" s="28"/>
      <c r="F891" s="28"/>
      <c r="G891" s="28"/>
      <c r="H891" s="28"/>
      <c r="I891" s="28"/>
      <c r="J891" s="28"/>
      <c r="K891" s="28"/>
    </row>
    <row r="892" spans="2:11" ht="12.75" customHeight="1" x14ac:dyDescent="0.2">
      <c r="B892" s="26"/>
      <c r="C892" s="27"/>
      <c r="D892" s="26"/>
      <c r="E892" s="28"/>
      <c r="F892" s="28"/>
      <c r="G892" s="28"/>
      <c r="H892" s="28"/>
      <c r="I892" s="28"/>
      <c r="J892" s="28"/>
      <c r="K892" s="28"/>
    </row>
    <row r="893" spans="2:11" ht="12.75" customHeight="1" x14ac:dyDescent="0.2">
      <c r="B893" s="26"/>
      <c r="C893" s="27"/>
      <c r="D893" s="26"/>
      <c r="E893" s="28"/>
      <c r="F893" s="28"/>
      <c r="G893" s="28"/>
      <c r="H893" s="28"/>
      <c r="I893" s="28"/>
      <c r="J893" s="28"/>
      <c r="K893" s="28"/>
    </row>
    <row r="894" spans="2:11" ht="12.75" customHeight="1" x14ac:dyDescent="0.2">
      <c r="B894" s="26"/>
      <c r="C894" s="27"/>
      <c r="D894" s="26"/>
      <c r="E894" s="28"/>
      <c r="F894" s="28"/>
      <c r="G894" s="28"/>
      <c r="H894" s="28"/>
      <c r="I894" s="28"/>
      <c r="J894" s="28"/>
      <c r="K894" s="28"/>
    </row>
    <row r="895" spans="2:11" ht="12.75" customHeight="1" x14ac:dyDescent="0.2">
      <c r="B895" s="26"/>
      <c r="C895" s="27"/>
      <c r="D895" s="26"/>
      <c r="E895" s="28"/>
      <c r="F895" s="28"/>
      <c r="G895" s="28"/>
      <c r="H895" s="28"/>
      <c r="I895" s="28"/>
      <c r="J895" s="28"/>
      <c r="K895" s="28"/>
    </row>
    <row r="896" spans="2:11" ht="12.75" customHeight="1" x14ac:dyDescent="0.2">
      <c r="B896" s="26"/>
      <c r="C896" s="27"/>
      <c r="D896" s="26"/>
      <c r="E896" s="28"/>
      <c r="F896" s="28"/>
      <c r="G896" s="28"/>
      <c r="H896" s="28"/>
      <c r="I896" s="28"/>
      <c r="J896" s="28"/>
      <c r="K896" s="28"/>
    </row>
    <row r="897" spans="2:11" ht="12.75" customHeight="1" x14ac:dyDescent="0.2">
      <c r="B897" s="26"/>
      <c r="C897" s="27"/>
      <c r="D897" s="26"/>
      <c r="E897" s="28"/>
      <c r="F897" s="28"/>
      <c r="G897" s="28"/>
      <c r="H897" s="28"/>
      <c r="I897" s="28"/>
      <c r="J897" s="28"/>
      <c r="K897" s="28"/>
    </row>
    <row r="898" spans="2:11" ht="12.75" customHeight="1" x14ac:dyDescent="0.2">
      <c r="B898" s="26"/>
      <c r="C898" s="27"/>
      <c r="D898" s="26"/>
      <c r="E898" s="28"/>
      <c r="F898" s="28"/>
      <c r="G898" s="28"/>
      <c r="H898" s="28"/>
      <c r="I898" s="28"/>
      <c r="J898" s="28"/>
      <c r="K898" s="28"/>
    </row>
    <row r="899" spans="2:11" ht="12.75" customHeight="1" x14ac:dyDescent="0.2">
      <c r="B899" s="26"/>
      <c r="C899" s="27"/>
      <c r="D899" s="26"/>
      <c r="E899" s="28"/>
      <c r="F899" s="28"/>
      <c r="G899" s="28"/>
      <c r="H899" s="28"/>
      <c r="I899" s="28"/>
      <c r="J899" s="28"/>
      <c r="K899" s="28"/>
    </row>
    <row r="900" spans="2:11" ht="12.75" customHeight="1" x14ac:dyDescent="0.2">
      <c r="B900" s="26"/>
      <c r="C900" s="27"/>
      <c r="D900" s="26"/>
      <c r="E900" s="28"/>
      <c r="F900" s="28"/>
      <c r="G900" s="28"/>
      <c r="H900" s="28"/>
      <c r="I900" s="28"/>
      <c r="J900" s="28"/>
      <c r="K900" s="28"/>
    </row>
    <row r="901" spans="2:11" ht="12.75" customHeight="1" x14ac:dyDescent="0.2">
      <c r="B901" s="26"/>
      <c r="C901" s="27"/>
      <c r="D901" s="26"/>
      <c r="E901" s="28"/>
      <c r="F901" s="28"/>
      <c r="G901" s="28"/>
      <c r="H901" s="28"/>
      <c r="I901" s="28"/>
      <c r="J901" s="28"/>
      <c r="K901" s="28"/>
    </row>
    <row r="902" spans="2:11" ht="12.75" customHeight="1" x14ac:dyDescent="0.2">
      <c r="B902" s="26"/>
      <c r="C902" s="27"/>
      <c r="D902" s="26"/>
      <c r="E902" s="28"/>
      <c r="F902" s="28"/>
      <c r="G902" s="28"/>
      <c r="H902" s="28"/>
      <c r="I902" s="28"/>
      <c r="J902" s="28"/>
      <c r="K902" s="28"/>
    </row>
    <row r="903" spans="2:11" ht="12.75" customHeight="1" x14ac:dyDescent="0.2">
      <c r="B903" s="26"/>
      <c r="C903" s="27"/>
      <c r="D903" s="26"/>
      <c r="E903" s="28"/>
      <c r="F903" s="28"/>
      <c r="G903" s="28"/>
      <c r="H903" s="28"/>
      <c r="I903" s="28"/>
      <c r="J903" s="28"/>
      <c r="K903" s="28"/>
    </row>
    <row r="904" spans="2:11" ht="12.75" customHeight="1" x14ac:dyDescent="0.2">
      <c r="B904" s="26"/>
      <c r="C904" s="27"/>
      <c r="D904" s="26"/>
      <c r="E904" s="28"/>
      <c r="F904" s="28"/>
      <c r="G904" s="28"/>
      <c r="H904" s="28"/>
      <c r="I904" s="28"/>
      <c r="J904" s="28"/>
      <c r="K904" s="28"/>
    </row>
    <row r="905" spans="2:11" ht="12.75" customHeight="1" x14ac:dyDescent="0.2">
      <c r="B905" s="26"/>
      <c r="C905" s="27"/>
      <c r="D905" s="26"/>
      <c r="E905" s="28"/>
      <c r="F905" s="28"/>
      <c r="G905" s="28"/>
      <c r="H905" s="28"/>
      <c r="I905" s="28"/>
      <c r="J905" s="28"/>
      <c r="K905" s="28"/>
    </row>
    <row r="906" spans="2:11" ht="12.75" customHeight="1" x14ac:dyDescent="0.2">
      <c r="B906" s="26"/>
      <c r="C906" s="27"/>
      <c r="D906" s="26"/>
      <c r="E906" s="28"/>
      <c r="F906" s="28"/>
      <c r="G906" s="28"/>
      <c r="H906" s="28"/>
      <c r="I906" s="28"/>
      <c r="J906" s="28"/>
      <c r="K906" s="28"/>
    </row>
    <row r="907" spans="2:11" ht="12.75" customHeight="1" x14ac:dyDescent="0.2">
      <c r="B907" s="26"/>
      <c r="C907" s="27"/>
      <c r="D907" s="26"/>
      <c r="E907" s="28"/>
      <c r="F907" s="28"/>
      <c r="G907" s="28"/>
      <c r="H907" s="28"/>
      <c r="I907" s="28"/>
      <c r="J907" s="28"/>
      <c r="K907" s="28"/>
    </row>
    <row r="908" spans="2:11" ht="12.75" customHeight="1" x14ac:dyDescent="0.2">
      <c r="B908" s="26"/>
      <c r="C908" s="27"/>
      <c r="D908" s="26"/>
      <c r="E908" s="28"/>
      <c r="F908" s="28"/>
      <c r="G908" s="28"/>
      <c r="H908" s="28"/>
      <c r="I908" s="28"/>
      <c r="J908" s="28"/>
      <c r="K908" s="28"/>
    </row>
    <row r="909" spans="2:11" ht="12.75" customHeight="1" x14ac:dyDescent="0.2">
      <c r="B909" s="26"/>
      <c r="C909" s="27"/>
      <c r="D909" s="26"/>
      <c r="E909" s="28"/>
      <c r="F909" s="28"/>
      <c r="G909" s="28"/>
      <c r="H909" s="28"/>
      <c r="I909" s="28"/>
      <c r="J909" s="28"/>
      <c r="K909" s="28"/>
    </row>
    <row r="910" spans="2:11" ht="12.75" customHeight="1" x14ac:dyDescent="0.2">
      <c r="B910" s="26"/>
      <c r="C910" s="27"/>
      <c r="D910" s="26"/>
      <c r="E910" s="28"/>
      <c r="F910" s="28"/>
      <c r="G910" s="28"/>
      <c r="H910" s="28"/>
      <c r="I910" s="28"/>
      <c r="J910" s="28"/>
      <c r="K910" s="28"/>
    </row>
    <row r="911" spans="2:11" ht="12.75" customHeight="1" x14ac:dyDescent="0.2">
      <c r="B911" s="26"/>
      <c r="C911" s="27"/>
      <c r="D911" s="26"/>
      <c r="E911" s="28"/>
      <c r="F911" s="28"/>
      <c r="G911" s="28"/>
      <c r="H911" s="28"/>
      <c r="I911" s="28"/>
      <c r="J911" s="28"/>
      <c r="K911" s="28"/>
    </row>
    <row r="912" spans="2:11" ht="12.75" customHeight="1" x14ac:dyDescent="0.2">
      <c r="B912" s="26"/>
      <c r="C912" s="27"/>
      <c r="D912" s="26"/>
      <c r="E912" s="28"/>
      <c r="F912" s="28"/>
      <c r="G912" s="28"/>
      <c r="H912" s="28"/>
      <c r="I912" s="28"/>
      <c r="J912" s="28"/>
      <c r="K912" s="28"/>
    </row>
    <row r="913" spans="2:11" ht="12.75" customHeight="1" x14ac:dyDescent="0.2">
      <c r="B913" s="26"/>
      <c r="C913" s="27"/>
      <c r="D913" s="26"/>
      <c r="E913" s="28"/>
      <c r="F913" s="28"/>
      <c r="G913" s="28"/>
      <c r="H913" s="28"/>
      <c r="I913" s="28"/>
      <c r="J913" s="28"/>
      <c r="K913" s="28"/>
    </row>
    <row r="914" spans="2:11" ht="12.75" customHeight="1" x14ac:dyDescent="0.2">
      <c r="B914" s="26"/>
      <c r="C914" s="27"/>
      <c r="D914" s="26"/>
      <c r="E914" s="28"/>
      <c r="F914" s="28"/>
      <c r="G914" s="28"/>
      <c r="H914" s="28"/>
      <c r="I914" s="28"/>
      <c r="J914" s="28"/>
      <c r="K914" s="28"/>
    </row>
    <row r="915" spans="2:11" ht="12.75" customHeight="1" x14ac:dyDescent="0.2">
      <c r="B915" s="26"/>
      <c r="C915" s="27"/>
      <c r="D915" s="26"/>
      <c r="E915" s="28"/>
      <c r="F915" s="28"/>
      <c r="G915" s="28"/>
      <c r="H915" s="28"/>
      <c r="I915" s="28"/>
      <c r="J915" s="28"/>
      <c r="K915" s="28"/>
    </row>
    <row r="916" spans="2:11" ht="12.75" customHeight="1" x14ac:dyDescent="0.2">
      <c r="B916" s="26"/>
      <c r="C916" s="27"/>
      <c r="D916" s="26"/>
      <c r="E916" s="28"/>
      <c r="F916" s="28"/>
      <c r="G916" s="28"/>
      <c r="H916" s="28"/>
      <c r="I916" s="28"/>
      <c r="J916" s="28"/>
      <c r="K916" s="28"/>
    </row>
    <row r="917" spans="2:11" ht="12.75" customHeight="1" x14ac:dyDescent="0.2">
      <c r="B917" s="26"/>
      <c r="C917" s="27"/>
      <c r="D917" s="26"/>
      <c r="E917" s="28"/>
      <c r="F917" s="28"/>
      <c r="G917" s="28"/>
      <c r="H917" s="28"/>
      <c r="I917" s="28"/>
      <c r="J917" s="28"/>
      <c r="K917" s="28"/>
    </row>
    <row r="918" spans="2:11" ht="12.75" customHeight="1" x14ac:dyDescent="0.2">
      <c r="B918" s="26"/>
      <c r="C918" s="27"/>
      <c r="D918" s="26"/>
      <c r="E918" s="28"/>
      <c r="F918" s="28"/>
      <c r="G918" s="28"/>
      <c r="H918" s="28"/>
      <c r="I918" s="28"/>
      <c r="J918" s="28"/>
      <c r="K918" s="28"/>
    </row>
    <row r="919" spans="2:11" ht="12.75" customHeight="1" x14ac:dyDescent="0.2">
      <c r="B919" s="26"/>
      <c r="C919" s="27"/>
      <c r="D919" s="26"/>
      <c r="E919" s="28"/>
      <c r="F919" s="28"/>
      <c r="G919" s="28"/>
      <c r="H919" s="28"/>
      <c r="I919" s="28"/>
      <c r="J919" s="28"/>
      <c r="K919" s="28"/>
    </row>
    <row r="920" spans="2:11" ht="12.75" customHeight="1" x14ac:dyDescent="0.2">
      <c r="B920" s="26"/>
      <c r="C920" s="27"/>
      <c r="D920" s="26"/>
      <c r="E920" s="28"/>
      <c r="F920" s="28"/>
      <c r="G920" s="28"/>
      <c r="H920" s="28"/>
      <c r="I920" s="28"/>
      <c r="J920" s="28"/>
      <c r="K920" s="28"/>
    </row>
    <row r="921" spans="2:11" ht="12.75" customHeight="1" x14ac:dyDescent="0.2">
      <c r="B921" s="26"/>
      <c r="C921" s="27"/>
      <c r="D921" s="26"/>
      <c r="E921" s="28"/>
      <c r="F921" s="28"/>
      <c r="G921" s="28"/>
      <c r="H921" s="28"/>
      <c r="I921" s="28"/>
      <c r="J921" s="28"/>
      <c r="K921" s="28"/>
    </row>
    <row r="922" spans="2:11" ht="12.75" customHeight="1" x14ac:dyDescent="0.2">
      <c r="B922" s="26"/>
      <c r="C922" s="27"/>
      <c r="D922" s="26"/>
      <c r="E922" s="28"/>
      <c r="F922" s="28"/>
      <c r="G922" s="28"/>
      <c r="H922" s="28"/>
      <c r="I922" s="28"/>
      <c r="J922" s="28"/>
      <c r="K922" s="28"/>
    </row>
    <row r="923" spans="2:11" ht="12.75" customHeight="1" x14ac:dyDescent="0.2">
      <c r="B923" s="26"/>
      <c r="C923" s="27"/>
      <c r="D923" s="26"/>
      <c r="E923" s="28"/>
      <c r="F923" s="28"/>
      <c r="G923" s="28"/>
      <c r="H923" s="28"/>
      <c r="I923" s="28"/>
      <c r="J923" s="28"/>
      <c r="K923" s="28"/>
    </row>
    <row r="924" spans="2:11" ht="12.75" customHeight="1" x14ac:dyDescent="0.2">
      <c r="B924" s="26"/>
      <c r="C924" s="27"/>
      <c r="D924" s="26"/>
      <c r="E924" s="28"/>
      <c r="F924" s="28"/>
      <c r="G924" s="28"/>
      <c r="H924" s="28"/>
      <c r="I924" s="28"/>
      <c r="J924" s="28"/>
      <c r="K924" s="28"/>
    </row>
    <row r="925" spans="2:11" ht="12.75" customHeight="1" x14ac:dyDescent="0.2">
      <c r="B925" s="26"/>
      <c r="C925" s="27"/>
      <c r="D925" s="26"/>
      <c r="E925" s="28"/>
      <c r="F925" s="28"/>
      <c r="G925" s="28"/>
      <c r="H925" s="28"/>
      <c r="I925" s="28"/>
      <c r="J925" s="28"/>
      <c r="K925" s="28"/>
    </row>
    <row r="926" spans="2:11" ht="12.75" customHeight="1" x14ac:dyDescent="0.2">
      <c r="B926" s="26"/>
      <c r="C926" s="27"/>
      <c r="D926" s="26"/>
      <c r="E926" s="28"/>
      <c r="F926" s="28"/>
      <c r="G926" s="28"/>
      <c r="H926" s="28"/>
      <c r="I926" s="28"/>
      <c r="J926" s="28"/>
      <c r="K926" s="28"/>
    </row>
    <row r="927" spans="2:11" ht="12.75" customHeight="1" x14ac:dyDescent="0.2">
      <c r="B927" s="26"/>
      <c r="C927" s="27"/>
      <c r="D927" s="26"/>
      <c r="E927" s="28"/>
      <c r="F927" s="28"/>
      <c r="G927" s="28"/>
      <c r="H927" s="28"/>
      <c r="I927" s="28"/>
      <c r="J927" s="28"/>
      <c r="K927" s="28"/>
    </row>
    <row r="928" spans="2:11" ht="12.75" customHeight="1" x14ac:dyDescent="0.2">
      <c r="B928" s="26"/>
      <c r="C928" s="27"/>
      <c r="D928" s="26"/>
      <c r="E928" s="28"/>
      <c r="F928" s="28"/>
      <c r="G928" s="28"/>
      <c r="H928" s="28"/>
      <c r="I928" s="28"/>
      <c r="J928" s="28"/>
      <c r="K928" s="28"/>
    </row>
    <row r="929" spans="2:11" ht="12.75" customHeight="1" x14ac:dyDescent="0.2">
      <c r="B929" s="26"/>
      <c r="C929" s="27"/>
      <c r="D929" s="26"/>
      <c r="E929" s="28"/>
      <c r="F929" s="28"/>
      <c r="G929" s="28"/>
      <c r="H929" s="28"/>
      <c r="I929" s="28"/>
      <c r="J929" s="28"/>
      <c r="K929" s="28"/>
    </row>
    <row r="930" spans="2:11" ht="12.75" customHeight="1" x14ac:dyDescent="0.2">
      <c r="B930" s="26"/>
      <c r="C930" s="27"/>
      <c r="D930" s="26"/>
      <c r="E930" s="28"/>
      <c r="F930" s="28"/>
      <c r="G930" s="28"/>
      <c r="H930" s="28"/>
      <c r="I930" s="28"/>
      <c r="J930" s="28"/>
      <c r="K930" s="28"/>
    </row>
    <row r="931" spans="2:11" ht="12.75" customHeight="1" x14ac:dyDescent="0.2">
      <c r="B931" s="26"/>
      <c r="C931" s="27"/>
      <c r="D931" s="26"/>
      <c r="E931" s="28"/>
      <c r="F931" s="28"/>
      <c r="G931" s="28"/>
      <c r="H931" s="28"/>
      <c r="I931" s="28"/>
      <c r="J931" s="28"/>
      <c r="K931" s="28"/>
    </row>
    <row r="932" spans="2:11" ht="12.75" customHeight="1" x14ac:dyDescent="0.2">
      <c r="B932" s="26"/>
      <c r="C932" s="27"/>
      <c r="D932" s="26"/>
      <c r="E932" s="28"/>
      <c r="F932" s="28"/>
      <c r="G932" s="28"/>
      <c r="H932" s="28"/>
      <c r="I932" s="28"/>
      <c r="J932" s="28"/>
      <c r="K932" s="28"/>
    </row>
    <row r="933" spans="2:11" ht="12.75" customHeight="1" x14ac:dyDescent="0.2">
      <c r="B933" s="26"/>
      <c r="C933" s="27"/>
      <c r="D933" s="26"/>
      <c r="E933" s="28"/>
      <c r="F933" s="28"/>
      <c r="G933" s="28"/>
      <c r="H933" s="28"/>
      <c r="I933" s="28"/>
      <c r="J933" s="28"/>
      <c r="K933" s="28"/>
    </row>
    <row r="934" spans="2:11" ht="12.75" customHeight="1" x14ac:dyDescent="0.2">
      <c r="B934" s="26"/>
      <c r="C934" s="27"/>
      <c r="D934" s="26"/>
      <c r="E934" s="28"/>
      <c r="F934" s="28"/>
      <c r="G934" s="28"/>
      <c r="H934" s="28"/>
      <c r="I934" s="28"/>
      <c r="J934" s="28"/>
      <c r="K934" s="28"/>
    </row>
    <row r="935" spans="2:11" ht="12.75" customHeight="1" x14ac:dyDescent="0.2">
      <c r="B935" s="26"/>
      <c r="C935" s="27"/>
      <c r="D935" s="26"/>
      <c r="E935" s="28"/>
      <c r="F935" s="28"/>
      <c r="G935" s="28"/>
      <c r="H935" s="28"/>
      <c r="I935" s="28"/>
      <c r="J935" s="28"/>
      <c r="K935" s="28"/>
    </row>
    <row r="936" spans="2:11" ht="12.75" customHeight="1" x14ac:dyDescent="0.2">
      <c r="B936" s="26"/>
      <c r="C936" s="27"/>
      <c r="D936" s="26"/>
      <c r="E936" s="28"/>
      <c r="F936" s="28"/>
      <c r="G936" s="28"/>
      <c r="H936" s="28"/>
      <c r="I936" s="28"/>
      <c r="J936" s="28"/>
      <c r="K936" s="28"/>
    </row>
    <row r="937" spans="2:11" ht="12.75" customHeight="1" x14ac:dyDescent="0.2">
      <c r="B937" s="26"/>
      <c r="C937" s="27"/>
      <c r="D937" s="26"/>
      <c r="E937" s="28"/>
      <c r="F937" s="28"/>
      <c r="G937" s="28"/>
      <c r="H937" s="28"/>
      <c r="I937" s="28"/>
      <c r="J937" s="28"/>
      <c r="K937" s="28"/>
    </row>
    <row r="938" spans="2:11" ht="12.75" customHeight="1" x14ac:dyDescent="0.2">
      <c r="B938" s="26"/>
      <c r="C938" s="27"/>
      <c r="D938" s="26"/>
      <c r="E938" s="28"/>
      <c r="F938" s="28"/>
      <c r="G938" s="28"/>
      <c r="H938" s="28"/>
      <c r="I938" s="28"/>
      <c r="J938" s="28"/>
      <c r="K938" s="28"/>
    </row>
    <row r="939" spans="2:11" ht="12.75" customHeight="1" x14ac:dyDescent="0.2">
      <c r="B939" s="26"/>
      <c r="C939" s="27"/>
      <c r="D939" s="26"/>
      <c r="E939" s="28"/>
      <c r="F939" s="28"/>
      <c r="G939" s="28"/>
      <c r="H939" s="28"/>
      <c r="I939" s="28"/>
      <c r="J939" s="28"/>
      <c r="K939" s="28"/>
    </row>
    <row r="940" spans="2:11" ht="12.75" customHeight="1" x14ac:dyDescent="0.2">
      <c r="B940" s="26"/>
      <c r="C940" s="27"/>
      <c r="D940" s="26"/>
      <c r="E940" s="28"/>
      <c r="F940" s="28"/>
      <c r="G940" s="28"/>
      <c r="H940" s="28"/>
      <c r="I940" s="28"/>
      <c r="J940" s="28"/>
      <c r="K940" s="28"/>
    </row>
    <row r="941" spans="2:11" ht="12.75" customHeight="1" x14ac:dyDescent="0.2">
      <c r="B941" s="26"/>
      <c r="C941" s="27"/>
      <c r="D941" s="26"/>
      <c r="E941" s="28"/>
      <c r="F941" s="28"/>
      <c r="G941" s="28"/>
      <c r="H941" s="28"/>
      <c r="I941" s="28"/>
      <c r="J941" s="28"/>
      <c r="K941" s="28"/>
    </row>
    <row r="942" spans="2:11" ht="12.75" customHeight="1" x14ac:dyDescent="0.2">
      <c r="B942" s="26"/>
      <c r="C942" s="27"/>
      <c r="D942" s="26"/>
      <c r="E942" s="28"/>
      <c r="F942" s="28"/>
      <c r="G942" s="28"/>
      <c r="H942" s="28"/>
      <c r="I942" s="28"/>
      <c r="J942" s="28"/>
      <c r="K942" s="28"/>
    </row>
    <row r="943" spans="2:11" ht="12.75" customHeight="1" x14ac:dyDescent="0.2">
      <c r="B943" s="26"/>
      <c r="C943" s="27"/>
      <c r="D943" s="26"/>
      <c r="E943" s="28"/>
      <c r="F943" s="28"/>
      <c r="G943" s="28"/>
      <c r="H943" s="28"/>
      <c r="I943" s="28"/>
      <c r="J943" s="28"/>
      <c r="K943" s="28"/>
    </row>
    <row r="944" spans="2:11" ht="12.75" customHeight="1" x14ac:dyDescent="0.2">
      <c r="B944" s="26"/>
      <c r="C944" s="27"/>
      <c r="D944" s="26"/>
      <c r="E944" s="28"/>
      <c r="F944" s="28"/>
      <c r="G944" s="28"/>
      <c r="H944" s="28"/>
      <c r="I944" s="28"/>
      <c r="J944" s="28"/>
      <c r="K944" s="28"/>
    </row>
    <row r="945" spans="2:11" ht="12.75" customHeight="1" x14ac:dyDescent="0.2">
      <c r="B945" s="26"/>
      <c r="C945" s="27"/>
      <c r="D945" s="26"/>
      <c r="E945" s="28"/>
      <c r="F945" s="28"/>
      <c r="G945" s="28"/>
      <c r="H945" s="28"/>
      <c r="I945" s="28"/>
      <c r="J945" s="28"/>
      <c r="K945" s="28"/>
    </row>
    <row r="946" spans="2:11" ht="12.75" customHeight="1" x14ac:dyDescent="0.2">
      <c r="B946" s="26"/>
      <c r="C946" s="27"/>
      <c r="D946" s="26"/>
      <c r="E946" s="28"/>
      <c r="F946" s="28"/>
      <c r="G946" s="28"/>
      <c r="H946" s="28"/>
      <c r="I946" s="28"/>
      <c r="J946" s="28"/>
      <c r="K946" s="28"/>
    </row>
    <row r="947" spans="2:11" ht="12.75" customHeight="1" x14ac:dyDescent="0.2">
      <c r="B947" s="26"/>
      <c r="C947" s="27"/>
      <c r="D947" s="26"/>
      <c r="E947" s="28"/>
      <c r="F947" s="28"/>
      <c r="G947" s="28"/>
      <c r="H947" s="28"/>
      <c r="I947" s="28"/>
      <c r="J947" s="28"/>
      <c r="K947" s="28"/>
    </row>
    <row r="948" spans="2:11" ht="12.75" customHeight="1" x14ac:dyDescent="0.2">
      <c r="B948" s="26"/>
      <c r="C948" s="27"/>
      <c r="D948" s="26"/>
      <c r="E948" s="28"/>
      <c r="F948" s="28"/>
      <c r="G948" s="28"/>
      <c r="H948" s="28"/>
      <c r="I948" s="28"/>
      <c r="J948" s="28"/>
      <c r="K948" s="28"/>
    </row>
    <row r="949" spans="2:11" ht="12.75" customHeight="1" x14ac:dyDescent="0.2">
      <c r="B949" s="26"/>
      <c r="C949" s="27"/>
      <c r="D949" s="26"/>
      <c r="E949" s="28"/>
      <c r="F949" s="28"/>
      <c r="G949" s="28"/>
      <c r="H949" s="28"/>
      <c r="I949" s="28"/>
      <c r="J949" s="28"/>
      <c r="K949" s="28"/>
    </row>
    <row r="950" spans="2:11" ht="12.75" customHeight="1" x14ac:dyDescent="0.2">
      <c r="B950" s="26"/>
      <c r="C950" s="27"/>
      <c r="D950" s="26"/>
      <c r="E950" s="28"/>
      <c r="F950" s="28"/>
      <c r="G950" s="28"/>
      <c r="H950" s="28"/>
      <c r="I950" s="28"/>
      <c r="J950" s="28"/>
      <c r="K950" s="28"/>
    </row>
    <row r="951" spans="2:11" ht="12.75" customHeight="1" x14ac:dyDescent="0.2">
      <c r="B951" s="26"/>
      <c r="C951" s="27"/>
      <c r="D951" s="26"/>
      <c r="E951" s="28"/>
      <c r="F951" s="28"/>
      <c r="G951" s="28"/>
      <c r="H951" s="28"/>
      <c r="I951" s="28"/>
      <c r="J951" s="28"/>
      <c r="K951" s="28"/>
    </row>
    <row r="952" spans="2:11" ht="12.75" customHeight="1" x14ac:dyDescent="0.2">
      <c r="B952" s="26"/>
      <c r="C952" s="27"/>
      <c r="D952" s="26"/>
      <c r="E952" s="28"/>
      <c r="F952" s="28"/>
      <c r="G952" s="28"/>
      <c r="H952" s="28"/>
      <c r="I952" s="28"/>
      <c r="J952" s="28"/>
      <c r="K952" s="28"/>
    </row>
    <row r="953" spans="2:11" ht="12.75" customHeight="1" x14ac:dyDescent="0.2">
      <c r="B953" s="26"/>
      <c r="C953" s="27"/>
      <c r="D953" s="26"/>
      <c r="E953" s="28"/>
      <c r="F953" s="28"/>
      <c r="G953" s="28"/>
      <c r="H953" s="28"/>
      <c r="I953" s="28"/>
      <c r="J953" s="28"/>
      <c r="K953" s="28"/>
    </row>
    <row r="954" spans="2:11" ht="12.75" customHeight="1" x14ac:dyDescent="0.2">
      <c r="B954" s="26"/>
      <c r="C954" s="27"/>
      <c r="D954" s="26"/>
      <c r="E954" s="28"/>
      <c r="F954" s="28"/>
      <c r="G954" s="28"/>
      <c r="H954" s="28"/>
      <c r="I954" s="28"/>
      <c r="J954" s="28"/>
      <c r="K954" s="28"/>
    </row>
    <row r="955" spans="2:11" ht="12.75" customHeight="1" x14ac:dyDescent="0.2">
      <c r="B955" s="26"/>
      <c r="C955" s="27"/>
      <c r="D955" s="26"/>
      <c r="E955" s="28"/>
      <c r="F955" s="28"/>
      <c r="G955" s="28"/>
      <c r="H955" s="28"/>
      <c r="I955" s="28"/>
      <c r="J955" s="28"/>
      <c r="K955" s="28"/>
    </row>
    <row r="956" spans="2:11" ht="12.75" customHeight="1" x14ac:dyDescent="0.2">
      <c r="B956" s="26"/>
      <c r="C956" s="27"/>
      <c r="D956" s="26"/>
      <c r="E956" s="28"/>
      <c r="F956" s="28"/>
      <c r="G956" s="28"/>
      <c r="H956" s="28"/>
      <c r="I956" s="28"/>
      <c r="J956" s="28"/>
      <c r="K956" s="28"/>
    </row>
    <row r="957" spans="2:11" ht="12.75" customHeight="1" x14ac:dyDescent="0.2">
      <c r="B957" s="26"/>
      <c r="C957" s="27"/>
      <c r="D957" s="26"/>
      <c r="E957" s="28"/>
      <c r="F957" s="28"/>
      <c r="G957" s="28"/>
      <c r="H957" s="28"/>
      <c r="I957" s="28"/>
      <c r="J957" s="28"/>
      <c r="K957" s="28"/>
    </row>
    <row r="958" spans="2:11" ht="12.75" customHeight="1" x14ac:dyDescent="0.2">
      <c r="B958" s="26"/>
      <c r="C958" s="27"/>
      <c r="D958" s="26"/>
      <c r="E958" s="28"/>
      <c r="F958" s="28"/>
      <c r="G958" s="28"/>
      <c r="H958" s="28"/>
      <c r="I958" s="28"/>
      <c r="J958" s="28"/>
      <c r="K958" s="28"/>
    </row>
    <row r="959" spans="2:11" ht="12.75" customHeight="1" x14ac:dyDescent="0.2">
      <c r="B959" s="26"/>
      <c r="C959" s="27"/>
      <c r="D959" s="26"/>
      <c r="E959" s="28"/>
      <c r="F959" s="28"/>
      <c r="G959" s="28"/>
      <c r="H959" s="28"/>
      <c r="I959" s="28"/>
      <c r="J959" s="28"/>
      <c r="K959" s="28"/>
    </row>
    <row r="960" spans="2:11" ht="12.75" customHeight="1" x14ac:dyDescent="0.2">
      <c r="B960" s="26"/>
      <c r="C960" s="27"/>
      <c r="D960" s="26"/>
      <c r="E960" s="28"/>
      <c r="F960" s="28"/>
      <c r="G960" s="28"/>
      <c r="H960" s="28"/>
      <c r="I960" s="28"/>
      <c r="J960" s="28"/>
      <c r="K960" s="28"/>
    </row>
    <row r="961" spans="2:11" ht="12.75" customHeight="1" x14ac:dyDescent="0.2">
      <c r="B961" s="26"/>
      <c r="C961" s="27"/>
      <c r="D961" s="26"/>
      <c r="E961" s="28"/>
      <c r="F961" s="28"/>
      <c r="G961" s="28"/>
      <c r="H961" s="28"/>
      <c r="I961" s="28"/>
      <c r="J961" s="28"/>
      <c r="K961" s="28"/>
    </row>
    <row r="962" spans="2:11" ht="12.75" customHeight="1" x14ac:dyDescent="0.2">
      <c r="B962" s="26"/>
      <c r="C962" s="27"/>
      <c r="D962" s="26"/>
      <c r="E962" s="28"/>
      <c r="F962" s="28"/>
      <c r="G962" s="28"/>
      <c r="H962" s="28"/>
      <c r="I962" s="28"/>
      <c r="J962" s="28"/>
      <c r="K962" s="28"/>
    </row>
    <row r="963" spans="2:11" ht="12.75" customHeight="1" x14ac:dyDescent="0.2">
      <c r="B963" s="26"/>
      <c r="C963" s="27"/>
      <c r="D963" s="26"/>
      <c r="E963" s="28"/>
      <c r="F963" s="28"/>
      <c r="G963" s="28"/>
      <c r="H963" s="28"/>
      <c r="I963" s="28"/>
      <c r="J963" s="28"/>
      <c r="K963" s="28"/>
    </row>
    <row r="964" spans="2:11" ht="12.75" customHeight="1" x14ac:dyDescent="0.2">
      <c r="B964" s="26"/>
      <c r="C964" s="27"/>
      <c r="D964" s="26"/>
      <c r="E964" s="28"/>
      <c r="F964" s="28"/>
      <c r="G964" s="28"/>
      <c r="H964" s="28"/>
      <c r="I964" s="28"/>
      <c r="J964" s="28"/>
      <c r="K964" s="28"/>
    </row>
    <row r="965" spans="2:11" ht="12.75" customHeight="1" x14ac:dyDescent="0.2">
      <c r="B965" s="26"/>
      <c r="C965" s="27"/>
      <c r="D965" s="26"/>
      <c r="E965" s="28"/>
      <c r="F965" s="28"/>
      <c r="G965" s="28"/>
      <c r="H965" s="28"/>
      <c r="I965" s="28"/>
      <c r="J965" s="28"/>
      <c r="K965" s="28"/>
    </row>
    <row r="966" spans="2:11" ht="12.75" customHeight="1" x14ac:dyDescent="0.2">
      <c r="B966" s="26"/>
      <c r="C966" s="27"/>
      <c r="D966" s="26"/>
      <c r="E966" s="28"/>
      <c r="F966" s="28"/>
      <c r="G966" s="28"/>
      <c r="H966" s="28"/>
      <c r="I966" s="28"/>
      <c r="J966" s="28"/>
      <c r="K966" s="28"/>
    </row>
    <row r="967" spans="2:11" ht="12.75" customHeight="1" x14ac:dyDescent="0.2">
      <c r="B967" s="26"/>
      <c r="C967" s="27"/>
      <c r="D967" s="26"/>
      <c r="E967" s="28"/>
      <c r="F967" s="28"/>
      <c r="G967" s="28"/>
      <c r="H967" s="28"/>
      <c r="I967" s="28"/>
      <c r="J967" s="28"/>
      <c r="K967" s="28"/>
    </row>
    <row r="968" spans="2:11" ht="12.75" customHeight="1" x14ac:dyDescent="0.2">
      <c r="B968" s="26"/>
      <c r="C968" s="27"/>
      <c r="D968" s="26"/>
      <c r="E968" s="28"/>
      <c r="F968" s="28"/>
      <c r="G968" s="28"/>
      <c r="H968" s="28"/>
      <c r="I968" s="28"/>
      <c r="J968" s="28"/>
      <c r="K968" s="28"/>
    </row>
    <row r="969" spans="2:11" ht="12.75" customHeight="1" x14ac:dyDescent="0.2">
      <c r="B969" s="26"/>
      <c r="C969" s="27"/>
      <c r="D969" s="26"/>
      <c r="E969" s="28"/>
      <c r="F969" s="28"/>
      <c r="G969" s="28"/>
      <c r="H969" s="28"/>
      <c r="I969" s="28"/>
      <c r="J969" s="28"/>
      <c r="K969" s="28"/>
    </row>
    <row r="970" spans="2:11" ht="12.75" customHeight="1" x14ac:dyDescent="0.2">
      <c r="B970" s="26"/>
      <c r="C970" s="27"/>
      <c r="D970" s="26"/>
      <c r="E970" s="28"/>
      <c r="F970" s="28"/>
      <c r="G970" s="28"/>
      <c r="H970" s="28"/>
      <c r="I970" s="28"/>
      <c r="J970" s="28"/>
      <c r="K970" s="28"/>
    </row>
    <row r="971" spans="2:11" ht="12.75" customHeight="1" x14ac:dyDescent="0.2">
      <c r="B971" s="26"/>
      <c r="C971" s="27"/>
      <c r="D971" s="26"/>
      <c r="E971" s="28"/>
      <c r="F971" s="28"/>
      <c r="G971" s="28"/>
      <c r="H971" s="28"/>
      <c r="I971" s="28"/>
      <c r="J971" s="28"/>
      <c r="K971" s="28"/>
    </row>
    <row r="972" spans="2:11" ht="12.75" customHeight="1" x14ac:dyDescent="0.2">
      <c r="B972" s="26"/>
      <c r="C972" s="27"/>
      <c r="D972" s="26"/>
      <c r="E972" s="28"/>
      <c r="F972" s="28"/>
      <c r="G972" s="28"/>
      <c r="H972" s="28"/>
      <c r="I972" s="28"/>
      <c r="J972" s="28"/>
      <c r="K972" s="28"/>
    </row>
    <row r="973" spans="2:11" ht="12.75" customHeight="1" x14ac:dyDescent="0.2">
      <c r="B973" s="26"/>
      <c r="C973" s="27"/>
      <c r="D973" s="26"/>
      <c r="E973" s="28"/>
      <c r="F973" s="28"/>
      <c r="G973" s="28"/>
      <c r="H973" s="28"/>
      <c r="I973" s="28"/>
      <c r="J973" s="28"/>
      <c r="K973" s="28"/>
    </row>
    <row r="974" spans="2:11" ht="12.75" customHeight="1" x14ac:dyDescent="0.2">
      <c r="B974" s="26"/>
      <c r="C974" s="27"/>
      <c r="D974" s="26"/>
      <c r="E974" s="28"/>
      <c r="F974" s="28"/>
      <c r="G974" s="28"/>
      <c r="H974" s="28"/>
      <c r="I974" s="28"/>
      <c r="J974" s="28"/>
      <c r="K974" s="28"/>
    </row>
    <row r="975" spans="2:11" ht="12.75" customHeight="1" x14ac:dyDescent="0.2">
      <c r="B975" s="26"/>
      <c r="C975" s="27"/>
      <c r="D975" s="26"/>
      <c r="E975" s="28"/>
      <c r="F975" s="28"/>
      <c r="G975" s="28"/>
      <c r="H975" s="28"/>
      <c r="I975" s="28"/>
      <c r="J975" s="28"/>
      <c r="K975" s="28"/>
    </row>
    <row r="976" spans="2:11" ht="12.75" customHeight="1" x14ac:dyDescent="0.2">
      <c r="B976" s="26"/>
      <c r="C976" s="27"/>
      <c r="D976" s="26"/>
      <c r="E976" s="28"/>
      <c r="F976" s="28"/>
      <c r="G976" s="28"/>
      <c r="H976" s="28"/>
      <c r="I976" s="28"/>
      <c r="J976" s="28"/>
      <c r="K976" s="28"/>
    </row>
    <row r="977" spans="2:11" ht="12.75" customHeight="1" x14ac:dyDescent="0.2">
      <c r="B977" s="26"/>
      <c r="C977" s="27"/>
      <c r="D977" s="26"/>
      <c r="E977" s="28"/>
      <c r="F977" s="28"/>
      <c r="G977" s="28"/>
      <c r="H977" s="28"/>
      <c r="I977" s="28"/>
      <c r="J977" s="28"/>
      <c r="K977" s="28"/>
    </row>
    <row r="978" spans="2:11" ht="12.75" customHeight="1" x14ac:dyDescent="0.2">
      <c r="B978" s="26"/>
      <c r="C978" s="27"/>
      <c r="D978" s="26"/>
      <c r="E978" s="28"/>
      <c r="F978" s="28"/>
      <c r="G978" s="28"/>
      <c r="H978" s="28"/>
      <c r="I978" s="28"/>
      <c r="J978" s="28"/>
      <c r="K978" s="28"/>
    </row>
    <row r="979" spans="2:11" ht="12.75" customHeight="1" x14ac:dyDescent="0.2">
      <c r="B979" s="26"/>
      <c r="C979" s="27"/>
      <c r="D979" s="26"/>
      <c r="E979" s="28"/>
      <c r="F979" s="28"/>
      <c r="G979" s="28"/>
      <c r="H979" s="28"/>
      <c r="I979" s="28"/>
      <c r="J979" s="28"/>
      <c r="K979" s="28"/>
    </row>
    <row r="980" spans="2:11" ht="12.75" customHeight="1" x14ac:dyDescent="0.2">
      <c r="B980" s="26"/>
      <c r="C980" s="27"/>
      <c r="D980" s="26"/>
      <c r="E980" s="28"/>
      <c r="F980" s="28"/>
      <c r="G980" s="28"/>
      <c r="H980" s="28"/>
      <c r="I980" s="28"/>
      <c r="J980" s="28"/>
      <c r="K980" s="28"/>
    </row>
    <row r="981" spans="2:11" ht="12.75" customHeight="1" x14ac:dyDescent="0.2">
      <c r="B981" s="26"/>
      <c r="C981" s="27"/>
      <c r="D981" s="26"/>
      <c r="E981" s="28"/>
      <c r="F981" s="28"/>
      <c r="G981" s="28"/>
      <c r="H981" s="28"/>
      <c r="I981" s="28"/>
      <c r="J981" s="28"/>
      <c r="K981" s="28"/>
    </row>
    <row r="982" spans="2:11" ht="12.75" customHeight="1" x14ac:dyDescent="0.2">
      <c r="B982" s="26"/>
      <c r="C982" s="27"/>
      <c r="D982" s="26"/>
      <c r="E982" s="28"/>
      <c r="F982" s="28"/>
      <c r="G982" s="28"/>
      <c r="H982" s="28"/>
      <c r="I982" s="28"/>
      <c r="J982" s="28"/>
      <c r="K982" s="28"/>
    </row>
  </sheetData>
  <mergeCells count="2">
    <mergeCell ref="B47:C47"/>
    <mergeCell ref="D48:J48"/>
  </mergeCells>
  <printOptions horizontalCentered="1"/>
  <pageMargins left="0.25" right="0.25" top="0.75" bottom="0.75" header="0" footer="0"/>
  <pageSetup paperSize="9" fitToHeight="0" orientation="landscape"/>
  <headerFooter>
    <oddFooter>&amp;R14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A1:Z942"/>
  <sheetViews>
    <sheetView showGridLines="0" workbookViewId="0"/>
  </sheetViews>
  <sheetFormatPr defaultColWidth="12.5703125" defaultRowHeight="15" customHeight="1" x14ac:dyDescent="0.2"/>
  <cols>
    <col min="1" max="1" width="3.42578125" customWidth="1"/>
    <col min="2" max="2" width="7.85546875" customWidth="1"/>
    <col min="3" max="3" width="101.7109375" customWidth="1"/>
    <col min="4" max="4" width="14.5703125" customWidth="1"/>
    <col min="5" max="5" width="13.7109375" customWidth="1"/>
    <col min="6" max="6" width="10.85546875" customWidth="1"/>
    <col min="7" max="8" width="19" customWidth="1"/>
    <col min="9" max="9" width="28.7109375" customWidth="1"/>
    <col min="10" max="10" width="12.85546875" customWidth="1"/>
    <col min="11" max="26" width="8.5703125" customWidth="1"/>
  </cols>
  <sheetData>
    <row r="1" spans="1:26" ht="13.5" customHeight="1" x14ac:dyDescent="0.2">
      <c r="B1" s="28"/>
      <c r="C1" s="150"/>
      <c r="D1" s="28"/>
      <c r="E1" s="28"/>
      <c r="F1" s="28"/>
    </row>
    <row r="2" spans="1:26" ht="13.5" customHeight="1" x14ac:dyDescent="0.2">
      <c r="B2" s="28"/>
      <c r="C2" s="150"/>
      <c r="D2" s="28"/>
      <c r="E2" s="28"/>
      <c r="F2" s="28"/>
    </row>
    <row r="3" spans="1:26" ht="13.5" customHeight="1" x14ac:dyDescent="0.2">
      <c r="B3" s="28"/>
      <c r="C3" s="151"/>
      <c r="D3" s="28"/>
      <c r="E3" s="28"/>
      <c r="F3" s="28"/>
    </row>
    <row r="4" spans="1:26" ht="13.5" customHeight="1" x14ac:dyDescent="0.2">
      <c r="B4" s="28"/>
      <c r="C4" s="150"/>
      <c r="D4" s="28"/>
      <c r="E4" s="28"/>
      <c r="F4" s="28"/>
    </row>
    <row r="5" spans="1:26" ht="13.5" customHeight="1" x14ac:dyDescent="0.2">
      <c r="B5" s="28"/>
      <c r="C5" s="150"/>
      <c r="D5" s="28"/>
      <c r="E5" s="28"/>
      <c r="F5" s="28"/>
    </row>
    <row r="6" spans="1:26" ht="13.5" customHeight="1" x14ac:dyDescent="0.25">
      <c r="B6" s="18" t="s">
        <v>126</v>
      </c>
      <c r="C6" s="150"/>
      <c r="D6" s="28"/>
      <c r="E6" s="28"/>
      <c r="F6" s="28"/>
    </row>
    <row r="7" spans="1:26" ht="13.5" customHeight="1" x14ac:dyDescent="0.2">
      <c r="B7" s="26"/>
      <c r="C7" s="27"/>
      <c r="D7" s="26"/>
      <c r="E7" s="28"/>
      <c r="F7" s="28"/>
      <c r="G7" s="28"/>
      <c r="H7" s="28"/>
      <c r="I7" s="28"/>
      <c r="J7" s="28"/>
      <c r="K7" s="28"/>
    </row>
    <row r="8" spans="1:26" ht="33.75" customHeight="1" x14ac:dyDescent="0.2">
      <c r="A8" s="32"/>
      <c r="B8" s="152" t="s">
        <v>56</v>
      </c>
      <c r="C8" s="152" t="s">
        <v>57</v>
      </c>
      <c r="D8" s="152" t="s">
        <v>58</v>
      </c>
      <c r="E8" s="152" t="s">
        <v>59</v>
      </c>
      <c r="F8" s="152" t="s">
        <v>60</v>
      </c>
      <c r="G8" s="152" t="s">
        <v>61</v>
      </c>
      <c r="H8" s="152" t="s">
        <v>127</v>
      </c>
      <c r="I8" s="152" t="s">
        <v>62</v>
      </c>
      <c r="J8" s="152" t="s">
        <v>63</v>
      </c>
      <c r="K8" s="152" t="s">
        <v>65</v>
      </c>
      <c r="L8" s="32"/>
      <c r="M8" s="32"/>
      <c r="N8" s="32"/>
      <c r="O8" s="32"/>
      <c r="P8" s="32"/>
      <c r="Q8" s="32"/>
      <c r="R8" s="32"/>
      <c r="S8" s="32"/>
      <c r="T8" s="32"/>
      <c r="U8" s="32"/>
      <c r="V8" s="32"/>
      <c r="W8" s="32"/>
      <c r="X8" s="32"/>
      <c r="Y8" s="32"/>
      <c r="Z8" s="32"/>
    </row>
    <row r="9" spans="1:26" ht="13.5" customHeight="1" x14ac:dyDescent="0.2">
      <c r="B9" s="57" t="s">
        <v>67</v>
      </c>
      <c r="C9" s="153" t="s">
        <v>68</v>
      </c>
      <c r="D9" s="57" t="s">
        <v>67</v>
      </c>
      <c r="E9" s="49">
        <v>45693</v>
      </c>
      <c r="F9" s="49">
        <v>45707</v>
      </c>
      <c r="G9" s="57">
        <v>2</v>
      </c>
      <c r="H9" s="57" t="s">
        <v>128</v>
      </c>
      <c r="I9" s="154" t="s">
        <v>69</v>
      </c>
      <c r="J9" s="155" t="s">
        <v>70</v>
      </c>
      <c r="K9" s="156"/>
    </row>
    <row r="10" spans="1:26" ht="13.5" customHeight="1" x14ac:dyDescent="0.2">
      <c r="B10" s="57" t="s">
        <v>71</v>
      </c>
      <c r="C10" s="153" t="s">
        <v>72</v>
      </c>
      <c r="D10" s="57" t="s">
        <v>67</v>
      </c>
      <c r="E10" s="49">
        <v>45693</v>
      </c>
      <c r="F10" s="49">
        <v>45707</v>
      </c>
      <c r="G10" s="57">
        <v>2</v>
      </c>
      <c r="H10" s="57" t="s">
        <v>129</v>
      </c>
      <c r="I10" s="154" t="s">
        <v>69</v>
      </c>
      <c r="J10" s="155" t="s">
        <v>70</v>
      </c>
      <c r="K10" s="156"/>
    </row>
    <row r="11" spans="1:26" ht="13.5" customHeight="1" x14ac:dyDescent="0.2">
      <c r="B11" s="57" t="s">
        <v>73</v>
      </c>
      <c r="C11" s="153" t="s">
        <v>74</v>
      </c>
      <c r="D11" s="57" t="s">
        <v>71</v>
      </c>
      <c r="E11" s="49">
        <v>45707</v>
      </c>
      <c r="F11" s="49">
        <v>45721</v>
      </c>
      <c r="G11" s="57">
        <v>2</v>
      </c>
      <c r="H11" s="155" t="s">
        <v>129</v>
      </c>
      <c r="I11" s="154" t="s">
        <v>69</v>
      </c>
      <c r="J11" s="155" t="s">
        <v>70</v>
      </c>
      <c r="K11" s="156"/>
    </row>
    <row r="12" spans="1:26" ht="13.5" customHeight="1" x14ac:dyDescent="0.2">
      <c r="B12" s="57" t="s">
        <v>76</v>
      </c>
      <c r="C12" s="153" t="s">
        <v>77</v>
      </c>
      <c r="D12" s="57" t="s">
        <v>76</v>
      </c>
      <c r="E12" s="49">
        <v>45721</v>
      </c>
      <c r="F12" s="49">
        <v>45735</v>
      </c>
      <c r="G12" s="155">
        <v>2</v>
      </c>
      <c r="H12" s="57" t="s">
        <v>129</v>
      </c>
      <c r="I12" s="154" t="s">
        <v>69</v>
      </c>
      <c r="J12" s="155" t="s">
        <v>70</v>
      </c>
      <c r="K12" s="100"/>
    </row>
    <row r="13" spans="1:26" ht="13.5" customHeight="1" x14ac:dyDescent="0.2">
      <c r="B13" s="57" t="s">
        <v>78</v>
      </c>
      <c r="C13" s="157" t="s">
        <v>79</v>
      </c>
      <c r="D13" s="80">
        <v>45717</v>
      </c>
      <c r="E13" s="49">
        <v>45721</v>
      </c>
      <c r="F13" s="49">
        <v>45735</v>
      </c>
      <c r="G13" s="155">
        <v>2</v>
      </c>
      <c r="H13" s="155" t="s">
        <v>129</v>
      </c>
      <c r="I13" s="154" t="s">
        <v>69</v>
      </c>
      <c r="J13" s="155" t="s">
        <v>70</v>
      </c>
      <c r="K13" s="100"/>
    </row>
    <row r="14" spans="1:26" ht="13.5" customHeight="1" x14ac:dyDescent="0.2">
      <c r="B14" s="80">
        <v>45718</v>
      </c>
      <c r="C14" s="157" t="s">
        <v>80</v>
      </c>
      <c r="D14" s="57" t="s">
        <v>78</v>
      </c>
      <c r="E14" s="49">
        <v>45735</v>
      </c>
      <c r="F14" s="49">
        <v>45749</v>
      </c>
      <c r="G14" s="155">
        <v>2</v>
      </c>
      <c r="H14" s="155" t="s">
        <v>129</v>
      </c>
      <c r="I14" s="154" t="s">
        <v>69</v>
      </c>
      <c r="J14" s="155" t="s">
        <v>70</v>
      </c>
      <c r="K14" s="100"/>
    </row>
    <row r="15" spans="1:26" ht="13.5" customHeight="1" x14ac:dyDescent="0.2">
      <c r="B15" s="57" t="s">
        <v>83</v>
      </c>
      <c r="C15" s="157" t="s">
        <v>84</v>
      </c>
      <c r="D15" s="57" t="s">
        <v>73</v>
      </c>
      <c r="E15" s="87">
        <v>45749</v>
      </c>
      <c r="F15" s="87">
        <v>45756</v>
      </c>
      <c r="G15" s="155">
        <v>1</v>
      </c>
      <c r="H15" s="155" t="s">
        <v>128</v>
      </c>
      <c r="I15" s="155" t="s">
        <v>85</v>
      </c>
      <c r="J15" s="155" t="s">
        <v>70</v>
      </c>
      <c r="K15" s="100"/>
    </row>
    <row r="16" spans="1:26" ht="13.5" customHeight="1" x14ac:dyDescent="0.2">
      <c r="B16" s="80">
        <v>45691</v>
      </c>
      <c r="C16" s="157" t="s">
        <v>86</v>
      </c>
      <c r="D16" s="57" t="s">
        <v>83</v>
      </c>
      <c r="E16" s="87">
        <v>45756</v>
      </c>
      <c r="F16" s="87">
        <v>45763</v>
      </c>
      <c r="G16" s="155">
        <v>1</v>
      </c>
      <c r="H16" s="155" t="s">
        <v>128</v>
      </c>
      <c r="I16" s="155" t="s">
        <v>85</v>
      </c>
      <c r="J16" s="155" t="s">
        <v>70</v>
      </c>
      <c r="K16" s="100"/>
    </row>
    <row r="17" spans="2:11" ht="13.5" customHeight="1" x14ac:dyDescent="0.2">
      <c r="B17" s="57" t="s">
        <v>88</v>
      </c>
      <c r="C17" s="157" t="s">
        <v>89</v>
      </c>
      <c r="D17" s="80">
        <v>45691</v>
      </c>
      <c r="E17" s="87">
        <v>45763</v>
      </c>
      <c r="F17" s="87">
        <v>45777</v>
      </c>
      <c r="G17" s="155">
        <v>2</v>
      </c>
      <c r="H17" s="155" t="s">
        <v>129</v>
      </c>
      <c r="I17" s="158" t="s">
        <v>90</v>
      </c>
      <c r="J17" s="155" t="s">
        <v>70</v>
      </c>
      <c r="K17" s="100"/>
    </row>
    <row r="18" spans="2:11" ht="13.5" customHeight="1" x14ac:dyDescent="0.2">
      <c r="B18" s="80">
        <v>45692</v>
      </c>
      <c r="C18" s="157" t="s">
        <v>91</v>
      </c>
      <c r="D18" s="57" t="s">
        <v>88</v>
      </c>
      <c r="E18" s="49">
        <v>45777</v>
      </c>
      <c r="F18" s="49">
        <v>45784</v>
      </c>
      <c r="G18" s="57">
        <v>1</v>
      </c>
      <c r="H18" s="57" t="s">
        <v>129</v>
      </c>
      <c r="I18" s="98" t="s">
        <v>90</v>
      </c>
      <c r="J18" s="57" t="s">
        <v>70</v>
      </c>
      <c r="K18" s="100"/>
    </row>
    <row r="19" spans="2:11" ht="13.5" customHeight="1" x14ac:dyDescent="0.2">
      <c r="B19" s="80">
        <v>45720</v>
      </c>
      <c r="C19" s="157" t="s">
        <v>92</v>
      </c>
      <c r="D19" s="80">
        <v>45692</v>
      </c>
      <c r="E19" s="49">
        <v>45784</v>
      </c>
      <c r="F19" s="49">
        <v>45798</v>
      </c>
      <c r="G19" s="57">
        <v>2</v>
      </c>
      <c r="H19" s="57" t="s">
        <v>129</v>
      </c>
      <c r="I19" s="98" t="s">
        <v>90</v>
      </c>
      <c r="J19" s="57" t="s">
        <v>70</v>
      </c>
      <c r="K19" s="100"/>
    </row>
    <row r="20" spans="2:11" ht="13.5" customHeight="1" x14ac:dyDescent="0.2">
      <c r="B20" s="80">
        <v>45751</v>
      </c>
      <c r="C20" s="157" t="s">
        <v>93</v>
      </c>
      <c r="D20" s="57">
        <v>4.3</v>
      </c>
      <c r="E20" s="49">
        <v>45798</v>
      </c>
      <c r="F20" s="49">
        <v>45812</v>
      </c>
      <c r="G20" s="57">
        <v>2</v>
      </c>
      <c r="H20" s="57" t="s">
        <v>129</v>
      </c>
      <c r="I20" s="98" t="s">
        <v>90</v>
      </c>
      <c r="J20" s="57" t="s">
        <v>70</v>
      </c>
      <c r="K20" s="100"/>
    </row>
    <row r="21" spans="2:11" ht="13.5" customHeight="1" x14ac:dyDescent="0.2">
      <c r="B21" s="57" t="s">
        <v>95</v>
      </c>
      <c r="C21" s="159" t="s">
        <v>96</v>
      </c>
      <c r="D21" s="57">
        <v>4.4000000000000004</v>
      </c>
      <c r="E21" s="49">
        <v>45812</v>
      </c>
      <c r="F21" s="49">
        <v>45826</v>
      </c>
      <c r="G21" s="57">
        <v>2</v>
      </c>
      <c r="H21" s="57" t="s">
        <v>129</v>
      </c>
      <c r="I21" s="98" t="s">
        <v>97</v>
      </c>
      <c r="J21" s="57" t="s">
        <v>70</v>
      </c>
      <c r="K21" s="100"/>
    </row>
    <row r="22" spans="2:11" ht="13.5" customHeight="1" x14ac:dyDescent="0.2">
      <c r="B22" s="57" t="s">
        <v>99</v>
      </c>
      <c r="C22" s="157" t="s">
        <v>100</v>
      </c>
      <c r="D22" s="80">
        <v>45662</v>
      </c>
      <c r="E22" s="49">
        <v>45826</v>
      </c>
      <c r="F22" s="49">
        <v>45833</v>
      </c>
      <c r="G22" s="57">
        <v>1</v>
      </c>
      <c r="H22" s="57" t="s">
        <v>128</v>
      </c>
      <c r="I22" s="98" t="s">
        <v>101</v>
      </c>
      <c r="J22" s="57" t="s">
        <v>70</v>
      </c>
      <c r="K22" s="156"/>
    </row>
    <row r="23" spans="2:11" ht="13.5" customHeight="1" x14ac:dyDescent="0.2">
      <c r="B23" s="80">
        <v>45664</v>
      </c>
      <c r="C23" s="160" t="s">
        <v>103</v>
      </c>
      <c r="D23" s="80">
        <v>45663</v>
      </c>
      <c r="E23" s="49">
        <v>45833</v>
      </c>
      <c r="F23" s="49">
        <v>45847</v>
      </c>
      <c r="G23" s="57">
        <v>2</v>
      </c>
      <c r="H23" s="57" t="s">
        <v>128</v>
      </c>
      <c r="I23" s="98" t="s">
        <v>104</v>
      </c>
      <c r="J23" s="161" t="s">
        <v>70</v>
      </c>
      <c r="K23" s="156"/>
    </row>
    <row r="24" spans="2:11" ht="13.5" customHeight="1" x14ac:dyDescent="0.2">
      <c r="B24" s="80">
        <v>45695</v>
      </c>
      <c r="C24" s="157" t="s">
        <v>105</v>
      </c>
      <c r="D24" s="80">
        <v>45664</v>
      </c>
      <c r="E24" s="49">
        <v>45847</v>
      </c>
      <c r="F24" s="49">
        <v>45861</v>
      </c>
      <c r="G24" s="57">
        <v>2</v>
      </c>
      <c r="H24" s="57" t="s">
        <v>129</v>
      </c>
      <c r="I24" s="98" t="s">
        <v>106</v>
      </c>
      <c r="J24" s="57" t="s">
        <v>70</v>
      </c>
      <c r="K24" s="156"/>
    </row>
    <row r="25" spans="2:11" ht="13.5" customHeight="1" x14ac:dyDescent="0.2">
      <c r="B25" s="80">
        <v>45665</v>
      </c>
      <c r="C25" s="157" t="s">
        <v>108</v>
      </c>
      <c r="D25" s="57">
        <v>8</v>
      </c>
      <c r="E25" s="49">
        <v>45861</v>
      </c>
      <c r="F25" s="57" t="s">
        <v>109</v>
      </c>
      <c r="G25" s="57">
        <v>2</v>
      </c>
      <c r="H25" s="57" t="s">
        <v>129</v>
      </c>
      <c r="I25" s="57" t="s">
        <v>110</v>
      </c>
      <c r="J25" s="57" t="s">
        <v>70</v>
      </c>
      <c r="K25" s="156"/>
    </row>
    <row r="26" spans="2:11" ht="13.5" customHeight="1" x14ac:dyDescent="0.2">
      <c r="B26" s="80">
        <v>45696</v>
      </c>
      <c r="C26" s="157" t="s">
        <v>111</v>
      </c>
      <c r="D26" s="80">
        <v>45665</v>
      </c>
      <c r="E26" s="49">
        <v>45868</v>
      </c>
      <c r="F26" s="49">
        <v>45875</v>
      </c>
      <c r="G26" s="57">
        <v>2</v>
      </c>
      <c r="H26" s="57" t="s">
        <v>129</v>
      </c>
      <c r="I26" s="57" t="s">
        <v>110</v>
      </c>
      <c r="J26" s="57" t="s">
        <v>70</v>
      </c>
      <c r="K26" s="156"/>
    </row>
    <row r="27" spans="2:11" ht="13.5" customHeight="1" x14ac:dyDescent="0.2">
      <c r="B27" s="80">
        <v>45724</v>
      </c>
      <c r="C27" s="157" t="s">
        <v>112</v>
      </c>
      <c r="D27" s="80">
        <v>45696</v>
      </c>
      <c r="E27" s="49">
        <v>45875</v>
      </c>
      <c r="F27" s="49">
        <v>45889</v>
      </c>
      <c r="G27" s="57">
        <v>2</v>
      </c>
      <c r="H27" s="57" t="s">
        <v>129</v>
      </c>
      <c r="I27" s="57" t="s">
        <v>110</v>
      </c>
      <c r="J27" s="57" t="s">
        <v>70</v>
      </c>
      <c r="K27" s="156"/>
    </row>
    <row r="28" spans="2:11" ht="13.5" customHeight="1" x14ac:dyDescent="0.2">
      <c r="B28" s="80">
        <v>45666</v>
      </c>
      <c r="C28" s="157" t="s">
        <v>114</v>
      </c>
      <c r="D28" s="80">
        <v>45724</v>
      </c>
      <c r="E28" s="49">
        <v>45889</v>
      </c>
      <c r="F28" s="49">
        <v>45896</v>
      </c>
      <c r="G28" s="57">
        <v>2</v>
      </c>
      <c r="H28" s="57" t="s">
        <v>129</v>
      </c>
      <c r="I28" s="57" t="s">
        <v>110</v>
      </c>
      <c r="J28" s="57" t="s">
        <v>70</v>
      </c>
      <c r="K28" s="156"/>
    </row>
    <row r="29" spans="2:11" ht="13.5" customHeight="1" x14ac:dyDescent="0.2">
      <c r="B29" s="80">
        <v>45697</v>
      </c>
      <c r="C29" s="157" t="s">
        <v>115</v>
      </c>
      <c r="D29" s="80">
        <v>45666</v>
      </c>
      <c r="E29" s="49">
        <v>45896</v>
      </c>
      <c r="F29" s="49">
        <v>45903</v>
      </c>
      <c r="G29" s="57">
        <v>2</v>
      </c>
      <c r="H29" s="57" t="s">
        <v>129</v>
      </c>
      <c r="I29" s="57" t="s">
        <v>110</v>
      </c>
      <c r="J29" s="57" t="s">
        <v>70</v>
      </c>
      <c r="K29" s="156"/>
    </row>
    <row r="30" spans="2:11" ht="13.5" customHeight="1" x14ac:dyDescent="0.2">
      <c r="B30" s="80">
        <v>45725</v>
      </c>
      <c r="C30" s="157" t="s">
        <v>116</v>
      </c>
      <c r="D30" s="80">
        <v>45697</v>
      </c>
      <c r="E30" s="49">
        <v>45903</v>
      </c>
      <c r="F30" s="49">
        <v>45910</v>
      </c>
      <c r="G30" s="57">
        <v>2</v>
      </c>
      <c r="H30" s="57" t="s">
        <v>129</v>
      </c>
      <c r="I30" s="57" t="s">
        <v>110</v>
      </c>
      <c r="J30" s="57" t="s">
        <v>70</v>
      </c>
      <c r="K30" s="156"/>
    </row>
    <row r="31" spans="2:11" ht="13.5" customHeight="1" x14ac:dyDescent="0.2">
      <c r="B31" s="121">
        <v>45667</v>
      </c>
      <c r="C31" s="157" t="s">
        <v>118</v>
      </c>
      <c r="D31" s="121">
        <v>45725</v>
      </c>
      <c r="E31" s="49">
        <v>45910</v>
      </c>
      <c r="F31" s="49">
        <v>45917</v>
      </c>
      <c r="G31" s="57">
        <v>2</v>
      </c>
      <c r="H31" s="57" t="s">
        <v>129</v>
      </c>
      <c r="I31" s="57" t="s">
        <v>119</v>
      </c>
      <c r="J31" s="57" t="s">
        <v>70</v>
      </c>
      <c r="K31" s="156"/>
    </row>
    <row r="32" spans="2:11" ht="13.5" customHeight="1" x14ac:dyDescent="0.2">
      <c r="B32" s="121">
        <v>45698</v>
      </c>
      <c r="C32" s="157" t="s">
        <v>120</v>
      </c>
      <c r="D32" s="121">
        <v>45667</v>
      </c>
      <c r="E32" s="49">
        <v>45917</v>
      </c>
      <c r="F32" s="49">
        <v>45924</v>
      </c>
      <c r="G32" s="57">
        <v>2</v>
      </c>
      <c r="H32" s="57" t="s">
        <v>129</v>
      </c>
      <c r="I32" s="57" t="s">
        <v>106</v>
      </c>
      <c r="J32" s="57" t="s">
        <v>70</v>
      </c>
      <c r="K32" s="156"/>
    </row>
    <row r="33" spans="2:13" ht="13.5" customHeight="1" x14ac:dyDescent="0.2">
      <c r="B33" s="162" t="s">
        <v>122</v>
      </c>
      <c r="C33" s="157" t="s">
        <v>123</v>
      </c>
      <c r="D33" s="138">
        <v>45698</v>
      </c>
      <c r="E33" s="49">
        <v>45924</v>
      </c>
      <c r="F33" s="49">
        <v>45931</v>
      </c>
      <c r="G33" s="57">
        <v>2</v>
      </c>
      <c r="H33" s="57" t="s">
        <v>129</v>
      </c>
      <c r="I33" s="163" t="s">
        <v>110</v>
      </c>
      <c r="J33" s="57" t="s">
        <v>70</v>
      </c>
      <c r="K33" s="145"/>
    </row>
    <row r="34" spans="2:13" ht="13.5" customHeight="1" x14ac:dyDescent="0.2">
      <c r="B34" s="138">
        <v>45699</v>
      </c>
      <c r="C34" s="157" t="s">
        <v>124</v>
      </c>
      <c r="D34" s="138">
        <v>45668</v>
      </c>
      <c r="E34" s="49">
        <v>45931</v>
      </c>
      <c r="F34" s="49">
        <v>45938</v>
      </c>
      <c r="G34" s="57">
        <v>2</v>
      </c>
      <c r="H34" s="57" t="s">
        <v>129</v>
      </c>
      <c r="I34" s="163" t="s">
        <v>110</v>
      </c>
      <c r="J34" s="57" t="s">
        <v>70</v>
      </c>
      <c r="K34" s="145"/>
    </row>
    <row r="35" spans="2:13" ht="13.5" customHeight="1" x14ac:dyDescent="0.2">
      <c r="B35" s="28"/>
      <c r="C35" s="150"/>
      <c r="D35" s="28"/>
      <c r="E35" s="28"/>
      <c r="F35" s="28"/>
    </row>
    <row r="36" spans="2:13" ht="13.5" customHeight="1" x14ac:dyDescent="0.2">
      <c r="B36" s="28"/>
      <c r="C36" s="150"/>
      <c r="D36" s="28"/>
      <c r="E36" s="28"/>
      <c r="F36" s="28"/>
    </row>
    <row r="37" spans="2:13" ht="13.5" customHeight="1" x14ac:dyDescent="0.2">
      <c r="B37" s="28"/>
      <c r="D37" s="31"/>
      <c r="E37" s="27"/>
      <c r="F37" s="26"/>
      <c r="G37" s="28"/>
      <c r="H37" s="28"/>
      <c r="I37" s="28"/>
      <c r="J37" s="28"/>
      <c r="K37" s="28"/>
      <c r="L37" s="28"/>
      <c r="M37" s="28"/>
    </row>
    <row r="38" spans="2:13" ht="13.5" customHeight="1" x14ac:dyDescent="0.2">
      <c r="B38" s="28"/>
      <c r="D38" s="26"/>
      <c r="E38" s="27"/>
      <c r="F38" s="26"/>
      <c r="G38" s="28"/>
      <c r="H38" s="28"/>
      <c r="I38" s="28"/>
      <c r="J38" s="28"/>
      <c r="K38" s="28"/>
      <c r="L38" s="28"/>
      <c r="M38" s="28"/>
    </row>
    <row r="39" spans="2:13" ht="13.5" customHeight="1" x14ac:dyDescent="0.2">
      <c r="B39" s="28"/>
      <c r="C39" s="150"/>
      <c r="D39" s="28"/>
      <c r="E39" s="28"/>
      <c r="F39" s="28"/>
    </row>
    <row r="40" spans="2:13" ht="13.5" customHeight="1" x14ac:dyDescent="0.2">
      <c r="B40" s="28"/>
      <c r="C40" s="150"/>
      <c r="D40" s="28"/>
      <c r="E40" s="28"/>
      <c r="F40" s="28"/>
    </row>
    <row r="41" spans="2:13" ht="13.5" customHeight="1" x14ac:dyDescent="0.2">
      <c r="B41" s="28"/>
      <c r="C41" s="150"/>
      <c r="D41" s="28"/>
      <c r="E41" s="28"/>
      <c r="F41" s="28"/>
    </row>
    <row r="42" spans="2:13" ht="13.5" customHeight="1" x14ac:dyDescent="0.2">
      <c r="B42" s="28"/>
      <c r="C42" s="150"/>
      <c r="D42" s="28"/>
      <c r="E42" s="28"/>
      <c r="F42" s="28"/>
    </row>
    <row r="43" spans="2:13" ht="13.5" customHeight="1" x14ac:dyDescent="0.2">
      <c r="B43" s="28"/>
      <c r="C43" s="150"/>
      <c r="D43" s="28"/>
      <c r="E43" s="28"/>
      <c r="F43" s="28"/>
    </row>
    <row r="44" spans="2:13" ht="13.5" customHeight="1" x14ac:dyDescent="0.2">
      <c r="B44" s="28"/>
      <c r="C44" s="150"/>
      <c r="D44" s="28"/>
      <c r="E44" s="28"/>
      <c r="F44" s="28"/>
    </row>
    <row r="45" spans="2:13" ht="13.5" customHeight="1" x14ac:dyDescent="0.2">
      <c r="B45" s="28"/>
      <c r="C45" s="150"/>
      <c r="D45" s="28"/>
      <c r="E45" s="28"/>
      <c r="F45" s="28"/>
    </row>
    <row r="46" spans="2:13" ht="13.5" customHeight="1" x14ac:dyDescent="0.2">
      <c r="B46" s="28"/>
      <c r="C46" s="150"/>
      <c r="D46" s="28"/>
      <c r="E46" s="28"/>
      <c r="F46" s="28"/>
    </row>
    <row r="47" spans="2:13" ht="13.5" customHeight="1" x14ac:dyDescent="0.2">
      <c r="B47" s="28"/>
      <c r="C47" s="150"/>
      <c r="D47" s="28"/>
      <c r="E47" s="28"/>
      <c r="F47" s="28"/>
    </row>
    <row r="48" spans="2:13" ht="13.5" customHeight="1" x14ac:dyDescent="0.2">
      <c r="B48" s="28"/>
      <c r="C48" s="150"/>
      <c r="D48" s="28"/>
      <c r="E48" s="28"/>
      <c r="F48" s="28"/>
    </row>
    <row r="49" spans="2:6" ht="13.5" customHeight="1" x14ac:dyDescent="0.2">
      <c r="B49" s="28"/>
      <c r="C49" s="150"/>
      <c r="D49" s="28"/>
      <c r="E49" s="28"/>
      <c r="F49" s="28"/>
    </row>
    <row r="50" spans="2:6" ht="13.5" customHeight="1" x14ac:dyDescent="0.2">
      <c r="B50" s="28"/>
      <c r="C50" s="150"/>
      <c r="D50" s="28"/>
      <c r="E50" s="28"/>
      <c r="F50" s="28"/>
    </row>
    <row r="51" spans="2:6" ht="13.5" customHeight="1" x14ac:dyDescent="0.2">
      <c r="B51" s="28"/>
      <c r="C51" s="150"/>
      <c r="D51" s="28"/>
      <c r="E51" s="28"/>
      <c r="F51" s="28"/>
    </row>
    <row r="52" spans="2:6" ht="13.5" customHeight="1" x14ac:dyDescent="0.2">
      <c r="B52" s="28"/>
      <c r="C52" s="150"/>
      <c r="D52" s="28"/>
      <c r="E52" s="28"/>
      <c r="F52" s="28"/>
    </row>
    <row r="53" spans="2:6" ht="13.5" customHeight="1" x14ac:dyDescent="0.2">
      <c r="B53" s="28"/>
      <c r="C53" s="150"/>
      <c r="D53" s="28"/>
      <c r="E53" s="28"/>
      <c r="F53" s="28"/>
    </row>
    <row r="54" spans="2:6" ht="13.5" customHeight="1" x14ac:dyDescent="0.2">
      <c r="B54" s="28"/>
      <c r="C54" s="150"/>
      <c r="D54" s="28"/>
      <c r="E54" s="28"/>
      <c r="F54" s="28"/>
    </row>
    <row r="55" spans="2:6" ht="13.5" customHeight="1" x14ac:dyDescent="0.2">
      <c r="B55" s="28"/>
      <c r="C55" s="150"/>
      <c r="D55" s="28"/>
      <c r="E55" s="28"/>
      <c r="F55" s="28"/>
    </row>
    <row r="56" spans="2:6" ht="13.5" customHeight="1" x14ac:dyDescent="0.2">
      <c r="B56" s="28"/>
      <c r="C56" s="150"/>
      <c r="D56" s="28"/>
      <c r="E56" s="28"/>
      <c r="F56" s="28"/>
    </row>
    <row r="57" spans="2:6" ht="13.5" customHeight="1" x14ac:dyDescent="0.2">
      <c r="B57" s="28"/>
      <c r="C57" s="150"/>
      <c r="D57" s="28"/>
      <c r="E57" s="28"/>
      <c r="F57" s="28"/>
    </row>
    <row r="58" spans="2:6" ht="13.5" customHeight="1" x14ac:dyDescent="0.2">
      <c r="B58" s="28"/>
      <c r="C58" s="150"/>
      <c r="D58" s="28"/>
      <c r="E58" s="28"/>
      <c r="F58" s="28"/>
    </row>
    <row r="59" spans="2:6" ht="13.5" customHeight="1" x14ac:dyDescent="0.2">
      <c r="B59" s="28"/>
      <c r="C59" s="150"/>
      <c r="D59" s="28"/>
      <c r="E59" s="28"/>
      <c r="F59" s="28"/>
    </row>
    <row r="60" spans="2:6" ht="13.5" customHeight="1" x14ac:dyDescent="0.2">
      <c r="B60" s="28"/>
      <c r="C60" s="150"/>
      <c r="D60" s="28"/>
      <c r="E60" s="28"/>
      <c r="F60" s="28"/>
    </row>
    <row r="61" spans="2:6" ht="13.5" customHeight="1" x14ac:dyDescent="0.2">
      <c r="B61" s="28"/>
      <c r="C61" s="150"/>
      <c r="D61" s="28"/>
      <c r="E61" s="28"/>
      <c r="F61" s="28"/>
    </row>
    <row r="62" spans="2:6" ht="13.5" customHeight="1" x14ac:dyDescent="0.2">
      <c r="B62" s="28"/>
      <c r="C62" s="150"/>
      <c r="D62" s="28"/>
      <c r="E62" s="28"/>
      <c r="F62" s="28"/>
    </row>
    <row r="63" spans="2:6" ht="13.5" customHeight="1" x14ac:dyDescent="0.2">
      <c r="B63" s="28"/>
      <c r="C63" s="150"/>
      <c r="D63" s="28"/>
      <c r="E63" s="28"/>
      <c r="F63" s="28"/>
    </row>
    <row r="64" spans="2:6" ht="13.5" customHeight="1" x14ac:dyDescent="0.2">
      <c r="B64" s="28"/>
      <c r="C64" s="150"/>
      <c r="D64" s="28"/>
      <c r="E64" s="28"/>
      <c r="F64" s="28"/>
    </row>
    <row r="65" spans="2:6" ht="13.5" customHeight="1" x14ac:dyDescent="0.2">
      <c r="B65" s="28"/>
      <c r="C65" s="150"/>
      <c r="D65" s="28"/>
      <c r="E65" s="28"/>
      <c r="F65" s="28"/>
    </row>
    <row r="66" spans="2:6" ht="13.5" customHeight="1" x14ac:dyDescent="0.2">
      <c r="B66" s="28"/>
      <c r="C66" s="150"/>
      <c r="D66" s="28"/>
      <c r="E66" s="28"/>
      <c r="F66" s="28"/>
    </row>
    <row r="67" spans="2:6" ht="13.5" customHeight="1" x14ac:dyDescent="0.2">
      <c r="B67" s="28"/>
      <c r="C67" s="150"/>
      <c r="D67" s="28"/>
      <c r="E67" s="28"/>
      <c r="F67" s="28"/>
    </row>
    <row r="68" spans="2:6" ht="13.5" customHeight="1" x14ac:dyDescent="0.2">
      <c r="B68" s="28"/>
      <c r="C68" s="150"/>
      <c r="D68" s="28"/>
      <c r="E68" s="28"/>
      <c r="F68" s="28"/>
    </row>
    <row r="69" spans="2:6" ht="13.5" customHeight="1" x14ac:dyDescent="0.2">
      <c r="B69" s="28"/>
      <c r="C69" s="150"/>
      <c r="D69" s="28"/>
      <c r="E69" s="28"/>
      <c r="F69" s="28"/>
    </row>
    <row r="70" spans="2:6" ht="13.5" customHeight="1" x14ac:dyDescent="0.2">
      <c r="B70" s="28"/>
      <c r="C70" s="150"/>
      <c r="D70" s="28"/>
      <c r="E70" s="28"/>
      <c r="F70" s="28"/>
    </row>
    <row r="71" spans="2:6" ht="13.5" customHeight="1" x14ac:dyDescent="0.2">
      <c r="B71" s="28"/>
      <c r="C71" s="150"/>
      <c r="D71" s="28"/>
      <c r="E71" s="28"/>
      <c r="F71" s="28"/>
    </row>
    <row r="72" spans="2:6" ht="13.5" customHeight="1" x14ac:dyDescent="0.2">
      <c r="B72" s="28"/>
      <c r="C72" s="150"/>
      <c r="D72" s="28"/>
      <c r="E72" s="28"/>
      <c r="F72" s="28"/>
    </row>
    <row r="73" spans="2:6" ht="13.5" customHeight="1" x14ac:dyDescent="0.2">
      <c r="B73" s="28"/>
      <c r="C73" s="150"/>
      <c r="D73" s="28"/>
      <c r="E73" s="28"/>
      <c r="F73" s="28"/>
    </row>
    <row r="74" spans="2:6" ht="13.5" customHeight="1" x14ac:dyDescent="0.2">
      <c r="B74" s="28"/>
      <c r="C74" s="150"/>
      <c r="D74" s="28"/>
      <c r="E74" s="28"/>
      <c r="F74" s="28"/>
    </row>
    <row r="75" spans="2:6" ht="13.5" customHeight="1" x14ac:dyDescent="0.2">
      <c r="B75" s="28"/>
      <c r="C75" s="150"/>
      <c r="D75" s="28"/>
      <c r="E75" s="28"/>
      <c r="F75" s="28"/>
    </row>
    <row r="76" spans="2:6" ht="13.5" customHeight="1" x14ac:dyDescent="0.2">
      <c r="B76" s="28"/>
      <c r="C76" s="150"/>
      <c r="D76" s="28"/>
      <c r="E76" s="28"/>
      <c r="F76" s="28"/>
    </row>
    <row r="77" spans="2:6" ht="13.5" customHeight="1" x14ac:dyDescent="0.2">
      <c r="B77" s="28"/>
      <c r="C77" s="150"/>
      <c r="D77" s="28"/>
      <c r="E77" s="28"/>
      <c r="F77" s="28"/>
    </row>
    <row r="78" spans="2:6" ht="13.5" customHeight="1" x14ac:dyDescent="0.2">
      <c r="B78" s="28"/>
      <c r="C78" s="150"/>
      <c r="D78" s="28"/>
      <c r="E78" s="28"/>
      <c r="F78" s="28"/>
    </row>
    <row r="79" spans="2:6" ht="13.5" customHeight="1" x14ac:dyDescent="0.2">
      <c r="B79" s="28"/>
      <c r="C79" s="150"/>
      <c r="D79" s="28"/>
      <c r="E79" s="28"/>
      <c r="F79" s="28"/>
    </row>
    <row r="80" spans="2:6" ht="13.5" customHeight="1" x14ac:dyDescent="0.2">
      <c r="B80" s="28"/>
      <c r="C80" s="150"/>
      <c r="D80" s="28"/>
      <c r="E80" s="28"/>
      <c r="F80" s="28"/>
    </row>
    <row r="81" spans="2:6" ht="13.5" customHeight="1" x14ac:dyDescent="0.2">
      <c r="B81" s="28"/>
      <c r="C81" s="150"/>
      <c r="D81" s="28"/>
      <c r="E81" s="28"/>
      <c r="F81" s="28"/>
    </row>
    <row r="82" spans="2:6" ht="13.5" customHeight="1" x14ac:dyDescent="0.2">
      <c r="B82" s="28"/>
      <c r="C82" s="150"/>
      <c r="D82" s="28"/>
      <c r="E82" s="28"/>
      <c r="F82" s="28"/>
    </row>
    <row r="83" spans="2:6" ht="13.5" customHeight="1" x14ac:dyDescent="0.2">
      <c r="B83" s="28"/>
      <c r="C83" s="150"/>
      <c r="D83" s="28"/>
      <c r="E83" s="28"/>
      <c r="F83" s="28"/>
    </row>
    <row r="84" spans="2:6" ht="13.5" customHeight="1" x14ac:dyDescent="0.2">
      <c r="B84" s="28"/>
      <c r="C84" s="150"/>
      <c r="D84" s="28"/>
      <c r="E84" s="28"/>
      <c r="F84" s="28"/>
    </row>
    <row r="85" spans="2:6" ht="13.5" customHeight="1" x14ac:dyDescent="0.2">
      <c r="B85" s="28"/>
      <c r="C85" s="150"/>
      <c r="D85" s="28"/>
      <c r="E85" s="28"/>
      <c r="F85" s="28"/>
    </row>
    <row r="86" spans="2:6" ht="13.5" customHeight="1" x14ac:dyDescent="0.2">
      <c r="B86" s="28"/>
      <c r="C86" s="150"/>
      <c r="D86" s="28"/>
      <c r="E86" s="28"/>
      <c r="F86" s="28"/>
    </row>
    <row r="87" spans="2:6" ht="13.5" customHeight="1" x14ac:dyDescent="0.2">
      <c r="B87" s="28"/>
      <c r="C87" s="150"/>
      <c r="D87" s="28"/>
      <c r="E87" s="28"/>
      <c r="F87" s="28"/>
    </row>
    <row r="88" spans="2:6" ht="13.5" customHeight="1" x14ac:dyDescent="0.2">
      <c r="B88" s="28"/>
      <c r="C88" s="150"/>
      <c r="D88" s="28"/>
      <c r="E88" s="28"/>
      <c r="F88" s="28"/>
    </row>
    <row r="89" spans="2:6" ht="13.5" customHeight="1" x14ac:dyDescent="0.2">
      <c r="B89" s="28"/>
      <c r="C89" s="150"/>
      <c r="D89" s="28"/>
      <c r="E89" s="28"/>
      <c r="F89" s="28"/>
    </row>
    <row r="90" spans="2:6" ht="13.5" customHeight="1" x14ac:dyDescent="0.2">
      <c r="B90" s="28"/>
      <c r="C90" s="150"/>
      <c r="D90" s="28"/>
      <c r="E90" s="28"/>
      <c r="F90" s="28"/>
    </row>
    <row r="91" spans="2:6" ht="13.5" customHeight="1" x14ac:dyDescent="0.2">
      <c r="B91" s="28"/>
      <c r="C91" s="150"/>
      <c r="D91" s="28"/>
      <c r="E91" s="28"/>
      <c r="F91" s="28"/>
    </row>
    <row r="92" spans="2:6" ht="13.5" customHeight="1" x14ac:dyDescent="0.2">
      <c r="B92" s="28"/>
      <c r="C92" s="150"/>
      <c r="D92" s="28"/>
      <c r="E92" s="28"/>
      <c r="F92" s="28"/>
    </row>
    <row r="93" spans="2:6" ht="13.5" customHeight="1" x14ac:dyDescent="0.2">
      <c r="B93" s="28"/>
      <c r="C93" s="150"/>
      <c r="D93" s="28"/>
      <c r="E93" s="28"/>
      <c r="F93" s="28"/>
    </row>
    <row r="94" spans="2:6" ht="13.5" customHeight="1" x14ac:dyDescent="0.2">
      <c r="B94" s="28"/>
      <c r="C94" s="150"/>
      <c r="D94" s="28"/>
      <c r="E94" s="28"/>
      <c r="F94" s="28"/>
    </row>
    <row r="95" spans="2:6" ht="13.5" customHeight="1" x14ac:dyDescent="0.2">
      <c r="B95" s="28"/>
      <c r="C95" s="150"/>
      <c r="D95" s="28"/>
      <c r="E95" s="28"/>
      <c r="F95" s="28"/>
    </row>
    <row r="96" spans="2:6" ht="13.5" customHeight="1" x14ac:dyDescent="0.2">
      <c r="B96" s="28"/>
      <c r="C96" s="150"/>
      <c r="D96" s="28"/>
      <c r="E96" s="28"/>
      <c r="F96" s="28"/>
    </row>
    <row r="97" spans="2:6" ht="13.5" customHeight="1" x14ac:dyDescent="0.2">
      <c r="B97" s="28"/>
      <c r="C97" s="150"/>
      <c r="D97" s="28"/>
      <c r="E97" s="28"/>
      <c r="F97" s="28"/>
    </row>
    <row r="98" spans="2:6" ht="13.5" customHeight="1" x14ac:dyDescent="0.2">
      <c r="B98" s="28"/>
      <c r="C98" s="150"/>
      <c r="D98" s="28"/>
      <c r="E98" s="28"/>
      <c r="F98" s="28"/>
    </row>
    <row r="99" spans="2:6" ht="13.5" customHeight="1" x14ac:dyDescent="0.2">
      <c r="B99" s="28"/>
      <c r="C99" s="150"/>
      <c r="D99" s="28"/>
      <c r="E99" s="28"/>
      <c r="F99" s="28"/>
    </row>
    <row r="100" spans="2:6" ht="13.5" customHeight="1" x14ac:dyDescent="0.2">
      <c r="B100" s="28"/>
      <c r="C100" s="150"/>
      <c r="D100" s="28"/>
      <c r="E100" s="28"/>
      <c r="F100" s="28"/>
    </row>
    <row r="101" spans="2:6" ht="13.5" customHeight="1" x14ac:dyDescent="0.2">
      <c r="B101" s="28"/>
      <c r="C101" s="150"/>
      <c r="D101" s="28"/>
      <c r="E101" s="28"/>
      <c r="F101" s="28"/>
    </row>
    <row r="102" spans="2:6" ht="13.5" customHeight="1" x14ac:dyDescent="0.2">
      <c r="B102" s="28"/>
      <c r="C102" s="150"/>
      <c r="D102" s="28"/>
      <c r="E102" s="28"/>
      <c r="F102" s="28"/>
    </row>
    <row r="103" spans="2:6" ht="13.5" customHeight="1" x14ac:dyDescent="0.2">
      <c r="B103" s="28"/>
      <c r="C103" s="150"/>
      <c r="D103" s="28"/>
      <c r="E103" s="28"/>
      <c r="F103" s="28"/>
    </row>
    <row r="104" spans="2:6" ht="13.5" customHeight="1" x14ac:dyDescent="0.2">
      <c r="B104" s="28"/>
      <c r="C104" s="150"/>
      <c r="D104" s="28"/>
      <c r="E104" s="28"/>
      <c r="F104" s="28"/>
    </row>
    <row r="105" spans="2:6" ht="13.5" customHeight="1" x14ac:dyDescent="0.2">
      <c r="B105" s="28"/>
      <c r="C105" s="150"/>
      <c r="D105" s="28"/>
      <c r="E105" s="28"/>
      <c r="F105" s="28"/>
    </row>
    <row r="106" spans="2:6" ht="13.5" customHeight="1" x14ac:dyDescent="0.2">
      <c r="B106" s="28"/>
      <c r="C106" s="150"/>
      <c r="D106" s="28"/>
      <c r="E106" s="28"/>
      <c r="F106" s="28"/>
    </row>
    <row r="107" spans="2:6" ht="13.5" customHeight="1" x14ac:dyDescent="0.2">
      <c r="B107" s="28"/>
      <c r="C107" s="150"/>
      <c r="D107" s="28"/>
      <c r="E107" s="28"/>
      <c r="F107" s="28"/>
    </row>
    <row r="108" spans="2:6" ht="13.5" customHeight="1" x14ac:dyDescent="0.2">
      <c r="B108" s="28"/>
      <c r="C108" s="150"/>
      <c r="D108" s="28"/>
      <c r="E108" s="28"/>
      <c r="F108" s="28"/>
    </row>
    <row r="109" spans="2:6" ht="13.5" customHeight="1" x14ac:dyDescent="0.2">
      <c r="B109" s="28"/>
      <c r="C109" s="150"/>
      <c r="D109" s="28"/>
      <c r="E109" s="28"/>
      <c r="F109" s="28"/>
    </row>
    <row r="110" spans="2:6" ht="13.5" customHeight="1" x14ac:dyDescent="0.2">
      <c r="B110" s="28"/>
      <c r="C110" s="150"/>
      <c r="D110" s="28"/>
      <c r="E110" s="28"/>
      <c r="F110" s="28"/>
    </row>
    <row r="111" spans="2:6" ht="13.5" customHeight="1" x14ac:dyDescent="0.2">
      <c r="B111" s="28"/>
      <c r="C111" s="150"/>
      <c r="D111" s="28"/>
      <c r="E111" s="28"/>
      <c r="F111" s="28"/>
    </row>
    <row r="112" spans="2:6" ht="13.5" customHeight="1" x14ac:dyDescent="0.2">
      <c r="B112" s="28"/>
      <c r="C112" s="150"/>
      <c r="D112" s="28"/>
      <c r="E112" s="28"/>
      <c r="F112" s="28"/>
    </row>
    <row r="113" spans="2:6" ht="13.5" customHeight="1" x14ac:dyDescent="0.2">
      <c r="B113" s="28"/>
      <c r="C113" s="150"/>
      <c r="D113" s="28"/>
      <c r="E113" s="28"/>
      <c r="F113" s="28"/>
    </row>
    <row r="114" spans="2:6" ht="13.5" customHeight="1" x14ac:dyDescent="0.2">
      <c r="B114" s="28"/>
      <c r="C114" s="150"/>
      <c r="D114" s="28"/>
      <c r="E114" s="28"/>
      <c r="F114" s="28"/>
    </row>
    <row r="115" spans="2:6" ht="13.5" customHeight="1" x14ac:dyDescent="0.2">
      <c r="B115" s="28"/>
      <c r="C115" s="150"/>
      <c r="D115" s="28"/>
      <c r="E115" s="28"/>
      <c r="F115" s="28"/>
    </row>
    <row r="116" spans="2:6" ht="13.5" customHeight="1" x14ac:dyDescent="0.2">
      <c r="B116" s="28"/>
      <c r="C116" s="150"/>
      <c r="D116" s="28"/>
      <c r="E116" s="28"/>
      <c r="F116" s="28"/>
    </row>
    <row r="117" spans="2:6" ht="13.5" customHeight="1" x14ac:dyDescent="0.2">
      <c r="B117" s="28"/>
      <c r="C117" s="150"/>
      <c r="D117" s="28"/>
      <c r="E117" s="28"/>
      <c r="F117" s="28"/>
    </row>
    <row r="118" spans="2:6" ht="13.5" customHeight="1" x14ac:dyDescent="0.2">
      <c r="B118" s="28"/>
      <c r="C118" s="150"/>
      <c r="D118" s="28"/>
      <c r="E118" s="28"/>
      <c r="F118" s="28"/>
    </row>
    <row r="119" spans="2:6" ht="13.5" customHeight="1" x14ac:dyDescent="0.2">
      <c r="B119" s="28"/>
      <c r="C119" s="150"/>
      <c r="D119" s="28"/>
      <c r="E119" s="28"/>
      <c r="F119" s="28"/>
    </row>
    <row r="120" spans="2:6" ht="13.5" customHeight="1" x14ac:dyDescent="0.2">
      <c r="B120" s="28"/>
      <c r="C120" s="150"/>
      <c r="D120" s="28"/>
      <c r="E120" s="28"/>
      <c r="F120" s="28"/>
    </row>
    <row r="121" spans="2:6" ht="13.5" customHeight="1" x14ac:dyDescent="0.2">
      <c r="B121" s="28"/>
      <c r="C121" s="150"/>
      <c r="D121" s="28"/>
      <c r="E121" s="28"/>
      <c r="F121" s="28"/>
    </row>
    <row r="122" spans="2:6" ht="13.5" customHeight="1" x14ac:dyDescent="0.2">
      <c r="B122" s="28"/>
      <c r="C122" s="150"/>
      <c r="D122" s="28"/>
      <c r="E122" s="28"/>
      <c r="F122" s="28"/>
    </row>
    <row r="123" spans="2:6" ht="13.5" customHeight="1" x14ac:dyDescent="0.2">
      <c r="B123" s="28"/>
      <c r="C123" s="150"/>
      <c r="D123" s="28"/>
      <c r="E123" s="28"/>
      <c r="F123" s="28"/>
    </row>
    <row r="124" spans="2:6" ht="13.5" customHeight="1" x14ac:dyDescent="0.2">
      <c r="B124" s="28"/>
      <c r="C124" s="150"/>
      <c r="D124" s="28"/>
      <c r="E124" s="28"/>
      <c r="F124" s="28"/>
    </row>
    <row r="125" spans="2:6" ht="13.5" customHeight="1" x14ac:dyDescent="0.2">
      <c r="B125" s="28"/>
      <c r="C125" s="150"/>
      <c r="D125" s="28"/>
      <c r="E125" s="28"/>
      <c r="F125" s="28"/>
    </row>
    <row r="126" spans="2:6" ht="13.5" customHeight="1" x14ac:dyDescent="0.2">
      <c r="B126" s="28"/>
      <c r="C126" s="150"/>
      <c r="D126" s="28"/>
      <c r="E126" s="28"/>
      <c r="F126" s="28"/>
    </row>
    <row r="127" spans="2:6" ht="13.5" customHeight="1" x14ac:dyDescent="0.2">
      <c r="B127" s="28"/>
      <c r="C127" s="150"/>
      <c r="D127" s="28"/>
      <c r="E127" s="28"/>
      <c r="F127" s="28"/>
    </row>
    <row r="128" spans="2:6" ht="13.5" customHeight="1" x14ac:dyDescent="0.2">
      <c r="B128" s="28"/>
      <c r="C128" s="150"/>
      <c r="D128" s="28"/>
      <c r="E128" s="28"/>
      <c r="F128" s="28"/>
    </row>
    <row r="129" spans="2:6" ht="13.5" customHeight="1" x14ac:dyDescent="0.2">
      <c r="B129" s="28"/>
      <c r="C129" s="150"/>
      <c r="D129" s="28"/>
      <c r="E129" s="28"/>
      <c r="F129" s="28"/>
    </row>
    <row r="130" spans="2:6" ht="13.5" customHeight="1" x14ac:dyDescent="0.2">
      <c r="B130" s="28"/>
      <c r="C130" s="150"/>
      <c r="D130" s="28"/>
      <c r="E130" s="28"/>
      <c r="F130" s="28"/>
    </row>
    <row r="131" spans="2:6" ht="13.5" customHeight="1" x14ac:dyDescent="0.2">
      <c r="B131" s="28"/>
      <c r="C131" s="150"/>
      <c r="D131" s="28"/>
      <c r="E131" s="28"/>
      <c r="F131" s="28"/>
    </row>
    <row r="132" spans="2:6" ht="13.5" customHeight="1" x14ac:dyDescent="0.2">
      <c r="B132" s="28"/>
      <c r="C132" s="150"/>
      <c r="D132" s="28"/>
      <c r="E132" s="28"/>
      <c r="F132" s="28"/>
    </row>
    <row r="133" spans="2:6" ht="13.5" customHeight="1" x14ac:dyDescent="0.2">
      <c r="B133" s="28"/>
      <c r="C133" s="150"/>
      <c r="D133" s="28"/>
      <c r="E133" s="28"/>
      <c r="F133" s="28"/>
    </row>
    <row r="134" spans="2:6" ht="13.5" customHeight="1" x14ac:dyDescent="0.2">
      <c r="B134" s="28"/>
      <c r="C134" s="150"/>
      <c r="D134" s="28"/>
      <c r="E134" s="28"/>
      <c r="F134" s="28"/>
    </row>
    <row r="135" spans="2:6" ht="13.5" customHeight="1" x14ac:dyDescent="0.2">
      <c r="B135" s="28"/>
      <c r="C135" s="150"/>
      <c r="D135" s="28"/>
      <c r="E135" s="28"/>
      <c r="F135" s="28"/>
    </row>
    <row r="136" spans="2:6" ht="13.5" customHeight="1" x14ac:dyDescent="0.2">
      <c r="B136" s="28"/>
      <c r="C136" s="150"/>
      <c r="D136" s="28"/>
      <c r="E136" s="28"/>
      <c r="F136" s="28"/>
    </row>
    <row r="137" spans="2:6" ht="13.5" customHeight="1" x14ac:dyDescent="0.2">
      <c r="B137" s="28"/>
      <c r="C137" s="150"/>
      <c r="D137" s="28"/>
      <c r="E137" s="28"/>
      <c r="F137" s="28"/>
    </row>
    <row r="138" spans="2:6" ht="13.5" customHeight="1" x14ac:dyDescent="0.2">
      <c r="B138" s="28"/>
      <c r="C138" s="150"/>
      <c r="D138" s="28"/>
      <c r="E138" s="28"/>
      <c r="F138" s="28"/>
    </row>
    <row r="139" spans="2:6" ht="13.5" customHeight="1" x14ac:dyDescent="0.2">
      <c r="B139" s="28"/>
      <c r="C139" s="150"/>
      <c r="D139" s="28"/>
      <c r="E139" s="28"/>
      <c r="F139" s="28"/>
    </row>
    <row r="140" spans="2:6" ht="13.5" customHeight="1" x14ac:dyDescent="0.2">
      <c r="B140" s="28"/>
      <c r="C140" s="150"/>
      <c r="D140" s="28"/>
      <c r="E140" s="28"/>
      <c r="F140" s="28"/>
    </row>
    <row r="141" spans="2:6" ht="13.5" customHeight="1" x14ac:dyDescent="0.2">
      <c r="B141" s="28"/>
      <c r="C141" s="150"/>
      <c r="D141" s="28"/>
      <c r="E141" s="28"/>
      <c r="F141" s="28"/>
    </row>
    <row r="142" spans="2:6" ht="13.5" customHeight="1" x14ac:dyDescent="0.2">
      <c r="B142" s="28"/>
      <c r="C142" s="150"/>
      <c r="D142" s="28"/>
      <c r="E142" s="28"/>
      <c r="F142" s="28"/>
    </row>
    <row r="143" spans="2:6" ht="13.5" customHeight="1" x14ac:dyDescent="0.2">
      <c r="B143" s="28"/>
      <c r="C143" s="150"/>
      <c r="D143" s="28"/>
      <c r="E143" s="28"/>
      <c r="F143" s="28"/>
    </row>
    <row r="144" spans="2:6" ht="13.5" customHeight="1" x14ac:dyDescent="0.2">
      <c r="B144" s="28"/>
      <c r="C144" s="150"/>
      <c r="D144" s="28"/>
      <c r="E144" s="28"/>
      <c r="F144" s="28"/>
    </row>
    <row r="145" spans="2:6" ht="13.5" customHeight="1" x14ac:dyDescent="0.2">
      <c r="B145" s="28"/>
      <c r="C145" s="150"/>
      <c r="D145" s="28"/>
      <c r="E145" s="28"/>
      <c r="F145" s="28"/>
    </row>
    <row r="146" spans="2:6" ht="13.5" customHeight="1" x14ac:dyDescent="0.2">
      <c r="B146" s="28"/>
      <c r="C146" s="150"/>
      <c r="D146" s="28"/>
      <c r="E146" s="28"/>
      <c r="F146" s="28"/>
    </row>
    <row r="147" spans="2:6" ht="13.5" customHeight="1" x14ac:dyDescent="0.2">
      <c r="B147" s="28"/>
      <c r="C147" s="150"/>
      <c r="D147" s="28"/>
      <c r="E147" s="28"/>
      <c r="F147" s="28"/>
    </row>
    <row r="148" spans="2:6" ht="13.5" customHeight="1" x14ac:dyDescent="0.2">
      <c r="B148" s="28"/>
      <c r="C148" s="150"/>
      <c r="D148" s="28"/>
      <c r="E148" s="28"/>
      <c r="F148" s="28"/>
    </row>
    <row r="149" spans="2:6" ht="13.5" customHeight="1" x14ac:dyDescent="0.2">
      <c r="B149" s="28"/>
      <c r="C149" s="150"/>
      <c r="D149" s="28"/>
      <c r="E149" s="28"/>
      <c r="F149" s="28"/>
    </row>
    <row r="150" spans="2:6" ht="13.5" customHeight="1" x14ac:dyDescent="0.2">
      <c r="B150" s="28"/>
      <c r="C150" s="150"/>
      <c r="D150" s="28"/>
      <c r="E150" s="28"/>
      <c r="F150" s="28"/>
    </row>
    <row r="151" spans="2:6" ht="13.5" customHeight="1" x14ac:dyDescent="0.2">
      <c r="B151" s="28"/>
      <c r="C151" s="150"/>
      <c r="D151" s="28"/>
      <c r="E151" s="28"/>
      <c r="F151" s="28"/>
    </row>
    <row r="152" spans="2:6" ht="13.5" customHeight="1" x14ac:dyDescent="0.2">
      <c r="B152" s="28"/>
      <c r="C152" s="150"/>
      <c r="D152" s="28"/>
      <c r="E152" s="28"/>
      <c r="F152" s="28"/>
    </row>
    <row r="153" spans="2:6" ht="13.5" customHeight="1" x14ac:dyDescent="0.2">
      <c r="B153" s="28"/>
      <c r="C153" s="150"/>
      <c r="D153" s="28"/>
      <c r="E153" s="28"/>
      <c r="F153" s="28"/>
    </row>
    <row r="154" spans="2:6" ht="13.5" customHeight="1" x14ac:dyDescent="0.2">
      <c r="B154" s="28"/>
      <c r="C154" s="150"/>
      <c r="D154" s="28"/>
      <c r="E154" s="28"/>
      <c r="F154" s="28"/>
    </row>
    <row r="155" spans="2:6" ht="13.5" customHeight="1" x14ac:dyDescent="0.2">
      <c r="B155" s="28"/>
      <c r="C155" s="150"/>
      <c r="D155" s="28"/>
      <c r="E155" s="28"/>
      <c r="F155" s="28"/>
    </row>
    <row r="156" spans="2:6" ht="13.5" customHeight="1" x14ac:dyDescent="0.2">
      <c r="B156" s="28"/>
      <c r="C156" s="150"/>
      <c r="D156" s="28"/>
      <c r="E156" s="28"/>
      <c r="F156" s="28"/>
    </row>
    <row r="157" spans="2:6" ht="13.5" customHeight="1" x14ac:dyDescent="0.2">
      <c r="B157" s="28"/>
      <c r="C157" s="150"/>
      <c r="D157" s="28"/>
      <c r="E157" s="28"/>
      <c r="F157" s="28"/>
    </row>
    <row r="158" spans="2:6" ht="13.5" customHeight="1" x14ac:dyDescent="0.2">
      <c r="B158" s="28"/>
      <c r="C158" s="150"/>
      <c r="D158" s="28"/>
      <c r="E158" s="28"/>
      <c r="F158" s="28"/>
    </row>
    <row r="159" spans="2:6" ht="13.5" customHeight="1" x14ac:dyDescent="0.2">
      <c r="B159" s="28"/>
      <c r="C159" s="150"/>
      <c r="D159" s="28"/>
      <c r="E159" s="28"/>
      <c r="F159" s="28"/>
    </row>
    <row r="160" spans="2:6" ht="13.5" customHeight="1" x14ac:dyDescent="0.2">
      <c r="B160" s="28"/>
      <c r="C160" s="150"/>
      <c r="D160" s="28"/>
      <c r="E160" s="28"/>
      <c r="F160" s="28"/>
    </row>
    <row r="161" spans="2:6" ht="13.5" customHeight="1" x14ac:dyDescent="0.2">
      <c r="B161" s="28"/>
      <c r="C161" s="150"/>
      <c r="D161" s="28"/>
      <c r="E161" s="28"/>
      <c r="F161" s="28"/>
    </row>
    <row r="162" spans="2:6" ht="13.5" customHeight="1" x14ac:dyDescent="0.2">
      <c r="B162" s="28"/>
      <c r="C162" s="150"/>
      <c r="D162" s="28"/>
      <c r="E162" s="28"/>
      <c r="F162" s="28"/>
    </row>
    <row r="163" spans="2:6" ht="13.5" customHeight="1" x14ac:dyDescent="0.2">
      <c r="B163" s="28"/>
      <c r="C163" s="150"/>
      <c r="D163" s="28"/>
      <c r="E163" s="28"/>
      <c r="F163" s="28"/>
    </row>
    <row r="164" spans="2:6" ht="13.5" customHeight="1" x14ac:dyDescent="0.2">
      <c r="B164" s="28"/>
      <c r="C164" s="150"/>
      <c r="D164" s="28"/>
      <c r="E164" s="28"/>
      <c r="F164" s="28"/>
    </row>
    <row r="165" spans="2:6" ht="13.5" customHeight="1" x14ac:dyDescent="0.2">
      <c r="B165" s="28"/>
      <c r="C165" s="150"/>
      <c r="D165" s="28"/>
      <c r="E165" s="28"/>
      <c r="F165" s="28"/>
    </row>
    <row r="166" spans="2:6" ht="13.5" customHeight="1" x14ac:dyDescent="0.2">
      <c r="B166" s="28"/>
      <c r="C166" s="150"/>
      <c r="D166" s="28"/>
      <c r="E166" s="28"/>
      <c r="F166" s="28"/>
    </row>
    <row r="167" spans="2:6" ht="13.5" customHeight="1" x14ac:dyDescent="0.2">
      <c r="B167" s="28"/>
      <c r="C167" s="150"/>
      <c r="D167" s="28"/>
      <c r="E167" s="28"/>
      <c r="F167" s="28"/>
    </row>
    <row r="168" spans="2:6" ht="13.5" customHeight="1" x14ac:dyDescent="0.2">
      <c r="B168" s="28"/>
      <c r="C168" s="150"/>
      <c r="D168" s="28"/>
      <c r="E168" s="28"/>
      <c r="F168" s="28"/>
    </row>
    <row r="169" spans="2:6" ht="13.5" customHeight="1" x14ac:dyDescent="0.2">
      <c r="B169" s="28"/>
      <c r="C169" s="150"/>
      <c r="D169" s="28"/>
      <c r="E169" s="28"/>
      <c r="F169" s="28"/>
    </row>
    <row r="170" spans="2:6" ht="13.5" customHeight="1" x14ac:dyDescent="0.2">
      <c r="B170" s="28"/>
      <c r="C170" s="150"/>
      <c r="D170" s="28"/>
      <c r="E170" s="28"/>
      <c r="F170" s="28"/>
    </row>
    <row r="171" spans="2:6" ht="13.5" customHeight="1" x14ac:dyDescent="0.2">
      <c r="B171" s="28"/>
      <c r="C171" s="150"/>
      <c r="D171" s="28"/>
      <c r="E171" s="28"/>
      <c r="F171" s="28"/>
    </row>
    <row r="172" spans="2:6" ht="13.5" customHeight="1" x14ac:dyDescent="0.2">
      <c r="B172" s="28"/>
      <c r="C172" s="150"/>
      <c r="D172" s="28"/>
      <c r="E172" s="28"/>
      <c r="F172" s="28"/>
    </row>
    <row r="173" spans="2:6" ht="13.5" customHeight="1" x14ac:dyDescent="0.2">
      <c r="B173" s="28"/>
      <c r="C173" s="150"/>
      <c r="D173" s="28"/>
      <c r="E173" s="28"/>
      <c r="F173" s="28"/>
    </row>
    <row r="174" spans="2:6" ht="13.5" customHeight="1" x14ac:dyDescent="0.2">
      <c r="B174" s="28"/>
      <c r="C174" s="150"/>
      <c r="D174" s="28"/>
      <c r="E174" s="28"/>
      <c r="F174" s="28"/>
    </row>
    <row r="175" spans="2:6" ht="13.5" customHeight="1" x14ac:dyDescent="0.2">
      <c r="B175" s="28"/>
      <c r="C175" s="150"/>
      <c r="D175" s="28"/>
      <c r="E175" s="28"/>
      <c r="F175" s="28"/>
    </row>
    <row r="176" spans="2:6" ht="13.5" customHeight="1" x14ac:dyDescent="0.2">
      <c r="B176" s="28"/>
      <c r="C176" s="150"/>
      <c r="D176" s="28"/>
      <c r="E176" s="28"/>
      <c r="F176" s="28"/>
    </row>
    <row r="177" spans="2:6" ht="13.5" customHeight="1" x14ac:dyDescent="0.2">
      <c r="B177" s="28"/>
      <c r="C177" s="150"/>
      <c r="D177" s="28"/>
      <c r="E177" s="28"/>
      <c r="F177" s="28"/>
    </row>
    <row r="178" spans="2:6" ht="13.5" customHeight="1" x14ac:dyDescent="0.2">
      <c r="B178" s="28"/>
      <c r="C178" s="150"/>
      <c r="D178" s="28"/>
      <c r="E178" s="28"/>
      <c r="F178" s="28"/>
    </row>
    <row r="179" spans="2:6" ht="13.5" customHeight="1" x14ac:dyDescent="0.2">
      <c r="B179" s="28"/>
      <c r="C179" s="150"/>
      <c r="D179" s="28"/>
      <c r="E179" s="28"/>
      <c r="F179" s="28"/>
    </row>
    <row r="180" spans="2:6" ht="13.5" customHeight="1" x14ac:dyDescent="0.2">
      <c r="B180" s="28"/>
      <c r="C180" s="150"/>
      <c r="D180" s="28"/>
      <c r="E180" s="28"/>
      <c r="F180" s="28"/>
    </row>
    <row r="181" spans="2:6" ht="13.5" customHeight="1" x14ac:dyDescent="0.2">
      <c r="B181" s="28"/>
      <c r="C181" s="150"/>
      <c r="D181" s="28"/>
      <c r="E181" s="28"/>
      <c r="F181" s="28"/>
    </row>
    <row r="182" spans="2:6" ht="13.5" customHeight="1" x14ac:dyDescent="0.2">
      <c r="B182" s="28"/>
      <c r="C182" s="150"/>
      <c r="D182" s="28"/>
      <c r="E182" s="28"/>
      <c r="F182" s="28"/>
    </row>
    <row r="183" spans="2:6" ht="13.5" customHeight="1" x14ac:dyDescent="0.2">
      <c r="B183" s="28"/>
      <c r="C183" s="150"/>
      <c r="D183" s="28"/>
      <c r="E183" s="28"/>
      <c r="F183" s="28"/>
    </row>
    <row r="184" spans="2:6" ht="13.5" customHeight="1" x14ac:dyDescent="0.2">
      <c r="B184" s="28"/>
      <c r="C184" s="150"/>
      <c r="D184" s="28"/>
      <c r="E184" s="28"/>
      <c r="F184" s="28"/>
    </row>
    <row r="185" spans="2:6" ht="13.5" customHeight="1" x14ac:dyDescent="0.2">
      <c r="B185" s="28"/>
      <c r="C185" s="150"/>
      <c r="D185" s="28"/>
      <c r="E185" s="28"/>
      <c r="F185" s="28"/>
    </row>
    <row r="186" spans="2:6" ht="13.5" customHeight="1" x14ac:dyDescent="0.2">
      <c r="B186" s="28"/>
      <c r="C186" s="150"/>
      <c r="D186" s="28"/>
      <c r="E186" s="28"/>
      <c r="F186" s="28"/>
    </row>
    <row r="187" spans="2:6" ht="13.5" customHeight="1" x14ac:dyDescent="0.2">
      <c r="B187" s="28"/>
      <c r="C187" s="150"/>
      <c r="D187" s="28"/>
      <c r="E187" s="28"/>
      <c r="F187" s="28"/>
    </row>
    <row r="188" spans="2:6" ht="13.5" customHeight="1" x14ac:dyDescent="0.2">
      <c r="B188" s="28"/>
      <c r="C188" s="150"/>
      <c r="D188" s="28"/>
      <c r="E188" s="28"/>
      <c r="F188" s="28"/>
    </row>
    <row r="189" spans="2:6" ht="13.5" customHeight="1" x14ac:dyDescent="0.2">
      <c r="B189" s="28"/>
      <c r="C189" s="150"/>
      <c r="D189" s="28"/>
      <c r="E189" s="28"/>
      <c r="F189" s="28"/>
    </row>
    <row r="190" spans="2:6" ht="13.5" customHeight="1" x14ac:dyDescent="0.2">
      <c r="B190" s="28"/>
      <c r="C190" s="150"/>
      <c r="D190" s="28"/>
      <c r="E190" s="28"/>
      <c r="F190" s="28"/>
    </row>
    <row r="191" spans="2:6" ht="13.5" customHeight="1" x14ac:dyDescent="0.2">
      <c r="B191" s="28"/>
      <c r="C191" s="150"/>
      <c r="D191" s="28"/>
      <c r="E191" s="28"/>
      <c r="F191" s="28"/>
    </row>
    <row r="192" spans="2:6" ht="13.5" customHeight="1" x14ac:dyDescent="0.2">
      <c r="B192" s="28"/>
      <c r="C192" s="150"/>
      <c r="D192" s="28"/>
      <c r="E192" s="28"/>
      <c r="F192" s="28"/>
    </row>
    <row r="193" spans="2:6" ht="13.5" customHeight="1" x14ac:dyDescent="0.2">
      <c r="B193" s="28"/>
      <c r="C193" s="150"/>
      <c r="D193" s="28"/>
      <c r="E193" s="28"/>
      <c r="F193" s="28"/>
    </row>
    <row r="194" spans="2:6" ht="13.5" customHeight="1" x14ac:dyDescent="0.2">
      <c r="B194" s="28"/>
      <c r="C194" s="150"/>
      <c r="D194" s="28"/>
      <c r="E194" s="28"/>
      <c r="F194" s="28"/>
    </row>
    <row r="195" spans="2:6" ht="13.5" customHeight="1" x14ac:dyDescent="0.2">
      <c r="B195" s="28"/>
      <c r="C195" s="150"/>
      <c r="D195" s="28"/>
      <c r="E195" s="28"/>
      <c r="F195" s="28"/>
    </row>
    <row r="196" spans="2:6" ht="13.5" customHeight="1" x14ac:dyDescent="0.2">
      <c r="B196" s="28"/>
      <c r="C196" s="150"/>
      <c r="D196" s="28"/>
      <c r="E196" s="28"/>
      <c r="F196" s="28"/>
    </row>
    <row r="197" spans="2:6" ht="13.5" customHeight="1" x14ac:dyDescent="0.2">
      <c r="B197" s="28"/>
      <c r="C197" s="150"/>
      <c r="D197" s="28"/>
      <c r="E197" s="28"/>
      <c r="F197" s="28"/>
    </row>
    <row r="198" spans="2:6" ht="13.5" customHeight="1" x14ac:dyDescent="0.2">
      <c r="B198" s="28"/>
      <c r="C198" s="150"/>
      <c r="D198" s="28"/>
      <c r="E198" s="28"/>
      <c r="F198" s="28"/>
    </row>
    <row r="199" spans="2:6" ht="13.5" customHeight="1" x14ac:dyDescent="0.2">
      <c r="B199" s="28"/>
      <c r="C199" s="150"/>
      <c r="D199" s="28"/>
      <c r="E199" s="28"/>
      <c r="F199" s="28"/>
    </row>
    <row r="200" spans="2:6" ht="13.5" customHeight="1" x14ac:dyDescent="0.2">
      <c r="B200" s="28"/>
      <c r="C200" s="150"/>
      <c r="D200" s="28"/>
      <c r="E200" s="28"/>
      <c r="F200" s="28"/>
    </row>
    <row r="201" spans="2:6" ht="13.5" customHeight="1" x14ac:dyDescent="0.2">
      <c r="B201" s="28"/>
      <c r="C201" s="150"/>
      <c r="D201" s="28"/>
      <c r="E201" s="28"/>
      <c r="F201" s="28"/>
    </row>
    <row r="202" spans="2:6" ht="13.5" customHeight="1" x14ac:dyDescent="0.2">
      <c r="B202" s="28"/>
      <c r="C202" s="150"/>
      <c r="D202" s="28"/>
      <c r="E202" s="28"/>
      <c r="F202" s="28"/>
    </row>
    <row r="203" spans="2:6" ht="13.5" customHeight="1" x14ac:dyDescent="0.2">
      <c r="B203" s="28"/>
      <c r="C203" s="150"/>
      <c r="D203" s="28"/>
      <c r="E203" s="28"/>
      <c r="F203" s="28"/>
    </row>
    <row r="204" spans="2:6" ht="13.5" customHeight="1" x14ac:dyDescent="0.2">
      <c r="B204" s="28"/>
      <c r="C204" s="150"/>
      <c r="D204" s="28"/>
      <c r="E204" s="28"/>
      <c r="F204" s="28"/>
    </row>
    <row r="205" spans="2:6" ht="13.5" customHeight="1" x14ac:dyDescent="0.2">
      <c r="B205" s="28"/>
      <c r="C205" s="150"/>
      <c r="D205" s="28"/>
      <c r="E205" s="28"/>
      <c r="F205" s="28"/>
    </row>
    <row r="206" spans="2:6" ht="13.5" customHeight="1" x14ac:dyDescent="0.2">
      <c r="B206" s="28"/>
      <c r="C206" s="150"/>
      <c r="D206" s="28"/>
      <c r="E206" s="28"/>
      <c r="F206" s="28"/>
    </row>
    <row r="207" spans="2:6" ht="13.5" customHeight="1" x14ac:dyDescent="0.2">
      <c r="B207" s="28"/>
      <c r="C207" s="150"/>
      <c r="D207" s="28"/>
      <c r="E207" s="28"/>
      <c r="F207" s="28"/>
    </row>
    <row r="208" spans="2:6" ht="13.5" customHeight="1" x14ac:dyDescent="0.2">
      <c r="B208" s="28"/>
      <c r="C208" s="150"/>
      <c r="D208" s="28"/>
      <c r="E208" s="28"/>
      <c r="F208" s="28"/>
    </row>
    <row r="209" spans="2:6" ht="13.5" customHeight="1" x14ac:dyDescent="0.2">
      <c r="B209" s="28"/>
      <c r="C209" s="150"/>
      <c r="D209" s="28"/>
      <c r="E209" s="28"/>
      <c r="F209" s="28"/>
    </row>
    <row r="210" spans="2:6" ht="13.5" customHeight="1" x14ac:dyDescent="0.2">
      <c r="B210" s="28"/>
      <c r="C210" s="150"/>
      <c r="D210" s="28"/>
      <c r="E210" s="28"/>
      <c r="F210" s="28"/>
    </row>
    <row r="211" spans="2:6" ht="13.5" customHeight="1" x14ac:dyDescent="0.2">
      <c r="B211" s="28"/>
      <c r="C211" s="150"/>
      <c r="D211" s="28"/>
      <c r="E211" s="28"/>
      <c r="F211" s="28"/>
    </row>
    <row r="212" spans="2:6" ht="13.5" customHeight="1" x14ac:dyDescent="0.2">
      <c r="B212" s="28"/>
      <c r="C212" s="150"/>
      <c r="D212" s="28"/>
      <c r="E212" s="28"/>
      <c r="F212" s="28"/>
    </row>
    <row r="213" spans="2:6" ht="13.5" customHeight="1" x14ac:dyDescent="0.2">
      <c r="B213" s="28"/>
      <c r="C213" s="150"/>
      <c r="D213" s="28"/>
      <c r="E213" s="28"/>
      <c r="F213" s="28"/>
    </row>
    <row r="214" spans="2:6" ht="13.5" customHeight="1" x14ac:dyDescent="0.2">
      <c r="B214" s="28"/>
      <c r="C214" s="150"/>
      <c r="D214" s="28"/>
      <c r="E214" s="28"/>
      <c r="F214" s="28"/>
    </row>
    <row r="215" spans="2:6" ht="13.5" customHeight="1" x14ac:dyDescent="0.2">
      <c r="B215" s="28"/>
      <c r="C215" s="150"/>
      <c r="D215" s="28"/>
      <c r="E215" s="28"/>
      <c r="F215" s="28"/>
    </row>
    <row r="216" spans="2:6" ht="13.5" customHeight="1" x14ac:dyDescent="0.2">
      <c r="B216" s="28"/>
      <c r="C216" s="150"/>
      <c r="D216" s="28"/>
      <c r="E216" s="28"/>
      <c r="F216" s="28"/>
    </row>
    <row r="217" spans="2:6" ht="13.5" customHeight="1" x14ac:dyDescent="0.2">
      <c r="B217" s="28"/>
      <c r="C217" s="150"/>
      <c r="D217" s="28"/>
      <c r="E217" s="28"/>
      <c r="F217" s="28"/>
    </row>
    <row r="218" spans="2:6" ht="13.5" customHeight="1" x14ac:dyDescent="0.2">
      <c r="B218" s="28"/>
      <c r="C218" s="150"/>
      <c r="D218" s="28"/>
      <c r="E218" s="28"/>
      <c r="F218" s="28"/>
    </row>
    <row r="219" spans="2:6" ht="13.5" customHeight="1" x14ac:dyDescent="0.2">
      <c r="B219" s="28"/>
      <c r="C219" s="150"/>
      <c r="D219" s="28"/>
      <c r="E219" s="28"/>
      <c r="F219" s="28"/>
    </row>
    <row r="220" spans="2:6" ht="13.5" customHeight="1" x14ac:dyDescent="0.2">
      <c r="B220" s="28"/>
      <c r="C220" s="150"/>
      <c r="D220" s="28"/>
      <c r="E220" s="28"/>
      <c r="F220" s="28"/>
    </row>
    <row r="221" spans="2:6" ht="13.5" customHeight="1" x14ac:dyDescent="0.2">
      <c r="B221" s="28"/>
      <c r="C221" s="150"/>
      <c r="D221" s="28"/>
      <c r="E221" s="28"/>
      <c r="F221" s="28"/>
    </row>
    <row r="222" spans="2:6" ht="13.5" customHeight="1" x14ac:dyDescent="0.2">
      <c r="B222" s="28"/>
      <c r="C222" s="150"/>
      <c r="D222" s="28"/>
      <c r="E222" s="28"/>
      <c r="F222" s="28"/>
    </row>
    <row r="223" spans="2:6" ht="13.5" customHeight="1" x14ac:dyDescent="0.2">
      <c r="B223" s="28"/>
      <c r="C223" s="150"/>
      <c r="D223" s="28"/>
      <c r="E223" s="28"/>
      <c r="F223" s="28"/>
    </row>
    <row r="224" spans="2:6" ht="13.5" customHeight="1" x14ac:dyDescent="0.2">
      <c r="B224" s="28"/>
      <c r="C224" s="150"/>
      <c r="D224" s="28"/>
      <c r="E224" s="28"/>
      <c r="F224" s="28"/>
    </row>
    <row r="225" spans="2:6" ht="13.5" customHeight="1" x14ac:dyDescent="0.2">
      <c r="B225" s="28"/>
      <c r="C225" s="150"/>
      <c r="D225" s="28"/>
      <c r="E225" s="28"/>
      <c r="F225" s="28"/>
    </row>
    <row r="226" spans="2:6" ht="13.5" customHeight="1" x14ac:dyDescent="0.2">
      <c r="B226" s="28"/>
      <c r="C226" s="150"/>
      <c r="D226" s="28"/>
      <c r="E226" s="28"/>
      <c r="F226" s="28"/>
    </row>
    <row r="227" spans="2:6" ht="13.5" customHeight="1" x14ac:dyDescent="0.2">
      <c r="B227" s="28"/>
      <c r="C227" s="150"/>
      <c r="D227" s="28"/>
      <c r="E227" s="28"/>
      <c r="F227" s="28"/>
    </row>
    <row r="228" spans="2:6" ht="13.5" customHeight="1" x14ac:dyDescent="0.2">
      <c r="B228" s="28"/>
      <c r="C228" s="150"/>
      <c r="D228" s="28"/>
      <c r="E228" s="28"/>
      <c r="F228" s="28"/>
    </row>
    <row r="229" spans="2:6" ht="13.5" customHeight="1" x14ac:dyDescent="0.2">
      <c r="B229" s="28"/>
      <c r="C229" s="150"/>
      <c r="D229" s="28"/>
      <c r="E229" s="28"/>
      <c r="F229" s="28"/>
    </row>
    <row r="230" spans="2:6" ht="13.5" customHeight="1" x14ac:dyDescent="0.2">
      <c r="B230" s="28"/>
      <c r="C230" s="150"/>
      <c r="D230" s="28"/>
      <c r="E230" s="28"/>
      <c r="F230" s="28"/>
    </row>
    <row r="231" spans="2:6" ht="13.5" customHeight="1" x14ac:dyDescent="0.2">
      <c r="B231" s="28"/>
      <c r="C231" s="150"/>
      <c r="D231" s="28"/>
      <c r="E231" s="28"/>
      <c r="F231" s="28"/>
    </row>
    <row r="232" spans="2:6" ht="13.5" customHeight="1" x14ac:dyDescent="0.2">
      <c r="B232" s="28"/>
      <c r="C232" s="150"/>
      <c r="D232" s="28"/>
      <c r="E232" s="28"/>
      <c r="F232" s="28"/>
    </row>
    <row r="233" spans="2:6" ht="13.5" customHeight="1" x14ac:dyDescent="0.2">
      <c r="B233" s="28"/>
      <c r="C233" s="150"/>
      <c r="D233" s="28"/>
      <c r="E233" s="28"/>
      <c r="F233" s="28"/>
    </row>
    <row r="234" spans="2:6" ht="13.5" customHeight="1" x14ac:dyDescent="0.2">
      <c r="B234" s="28"/>
      <c r="C234" s="150"/>
      <c r="D234" s="28"/>
      <c r="E234" s="28"/>
      <c r="F234" s="28"/>
    </row>
    <row r="235" spans="2:6" ht="13.5" customHeight="1" x14ac:dyDescent="0.2">
      <c r="B235" s="28"/>
      <c r="C235" s="150"/>
      <c r="D235" s="28"/>
      <c r="E235" s="28"/>
      <c r="F235" s="28"/>
    </row>
    <row r="236" spans="2:6" ht="13.5" customHeight="1" x14ac:dyDescent="0.2">
      <c r="B236" s="28"/>
      <c r="C236" s="150"/>
      <c r="D236" s="28"/>
      <c r="E236" s="28"/>
      <c r="F236" s="28"/>
    </row>
    <row r="237" spans="2:6" ht="13.5" customHeight="1" x14ac:dyDescent="0.2">
      <c r="B237" s="28"/>
      <c r="C237" s="150"/>
      <c r="D237" s="28"/>
      <c r="E237" s="28"/>
      <c r="F237" s="28"/>
    </row>
    <row r="238" spans="2:6" ht="13.5" customHeight="1" x14ac:dyDescent="0.2">
      <c r="B238" s="28"/>
      <c r="C238" s="150"/>
      <c r="D238" s="28"/>
      <c r="E238" s="28"/>
      <c r="F238" s="28"/>
    </row>
    <row r="239" spans="2:6" ht="13.5" customHeight="1" x14ac:dyDescent="0.2">
      <c r="B239" s="28"/>
      <c r="C239" s="150"/>
      <c r="D239" s="28"/>
      <c r="E239" s="28"/>
      <c r="F239" s="28"/>
    </row>
    <row r="240" spans="2:6" ht="13.5" customHeight="1" x14ac:dyDescent="0.2">
      <c r="B240" s="28"/>
      <c r="C240" s="150"/>
      <c r="D240" s="28"/>
      <c r="E240" s="28"/>
      <c r="F240" s="28"/>
    </row>
    <row r="241" spans="2:6" ht="13.5" customHeight="1" x14ac:dyDescent="0.2">
      <c r="B241" s="28"/>
      <c r="C241" s="150"/>
      <c r="D241" s="28"/>
      <c r="E241" s="28"/>
      <c r="F241" s="28"/>
    </row>
    <row r="242" spans="2:6" ht="13.5" customHeight="1" x14ac:dyDescent="0.2">
      <c r="B242" s="28"/>
      <c r="C242" s="150"/>
      <c r="D242" s="28"/>
      <c r="E242" s="28"/>
      <c r="F242" s="28"/>
    </row>
    <row r="243" spans="2:6" ht="13.5" customHeight="1" x14ac:dyDescent="0.2">
      <c r="B243" s="28"/>
      <c r="C243" s="150"/>
      <c r="D243" s="28"/>
      <c r="E243" s="28"/>
      <c r="F243" s="28"/>
    </row>
    <row r="244" spans="2:6" ht="13.5" customHeight="1" x14ac:dyDescent="0.2">
      <c r="B244" s="28"/>
      <c r="C244" s="150"/>
      <c r="D244" s="28"/>
      <c r="E244" s="28"/>
      <c r="F244" s="28"/>
    </row>
    <row r="245" spans="2:6" ht="13.5" customHeight="1" x14ac:dyDescent="0.2">
      <c r="B245" s="28"/>
      <c r="C245" s="150"/>
      <c r="D245" s="28"/>
      <c r="E245" s="28"/>
      <c r="F245" s="28"/>
    </row>
    <row r="246" spans="2:6" ht="13.5" customHeight="1" x14ac:dyDescent="0.2">
      <c r="B246" s="28"/>
      <c r="C246" s="150"/>
      <c r="D246" s="28"/>
      <c r="E246" s="28"/>
      <c r="F246" s="28"/>
    </row>
    <row r="247" spans="2:6" ht="13.5" customHeight="1" x14ac:dyDescent="0.2">
      <c r="B247" s="28"/>
      <c r="C247" s="150"/>
      <c r="D247" s="28"/>
      <c r="E247" s="28"/>
      <c r="F247" s="28"/>
    </row>
    <row r="248" spans="2:6" ht="13.5" customHeight="1" x14ac:dyDescent="0.2">
      <c r="B248" s="28"/>
      <c r="C248" s="150"/>
      <c r="D248" s="28"/>
      <c r="E248" s="28"/>
      <c r="F248" s="28"/>
    </row>
    <row r="249" spans="2:6" ht="13.5" customHeight="1" x14ac:dyDescent="0.2">
      <c r="B249" s="28"/>
      <c r="C249" s="150"/>
      <c r="D249" s="28"/>
      <c r="E249" s="28"/>
      <c r="F249" s="28"/>
    </row>
    <row r="250" spans="2:6" ht="13.5" customHeight="1" x14ac:dyDescent="0.2">
      <c r="B250" s="28"/>
      <c r="C250" s="150"/>
      <c r="D250" s="28"/>
      <c r="E250" s="28"/>
      <c r="F250" s="28"/>
    </row>
    <row r="251" spans="2:6" ht="13.5" customHeight="1" x14ac:dyDescent="0.2">
      <c r="B251" s="28"/>
      <c r="C251" s="150"/>
      <c r="D251" s="28"/>
      <c r="E251" s="28"/>
      <c r="F251" s="28"/>
    </row>
    <row r="252" spans="2:6" ht="13.5" customHeight="1" x14ac:dyDescent="0.2">
      <c r="B252" s="28"/>
      <c r="C252" s="150"/>
      <c r="D252" s="28"/>
      <c r="E252" s="28"/>
      <c r="F252" s="28"/>
    </row>
    <row r="253" spans="2:6" ht="13.5" customHeight="1" x14ac:dyDescent="0.2">
      <c r="B253" s="28"/>
      <c r="C253" s="150"/>
      <c r="D253" s="28"/>
      <c r="E253" s="28"/>
      <c r="F253" s="28"/>
    </row>
    <row r="254" spans="2:6" ht="13.5" customHeight="1" x14ac:dyDescent="0.2">
      <c r="B254" s="28"/>
      <c r="C254" s="150"/>
      <c r="D254" s="28"/>
      <c r="E254" s="28"/>
      <c r="F254" s="28"/>
    </row>
    <row r="255" spans="2:6" ht="13.5" customHeight="1" x14ac:dyDescent="0.2">
      <c r="B255" s="28"/>
      <c r="C255" s="150"/>
      <c r="D255" s="28"/>
      <c r="E255" s="28"/>
      <c r="F255" s="28"/>
    </row>
    <row r="256" spans="2:6" ht="13.5" customHeight="1" x14ac:dyDescent="0.2">
      <c r="B256" s="28"/>
      <c r="C256" s="150"/>
      <c r="D256" s="28"/>
      <c r="E256" s="28"/>
      <c r="F256" s="28"/>
    </row>
    <row r="257" spans="2:6" ht="13.5" customHeight="1" x14ac:dyDescent="0.2">
      <c r="B257" s="28"/>
      <c r="C257" s="150"/>
      <c r="D257" s="28"/>
      <c r="E257" s="28"/>
      <c r="F257" s="28"/>
    </row>
    <row r="258" spans="2:6" ht="13.5" customHeight="1" x14ac:dyDescent="0.2">
      <c r="B258" s="28"/>
      <c r="C258" s="150"/>
      <c r="D258" s="28"/>
      <c r="E258" s="28"/>
      <c r="F258" s="28"/>
    </row>
    <row r="259" spans="2:6" ht="13.5" customHeight="1" x14ac:dyDescent="0.2">
      <c r="B259" s="28"/>
      <c r="C259" s="150"/>
      <c r="D259" s="28"/>
      <c r="E259" s="28"/>
      <c r="F259" s="28"/>
    </row>
    <row r="260" spans="2:6" ht="13.5" customHeight="1" x14ac:dyDescent="0.2">
      <c r="B260" s="28"/>
      <c r="C260" s="150"/>
      <c r="D260" s="28"/>
      <c r="E260" s="28"/>
      <c r="F260" s="28"/>
    </row>
    <row r="261" spans="2:6" ht="13.5" customHeight="1" x14ac:dyDescent="0.2">
      <c r="B261" s="28"/>
      <c r="C261" s="150"/>
      <c r="D261" s="28"/>
      <c r="E261" s="28"/>
      <c r="F261" s="28"/>
    </row>
    <row r="262" spans="2:6" ht="13.5" customHeight="1" x14ac:dyDescent="0.2">
      <c r="B262" s="28"/>
      <c r="C262" s="150"/>
      <c r="D262" s="28"/>
      <c r="E262" s="28"/>
      <c r="F262" s="28"/>
    </row>
    <row r="263" spans="2:6" ht="13.5" customHeight="1" x14ac:dyDescent="0.2">
      <c r="B263" s="28"/>
      <c r="C263" s="150"/>
      <c r="D263" s="28"/>
      <c r="E263" s="28"/>
      <c r="F263" s="28"/>
    </row>
    <row r="264" spans="2:6" ht="13.5" customHeight="1" x14ac:dyDescent="0.2">
      <c r="B264" s="28"/>
      <c r="C264" s="150"/>
      <c r="D264" s="28"/>
      <c r="E264" s="28"/>
      <c r="F264" s="28"/>
    </row>
    <row r="265" spans="2:6" ht="13.5" customHeight="1" x14ac:dyDescent="0.2">
      <c r="B265" s="28"/>
      <c r="C265" s="150"/>
      <c r="D265" s="28"/>
      <c r="E265" s="28"/>
      <c r="F265" s="28"/>
    </row>
    <row r="266" spans="2:6" ht="13.5" customHeight="1" x14ac:dyDescent="0.2">
      <c r="B266" s="28"/>
      <c r="C266" s="150"/>
      <c r="D266" s="28"/>
      <c r="E266" s="28"/>
      <c r="F266" s="28"/>
    </row>
    <row r="267" spans="2:6" ht="13.5" customHeight="1" x14ac:dyDescent="0.2">
      <c r="B267" s="28"/>
      <c r="C267" s="150"/>
      <c r="D267" s="28"/>
      <c r="E267" s="28"/>
      <c r="F267" s="28"/>
    </row>
    <row r="268" spans="2:6" ht="13.5" customHeight="1" x14ac:dyDescent="0.2">
      <c r="B268" s="28"/>
      <c r="C268" s="150"/>
      <c r="D268" s="28"/>
      <c r="E268" s="28"/>
      <c r="F268" s="28"/>
    </row>
    <row r="269" spans="2:6" ht="13.5" customHeight="1" x14ac:dyDescent="0.2">
      <c r="B269" s="28"/>
      <c r="C269" s="150"/>
      <c r="D269" s="28"/>
      <c r="E269" s="28"/>
      <c r="F269" s="28"/>
    </row>
    <row r="270" spans="2:6" ht="13.5" customHeight="1" x14ac:dyDescent="0.2">
      <c r="B270" s="28"/>
      <c r="C270" s="150"/>
      <c r="D270" s="28"/>
      <c r="E270" s="28"/>
      <c r="F270" s="28"/>
    </row>
    <row r="271" spans="2:6" ht="13.5" customHeight="1" x14ac:dyDescent="0.2">
      <c r="B271" s="28"/>
      <c r="C271" s="150"/>
      <c r="D271" s="28"/>
      <c r="E271" s="28"/>
      <c r="F271" s="28"/>
    </row>
    <row r="272" spans="2:6" ht="13.5" customHeight="1" x14ac:dyDescent="0.2">
      <c r="B272" s="28"/>
      <c r="C272" s="150"/>
      <c r="D272" s="28"/>
      <c r="E272" s="28"/>
      <c r="F272" s="28"/>
    </row>
    <row r="273" spans="2:6" ht="13.5" customHeight="1" x14ac:dyDescent="0.2">
      <c r="B273" s="28"/>
      <c r="C273" s="150"/>
      <c r="D273" s="28"/>
      <c r="E273" s="28"/>
      <c r="F273" s="28"/>
    </row>
    <row r="274" spans="2:6" ht="13.5" customHeight="1" x14ac:dyDescent="0.2">
      <c r="B274" s="28"/>
      <c r="C274" s="150"/>
      <c r="D274" s="28"/>
      <c r="E274" s="28"/>
      <c r="F274" s="28"/>
    </row>
    <row r="275" spans="2:6" ht="13.5" customHeight="1" x14ac:dyDescent="0.2">
      <c r="B275" s="28"/>
      <c r="C275" s="150"/>
      <c r="D275" s="28"/>
      <c r="E275" s="28"/>
      <c r="F275" s="28"/>
    </row>
    <row r="276" spans="2:6" ht="13.5" customHeight="1" x14ac:dyDescent="0.2">
      <c r="B276" s="28"/>
      <c r="C276" s="150"/>
      <c r="D276" s="28"/>
      <c r="E276" s="28"/>
      <c r="F276" s="28"/>
    </row>
    <row r="277" spans="2:6" ht="13.5" customHeight="1" x14ac:dyDescent="0.2">
      <c r="B277" s="28"/>
      <c r="C277" s="150"/>
      <c r="D277" s="28"/>
      <c r="E277" s="28"/>
      <c r="F277" s="28"/>
    </row>
    <row r="278" spans="2:6" ht="13.5" customHeight="1" x14ac:dyDescent="0.2">
      <c r="B278" s="28"/>
      <c r="C278" s="150"/>
      <c r="D278" s="28"/>
      <c r="E278" s="28"/>
      <c r="F278" s="28"/>
    </row>
    <row r="279" spans="2:6" ht="13.5" customHeight="1" x14ac:dyDescent="0.2">
      <c r="B279" s="28"/>
      <c r="C279" s="150"/>
      <c r="D279" s="28"/>
      <c r="E279" s="28"/>
      <c r="F279" s="28"/>
    </row>
    <row r="280" spans="2:6" ht="13.5" customHeight="1" x14ac:dyDescent="0.2">
      <c r="B280" s="28"/>
      <c r="C280" s="150"/>
      <c r="D280" s="28"/>
      <c r="E280" s="28"/>
      <c r="F280" s="28"/>
    </row>
    <row r="281" spans="2:6" ht="13.5" customHeight="1" x14ac:dyDescent="0.2">
      <c r="B281" s="28"/>
      <c r="C281" s="150"/>
      <c r="D281" s="28"/>
      <c r="E281" s="28"/>
      <c r="F281" s="28"/>
    </row>
    <row r="282" spans="2:6" ht="13.5" customHeight="1" x14ac:dyDescent="0.2">
      <c r="B282" s="28"/>
      <c r="C282" s="150"/>
      <c r="D282" s="28"/>
      <c r="E282" s="28"/>
      <c r="F282" s="28"/>
    </row>
    <row r="283" spans="2:6" ht="13.5" customHeight="1" x14ac:dyDescent="0.2">
      <c r="B283" s="28"/>
      <c r="C283" s="150"/>
      <c r="D283" s="28"/>
      <c r="E283" s="28"/>
      <c r="F283" s="28"/>
    </row>
    <row r="284" spans="2:6" ht="13.5" customHeight="1" x14ac:dyDescent="0.2">
      <c r="B284" s="28"/>
      <c r="C284" s="150"/>
      <c r="D284" s="28"/>
      <c r="E284" s="28"/>
      <c r="F284" s="28"/>
    </row>
    <row r="285" spans="2:6" ht="13.5" customHeight="1" x14ac:dyDescent="0.2">
      <c r="B285" s="28"/>
      <c r="C285" s="150"/>
      <c r="D285" s="28"/>
      <c r="E285" s="28"/>
      <c r="F285" s="28"/>
    </row>
    <row r="286" spans="2:6" ht="13.5" customHeight="1" x14ac:dyDescent="0.2">
      <c r="B286" s="28"/>
      <c r="C286" s="150"/>
      <c r="D286" s="28"/>
      <c r="E286" s="28"/>
      <c r="F286" s="28"/>
    </row>
    <row r="287" spans="2:6" ht="13.5" customHeight="1" x14ac:dyDescent="0.2">
      <c r="B287" s="28"/>
      <c r="C287" s="150"/>
      <c r="D287" s="28"/>
      <c r="E287" s="28"/>
      <c r="F287" s="28"/>
    </row>
    <row r="288" spans="2:6" ht="13.5" customHeight="1" x14ac:dyDescent="0.2">
      <c r="B288" s="28"/>
      <c r="C288" s="150"/>
      <c r="D288" s="28"/>
      <c r="E288" s="28"/>
      <c r="F288" s="28"/>
    </row>
    <row r="289" spans="2:6" ht="13.5" customHeight="1" x14ac:dyDescent="0.2">
      <c r="B289" s="28"/>
      <c r="C289" s="150"/>
      <c r="D289" s="28"/>
      <c r="E289" s="28"/>
      <c r="F289" s="28"/>
    </row>
    <row r="290" spans="2:6" ht="13.5" customHeight="1" x14ac:dyDescent="0.2">
      <c r="B290" s="28"/>
      <c r="C290" s="150"/>
      <c r="D290" s="28"/>
      <c r="E290" s="28"/>
      <c r="F290" s="28"/>
    </row>
    <row r="291" spans="2:6" ht="13.5" customHeight="1" x14ac:dyDescent="0.2">
      <c r="B291" s="28"/>
      <c r="C291" s="150"/>
      <c r="D291" s="28"/>
      <c r="E291" s="28"/>
      <c r="F291" s="28"/>
    </row>
    <row r="292" spans="2:6" ht="13.5" customHeight="1" x14ac:dyDescent="0.2">
      <c r="B292" s="28"/>
      <c r="C292" s="150"/>
      <c r="D292" s="28"/>
      <c r="E292" s="28"/>
      <c r="F292" s="28"/>
    </row>
    <row r="293" spans="2:6" ht="13.5" customHeight="1" x14ac:dyDescent="0.2">
      <c r="B293" s="28"/>
      <c r="C293" s="150"/>
      <c r="D293" s="28"/>
      <c r="E293" s="28"/>
      <c r="F293" s="28"/>
    </row>
    <row r="294" spans="2:6" ht="13.5" customHeight="1" x14ac:dyDescent="0.2">
      <c r="B294" s="28"/>
      <c r="C294" s="150"/>
      <c r="D294" s="28"/>
      <c r="E294" s="28"/>
      <c r="F294" s="28"/>
    </row>
    <row r="295" spans="2:6" ht="13.5" customHeight="1" x14ac:dyDescent="0.2">
      <c r="B295" s="28"/>
      <c r="C295" s="150"/>
      <c r="D295" s="28"/>
      <c r="E295" s="28"/>
      <c r="F295" s="28"/>
    </row>
    <row r="296" spans="2:6" ht="13.5" customHeight="1" x14ac:dyDescent="0.2">
      <c r="B296" s="28"/>
      <c r="C296" s="150"/>
      <c r="D296" s="28"/>
      <c r="E296" s="28"/>
      <c r="F296" s="28"/>
    </row>
    <row r="297" spans="2:6" ht="13.5" customHeight="1" x14ac:dyDescent="0.2">
      <c r="B297" s="28"/>
      <c r="C297" s="150"/>
      <c r="D297" s="28"/>
      <c r="E297" s="28"/>
      <c r="F297" s="28"/>
    </row>
    <row r="298" spans="2:6" ht="13.5" customHeight="1" x14ac:dyDescent="0.2">
      <c r="B298" s="28"/>
      <c r="C298" s="150"/>
      <c r="D298" s="28"/>
      <c r="E298" s="28"/>
      <c r="F298" s="28"/>
    </row>
    <row r="299" spans="2:6" ht="13.5" customHeight="1" x14ac:dyDescent="0.2">
      <c r="B299" s="28"/>
      <c r="C299" s="150"/>
      <c r="D299" s="28"/>
      <c r="E299" s="28"/>
      <c r="F299" s="28"/>
    </row>
    <row r="300" spans="2:6" ht="13.5" customHeight="1" x14ac:dyDescent="0.2">
      <c r="B300" s="28"/>
      <c r="C300" s="150"/>
      <c r="D300" s="28"/>
      <c r="E300" s="28"/>
      <c r="F300" s="28"/>
    </row>
    <row r="301" spans="2:6" ht="13.5" customHeight="1" x14ac:dyDescent="0.2">
      <c r="B301" s="28"/>
      <c r="C301" s="150"/>
      <c r="D301" s="28"/>
      <c r="E301" s="28"/>
      <c r="F301" s="28"/>
    </row>
    <row r="302" spans="2:6" ht="13.5" customHeight="1" x14ac:dyDescent="0.2">
      <c r="B302" s="28"/>
      <c r="C302" s="150"/>
      <c r="D302" s="28"/>
      <c r="E302" s="28"/>
      <c r="F302" s="28"/>
    </row>
    <row r="303" spans="2:6" ht="13.5" customHeight="1" x14ac:dyDescent="0.2">
      <c r="B303" s="28"/>
      <c r="C303" s="150"/>
      <c r="D303" s="28"/>
      <c r="E303" s="28"/>
      <c r="F303" s="28"/>
    </row>
    <row r="304" spans="2:6" ht="13.5" customHeight="1" x14ac:dyDescent="0.2">
      <c r="B304" s="28"/>
      <c r="C304" s="150"/>
      <c r="D304" s="28"/>
      <c r="E304" s="28"/>
      <c r="F304" s="28"/>
    </row>
    <row r="305" spans="2:6" ht="13.5" customHeight="1" x14ac:dyDescent="0.2">
      <c r="B305" s="28"/>
      <c r="C305" s="150"/>
      <c r="D305" s="28"/>
      <c r="E305" s="28"/>
      <c r="F305" s="28"/>
    </row>
    <row r="306" spans="2:6" ht="13.5" customHeight="1" x14ac:dyDescent="0.2">
      <c r="B306" s="28"/>
      <c r="C306" s="150"/>
      <c r="D306" s="28"/>
      <c r="E306" s="28"/>
      <c r="F306" s="28"/>
    </row>
    <row r="307" spans="2:6" ht="13.5" customHeight="1" x14ac:dyDescent="0.2">
      <c r="B307" s="28"/>
      <c r="C307" s="150"/>
      <c r="D307" s="28"/>
      <c r="E307" s="28"/>
      <c r="F307" s="28"/>
    </row>
    <row r="308" spans="2:6" ht="13.5" customHeight="1" x14ac:dyDescent="0.2">
      <c r="B308" s="28"/>
      <c r="C308" s="150"/>
      <c r="D308" s="28"/>
      <c r="E308" s="28"/>
      <c r="F308" s="28"/>
    </row>
    <row r="309" spans="2:6" ht="13.5" customHeight="1" x14ac:dyDescent="0.2">
      <c r="B309" s="28"/>
      <c r="C309" s="150"/>
      <c r="D309" s="28"/>
      <c r="E309" s="28"/>
      <c r="F309" s="28"/>
    </row>
    <row r="310" spans="2:6" ht="13.5" customHeight="1" x14ac:dyDescent="0.2">
      <c r="B310" s="28"/>
      <c r="C310" s="150"/>
      <c r="D310" s="28"/>
      <c r="E310" s="28"/>
      <c r="F310" s="28"/>
    </row>
    <row r="311" spans="2:6" ht="13.5" customHeight="1" x14ac:dyDescent="0.2">
      <c r="B311" s="28"/>
      <c r="C311" s="150"/>
      <c r="D311" s="28"/>
      <c r="E311" s="28"/>
      <c r="F311" s="28"/>
    </row>
    <row r="312" spans="2:6" ht="13.5" customHeight="1" x14ac:dyDescent="0.2">
      <c r="B312" s="28"/>
      <c r="C312" s="150"/>
      <c r="D312" s="28"/>
      <c r="E312" s="28"/>
      <c r="F312" s="28"/>
    </row>
    <row r="313" spans="2:6" ht="13.5" customHeight="1" x14ac:dyDescent="0.2">
      <c r="B313" s="28"/>
      <c r="C313" s="150"/>
      <c r="D313" s="28"/>
      <c r="E313" s="28"/>
      <c r="F313" s="28"/>
    </row>
    <row r="314" spans="2:6" ht="13.5" customHeight="1" x14ac:dyDescent="0.2">
      <c r="B314" s="28"/>
      <c r="C314" s="150"/>
      <c r="D314" s="28"/>
      <c r="E314" s="28"/>
      <c r="F314" s="28"/>
    </row>
    <row r="315" spans="2:6" ht="13.5" customHeight="1" x14ac:dyDescent="0.2">
      <c r="B315" s="28"/>
      <c r="C315" s="150"/>
      <c r="D315" s="28"/>
      <c r="E315" s="28"/>
      <c r="F315" s="28"/>
    </row>
    <row r="316" spans="2:6" ht="13.5" customHeight="1" x14ac:dyDescent="0.2">
      <c r="B316" s="28"/>
      <c r="C316" s="150"/>
      <c r="D316" s="28"/>
      <c r="E316" s="28"/>
      <c r="F316" s="28"/>
    </row>
    <row r="317" spans="2:6" ht="13.5" customHeight="1" x14ac:dyDescent="0.2">
      <c r="B317" s="28"/>
      <c r="C317" s="150"/>
      <c r="D317" s="28"/>
      <c r="E317" s="28"/>
      <c r="F317" s="28"/>
    </row>
    <row r="318" spans="2:6" ht="13.5" customHeight="1" x14ac:dyDescent="0.2">
      <c r="B318" s="28"/>
      <c r="C318" s="150"/>
      <c r="D318" s="28"/>
      <c r="E318" s="28"/>
      <c r="F318" s="28"/>
    </row>
    <row r="319" spans="2:6" ht="13.5" customHeight="1" x14ac:dyDescent="0.2">
      <c r="B319" s="28"/>
      <c r="C319" s="150"/>
      <c r="D319" s="28"/>
      <c r="E319" s="28"/>
      <c r="F319" s="28"/>
    </row>
    <row r="320" spans="2:6" ht="13.5" customHeight="1" x14ac:dyDescent="0.2">
      <c r="B320" s="28"/>
      <c r="C320" s="150"/>
      <c r="D320" s="28"/>
      <c r="E320" s="28"/>
      <c r="F320" s="28"/>
    </row>
    <row r="321" spans="2:6" ht="13.5" customHeight="1" x14ac:dyDescent="0.2">
      <c r="B321" s="28"/>
      <c r="C321" s="150"/>
      <c r="D321" s="28"/>
      <c r="E321" s="28"/>
      <c r="F321" s="28"/>
    </row>
    <row r="322" spans="2:6" ht="13.5" customHeight="1" x14ac:dyDescent="0.2">
      <c r="B322" s="28"/>
      <c r="C322" s="150"/>
      <c r="D322" s="28"/>
      <c r="E322" s="28"/>
      <c r="F322" s="28"/>
    </row>
    <row r="323" spans="2:6" ht="13.5" customHeight="1" x14ac:dyDescent="0.2">
      <c r="B323" s="28"/>
      <c r="C323" s="150"/>
      <c r="D323" s="28"/>
      <c r="E323" s="28"/>
      <c r="F323" s="28"/>
    </row>
    <row r="324" spans="2:6" ht="13.5" customHeight="1" x14ac:dyDescent="0.2">
      <c r="B324" s="28"/>
      <c r="C324" s="150"/>
      <c r="D324" s="28"/>
      <c r="E324" s="28"/>
      <c r="F324" s="28"/>
    </row>
    <row r="325" spans="2:6" ht="13.5" customHeight="1" x14ac:dyDescent="0.2">
      <c r="B325" s="28"/>
      <c r="C325" s="150"/>
      <c r="D325" s="28"/>
      <c r="E325" s="28"/>
      <c r="F325" s="28"/>
    </row>
    <row r="326" spans="2:6" ht="13.5" customHeight="1" x14ac:dyDescent="0.2">
      <c r="B326" s="28"/>
      <c r="C326" s="150"/>
      <c r="D326" s="28"/>
      <c r="E326" s="28"/>
      <c r="F326" s="28"/>
    </row>
    <row r="327" spans="2:6" ht="13.5" customHeight="1" x14ac:dyDescent="0.2">
      <c r="B327" s="28"/>
      <c r="C327" s="150"/>
      <c r="D327" s="28"/>
      <c r="E327" s="28"/>
      <c r="F327" s="28"/>
    </row>
    <row r="328" spans="2:6" ht="13.5" customHeight="1" x14ac:dyDescent="0.2">
      <c r="B328" s="28"/>
      <c r="C328" s="150"/>
      <c r="D328" s="28"/>
      <c r="E328" s="28"/>
      <c r="F328" s="28"/>
    </row>
    <row r="329" spans="2:6" ht="13.5" customHeight="1" x14ac:dyDescent="0.2">
      <c r="B329" s="28"/>
      <c r="C329" s="150"/>
      <c r="D329" s="28"/>
      <c r="E329" s="28"/>
      <c r="F329" s="28"/>
    </row>
    <row r="330" spans="2:6" ht="13.5" customHeight="1" x14ac:dyDescent="0.2">
      <c r="B330" s="28"/>
      <c r="C330" s="150"/>
      <c r="D330" s="28"/>
      <c r="E330" s="28"/>
      <c r="F330" s="28"/>
    </row>
    <row r="331" spans="2:6" ht="13.5" customHeight="1" x14ac:dyDescent="0.2">
      <c r="B331" s="28"/>
      <c r="C331" s="150"/>
      <c r="D331" s="28"/>
      <c r="E331" s="28"/>
      <c r="F331" s="28"/>
    </row>
    <row r="332" spans="2:6" ht="13.5" customHeight="1" x14ac:dyDescent="0.2">
      <c r="B332" s="28"/>
      <c r="C332" s="150"/>
      <c r="D332" s="28"/>
      <c r="E332" s="28"/>
      <c r="F332" s="28"/>
    </row>
    <row r="333" spans="2:6" ht="13.5" customHeight="1" x14ac:dyDescent="0.2">
      <c r="B333" s="28"/>
      <c r="C333" s="150"/>
      <c r="D333" s="28"/>
      <c r="E333" s="28"/>
      <c r="F333" s="28"/>
    </row>
    <row r="334" spans="2:6" ht="13.5" customHeight="1" x14ac:dyDescent="0.2">
      <c r="B334" s="28"/>
      <c r="C334" s="150"/>
      <c r="D334" s="28"/>
      <c r="E334" s="28"/>
      <c r="F334" s="28"/>
    </row>
    <row r="335" spans="2:6" ht="13.5" customHeight="1" x14ac:dyDescent="0.2">
      <c r="B335" s="28"/>
      <c r="C335" s="150"/>
      <c r="D335" s="28"/>
      <c r="E335" s="28"/>
      <c r="F335" s="28"/>
    </row>
    <row r="336" spans="2:6" ht="13.5" customHeight="1" x14ac:dyDescent="0.2">
      <c r="B336" s="28"/>
      <c r="C336" s="150"/>
      <c r="D336" s="28"/>
      <c r="E336" s="28"/>
      <c r="F336" s="28"/>
    </row>
    <row r="337" spans="2:6" ht="13.5" customHeight="1" x14ac:dyDescent="0.2">
      <c r="B337" s="28"/>
      <c r="C337" s="150"/>
      <c r="D337" s="28"/>
      <c r="E337" s="28"/>
      <c r="F337" s="28"/>
    </row>
    <row r="338" spans="2:6" ht="13.5" customHeight="1" x14ac:dyDescent="0.2">
      <c r="B338" s="28"/>
      <c r="C338" s="150"/>
      <c r="D338" s="28"/>
      <c r="E338" s="28"/>
      <c r="F338" s="28"/>
    </row>
    <row r="339" spans="2:6" ht="13.5" customHeight="1" x14ac:dyDescent="0.2">
      <c r="B339" s="28"/>
      <c r="C339" s="150"/>
      <c r="D339" s="28"/>
      <c r="E339" s="28"/>
      <c r="F339" s="28"/>
    </row>
    <row r="340" spans="2:6" ht="13.5" customHeight="1" x14ac:dyDescent="0.2">
      <c r="B340" s="28"/>
      <c r="C340" s="150"/>
      <c r="D340" s="28"/>
      <c r="E340" s="28"/>
      <c r="F340" s="28"/>
    </row>
    <row r="341" spans="2:6" ht="13.5" customHeight="1" x14ac:dyDescent="0.2">
      <c r="B341" s="28"/>
      <c r="C341" s="150"/>
      <c r="D341" s="28"/>
      <c r="E341" s="28"/>
      <c r="F341" s="28"/>
    </row>
    <row r="342" spans="2:6" ht="13.5" customHeight="1" x14ac:dyDescent="0.2">
      <c r="B342" s="28"/>
      <c r="C342" s="150"/>
      <c r="D342" s="28"/>
      <c r="E342" s="28"/>
      <c r="F342" s="28"/>
    </row>
    <row r="343" spans="2:6" ht="13.5" customHeight="1" x14ac:dyDescent="0.2">
      <c r="B343" s="28"/>
      <c r="C343" s="150"/>
      <c r="D343" s="28"/>
      <c r="E343" s="28"/>
      <c r="F343" s="28"/>
    </row>
    <row r="344" spans="2:6" ht="13.5" customHeight="1" x14ac:dyDescent="0.2">
      <c r="B344" s="28"/>
      <c r="C344" s="150"/>
      <c r="D344" s="28"/>
      <c r="E344" s="28"/>
      <c r="F344" s="28"/>
    </row>
    <row r="345" spans="2:6" ht="13.5" customHeight="1" x14ac:dyDescent="0.2">
      <c r="B345" s="28"/>
      <c r="C345" s="150"/>
      <c r="D345" s="28"/>
      <c r="E345" s="28"/>
      <c r="F345" s="28"/>
    </row>
    <row r="346" spans="2:6" ht="13.5" customHeight="1" x14ac:dyDescent="0.2">
      <c r="B346" s="28"/>
      <c r="C346" s="150"/>
      <c r="D346" s="28"/>
      <c r="E346" s="28"/>
      <c r="F346" s="28"/>
    </row>
    <row r="347" spans="2:6" ht="13.5" customHeight="1" x14ac:dyDescent="0.2">
      <c r="B347" s="28"/>
      <c r="C347" s="150"/>
      <c r="D347" s="28"/>
      <c r="E347" s="28"/>
      <c r="F347" s="28"/>
    </row>
    <row r="348" spans="2:6" ht="13.5" customHeight="1" x14ac:dyDescent="0.2">
      <c r="B348" s="28"/>
      <c r="C348" s="150"/>
      <c r="D348" s="28"/>
      <c r="E348" s="28"/>
      <c r="F348" s="28"/>
    </row>
    <row r="349" spans="2:6" ht="13.5" customHeight="1" x14ac:dyDescent="0.2">
      <c r="B349" s="28"/>
      <c r="C349" s="150"/>
      <c r="D349" s="28"/>
      <c r="E349" s="28"/>
      <c r="F349" s="28"/>
    </row>
    <row r="350" spans="2:6" ht="13.5" customHeight="1" x14ac:dyDescent="0.2">
      <c r="B350" s="28"/>
      <c r="C350" s="150"/>
      <c r="D350" s="28"/>
      <c r="E350" s="28"/>
      <c r="F350" s="28"/>
    </row>
    <row r="351" spans="2:6" ht="13.5" customHeight="1" x14ac:dyDescent="0.2">
      <c r="B351" s="28"/>
      <c r="C351" s="150"/>
      <c r="D351" s="28"/>
      <c r="E351" s="28"/>
      <c r="F351" s="28"/>
    </row>
    <row r="352" spans="2:6" ht="13.5" customHeight="1" x14ac:dyDescent="0.2">
      <c r="B352" s="28"/>
      <c r="C352" s="150"/>
      <c r="D352" s="28"/>
      <c r="E352" s="28"/>
      <c r="F352" s="28"/>
    </row>
    <row r="353" spans="2:6" ht="13.5" customHeight="1" x14ac:dyDescent="0.2">
      <c r="B353" s="28"/>
      <c r="C353" s="150"/>
      <c r="D353" s="28"/>
      <c r="E353" s="28"/>
      <c r="F353" s="28"/>
    </row>
    <row r="354" spans="2:6" ht="13.5" customHeight="1" x14ac:dyDescent="0.2">
      <c r="B354" s="28"/>
      <c r="C354" s="150"/>
      <c r="D354" s="28"/>
      <c r="E354" s="28"/>
      <c r="F354" s="28"/>
    </row>
    <row r="355" spans="2:6" ht="13.5" customHeight="1" x14ac:dyDescent="0.2">
      <c r="B355" s="28"/>
      <c r="C355" s="150"/>
      <c r="D355" s="28"/>
      <c r="E355" s="28"/>
      <c r="F355" s="28"/>
    </row>
    <row r="356" spans="2:6" ht="13.5" customHeight="1" x14ac:dyDescent="0.2">
      <c r="B356" s="28"/>
      <c r="C356" s="150"/>
      <c r="D356" s="28"/>
      <c r="E356" s="28"/>
      <c r="F356" s="28"/>
    </row>
    <row r="357" spans="2:6" ht="13.5" customHeight="1" x14ac:dyDescent="0.2">
      <c r="B357" s="28"/>
      <c r="C357" s="150"/>
      <c r="D357" s="28"/>
      <c r="E357" s="28"/>
      <c r="F357" s="28"/>
    </row>
    <row r="358" spans="2:6" ht="13.5" customHeight="1" x14ac:dyDescent="0.2">
      <c r="B358" s="28"/>
      <c r="C358" s="150"/>
      <c r="D358" s="28"/>
      <c r="E358" s="28"/>
      <c r="F358" s="28"/>
    </row>
    <row r="359" spans="2:6" ht="13.5" customHeight="1" x14ac:dyDescent="0.2">
      <c r="B359" s="28"/>
      <c r="C359" s="150"/>
      <c r="D359" s="28"/>
      <c r="E359" s="28"/>
      <c r="F359" s="28"/>
    </row>
    <row r="360" spans="2:6" ht="13.5" customHeight="1" x14ac:dyDescent="0.2">
      <c r="B360" s="28"/>
      <c r="C360" s="150"/>
      <c r="D360" s="28"/>
      <c r="E360" s="28"/>
      <c r="F360" s="28"/>
    </row>
    <row r="361" spans="2:6" ht="13.5" customHeight="1" x14ac:dyDescent="0.2">
      <c r="B361" s="28"/>
      <c r="C361" s="150"/>
      <c r="D361" s="28"/>
      <c r="E361" s="28"/>
      <c r="F361" s="28"/>
    </row>
    <row r="362" spans="2:6" ht="13.5" customHeight="1" x14ac:dyDescent="0.2">
      <c r="B362" s="28"/>
      <c r="C362" s="150"/>
      <c r="D362" s="28"/>
      <c r="E362" s="28"/>
      <c r="F362" s="28"/>
    </row>
    <row r="363" spans="2:6" ht="13.5" customHeight="1" x14ac:dyDescent="0.2">
      <c r="B363" s="28"/>
      <c r="C363" s="150"/>
      <c r="D363" s="28"/>
      <c r="E363" s="28"/>
      <c r="F363" s="28"/>
    </row>
    <row r="364" spans="2:6" ht="13.5" customHeight="1" x14ac:dyDescent="0.2">
      <c r="B364" s="28"/>
      <c r="C364" s="150"/>
      <c r="D364" s="28"/>
      <c r="E364" s="28"/>
      <c r="F364" s="28"/>
    </row>
    <row r="365" spans="2:6" ht="13.5" customHeight="1" x14ac:dyDescent="0.2">
      <c r="B365" s="28"/>
      <c r="C365" s="150"/>
      <c r="D365" s="28"/>
      <c r="E365" s="28"/>
      <c r="F365" s="28"/>
    </row>
    <row r="366" spans="2:6" ht="13.5" customHeight="1" x14ac:dyDescent="0.2">
      <c r="B366" s="28"/>
      <c r="C366" s="150"/>
      <c r="D366" s="28"/>
      <c r="E366" s="28"/>
      <c r="F366" s="28"/>
    </row>
    <row r="367" spans="2:6" ht="13.5" customHeight="1" x14ac:dyDescent="0.2">
      <c r="B367" s="28"/>
      <c r="C367" s="150"/>
      <c r="D367" s="28"/>
      <c r="E367" s="28"/>
      <c r="F367" s="28"/>
    </row>
    <row r="368" spans="2:6" ht="13.5" customHeight="1" x14ac:dyDescent="0.2">
      <c r="B368" s="28"/>
      <c r="C368" s="150"/>
      <c r="D368" s="28"/>
      <c r="E368" s="28"/>
      <c r="F368" s="28"/>
    </row>
    <row r="369" spans="2:6" ht="13.5" customHeight="1" x14ac:dyDescent="0.2">
      <c r="B369" s="28"/>
      <c r="C369" s="150"/>
      <c r="D369" s="28"/>
      <c r="E369" s="28"/>
      <c r="F369" s="28"/>
    </row>
    <row r="370" spans="2:6" ht="13.5" customHeight="1" x14ac:dyDescent="0.2">
      <c r="B370" s="28"/>
      <c r="C370" s="150"/>
      <c r="D370" s="28"/>
      <c r="E370" s="28"/>
      <c r="F370" s="28"/>
    </row>
    <row r="371" spans="2:6" ht="13.5" customHeight="1" x14ac:dyDescent="0.2">
      <c r="B371" s="28"/>
      <c r="C371" s="150"/>
      <c r="D371" s="28"/>
      <c r="E371" s="28"/>
      <c r="F371" s="28"/>
    </row>
    <row r="372" spans="2:6" ht="13.5" customHeight="1" x14ac:dyDescent="0.2">
      <c r="B372" s="28"/>
      <c r="C372" s="150"/>
      <c r="D372" s="28"/>
      <c r="E372" s="28"/>
      <c r="F372" s="28"/>
    </row>
    <row r="373" spans="2:6" ht="13.5" customHeight="1" x14ac:dyDescent="0.2">
      <c r="B373" s="28"/>
      <c r="C373" s="150"/>
      <c r="D373" s="28"/>
      <c r="E373" s="28"/>
      <c r="F373" s="28"/>
    </row>
    <row r="374" spans="2:6" ht="13.5" customHeight="1" x14ac:dyDescent="0.2">
      <c r="B374" s="28"/>
      <c r="C374" s="150"/>
      <c r="D374" s="28"/>
      <c r="E374" s="28"/>
      <c r="F374" s="28"/>
    </row>
    <row r="375" spans="2:6" ht="13.5" customHeight="1" x14ac:dyDescent="0.2">
      <c r="B375" s="28"/>
      <c r="C375" s="150"/>
      <c r="D375" s="28"/>
      <c r="E375" s="28"/>
      <c r="F375" s="28"/>
    </row>
    <row r="376" spans="2:6" ht="13.5" customHeight="1" x14ac:dyDescent="0.2">
      <c r="B376" s="28"/>
      <c r="C376" s="150"/>
      <c r="D376" s="28"/>
      <c r="E376" s="28"/>
      <c r="F376" s="28"/>
    </row>
    <row r="377" spans="2:6" ht="13.5" customHeight="1" x14ac:dyDescent="0.2">
      <c r="B377" s="28"/>
      <c r="C377" s="150"/>
      <c r="D377" s="28"/>
      <c r="E377" s="28"/>
      <c r="F377" s="28"/>
    </row>
    <row r="378" spans="2:6" ht="13.5" customHeight="1" x14ac:dyDescent="0.2">
      <c r="B378" s="28"/>
      <c r="C378" s="150"/>
      <c r="D378" s="28"/>
      <c r="E378" s="28"/>
      <c r="F378" s="28"/>
    </row>
    <row r="379" spans="2:6" ht="13.5" customHeight="1" x14ac:dyDescent="0.2">
      <c r="B379" s="28"/>
      <c r="C379" s="150"/>
      <c r="D379" s="28"/>
      <c r="E379" s="28"/>
      <c r="F379" s="28"/>
    </row>
    <row r="380" spans="2:6" ht="13.5" customHeight="1" x14ac:dyDescent="0.2">
      <c r="B380" s="28"/>
      <c r="C380" s="150"/>
      <c r="D380" s="28"/>
      <c r="E380" s="28"/>
      <c r="F380" s="28"/>
    </row>
    <row r="381" spans="2:6" ht="13.5" customHeight="1" x14ac:dyDescent="0.2">
      <c r="B381" s="28"/>
      <c r="C381" s="150"/>
      <c r="D381" s="28"/>
      <c r="E381" s="28"/>
      <c r="F381" s="28"/>
    </row>
    <row r="382" spans="2:6" ht="13.5" customHeight="1" x14ac:dyDescent="0.2">
      <c r="B382" s="28"/>
      <c r="C382" s="150"/>
      <c r="D382" s="28"/>
      <c r="E382" s="28"/>
      <c r="F382" s="28"/>
    </row>
    <row r="383" spans="2:6" ht="13.5" customHeight="1" x14ac:dyDescent="0.2">
      <c r="B383" s="28"/>
      <c r="C383" s="150"/>
      <c r="D383" s="28"/>
      <c r="E383" s="28"/>
      <c r="F383" s="28"/>
    </row>
    <row r="384" spans="2:6" ht="13.5" customHeight="1" x14ac:dyDescent="0.2">
      <c r="B384" s="28"/>
      <c r="C384" s="150"/>
      <c r="D384" s="28"/>
      <c r="E384" s="28"/>
      <c r="F384" s="28"/>
    </row>
    <row r="385" spans="2:6" ht="13.5" customHeight="1" x14ac:dyDescent="0.2">
      <c r="B385" s="28"/>
      <c r="C385" s="150"/>
      <c r="D385" s="28"/>
      <c r="E385" s="28"/>
      <c r="F385" s="28"/>
    </row>
    <row r="386" spans="2:6" ht="13.5" customHeight="1" x14ac:dyDescent="0.2">
      <c r="B386" s="28"/>
      <c r="C386" s="150"/>
      <c r="D386" s="28"/>
      <c r="E386" s="28"/>
      <c r="F386" s="28"/>
    </row>
    <row r="387" spans="2:6" ht="13.5" customHeight="1" x14ac:dyDescent="0.2">
      <c r="B387" s="28"/>
      <c r="C387" s="150"/>
      <c r="D387" s="28"/>
      <c r="E387" s="28"/>
      <c r="F387" s="28"/>
    </row>
    <row r="388" spans="2:6" ht="13.5" customHeight="1" x14ac:dyDescent="0.2">
      <c r="B388" s="28"/>
      <c r="C388" s="150"/>
      <c r="D388" s="28"/>
      <c r="E388" s="28"/>
      <c r="F388" s="28"/>
    </row>
    <row r="389" spans="2:6" ht="13.5" customHeight="1" x14ac:dyDescent="0.2">
      <c r="B389" s="28"/>
      <c r="C389" s="150"/>
      <c r="D389" s="28"/>
      <c r="E389" s="28"/>
      <c r="F389" s="28"/>
    </row>
    <row r="390" spans="2:6" ht="13.5" customHeight="1" x14ac:dyDescent="0.2">
      <c r="B390" s="28"/>
      <c r="C390" s="150"/>
      <c r="D390" s="28"/>
      <c r="E390" s="28"/>
      <c r="F390" s="28"/>
    </row>
    <row r="391" spans="2:6" ht="13.5" customHeight="1" x14ac:dyDescent="0.2">
      <c r="B391" s="28"/>
      <c r="C391" s="150"/>
      <c r="D391" s="28"/>
      <c r="E391" s="28"/>
      <c r="F391" s="28"/>
    </row>
    <row r="392" spans="2:6" ht="13.5" customHeight="1" x14ac:dyDescent="0.2">
      <c r="B392" s="28"/>
      <c r="C392" s="150"/>
      <c r="D392" s="28"/>
      <c r="E392" s="28"/>
      <c r="F392" s="28"/>
    </row>
    <row r="393" spans="2:6" ht="13.5" customHeight="1" x14ac:dyDescent="0.2">
      <c r="B393" s="28"/>
      <c r="C393" s="150"/>
      <c r="D393" s="28"/>
      <c r="E393" s="28"/>
      <c r="F393" s="28"/>
    </row>
    <row r="394" spans="2:6" ht="13.5" customHeight="1" x14ac:dyDescent="0.2">
      <c r="B394" s="28"/>
      <c r="C394" s="150"/>
      <c r="D394" s="28"/>
      <c r="E394" s="28"/>
      <c r="F394" s="28"/>
    </row>
    <row r="395" spans="2:6" ht="13.5" customHeight="1" x14ac:dyDescent="0.2">
      <c r="B395" s="28"/>
      <c r="C395" s="150"/>
      <c r="D395" s="28"/>
      <c r="E395" s="28"/>
      <c r="F395" s="28"/>
    </row>
    <row r="396" spans="2:6" ht="13.5" customHeight="1" x14ac:dyDescent="0.2">
      <c r="B396" s="28"/>
      <c r="C396" s="150"/>
      <c r="D396" s="28"/>
      <c r="E396" s="28"/>
      <c r="F396" s="28"/>
    </row>
    <row r="397" spans="2:6" ht="13.5" customHeight="1" x14ac:dyDescent="0.2">
      <c r="B397" s="28"/>
      <c r="C397" s="150"/>
      <c r="D397" s="28"/>
      <c r="E397" s="28"/>
      <c r="F397" s="28"/>
    </row>
    <row r="398" spans="2:6" ht="13.5" customHeight="1" x14ac:dyDescent="0.2">
      <c r="B398" s="28"/>
      <c r="C398" s="150"/>
      <c r="D398" s="28"/>
      <c r="E398" s="28"/>
      <c r="F398" s="28"/>
    </row>
    <row r="399" spans="2:6" ht="13.5" customHeight="1" x14ac:dyDescent="0.2">
      <c r="B399" s="28"/>
      <c r="C399" s="150"/>
      <c r="D399" s="28"/>
      <c r="E399" s="28"/>
      <c r="F399" s="28"/>
    </row>
    <row r="400" spans="2:6" ht="13.5" customHeight="1" x14ac:dyDescent="0.2">
      <c r="B400" s="28"/>
      <c r="C400" s="150"/>
      <c r="D400" s="28"/>
      <c r="E400" s="28"/>
      <c r="F400" s="28"/>
    </row>
    <row r="401" spans="2:6" ht="13.5" customHeight="1" x14ac:dyDescent="0.2">
      <c r="B401" s="28"/>
      <c r="C401" s="150"/>
      <c r="D401" s="28"/>
      <c r="E401" s="28"/>
      <c r="F401" s="28"/>
    </row>
    <row r="402" spans="2:6" ht="13.5" customHeight="1" x14ac:dyDescent="0.2">
      <c r="B402" s="28"/>
      <c r="C402" s="150"/>
      <c r="D402" s="28"/>
      <c r="E402" s="28"/>
      <c r="F402" s="28"/>
    </row>
    <row r="403" spans="2:6" ht="13.5" customHeight="1" x14ac:dyDescent="0.2">
      <c r="B403" s="28"/>
      <c r="C403" s="150"/>
      <c r="D403" s="28"/>
      <c r="E403" s="28"/>
      <c r="F403" s="28"/>
    </row>
    <row r="404" spans="2:6" ht="13.5" customHeight="1" x14ac:dyDescent="0.2">
      <c r="B404" s="28"/>
      <c r="C404" s="150"/>
      <c r="D404" s="28"/>
      <c r="E404" s="28"/>
      <c r="F404" s="28"/>
    </row>
    <row r="405" spans="2:6" ht="13.5" customHeight="1" x14ac:dyDescent="0.2">
      <c r="B405" s="28"/>
      <c r="C405" s="150"/>
      <c r="D405" s="28"/>
      <c r="E405" s="28"/>
      <c r="F405" s="28"/>
    </row>
    <row r="406" spans="2:6" ht="13.5" customHeight="1" x14ac:dyDescent="0.2">
      <c r="B406" s="28"/>
      <c r="C406" s="150"/>
      <c r="D406" s="28"/>
      <c r="E406" s="28"/>
      <c r="F406" s="28"/>
    </row>
    <row r="407" spans="2:6" ht="13.5" customHeight="1" x14ac:dyDescent="0.2">
      <c r="B407" s="28"/>
      <c r="C407" s="150"/>
      <c r="D407" s="28"/>
      <c r="E407" s="28"/>
      <c r="F407" s="28"/>
    </row>
    <row r="408" spans="2:6" ht="13.5" customHeight="1" x14ac:dyDescent="0.2">
      <c r="B408" s="28"/>
      <c r="C408" s="150"/>
      <c r="D408" s="28"/>
      <c r="E408" s="28"/>
      <c r="F408" s="28"/>
    </row>
    <row r="409" spans="2:6" ht="13.5" customHeight="1" x14ac:dyDescent="0.2">
      <c r="B409" s="28"/>
      <c r="C409" s="150"/>
      <c r="D409" s="28"/>
      <c r="E409" s="28"/>
      <c r="F409" s="28"/>
    </row>
    <row r="410" spans="2:6" ht="13.5" customHeight="1" x14ac:dyDescent="0.2">
      <c r="B410" s="28"/>
      <c r="C410" s="150"/>
      <c r="D410" s="28"/>
      <c r="E410" s="28"/>
      <c r="F410" s="28"/>
    </row>
    <row r="411" spans="2:6" ht="13.5" customHeight="1" x14ac:dyDescent="0.2">
      <c r="B411" s="28"/>
      <c r="C411" s="150"/>
      <c r="D411" s="28"/>
      <c r="E411" s="28"/>
      <c r="F411" s="28"/>
    </row>
    <row r="412" spans="2:6" ht="13.5" customHeight="1" x14ac:dyDescent="0.2">
      <c r="B412" s="28"/>
      <c r="C412" s="150"/>
      <c r="D412" s="28"/>
      <c r="E412" s="28"/>
      <c r="F412" s="28"/>
    </row>
    <row r="413" spans="2:6" ht="13.5" customHeight="1" x14ac:dyDescent="0.2">
      <c r="B413" s="28"/>
      <c r="C413" s="150"/>
      <c r="D413" s="28"/>
      <c r="E413" s="28"/>
      <c r="F413" s="28"/>
    </row>
    <row r="414" spans="2:6" ht="13.5" customHeight="1" x14ac:dyDescent="0.2">
      <c r="B414" s="28"/>
      <c r="C414" s="150"/>
      <c r="D414" s="28"/>
      <c r="E414" s="28"/>
      <c r="F414" s="28"/>
    </row>
    <row r="415" spans="2:6" ht="13.5" customHeight="1" x14ac:dyDescent="0.2">
      <c r="B415" s="28"/>
      <c r="C415" s="150"/>
      <c r="D415" s="28"/>
      <c r="E415" s="28"/>
      <c r="F415" s="28"/>
    </row>
    <row r="416" spans="2:6" ht="13.5" customHeight="1" x14ac:dyDescent="0.2">
      <c r="B416" s="28"/>
      <c r="C416" s="150"/>
      <c r="D416" s="28"/>
      <c r="E416" s="28"/>
      <c r="F416" s="28"/>
    </row>
    <row r="417" spans="2:6" ht="13.5" customHeight="1" x14ac:dyDescent="0.2">
      <c r="B417" s="28"/>
      <c r="C417" s="150"/>
      <c r="D417" s="28"/>
      <c r="E417" s="28"/>
      <c r="F417" s="28"/>
    </row>
    <row r="418" spans="2:6" ht="13.5" customHeight="1" x14ac:dyDescent="0.2">
      <c r="B418" s="28"/>
      <c r="C418" s="150"/>
      <c r="D418" s="28"/>
      <c r="E418" s="28"/>
      <c r="F418" s="28"/>
    </row>
    <row r="419" spans="2:6" ht="13.5" customHeight="1" x14ac:dyDescent="0.2">
      <c r="B419" s="28"/>
      <c r="C419" s="150"/>
      <c r="D419" s="28"/>
      <c r="E419" s="28"/>
      <c r="F419" s="28"/>
    </row>
    <row r="420" spans="2:6" ht="13.5" customHeight="1" x14ac:dyDescent="0.2">
      <c r="B420" s="28"/>
      <c r="C420" s="150"/>
      <c r="D420" s="28"/>
      <c r="E420" s="28"/>
      <c r="F420" s="28"/>
    </row>
    <row r="421" spans="2:6" ht="13.5" customHeight="1" x14ac:dyDescent="0.2">
      <c r="B421" s="28"/>
      <c r="C421" s="150"/>
      <c r="D421" s="28"/>
      <c r="E421" s="28"/>
      <c r="F421" s="28"/>
    </row>
    <row r="422" spans="2:6" ht="13.5" customHeight="1" x14ac:dyDescent="0.2">
      <c r="B422" s="28"/>
      <c r="C422" s="150"/>
      <c r="D422" s="28"/>
      <c r="E422" s="28"/>
      <c r="F422" s="28"/>
    </row>
    <row r="423" spans="2:6" ht="13.5" customHeight="1" x14ac:dyDescent="0.2">
      <c r="B423" s="28"/>
      <c r="C423" s="150"/>
      <c r="D423" s="28"/>
      <c r="E423" s="28"/>
      <c r="F423" s="28"/>
    </row>
    <row r="424" spans="2:6" ht="13.5" customHeight="1" x14ac:dyDescent="0.2">
      <c r="B424" s="28"/>
      <c r="C424" s="150"/>
      <c r="D424" s="28"/>
      <c r="E424" s="28"/>
      <c r="F424" s="28"/>
    </row>
    <row r="425" spans="2:6" ht="13.5" customHeight="1" x14ac:dyDescent="0.2">
      <c r="B425" s="28"/>
      <c r="C425" s="150"/>
      <c r="D425" s="28"/>
      <c r="E425" s="28"/>
      <c r="F425" s="28"/>
    </row>
    <row r="426" spans="2:6" ht="13.5" customHeight="1" x14ac:dyDescent="0.2">
      <c r="B426" s="28"/>
      <c r="C426" s="150"/>
      <c r="D426" s="28"/>
      <c r="E426" s="28"/>
      <c r="F426" s="28"/>
    </row>
    <row r="427" spans="2:6" ht="13.5" customHeight="1" x14ac:dyDescent="0.2">
      <c r="B427" s="28"/>
      <c r="C427" s="150"/>
      <c r="D427" s="28"/>
      <c r="E427" s="28"/>
      <c r="F427" s="28"/>
    </row>
    <row r="428" spans="2:6" ht="13.5" customHeight="1" x14ac:dyDescent="0.2">
      <c r="B428" s="28"/>
      <c r="C428" s="150"/>
      <c r="D428" s="28"/>
      <c r="E428" s="28"/>
      <c r="F428" s="28"/>
    </row>
    <row r="429" spans="2:6" ht="13.5" customHeight="1" x14ac:dyDescent="0.2">
      <c r="B429" s="28"/>
      <c r="C429" s="150"/>
      <c r="D429" s="28"/>
      <c r="E429" s="28"/>
      <c r="F429" s="28"/>
    </row>
    <row r="430" spans="2:6" ht="13.5" customHeight="1" x14ac:dyDescent="0.2">
      <c r="B430" s="28"/>
      <c r="C430" s="150"/>
      <c r="D430" s="28"/>
      <c r="E430" s="28"/>
      <c r="F430" s="28"/>
    </row>
    <row r="431" spans="2:6" ht="13.5" customHeight="1" x14ac:dyDescent="0.2">
      <c r="B431" s="28"/>
      <c r="C431" s="150"/>
      <c r="D431" s="28"/>
      <c r="E431" s="28"/>
      <c r="F431" s="28"/>
    </row>
    <row r="432" spans="2:6" ht="13.5" customHeight="1" x14ac:dyDescent="0.2">
      <c r="B432" s="28"/>
      <c r="C432" s="150"/>
      <c r="D432" s="28"/>
      <c r="E432" s="28"/>
      <c r="F432" s="28"/>
    </row>
    <row r="433" spans="2:6" ht="13.5" customHeight="1" x14ac:dyDescent="0.2">
      <c r="B433" s="28"/>
      <c r="C433" s="150"/>
      <c r="D433" s="28"/>
      <c r="E433" s="28"/>
      <c r="F433" s="28"/>
    </row>
    <row r="434" spans="2:6" ht="13.5" customHeight="1" x14ac:dyDescent="0.2">
      <c r="B434" s="28"/>
      <c r="C434" s="150"/>
      <c r="D434" s="28"/>
      <c r="E434" s="28"/>
      <c r="F434" s="28"/>
    </row>
    <row r="435" spans="2:6" ht="13.5" customHeight="1" x14ac:dyDescent="0.2">
      <c r="B435" s="28"/>
      <c r="C435" s="150"/>
      <c r="D435" s="28"/>
      <c r="E435" s="28"/>
      <c r="F435" s="28"/>
    </row>
    <row r="436" spans="2:6" ht="13.5" customHeight="1" x14ac:dyDescent="0.2">
      <c r="B436" s="28"/>
      <c r="C436" s="150"/>
      <c r="D436" s="28"/>
      <c r="E436" s="28"/>
      <c r="F436" s="28"/>
    </row>
    <row r="437" spans="2:6" ht="13.5" customHeight="1" x14ac:dyDescent="0.2">
      <c r="B437" s="28"/>
      <c r="C437" s="150"/>
      <c r="D437" s="28"/>
      <c r="E437" s="28"/>
      <c r="F437" s="28"/>
    </row>
    <row r="438" spans="2:6" ht="13.5" customHeight="1" x14ac:dyDescent="0.2">
      <c r="B438" s="28"/>
      <c r="C438" s="150"/>
      <c r="D438" s="28"/>
      <c r="E438" s="28"/>
      <c r="F438" s="28"/>
    </row>
    <row r="439" spans="2:6" ht="13.5" customHeight="1" x14ac:dyDescent="0.2">
      <c r="B439" s="28"/>
      <c r="C439" s="150"/>
      <c r="D439" s="28"/>
      <c r="E439" s="28"/>
      <c r="F439" s="28"/>
    </row>
    <row r="440" spans="2:6" ht="13.5" customHeight="1" x14ac:dyDescent="0.2">
      <c r="B440" s="28"/>
      <c r="C440" s="150"/>
      <c r="D440" s="28"/>
      <c r="E440" s="28"/>
      <c r="F440" s="28"/>
    </row>
    <row r="441" spans="2:6" ht="13.5" customHeight="1" x14ac:dyDescent="0.2">
      <c r="B441" s="28"/>
      <c r="C441" s="150"/>
      <c r="D441" s="28"/>
      <c r="E441" s="28"/>
      <c r="F441" s="28"/>
    </row>
    <row r="442" spans="2:6" ht="13.5" customHeight="1" x14ac:dyDescent="0.2">
      <c r="B442" s="28"/>
      <c r="C442" s="150"/>
      <c r="D442" s="28"/>
      <c r="E442" s="28"/>
      <c r="F442" s="28"/>
    </row>
    <row r="443" spans="2:6" ht="13.5" customHeight="1" x14ac:dyDescent="0.2">
      <c r="B443" s="28"/>
      <c r="C443" s="150"/>
      <c r="D443" s="28"/>
      <c r="E443" s="28"/>
      <c r="F443" s="28"/>
    </row>
    <row r="444" spans="2:6" ht="13.5" customHeight="1" x14ac:dyDescent="0.2">
      <c r="B444" s="28"/>
      <c r="C444" s="150"/>
      <c r="D444" s="28"/>
      <c r="E444" s="28"/>
      <c r="F444" s="28"/>
    </row>
    <row r="445" spans="2:6" ht="13.5" customHeight="1" x14ac:dyDescent="0.2">
      <c r="B445" s="28"/>
      <c r="C445" s="150"/>
      <c r="D445" s="28"/>
      <c r="E445" s="28"/>
      <c r="F445" s="28"/>
    </row>
    <row r="446" spans="2:6" ht="13.5" customHeight="1" x14ac:dyDescent="0.2">
      <c r="B446" s="28"/>
      <c r="C446" s="150"/>
      <c r="D446" s="28"/>
      <c r="E446" s="28"/>
      <c r="F446" s="28"/>
    </row>
    <row r="447" spans="2:6" ht="13.5" customHeight="1" x14ac:dyDescent="0.2">
      <c r="B447" s="28"/>
      <c r="C447" s="150"/>
      <c r="D447" s="28"/>
      <c r="E447" s="28"/>
      <c r="F447" s="28"/>
    </row>
    <row r="448" spans="2:6" ht="13.5" customHeight="1" x14ac:dyDescent="0.2">
      <c r="B448" s="28"/>
      <c r="C448" s="150"/>
      <c r="D448" s="28"/>
      <c r="E448" s="28"/>
      <c r="F448" s="28"/>
    </row>
    <row r="449" spans="2:6" ht="13.5" customHeight="1" x14ac:dyDescent="0.2">
      <c r="B449" s="28"/>
      <c r="C449" s="150"/>
      <c r="D449" s="28"/>
      <c r="E449" s="28"/>
      <c r="F449" s="28"/>
    </row>
    <row r="450" spans="2:6" ht="13.5" customHeight="1" x14ac:dyDescent="0.2">
      <c r="B450" s="28"/>
      <c r="C450" s="150"/>
      <c r="D450" s="28"/>
      <c r="E450" s="28"/>
      <c r="F450" s="28"/>
    </row>
    <row r="451" spans="2:6" ht="13.5" customHeight="1" x14ac:dyDescent="0.2">
      <c r="B451" s="28"/>
      <c r="C451" s="150"/>
      <c r="D451" s="28"/>
      <c r="E451" s="28"/>
      <c r="F451" s="28"/>
    </row>
    <row r="452" spans="2:6" ht="13.5" customHeight="1" x14ac:dyDescent="0.2">
      <c r="B452" s="28"/>
      <c r="C452" s="150"/>
      <c r="D452" s="28"/>
      <c r="E452" s="28"/>
      <c r="F452" s="28"/>
    </row>
    <row r="453" spans="2:6" ht="13.5" customHeight="1" x14ac:dyDescent="0.2">
      <c r="B453" s="28"/>
      <c r="C453" s="150"/>
      <c r="D453" s="28"/>
      <c r="E453" s="28"/>
      <c r="F453" s="28"/>
    </row>
    <row r="454" spans="2:6" ht="13.5" customHeight="1" x14ac:dyDescent="0.2">
      <c r="B454" s="28"/>
      <c r="C454" s="150"/>
      <c r="D454" s="28"/>
      <c r="E454" s="28"/>
      <c r="F454" s="28"/>
    </row>
    <row r="455" spans="2:6" ht="13.5" customHeight="1" x14ac:dyDescent="0.2">
      <c r="B455" s="28"/>
      <c r="C455" s="150"/>
      <c r="D455" s="28"/>
      <c r="E455" s="28"/>
      <c r="F455" s="28"/>
    </row>
    <row r="456" spans="2:6" ht="13.5" customHeight="1" x14ac:dyDescent="0.2">
      <c r="B456" s="28"/>
      <c r="C456" s="150"/>
      <c r="D456" s="28"/>
      <c r="E456" s="28"/>
      <c r="F456" s="28"/>
    </row>
    <row r="457" spans="2:6" ht="13.5" customHeight="1" x14ac:dyDescent="0.2">
      <c r="B457" s="28"/>
      <c r="C457" s="150"/>
      <c r="D457" s="28"/>
      <c r="E457" s="28"/>
      <c r="F457" s="28"/>
    </row>
    <row r="458" spans="2:6" ht="13.5" customHeight="1" x14ac:dyDescent="0.2">
      <c r="B458" s="28"/>
      <c r="C458" s="150"/>
      <c r="D458" s="28"/>
      <c r="E458" s="28"/>
      <c r="F458" s="28"/>
    </row>
    <row r="459" spans="2:6" ht="13.5" customHeight="1" x14ac:dyDescent="0.2">
      <c r="B459" s="28"/>
      <c r="C459" s="150"/>
      <c r="D459" s="28"/>
      <c r="E459" s="28"/>
      <c r="F459" s="28"/>
    </row>
    <row r="460" spans="2:6" ht="13.5" customHeight="1" x14ac:dyDescent="0.2">
      <c r="B460" s="28"/>
      <c r="C460" s="150"/>
      <c r="D460" s="28"/>
      <c r="E460" s="28"/>
      <c r="F460" s="28"/>
    </row>
    <row r="461" spans="2:6" ht="13.5" customHeight="1" x14ac:dyDescent="0.2">
      <c r="B461" s="28"/>
      <c r="C461" s="150"/>
      <c r="D461" s="28"/>
      <c r="E461" s="28"/>
      <c r="F461" s="28"/>
    </row>
    <row r="462" spans="2:6" ht="13.5" customHeight="1" x14ac:dyDescent="0.2">
      <c r="B462" s="28"/>
      <c r="C462" s="150"/>
      <c r="D462" s="28"/>
      <c r="E462" s="28"/>
      <c r="F462" s="28"/>
    </row>
    <row r="463" spans="2:6" ht="13.5" customHeight="1" x14ac:dyDescent="0.2">
      <c r="B463" s="28"/>
      <c r="C463" s="150"/>
      <c r="D463" s="28"/>
      <c r="E463" s="28"/>
      <c r="F463" s="28"/>
    </row>
    <row r="464" spans="2:6" ht="13.5" customHeight="1" x14ac:dyDescent="0.2">
      <c r="B464" s="28"/>
      <c r="C464" s="150"/>
      <c r="D464" s="28"/>
      <c r="E464" s="28"/>
      <c r="F464" s="28"/>
    </row>
    <row r="465" spans="2:6" ht="13.5" customHeight="1" x14ac:dyDescent="0.2">
      <c r="B465" s="28"/>
      <c r="C465" s="150"/>
      <c r="D465" s="28"/>
      <c r="E465" s="28"/>
      <c r="F465" s="28"/>
    </row>
    <row r="466" spans="2:6" ht="13.5" customHeight="1" x14ac:dyDescent="0.2">
      <c r="B466" s="28"/>
      <c r="C466" s="150"/>
      <c r="D466" s="28"/>
      <c r="E466" s="28"/>
      <c r="F466" s="28"/>
    </row>
    <row r="467" spans="2:6" ht="13.5" customHeight="1" x14ac:dyDescent="0.2">
      <c r="B467" s="28"/>
      <c r="C467" s="150"/>
      <c r="D467" s="28"/>
      <c r="E467" s="28"/>
      <c r="F467" s="28"/>
    </row>
    <row r="468" spans="2:6" ht="13.5" customHeight="1" x14ac:dyDescent="0.2">
      <c r="B468" s="28"/>
      <c r="C468" s="150"/>
      <c r="D468" s="28"/>
      <c r="E468" s="28"/>
      <c r="F468" s="28"/>
    </row>
    <row r="469" spans="2:6" ht="13.5" customHeight="1" x14ac:dyDescent="0.2">
      <c r="B469" s="28"/>
      <c r="C469" s="150"/>
      <c r="D469" s="28"/>
      <c r="E469" s="28"/>
      <c r="F469" s="28"/>
    </row>
    <row r="470" spans="2:6" ht="13.5" customHeight="1" x14ac:dyDescent="0.2">
      <c r="B470" s="28"/>
      <c r="C470" s="150"/>
      <c r="D470" s="28"/>
      <c r="E470" s="28"/>
      <c r="F470" s="28"/>
    </row>
    <row r="471" spans="2:6" ht="13.5" customHeight="1" x14ac:dyDescent="0.2">
      <c r="B471" s="28"/>
      <c r="C471" s="150"/>
      <c r="D471" s="28"/>
      <c r="E471" s="28"/>
      <c r="F471" s="28"/>
    </row>
    <row r="472" spans="2:6" ht="13.5" customHeight="1" x14ac:dyDescent="0.2">
      <c r="B472" s="28"/>
      <c r="C472" s="150"/>
      <c r="D472" s="28"/>
      <c r="E472" s="28"/>
      <c r="F472" s="28"/>
    </row>
    <row r="473" spans="2:6" ht="13.5" customHeight="1" x14ac:dyDescent="0.2">
      <c r="B473" s="28"/>
      <c r="C473" s="150"/>
      <c r="D473" s="28"/>
      <c r="E473" s="28"/>
      <c r="F473" s="28"/>
    </row>
    <row r="474" spans="2:6" ht="13.5" customHeight="1" x14ac:dyDescent="0.2">
      <c r="B474" s="28"/>
      <c r="C474" s="150"/>
      <c r="D474" s="28"/>
      <c r="E474" s="28"/>
      <c r="F474" s="28"/>
    </row>
    <row r="475" spans="2:6" ht="13.5" customHeight="1" x14ac:dyDescent="0.2">
      <c r="B475" s="28"/>
      <c r="C475" s="150"/>
      <c r="D475" s="28"/>
      <c r="E475" s="28"/>
      <c r="F475" s="28"/>
    </row>
    <row r="476" spans="2:6" ht="13.5" customHeight="1" x14ac:dyDescent="0.2">
      <c r="B476" s="28"/>
      <c r="C476" s="150"/>
      <c r="D476" s="28"/>
      <c r="E476" s="28"/>
      <c r="F476" s="28"/>
    </row>
    <row r="477" spans="2:6" ht="13.5" customHeight="1" x14ac:dyDescent="0.2">
      <c r="B477" s="28"/>
      <c r="C477" s="150"/>
      <c r="D477" s="28"/>
      <c r="E477" s="28"/>
      <c r="F477" s="28"/>
    </row>
    <row r="478" spans="2:6" ht="13.5" customHeight="1" x14ac:dyDescent="0.2">
      <c r="B478" s="28"/>
      <c r="C478" s="150"/>
      <c r="D478" s="28"/>
      <c r="E478" s="28"/>
      <c r="F478" s="28"/>
    </row>
    <row r="479" spans="2:6" ht="13.5" customHeight="1" x14ac:dyDescent="0.2">
      <c r="B479" s="28"/>
      <c r="C479" s="150"/>
      <c r="D479" s="28"/>
      <c r="E479" s="28"/>
      <c r="F479" s="28"/>
    </row>
    <row r="480" spans="2:6" ht="13.5" customHeight="1" x14ac:dyDescent="0.2">
      <c r="B480" s="28"/>
      <c r="C480" s="150"/>
      <c r="D480" s="28"/>
      <c r="E480" s="28"/>
      <c r="F480" s="28"/>
    </row>
    <row r="481" spans="2:6" ht="13.5" customHeight="1" x14ac:dyDescent="0.2">
      <c r="B481" s="28"/>
      <c r="C481" s="150"/>
      <c r="D481" s="28"/>
      <c r="E481" s="28"/>
      <c r="F481" s="28"/>
    </row>
    <row r="482" spans="2:6" ht="13.5" customHeight="1" x14ac:dyDescent="0.2">
      <c r="B482" s="28"/>
      <c r="C482" s="150"/>
      <c r="D482" s="28"/>
      <c r="E482" s="28"/>
      <c r="F482" s="28"/>
    </row>
    <row r="483" spans="2:6" ht="13.5" customHeight="1" x14ac:dyDescent="0.2">
      <c r="B483" s="28"/>
      <c r="C483" s="150"/>
      <c r="D483" s="28"/>
      <c r="E483" s="28"/>
      <c r="F483" s="28"/>
    </row>
    <row r="484" spans="2:6" ht="13.5" customHeight="1" x14ac:dyDescent="0.2">
      <c r="B484" s="28"/>
      <c r="C484" s="150"/>
      <c r="D484" s="28"/>
      <c r="E484" s="28"/>
      <c r="F484" s="28"/>
    </row>
    <row r="485" spans="2:6" ht="13.5" customHeight="1" x14ac:dyDescent="0.2">
      <c r="B485" s="28"/>
      <c r="C485" s="150"/>
      <c r="D485" s="28"/>
      <c r="E485" s="28"/>
      <c r="F485" s="28"/>
    </row>
    <row r="486" spans="2:6" ht="13.5" customHeight="1" x14ac:dyDescent="0.2">
      <c r="B486" s="28"/>
      <c r="C486" s="150"/>
      <c r="D486" s="28"/>
      <c r="E486" s="28"/>
      <c r="F486" s="28"/>
    </row>
    <row r="487" spans="2:6" ht="13.5" customHeight="1" x14ac:dyDescent="0.2">
      <c r="B487" s="28"/>
      <c r="C487" s="150"/>
      <c r="D487" s="28"/>
      <c r="E487" s="28"/>
      <c r="F487" s="28"/>
    </row>
    <row r="488" spans="2:6" ht="13.5" customHeight="1" x14ac:dyDescent="0.2">
      <c r="B488" s="28"/>
      <c r="C488" s="150"/>
      <c r="D488" s="28"/>
      <c r="E488" s="28"/>
      <c r="F488" s="28"/>
    </row>
    <row r="489" spans="2:6" ht="13.5" customHeight="1" x14ac:dyDescent="0.2">
      <c r="B489" s="28"/>
      <c r="C489" s="150"/>
      <c r="D489" s="28"/>
      <c r="E489" s="28"/>
      <c r="F489" s="28"/>
    </row>
    <row r="490" spans="2:6" ht="13.5" customHeight="1" x14ac:dyDescent="0.2">
      <c r="B490" s="28"/>
      <c r="C490" s="150"/>
      <c r="D490" s="28"/>
      <c r="E490" s="28"/>
      <c r="F490" s="28"/>
    </row>
    <row r="491" spans="2:6" ht="13.5" customHeight="1" x14ac:dyDescent="0.2">
      <c r="B491" s="28"/>
      <c r="C491" s="150"/>
      <c r="D491" s="28"/>
      <c r="E491" s="28"/>
      <c r="F491" s="28"/>
    </row>
    <row r="492" spans="2:6" ht="13.5" customHeight="1" x14ac:dyDescent="0.2">
      <c r="B492" s="28"/>
      <c r="C492" s="150"/>
      <c r="D492" s="28"/>
      <c r="E492" s="28"/>
      <c r="F492" s="28"/>
    </row>
    <row r="493" spans="2:6" ht="13.5" customHeight="1" x14ac:dyDescent="0.2">
      <c r="B493" s="28"/>
      <c r="C493" s="150"/>
      <c r="D493" s="28"/>
      <c r="E493" s="28"/>
      <c r="F493" s="28"/>
    </row>
    <row r="494" spans="2:6" ht="13.5" customHeight="1" x14ac:dyDescent="0.2">
      <c r="B494" s="28"/>
      <c r="C494" s="150"/>
      <c r="D494" s="28"/>
      <c r="E494" s="28"/>
      <c r="F494" s="28"/>
    </row>
    <row r="495" spans="2:6" ht="13.5" customHeight="1" x14ac:dyDescent="0.2">
      <c r="B495" s="28"/>
      <c r="C495" s="150"/>
      <c r="D495" s="28"/>
      <c r="E495" s="28"/>
      <c r="F495" s="28"/>
    </row>
    <row r="496" spans="2:6" ht="13.5" customHeight="1" x14ac:dyDescent="0.2">
      <c r="B496" s="28"/>
      <c r="C496" s="150"/>
      <c r="D496" s="28"/>
      <c r="E496" s="28"/>
      <c r="F496" s="28"/>
    </row>
    <row r="497" spans="2:6" ht="13.5" customHeight="1" x14ac:dyDescent="0.2">
      <c r="B497" s="28"/>
      <c r="C497" s="150"/>
      <c r="D497" s="28"/>
      <c r="E497" s="28"/>
      <c r="F497" s="28"/>
    </row>
    <row r="498" spans="2:6" ht="13.5" customHeight="1" x14ac:dyDescent="0.2">
      <c r="B498" s="28"/>
      <c r="C498" s="150"/>
      <c r="D498" s="28"/>
      <c r="E498" s="28"/>
      <c r="F498" s="28"/>
    </row>
    <row r="499" spans="2:6" ht="13.5" customHeight="1" x14ac:dyDescent="0.2">
      <c r="B499" s="28"/>
      <c r="C499" s="150"/>
      <c r="D499" s="28"/>
      <c r="E499" s="28"/>
      <c r="F499" s="28"/>
    </row>
    <row r="500" spans="2:6" ht="13.5" customHeight="1" x14ac:dyDescent="0.2">
      <c r="B500" s="28"/>
      <c r="C500" s="150"/>
      <c r="D500" s="28"/>
      <c r="E500" s="28"/>
      <c r="F500" s="28"/>
    </row>
    <row r="501" spans="2:6" ht="13.5" customHeight="1" x14ac:dyDescent="0.2">
      <c r="B501" s="28"/>
      <c r="C501" s="150"/>
      <c r="D501" s="28"/>
      <c r="E501" s="28"/>
      <c r="F501" s="28"/>
    </row>
    <row r="502" spans="2:6" ht="13.5" customHeight="1" x14ac:dyDescent="0.2">
      <c r="B502" s="28"/>
      <c r="C502" s="150"/>
      <c r="D502" s="28"/>
      <c r="E502" s="28"/>
      <c r="F502" s="28"/>
    </row>
    <row r="503" spans="2:6" ht="13.5" customHeight="1" x14ac:dyDescent="0.2">
      <c r="B503" s="28"/>
      <c r="C503" s="150"/>
      <c r="D503" s="28"/>
      <c r="E503" s="28"/>
      <c r="F503" s="28"/>
    </row>
    <row r="504" spans="2:6" ht="13.5" customHeight="1" x14ac:dyDescent="0.2">
      <c r="B504" s="28"/>
      <c r="C504" s="150"/>
      <c r="D504" s="28"/>
      <c r="E504" s="28"/>
      <c r="F504" s="28"/>
    </row>
    <row r="505" spans="2:6" ht="13.5" customHeight="1" x14ac:dyDescent="0.2">
      <c r="B505" s="28"/>
      <c r="C505" s="150"/>
      <c r="D505" s="28"/>
      <c r="E505" s="28"/>
      <c r="F505" s="28"/>
    </row>
    <row r="506" spans="2:6" ht="13.5" customHeight="1" x14ac:dyDescent="0.2">
      <c r="B506" s="28"/>
      <c r="C506" s="150"/>
      <c r="D506" s="28"/>
      <c r="E506" s="28"/>
      <c r="F506" s="28"/>
    </row>
    <row r="507" spans="2:6" ht="13.5" customHeight="1" x14ac:dyDescent="0.2">
      <c r="B507" s="28"/>
      <c r="C507" s="150"/>
      <c r="D507" s="28"/>
      <c r="E507" s="28"/>
      <c r="F507" s="28"/>
    </row>
    <row r="508" spans="2:6" ht="13.5" customHeight="1" x14ac:dyDescent="0.2">
      <c r="B508" s="28"/>
      <c r="C508" s="150"/>
      <c r="D508" s="28"/>
      <c r="E508" s="28"/>
      <c r="F508" s="28"/>
    </row>
    <row r="509" spans="2:6" ht="13.5" customHeight="1" x14ac:dyDescent="0.2">
      <c r="B509" s="28"/>
      <c r="C509" s="150"/>
      <c r="D509" s="28"/>
      <c r="E509" s="28"/>
      <c r="F509" s="28"/>
    </row>
    <row r="510" spans="2:6" ht="13.5" customHeight="1" x14ac:dyDescent="0.2">
      <c r="B510" s="28"/>
      <c r="C510" s="150"/>
      <c r="D510" s="28"/>
      <c r="E510" s="28"/>
      <c r="F510" s="28"/>
    </row>
    <row r="511" spans="2:6" ht="13.5" customHeight="1" x14ac:dyDescent="0.2">
      <c r="B511" s="28"/>
      <c r="C511" s="150"/>
      <c r="D511" s="28"/>
      <c r="E511" s="28"/>
      <c r="F511" s="28"/>
    </row>
    <row r="512" spans="2:6" ht="13.5" customHeight="1" x14ac:dyDescent="0.2">
      <c r="B512" s="28"/>
      <c r="C512" s="150"/>
      <c r="D512" s="28"/>
      <c r="E512" s="28"/>
      <c r="F512" s="28"/>
    </row>
    <row r="513" spans="2:6" ht="13.5" customHeight="1" x14ac:dyDescent="0.2">
      <c r="B513" s="28"/>
      <c r="C513" s="150"/>
      <c r="D513" s="28"/>
      <c r="E513" s="28"/>
      <c r="F513" s="28"/>
    </row>
    <row r="514" spans="2:6" ht="13.5" customHeight="1" x14ac:dyDescent="0.2">
      <c r="B514" s="28"/>
      <c r="C514" s="150"/>
      <c r="D514" s="28"/>
      <c r="E514" s="28"/>
      <c r="F514" s="28"/>
    </row>
    <row r="515" spans="2:6" ht="13.5" customHeight="1" x14ac:dyDescent="0.2">
      <c r="B515" s="28"/>
      <c r="C515" s="150"/>
      <c r="D515" s="28"/>
      <c r="E515" s="28"/>
      <c r="F515" s="28"/>
    </row>
    <row r="516" spans="2:6" ht="13.5" customHeight="1" x14ac:dyDescent="0.2">
      <c r="B516" s="28"/>
      <c r="C516" s="150"/>
      <c r="D516" s="28"/>
      <c r="E516" s="28"/>
      <c r="F516" s="28"/>
    </row>
    <row r="517" spans="2:6" ht="13.5" customHeight="1" x14ac:dyDescent="0.2">
      <c r="B517" s="28"/>
      <c r="C517" s="150"/>
      <c r="D517" s="28"/>
      <c r="E517" s="28"/>
      <c r="F517" s="28"/>
    </row>
    <row r="518" spans="2:6" ht="13.5" customHeight="1" x14ac:dyDescent="0.2">
      <c r="B518" s="28"/>
      <c r="C518" s="150"/>
      <c r="D518" s="28"/>
      <c r="E518" s="28"/>
      <c r="F518" s="28"/>
    </row>
    <row r="519" spans="2:6" ht="13.5" customHeight="1" x14ac:dyDescent="0.2">
      <c r="B519" s="28"/>
      <c r="C519" s="150"/>
      <c r="D519" s="28"/>
      <c r="E519" s="28"/>
      <c r="F519" s="28"/>
    </row>
    <row r="520" spans="2:6" ht="13.5" customHeight="1" x14ac:dyDescent="0.2">
      <c r="B520" s="28"/>
      <c r="C520" s="150"/>
      <c r="D520" s="28"/>
      <c r="E520" s="28"/>
      <c r="F520" s="28"/>
    </row>
    <row r="521" spans="2:6" ht="13.5" customHeight="1" x14ac:dyDescent="0.2">
      <c r="B521" s="28"/>
      <c r="C521" s="150"/>
      <c r="D521" s="28"/>
      <c r="E521" s="28"/>
      <c r="F521" s="28"/>
    </row>
    <row r="522" spans="2:6" ht="13.5" customHeight="1" x14ac:dyDescent="0.2">
      <c r="B522" s="28"/>
      <c r="C522" s="150"/>
      <c r="D522" s="28"/>
      <c r="E522" s="28"/>
      <c r="F522" s="28"/>
    </row>
    <row r="523" spans="2:6" ht="13.5" customHeight="1" x14ac:dyDescent="0.2">
      <c r="B523" s="28"/>
      <c r="C523" s="150"/>
      <c r="D523" s="28"/>
      <c r="E523" s="28"/>
      <c r="F523" s="28"/>
    </row>
    <row r="524" spans="2:6" ht="13.5" customHeight="1" x14ac:dyDescent="0.2">
      <c r="B524" s="28"/>
      <c r="C524" s="150"/>
      <c r="D524" s="28"/>
      <c r="E524" s="28"/>
      <c r="F524" s="28"/>
    </row>
    <row r="525" spans="2:6" ht="13.5" customHeight="1" x14ac:dyDescent="0.2">
      <c r="B525" s="28"/>
      <c r="C525" s="150"/>
      <c r="D525" s="28"/>
      <c r="E525" s="28"/>
      <c r="F525" s="28"/>
    </row>
    <row r="526" spans="2:6" ht="13.5" customHeight="1" x14ac:dyDescent="0.2">
      <c r="B526" s="28"/>
      <c r="C526" s="150"/>
      <c r="D526" s="28"/>
      <c r="E526" s="28"/>
      <c r="F526" s="28"/>
    </row>
    <row r="527" spans="2:6" ht="13.5" customHeight="1" x14ac:dyDescent="0.2">
      <c r="B527" s="28"/>
      <c r="C527" s="150"/>
      <c r="D527" s="28"/>
      <c r="E527" s="28"/>
      <c r="F527" s="28"/>
    </row>
    <row r="528" spans="2:6" ht="13.5" customHeight="1" x14ac:dyDescent="0.2">
      <c r="B528" s="28"/>
      <c r="C528" s="150"/>
      <c r="D528" s="28"/>
      <c r="E528" s="28"/>
      <c r="F528" s="28"/>
    </row>
    <row r="529" spans="2:6" ht="13.5" customHeight="1" x14ac:dyDescent="0.2">
      <c r="B529" s="28"/>
      <c r="C529" s="150"/>
      <c r="D529" s="28"/>
      <c r="E529" s="28"/>
      <c r="F529" s="28"/>
    </row>
    <row r="530" spans="2:6" ht="13.5" customHeight="1" x14ac:dyDescent="0.2">
      <c r="B530" s="28"/>
      <c r="C530" s="150"/>
      <c r="D530" s="28"/>
      <c r="E530" s="28"/>
      <c r="F530" s="28"/>
    </row>
    <row r="531" spans="2:6" ht="13.5" customHeight="1" x14ac:dyDescent="0.2">
      <c r="B531" s="28"/>
      <c r="C531" s="150"/>
      <c r="D531" s="28"/>
      <c r="E531" s="28"/>
      <c r="F531" s="28"/>
    </row>
    <row r="532" spans="2:6" ht="13.5" customHeight="1" x14ac:dyDescent="0.2">
      <c r="B532" s="28"/>
      <c r="C532" s="150"/>
      <c r="D532" s="28"/>
      <c r="E532" s="28"/>
      <c r="F532" s="28"/>
    </row>
    <row r="533" spans="2:6" ht="13.5" customHeight="1" x14ac:dyDescent="0.2">
      <c r="B533" s="28"/>
      <c r="C533" s="150"/>
      <c r="D533" s="28"/>
      <c r="E533" s="28"/>
      <c r="F533" s="28"/>
    </row>
    <row r="534" spans="2:6" ht="13.5" customHeight="1" x14ac:dyDescent="0.2">
      <c r="B534" s="28"/>
      <c r="C534" s="150"/>
      <c r="D534" s="28"/>
      <c r="E534" s="28"/>
      <c r="F534" s="28"/>
    </row>
    <row r="535" spans="2:6" ht="13.5" customHeight="1" x14ac:dyDescent="0.2">
      <c r="B535" s="28"/>
      <c r="C535" s="150"/>
      <c r="D535" s="28"/>
      <c r="E535" s="28"/>
      <c r="F535" s="28"/>
    </row>
    <row r="536" spans="2:6" ht="13.5" customHeight="1" x14ac:dyDescent="0.2">
      <c r="B536" s="28"/>
      <c r="C536" s="150"/>
      <c r="D536" s="28"/>
      <c r="E536" s="28"/>
      <c r="F536" s="28"/>
    </row>
    <row r="537" spans="2:6" ht="13.5" customHeight="1" x14ac:dyDescent="0.2">
      <c r="B537" s="28"/>
      <c r="C537" s="150"/>
      <c r="D537" s="28"/>
      <c r="E537" s="28"/>
      <c r="F537" s="28"/>
    </row>
    <row r="538" spans="2:6" ht="13.5" customHeight="1" x14ac:dyDescent="0.2">
      <c r="B538" s="28"/>
      <c r="C538" s="150"/>
      <c r="D538" s="28"/>
      <c r="E538" s="28"/>
      <c r="F538" s="28"/>
    </row>
    <row r="539" spans="2:6" ht="13.5" customHeight="1" x14ac:dyDescent="0.2">
      <c r="B539" s="28"/>
      <c r="C539" s="150"/>
      <c r="D539" s="28"/>
      <c r="E539" s="28"/>
      <c r="F539" s="28"/>
    </row>
    <row r="540" spans="2:6" ht="13.5" customHeight="1" x14ac:dyDescent="0.2">
      <c r="B540" s="28"/>
      <c r="C540" s="150"/>
      <c r="D540" s="28"/>
      <c r="E540" s="28"/>
      <c r="F540" s="28"/>
    </row>
    <row r="541" spans="2:6" ht="13.5" customHeight="1" x14ac:dyDescent="0.2">
      <c r="B541" s="28"/>
      <c r="C541" s="150"/>
      <c r="D541" s="28"/>
      <c r="E541" s="28"/>
      <c r="F541" s="28"/>
    </row>
    <row r="542" spans="2:6" ht="13.5" customHeight="1" x14ac:dyDescent="0.2">
      <c r="B542" s="28"/>
      <c r="C542" s="150"/>
      <c r="D542" s="28"/>
      <c r="E542" s="28"/>
      <c r="F542" s="28"/>
    </row>
    <row r="543" spans="2:6" ht="13.5" customHeight="1" x14ac:dyDescent="0.2">
      <c r="B543" s="28"/>
      <c r="C543" s="150"/>
      <c r="D543" s="28"/>
      <c r="E543" s="28"/>
      <c r="F543" s="28"/>
    </row>
    <row r="544" spans="2:6" ht="13.5" customHeight="1" x14ac:dyDescent="0.2">
      <c r="B544" s="28"/>
      <c r="C544" s="150"/>
      <c r="D544" s="28"/>
      <c r="E544" s="28"/>
      <c r="F544" s="28"/>
    </row>
    <row r="545" spans="2:6" ht="13.5" customHeight="1" x14ac:dyDescent="0.2">
      <c r="B545" s="28"/>
      <c r="C545" s="150"/>
      <c r="D545" s="28"/>
      <c r="E545" s="28"/>
      <c r="F545" s="28"/>
    </row>
    <row r="546" spans="2:6" ht="13.5" customHeight="1" x14ac:dyDescent="0.2">
      <c r="B546" s="28"/>
      <c r="C546" s="150"/>
      <c r="D546" s="28"/>
      <c r="E546" s="28"/>
      <c r="F546" s="28"/>
    </row>
    <row r="547" spans="2:6" ht="13.5" customHeight="1" x14ac:dyDescent="0.2">
      <c r="B547" s="28"/>
      <c r="C547" s="150"/>
      <c r="D547" s="28"/>
      <c r="E547" s="28"/>
      <c r="F547" s="28"/>
    </row>
    <row r="548" spans="2:6" ht="13.5" customHeight="1" x14ac:dyDescent="0.2">
      <c r="B548" s="28"/>
      <c r="C548" s="150"/>
      <c r="D548" s="28"/>
      <c r="E548" s="28"/>
      <c r="F548" s="28"/>
    </row>
    <row r="549" spans="2:6" ht="13.5" customHeight="1" x14ac:dyDescent="0.2">
      <c r="B549" s="28"/>
      <c r="C549" s="150"/>
      <c r="D549" s="28"/>
      <c r="E549" s="28"/>
      <c r="F549" s="28"/>
    </row>
    <row r="550" spans="2:6" ht="13.5" customHeight="1" x14ac:dyDescent="0.2">
      <c r="B550" s="28"/>
      <c r="C550" s="150"/>
      <c r="D550" s="28"/>
      <c r="E550" s="28"/>
      <c r="F550" s="28"/>
    </row>
    <row r="551" spans="2:6" ht="13.5" customHeight="1" x14ac:dyDescent="0.2">
      <c r="B551" s="28"/>
      <c r="C551" s="150"/>
      <c r="D551" s="28"/>
      <c r="E551" s="28"/>
      <c r="F551" s="28"/>
    </row>
    <row r="552" spans="2:6" ht="13.5" customHeight="1" x14ac:dyDescent="0.2">
      <c r="B552" s="28"/>
      <c r="C552" s="150"/>
      <c r="D552" s="28"/>
      <c r="E552" s="28"/>
      <c r="F552" s="28"/>
    </row>
    <row r="553" spans="2:6" ht="13.5" customHeight="1" x14ac:dyDescent="0.2">
      <c r="B553" s="28"/>
      <c r="C553" s="150"/>
      <c r="D553" s="28"/>
      <c r="E553" s="28"/>
      <c r="F553" s="28"/>
    </row>
    <row r="554" spans="2:6" ht="13.5" customHeight="1" x14ac:dyDescent="0.2">
      <c r="B554" s="28"/>
      <c r="C554" s="150"/>
      <c r="D554" s="28"/>
      <c r="E554" s="28"/>
      <c r="F554" s="28"/>
    </row>
    <row r="555" spans="2:6" ht="13.5" customHeight="1" x14ac:dyDescent="0.2">
      <c r="B555" s="28"/>
      <c r="C555" s="150"/>
      <c r="D555" s="28"/>
      <c r="E555" s="28"/>
      <c r="F555" s="28"/>
    </row>
    <row r="556" spans="2:6" ht="13.5" customHeight="1" x14ac:dyDescent="0.2">
      <c r="B556" s="28"/>
      <c r="C556" s="150"/>
      <c r="D556" s="28"/>
      <c r="E556" s="28"/>
      <c r="F556" s="28"/>
    </row>
    <row r="557" spans="2:6" ht="13.5" customHeight="1" x14ac:dyDescent="0.2">
      <c r="B557" s="28"/>
      <c r="C557" s="150"/>
      <c r="D557" s="28"/>
      <c r="E557" s="28"/>
      <c r="F557" s="28"/>
    </row>
    <row r="558" spans="2:6" ht="13.5" customHeight="1" x14ac:dyDescent="0.2">
      <c r="B558" s="28"/>
      <c r="C558" s="150"/>
      <c r="D558" s="28"/>
      <c r="E558" s="28"/>
      <c r="F558" s="28"/>
    </row>
    <row r="559" spans="2:6" ht="13.5" customHeight="1" x14ac:dyDescent="0.2">
      <c r="B559" s="28"/>
      <c r="C559" s="150"/>
      <c r="D559" s="28"/>
      <c r="E559" s="28"/>
      <c r="F559" s="28"/>
    </row>
    <row r="560" spans="2:6" ht="13.5" customHeight="1" x14ac:dyDescent="0.2">
      <c r="B560" s="28"/>
      <c r="C560" s="150"/>
      <c r="D560" s="28"/>
      <c r="E560" s="28"/>
      <c r="F560" s="28"/>
    </row>
    <row r="561" spans="2:6" ht="13.5" customHeight="1" x14ac:dyDescent="0.2">
      <c r="B561" s="28"/>
      <c r="C561" s="150"/>
      <c r="D561" s="28"/>
      <c r="E561" s="28"/>
      <c r="F561" s="28"/>
    </row>
    <row r="562" spans="2:6" ht="13.5" customHeight="1" x14ac:dyDescent="0.2">
      <c r="B562" s="28"/>
      <c r="C562" s="150"/>
      <c r="D562" s="28"/>
      <c r="E562" s="28"/>
      <c r="F562" s="28"/>
    </row>
    <row r="563" spans="2:6" ht="13.5" customHeight="1" x14ac:dyDescent="0.2">
      <c r="B563" s="28"/>
      <c r="C563" s="150"/>
      <c r="D563" s="28"/>
      <c r="E563" s="28"/>
      <c r="F563" s="28"/>
    </row>
    <row r="564" spans="2:6" ht="13.5" customHeight="1" x14ac:dyDescent="0.2">
      <c r="B564" s="28"/>
      <c r="C564" s="150"/>
      <c r="D564" s="28"/>
      <c r="E564" s="28"/>
      <c r="F564" s="28"/>
    </row>
    <row r="565" spans="2:6" ht="13.5" customHeight="1" x14ac:dyDescent="0.2">
      <c r="B565" s="28"/>
      <c r="C565" s="150"/>
      <c r="D565" s="28"/>
      <c r="E565" s="28"/>
      <c r="F565" s="28"/>
    </row>
    <row r="566" spans="2:6" ht="13.5" customHeight="1" x14ac:dyDescent="0.2">
      <c r="B566" s="28"/>
      <c r="C566" s="150"/>
      <c r="D566" s="28"/>
      <c r="E566" s="28"/>
      <c r="F566" s="28"/>
    </row>
    <row r="567" spans="2:6" ht="13.5" customHeight="1" x14ac:dyDescent="0.2">
      <c r="B567" s="28"/>
      <c r="C567" s="150"/>
      <c r="D567" s="28"/>
      <c r="E567" s="28"/>
      <c r="F567" s="28"/>
    </row>
    <row r="568" spans="2:6" ht="13.5" customHeight="1" x14ac:dyDescent="0.2">
      <c r="B568" s="28"/>
      <c r="C568" s="150"/>
      <c r="D568" s="28"/>
      <c r="E568" s="28"/>
      <c r="F568" s="28"/>
    </row>
    <row r="569" spans="2:6" ht="13.5" customHeight="1" x14ac:dyDescent="0.2">
      <c r="B569" s="28"/>
      <c r="C569" s="150"/>
      <c r="D569" s="28"/>
      <c r="E569" s="28"/>
      <c r="F569" s="28"/>
    </row>
    <row r="570" spans="2:6" ht="13.5" customHeight="1" x14ac:dyDescent="0.2">
      <c r="B570" s="28"/>
      <c r="C570" s="150"/>
      <c r="D570" s="28"/>
      <c r="E570" s="28"/>
      <c r="F570" s="28"/>
    </row>
    <row r="571" spans="2:6" ht="13.5" customHeight="1" x14ac:dyDescent="0.2">
      <c r="B571" s="28"/>
      <c r="C571" s="150"/>
      <c r="D571" s="28"/>
      <c r="E571" s="28"/>
      <c r="F571" s="28"/>
    </row>
    <row r="572" spans="2:6" ht="13.5" customHeight="1" x14ac:dyDescent="0.2">
      <c r="B572" s="28"/>
      <c r="C572" s="150"/>
      <c r="D572" s="28"/>
      <c r="E572" s="28"/>
      <c r="F572" s="28"/>
    </row>
    <row r="573" spans="2:6" ht="13.5" customHeight="1" x14ac:dyDescent="0.2">
      <c r="B573" s="28"/>
      <c r="C573" s="150"/>
      <c r="D573" s="28"/>
      <c r="E573" s="28"/>
      <c r="F573" s="28"/>
    </row>
    <row r="574" spans="2:6" ht="13.5" customHeight="1" x14ac:dyDescent="0.2">
      <c r="B574" s="28"/>
      <c r="C574" s="150"/>
      <c r="D574" s="28"/>
      <c r="E574" s="28"/>
      <c r="F574" s="28"/>
    </row>
    <row r="575" spans="2:6" ht="13.5" customHeight="1" x14ac:dyDescent="0.2">
      <c r="B575" s="28"/>
      <c r="C575" s="150"/>
      <c r="D575" s="28"/>
      <c r="E575" s="28"/>
      <c r="F575" s="28"/>
    </row>
    <row r="576" spans="2:6" ht="13.5" customHeight="1" x14ac:dyDescent="0.2">
      <c r="B576" s="28"/>
      <c r="C576" s="150"/>
      <c r="D576" s="28"/>
      <c r="E576" s="28"/>
      <c r="F576" s="28"/>
    </row>
    <row r="577" spans="2:6" ht="13.5" customHeight="1" x14ac:dyDescent="0.2">
      <c r="B577" s="28"/>
      <c r="C577" s="150"/>
      <c r="D577" s="28"/>
      <c r="E577" s="28"/>
      <c r="F577" s="28"/>
    </row>
    <row r="578" spans="2:6" ht="13.5" customHeight="1" x14ac:dyDescent="0.2">
      <c r="B578" s="28"/>
      <c r="C578" s="150"/>
      <c r="D578" s="28"/>
      <c r="E578" s="28"/>
      <c r="F578" s="28"/>
    </row>
    <row r="579" spans="2:6" ht="13.5" customHeight="1" x14ac:dyDescent="0.2">
      <c r="B579" s="28"/>
      <c r="C579" s="150"/>
      <c r="D579" s="28"/>
      <c r="E579" s="28"/>
      <c r="F579" s="28"/>
    </row>
    <row r="580" spans="2:6" ht="13.5" customHeight="1" x14ac:dyDescent="0.2">
      <c r="B580" s="28"/>
      <c r="C580" s="150"/>
      <c r="D580" s="28"/>
      <c r="E580" s="28"/>
      <c r="F580" s="28"/>
    </row>
    <row r="581" spans="2:6" ht="13.5" customHeight="1" x14ac:dyDescent="0.2">
      <c r="B581" s="28"/>
      <c r="C581" s="150"/>
      <c r="D581" s="28"/>
      <c r="E581" s="28"/>
      <c r="F581" s="28"/>
    </row>
    <row r="582" spans="2:6" ht="13.5" customHeight="1" x14ac:dyDescent="0.2">
      <c r="B582" s="28"/>
      <c r="C582" s="150"/>
      <c r="D582" s="28"/>
      <c r="E582" s="28"/>
      <c r="F582" s="28"/>
    </row>
    <row r="583" spans="2:6" ht="13.5" customHeight="1" x14ac:dyDescent="0.2">
      <c r="B583" s="28"/>
      <c r="C583" s="150"/>
      <c r="D583" s="28"/>
      <c r="E583" s="28"/>
      <c r="F583" s="28"/>
    </row>
    <row r="584" spans="2:6" ht="13.5" customHeight="1" x14ac:dyDescent="0.2">
      <c r="B584" s="28"/>
      <c r="C584" s="150"/>
      <c r="D584" s="28"/>
      <c r="E584" s="28"/>
      <c r="F584" s="28"/>
    </row>
    <row r="585" spans="2:6" ht="13.5" customHeight="1" x14ac:dyDescent="0.2">
      <c r="B585" s="28"/>
      <c r="C585" s="150"/>
      <c r="D585" s="28"/>
      <c r="E585" s="28"/>
      <c r="F585" s="28"/>
    </row>
    <row r="586" spans="2:6" ht="13.5" customHeight="1" x14ac:dyDescent="0.2">
      <c r="B586" s="28"/>
      <c r="C586" s="150"/>
      <c r="D586" s="28"/>
      <c r="E586" s="28"/>
      <c r="F586" s="28"/>
    </row>
    <row r="587" spans="2:6" ht="13.5" customHeight="1" x14ac:dyDescent="0.2">
      <c r="B587" s="28"/>
      <c r="C587" s="150"/>
      <c r="D587" s="28"/>
      <c r="E587" s="28"/>
      <c r="F587" s="28"/>
    </row>
    <row r="588" spans="2:6" ht="13.5" customHeight="1" x14ac:dyDescent="0.2">
      <c r="B588" s="28"/>
      <c r="C588" s="150"/>
      <c r="D588" s="28"/>
      <c r="E588" s="28"/>
      <c r="F588" s="28"/>
    </row>
    <row r="589" spans="2:6" ht="13.5" customHeight="1" x14ac:dyDescent="0.2">
      <c r="B589" s="28"/>
      <c r="C589" s="150"/>
      <c r="D589" s="28"/>
      <c r="E589" s="28"/>
      <c r="F589" s="28"/>
    </row>
    <row r="590" spans="2:6" ht="13.5" customHeight="1" x14ac:dyDescent="0.2">
      <c r="B590" s="28"/>
      <c r="C590" s="150"/>
      <c r="D590" s="28"/>
      <c r="E590" s="28"/>
      <c r="F590" s="28"/>
    </row>
    <row r="591" spans="2:6" ht="13.5" customHeight="1" x14ac:dyDescent="0.2">
      <c r="B591" s="28"/>
      <c r="C591" s="150"/>
      <c r="D591" s="28"/>
      <c r="E591" s="28"/>
      <c r="F591" s="28"/>
    </row>
    <row r="592" spans="2:6" ht="13.5" customHeight="1" x14ac:dyDescent="0.2">
      <c r="B592" s="28"/>
      <c r="C592" s="150"/>
      <c r="D592" s="28"/>
      <c r="E592" s="28"/>
      <c r="F592" s="28"/>
    </row>
    <row r="593" spans="2:6" ht="13.5" customHeight="1" x14ac:dyDescent="0.2">
      <c r="B593" s="28"/>
      <c r="C593" s="150"/>
      <c r="D593" s="28"/>
      <c r="E593" s="28"/>
      <c r="F593" s="28"/>
    </row>
    <row r="594" spans="2:6" ht="13.5" customHeight="1" x14ac:dyDescent="0.2">
      <c r="B594" s="28"/>
      <c r="C594" s="150"/>
      <c r="D594" s="28"/>
      <c r="E594" s="28"/>
      <c r="F594" s="28"/>
    </row>
    <row r="595" spans="2:6" ht="13.5" customHeight="1" x14ac:dyDescent="0.2">
      <c r="B595" s="28"/>
      <c r="C595" s="150"/>
      <c r="D595" s="28"/>
      <c r="E595" s="28"/>
      <c r="F595" s="28"/>
    </row>
    <row r="596" spans="2:6" ht="13.5" customHeight="1" x14ac:dyDescent="0.2">
      <c r="B596" s="28"/>
      <c r="C596" s="150"/>
      <c r="D596" s="28"/>
      <c r="E596" s="28"/>
      <c r="F596" s="28"/>
    </row>
    <row r="597" spans="2:6" ht="13.5" customHeight="1" x14ac:dyDescent="0.2">
      <c r="B597" s="28"/>
      <c r="C597" s="150"/>
      <c r="D597" s="28"/>
      <c r="E597" s="28"/>
      <c r="F597" s="28"/>
    </row>
    <row r="598" spans="2:6" ht="13.5" customHeight="1" x14ac:dyDescent="0.2">
      <c r="B598" s="28"/>
      <c r="C598" s="150"/>
      <c r="D598" s="28"/>
      <c r="E598" s="28"/>
      <c r="F598" s="28"/>
    </row>
    <row r="599" spans="2:6" ht="13.5" customHeight="1" x14ac:dyDescent="0.2">
      <c r="B599" s="28"/>
      <c r="C599" s="150"/>
      <c r="D599" s="28"/>
      <c r="E599" s="28"/>
      <c r="F599" s="28"/>
    </row>
    <row r="600" spans="2:6" ht="13.5" customHeight="1" x14ac:dyDescent="0.2">
      <c r="B600" s="28"/>
      <c r="C600" s="150"/>
      <c r="D600" s="28"/>
      <c r="E600" s="28"/>
      <c r="F600" s="28"/>
    </row>
    <row r="601" spans="2:6" ht="13.5" customHeight="1" x14ac:dyDescent="0.2">
      <c r="B601" s="28"/>
      <c r="C601" s="150"/>
      <c r="D601" s="28"/>
      <c r="E601" s="28"/>
      <c r="F601" s="28"/>
    </row>
    <row r="602" spans="2:6" ht="13.5" customHeight="1" x14ac:dyDescent="0.2">
      <c r="B602" s="28"/>
      <c r="C602" s="150"/>
      <c r="D602" s="28"/>
      <c r="E602" s="28"/>
      <c r="F602" s="28"/>
    </row>
    <row r="603" spans="2:6" ht="13.5" customHeight="1" x14ac:dyDescent="0.2">
      <c r="B603" s="28"/>
      <c r="C603" s="150"/>
      <c r="D603" s="28"/>
      <c r="E603" s="28"/>
      <c r="F603" s="28"/>
    </row>
    <row r="604" spans="2:6" ht="13.5" customHeight="1" x14ac:dyDescent="0.2">
      <c r="B604" s="28"/>
      <c r="C604" s="150"/>
      <c r="D604" s="28"/>
      <c r="E604" s="28"/>
      <c r="F604" s="28"/>
    </row>
    <row r="605" spans="2:6" ht="13.5" customHeight="1" x14ac:dyDescent="0.2">
      <c r="B605" s="28"/>
      <c r="C605" s="150"/>
      <c r="D605" s="28"/>
      <c r="E605" s="28"/>
      <c r="F605" s="28"/>
    </row>
    <row r="606" spans="2:6" ht="13.5" customHeight="1" x14ac:dyDescent="0.2">
      <c r="B606" s="28"/>
      <c r="C606" s="150"/>
      <c r="D606" s="28"/>
      <c r="E606" s="28"/>
      <c r="F606" s="28"/>
    </row>
    <row r="607" spans="2:6" ht="13.5" customHeight="1" x14ac:dyDescent="0.2">
      <c r="B607" s="28"/>
      <c r="C607" s="150"/>
      <c r="D607" s="28"/>
      <c r="E607" s="28"/>
      <c r="F607" s="28"/>
    </row>
    <row r="608" spans="2:6" ht="13.5" customHeight="1" x14ac:dyDescent="0.2">
      <c r="B608" s="28"/>
      <c r="C608" s="150"/>
      <c r="D608" s="28"/>
      <c r="E608" s="28"/>
      <c r="F608" s="28"/>
    </row>
    <row r="609" spans="2:6" ht="13.5" customHeight="1" x14ac:dyDescent="0.2">
      <c r="B609" s="28"/>
      <c r="C609" s="150"/>
      <c r="D609" s="28"/>
      <c r="E609" s="28"/>
      <c r="F609" s="28"/>
    </row>
    <row r="610" spans="2:6" ht="13.5" customHeight="1" x14ac:dyDescent="0.2">
      <c r="B610" s="28"/>
      <c r="C610" s="150"/>
      <c r="D610" s="28"/>
      <c r="E610" s="28"/>
      <c r="F610" s="28"/>
    </row>
    <row r="611" spans="2:6" ht="13.5" customHeight="1" x14ac:dyDescent="0.2">
      <c r="B611" s="28"/>
      <c r="C611" s="150"/>
      <c r="D611" s="28"/>
      <c r="E611" s="28"/>
      <c r="F611" s="28"/>
    </row>
    <row r="612" spans="2:6" ht="13.5" customHeight="1" x14ac:dyDescent="0.2">
      <c r="B612" s="28"/>
      <c r="C612" s="150"/>
      <c r="D612" s="28"/>
      <c r="E612" s="28"/>
      <c r="F612" s="28"/>
    </row>
    <row r="613" spans="2:6" ht="13.5" customHeight="1" x14ac:dyDescent="0.2">
      <c r="B613" s="28"/>
      <c r="C613" s="150"/>
      <c r="D613" s="28"/>
      <c r="E613" s="28"/>
      <c r="F613" s="28"/>
    </row>
    <row r="614" spans="2:6" ht="13.5" customHeight="1" x14ac:dyDescent="0.2">
      <c r="B614" s="28"/>
      <c r="C614" s="150"/>
      <c r="D614" s="28"/>
      <c r="E614" s="28"/>
      <c r="F614" s="28"/>
    </row>
    <row r="615" spans="2:6" ht="13.5" customHeight="1" x14ac:dyDescent="0.2">
      <c r="B615" s="28"/>
      <c r="C615" s="150"/>
      <c r="D615" s="28"/>
      <c r="E615" s="28"/>
      <c r="F615" s="28"/>
    </row>
    <row r="616" spans="2:6" ht="13.5" customHeight="1" x14ac:dyDescent="0.2">
      <c r="B616" s="28"/>
      <c r="C616" s="150"/>
      <c r="D616" s="28"/>
      <c r="E616" s="28"/>
      <c r="F616" s="28"/>
    </row>
    <row r="617" spans="2:6" ht="13.5" customHeight="1" x14ac:dyDescent="0.2">
      <c r="B617" s="28"/>
      <c r="C617" s="150"/>
      <c r="D617" s="28"/>
      <c r="E617" s="28"/>
      <c r="F617" s="28"/>
    </row>
    <row r="618" spans="2:6" ht="13.5" customHeight="1" x14ac:dyDescent="0.2">
      <c r="B618" s="28"/>
      <c r="C618" s="150"/>
      <c r="D618" s="28"/>
      <c r="E618" s="28"/>
      <c r="F618" s="28"/>
    </row>
    <row r="619" spans="2:6" ht="13.5" customHeight="1" x14ac:dyDescent="0.2">
      <c r="B619" s="28"/>
      <c r="C619" s="150"/>
      <c r="D619" s="28"/>
      <c r="E619" s="28"/>
      <c r="F619" s="28"/>
    </row>
    <row r="620" spans="2:6" ht="13.5" customHeight="1" x14ac:dyDescent="0.2">
      <c r="B620" s="28"/>
      <c r="C620" s="150"/>
      <c r="D620" s="28"/>
      <c r="E620" s="28"/>
      <c r="F620" s="28"/>
    </row>
    <row r="621" spans="2:6" ht="13.5" customHeight="1" x14ac:dyDescent="0.2">
      <c r="B621" s="28"/>
      <c r="C621" s="150"/>
      <c r="D621" s="28"/>
      <c r="E621" s="28"/>
      <c r="F621" s="28"/>
    </row>
    <row r="622" spans="2:6" ht="13.5" customHeight="1" x14ac:dyDescent="0.2">
      <c r="B622" s="28"/>
      <c r="C622" s="150"/>
      <c r="D622" s="28"/>
      <c r="E622" s="28"/>
      <c r="F622" s="28"/>
    </row>
    <row r="623" spans="2:6" ht="13.5" customHeight="1" x14ac:dyDescent="0.2">
      <c r="B623" s="28"/>
      <c r="C623" s="150"/>
      <c r="D623" s="28"/>
      <c r="E623" s="28"/>
      <c r="F623" s="28"/>
    </row>
    <row r="624" spans="2:6" ht="13.5" customHeight="1" x14ac:dyDescent="0.2">
      <c r="B624" s="28"/>
      <c r="C624" s="150"/>
      <c r="D624" s="28"/>
      <c r="E624" s="28"/>
      <c r="F624" s="28"/>
    </row>
    <row r="625" spans="2:6" ht="13.5" customHeight="1" x14ac:dyDescent="0.2">
      <c r="B625" s="28"/>
      <c r="C625" s="150"/>
      <c r="D625" s="28"/>
      <c r="E625" s="28"/>
      <c r="F625" s="28"/>
    </row>
    <row r="626" spans="2:6" ht="13.5" customHeight="1" x14ac:dyDescent="0.2">
      <c r="B626" s="28"/>
      <c r="C626" s="150"/>
      <c r="D626" s="28"/>
      <c r="E626" s="28"/>
      <c r="F626" s="28"/>
    </row>
    <row r="627" spans="2:6" ht="13.5" customHeight="1" x14ac:dyDescent="0.2">
      <c r="B627" s="28"/>
      <c r="C627" s="150"/>
      <c r="D627" s="28"/>
      <c r="E627" s="28"/>
      <c r="F627" s="28"/>
    </row>
    <row r="628" spans="2:6" ht="13.5" customHeight="1" x14ac:dyDescent="0.2">
      <c r="B628" s="28"/>
      <c r="C628" s="150"/>
      <c r="D628" s="28"/>
      <c r="E628" s="28"/>
      <c r="F628" s="28"/>
    </row>
    <row r="629" spans="2:6" ht="13.5" customHeight="1" x14ac:dyDescent="0.2">
      <c r="B629" s="28"/>
      <c r="C629" s="150"/>
      <c r="D629" s="28"/>
      <c r="E629" s="28"/>
      <c r="F629" s="28"/>
    </row>
    <row r="630" spans="2:6" ht="13.5" customHeight="1" x14ac:dyDescent="0.2">
      <c r="B630" s="28"/>
      <c r="C630" s="150"/>
      <c r="D630" s="28"/>
      <c r="E630" s="28"/>
      <c r="F630" s="28"/>
    </row>
    <row r="631" spans="2:6" ht="13.5" customHeight="1" x14ac:dyDescent="0.2">
      <c r="B631" s="28"/>
      <c r="C631" s="150"/>
      <c r="D631" s="28"/>
      <c r="E631" s="28"/>
      <c r="F631" s="28"/>
    </row>
    <row r="632" spans="2:6" ht="13.5" customHeight="1" x14ac:dyDescent="0.2">
      <c r="B632" s="28"/>
      <c r="C632" s="150"/>
      <c r="D632" s="28"/>
      <c r="E632" s="28"/>
      <c r="F632" s="28"/>
    </row>
    <row r="633" spans="2:6" ht="13.5" customHeight="1" x14ac:dyDescent="0.2">
      <c r="B633" s="28"/>
      <c r="C633" s="150"/>
      <c r="D633" s="28"/>
      <c r="E633" s="28"/>
      <c r="F633" s="28"/>
    </row>
    <row r="634" spans="2:6" ht="13.5" customHeight="1" x14ac:dyDescent="0.2">
      <c r="B634" s="28"/>
      <c r="C634" s="150"/>
      <c r="D634" s="28"/>
      <c r="E634" s="28"/>
      <c r="F634" s="28"/>
    </row>
    <row r="635" spans="2:6" ht="13.5" customHeight="1" x14ac:dyDescent="0.2">
      <c r="B635" s="28"/>
      <c r="C635" s="150"/>
      <c r="D635" s="28"/>
      <c r="E635" s="28"/>
      <c r="F635" s="28"/>
    </row>
    <row r="636" spans="2:6" ht="13.5" customHeight="1" x14ac:dyDescent="0.2">
      <c r="B636" s="28"/>
      <c r="C636" s="150"/>
      <c r="D636" s="28"/>
      <c r="E636" s="28"/>
      <c r="F636" s="28"/>
    </row>
    <row r="637" spans="2:6" ht="13.5" customHeight="1" x14ac:dyDescent="0.2">
      <c r="B637" s="28"/>
      <c r="C637" s="150"/>
      <c r="D637" s="28"/>
      <c r="E637" s="28"/>
      <c r="F637" s="28"/>
    </row>
    <row r="638" spans="2:6" ht="13.5" customHeight="1" x14ac:dyDescent="0.2">
      <c r="B638" s="28"/>
      <c r="C638" s="150"/>
      <c r="D638" s="28"/>
      <c r="E638" s="28"/>
      <c r="F638" s="28"/>
    </row>
    <row r="639" spans="2:6" ht="13.5" customHeight="1" x14ac:dyDescent="0.2">
      <c r="B639" s="28"/>
      <c r="C639" s="150"/>
      <c r="D639" s="28"/>
      <c r="E639" s="28"/>
      <c r="F639" s="28"/>
    </row>
    <row r="640" spans="2:6" ht="13.5" customHeight="1" x14ac:dyDescent="0.2">
      <c r="B640" s="28"/>
      <c r="C640" s="150"/>
      <c r="D640" s="28"/>
      <c r="E640" s="28"/>
      <c r="F640" s="28"/>
    </row>
    <row r="641" spans="2:6" ht="13.5" customHeight="1" x14ac:dyDescent="0.2">
      <c r="B641" s="28"/>
      <c r="C641" s="150"/>
      <c r="D641" s="28"/>
      <c r="E641" s="28"/>
      <c r="F641" s="28"/>
    </row>
    <row r="642" spans="2:6" ht="13.5" customHeight="1" x14ac:dyDescent="0.2">
      <c r="B642" s="28"/>
      <c r="C642" s="150"/>
      <c r="D642" s="28"/>
      <c r="E642" s="28"/>
      <c r="F642" s="28"/>
    </row>
    <row r="643" spans="2:6" ht="13.5" customHeight="1" x14ac:dyDescent="0.2">
      <c r="B643" s="28"/>
      <c r="C643" s="150"/>
      <c r="D643" s="28"/>
      <c r="E643" s="28"/>
      <c r="F643" s="28"/>
    </row>
    <row r="644" spans="2:6" ht="13.5" customHeight="1" x14ac:dyDescent="0.2">
      <c r="B644" s="28"/>
      <c r="C644" s="150"/>
      <c r="D644" s="28"/>
      <c r="E644" s="28"/>
      <c r="F644" s="28"/>
    </row>
    <row r="645" spans="2:6" ht="13.5" customHeight="1" x14ac:dyDescent="0.2">
      <c r="B645" s="28"/>
      <c r="C645" s="150"/>
      <c r="D645" s="28"/>
      <c r="E645" s="28"/>
      <c r="F645" s="28"/>
    </row>
    <row r="646" spans="2:6" ht="13.5" customHeight="1" x14ac:dyDescent="0.2">
      <c r="B646" s="28"/>
      <c r="C646" s="150"/>
      <c r="D646" s="28"/>
      <c r="E646" s="28"/>
      <c r="F646" s="28"/>
    </row>
    <row r="647" spans="2:6" ht="13.5" customHeight="1" x14ac:dyDescent="0.2">
      <c r="B647" s="28"/>
      <c r="C647" s="150"/>
      <c r="D647" s="28"/>
      <c r="E647" s="28"/>
      <c r="F647" s="28"/>
    </row>
    <row r="648" spans="2:6" ht="13.5" customHeight="1" x14ac:dyDescent="0.2">
      <c r="B648" s="28"/>
      <c r="C648" s="150"/>
      <c r="D648" s="28"/>
      <c r="E648" s="28"/>
      <c r="F648" s="28"/>
    </row>
    <row r="649" spans="2:6" ht="13.5" customHeight="1" x14ac:dyDescent="0.2">
      <c r="B649" s="28"/>
      <c r="C649" s="150"/>
      <c r="D649" s="28"/>
      <c r="E649" s="28"/>
      <c r="F649" s="28"/>
    </row>
    <row r="650" spans="2:6" ht="13.5" customHeight="1" x14ac:dyDescent="0.2">
      <c r="B650" s="28"/>
      <c r="C650" s="150"/>
      <c r="D650" s="28"/>
      <c r="E650" s="28"/>
      <c r="F650" s="28"/>
    </row>
    <row r="651" spans="2:6" ht="13.5" customHeight="1" x14ac:dyDescent="0.2">
      <c r="B651" s="28"/>
      <c r="C651" s="150"/>
      <c r="D651" s="28"/>
      <c r="E651" s="28"/>
      <c r="F651" s="28"/>
    </row>
    <row r="652" spans="2:6" ht="13.5" customHeight="1" x14ac:dyDescent="0.2">
      <c r="B652" s="28"/>
      <c r="C652" s="150"/>
      <c r="D652" s="28"/>
      <c r="E652" s="28"/>
      <c r="F652" s="28"/>
    </row>
    <row r="653" spans="2:6" ht="13.5" customHeight="1" x14ac:dyDescent="0.2">
      <c r="B653" s="28"/>
      <c r="C653" s="150"/>
      <c r="D653" s="28"/>
      <c r="E653" s="28"/>
      <c r="F653" s="28"/>
    </row>
    <row r="654" spans="2:6" ht="13.5" customHeight="1" x14ac:dyDescent="0.2">
      <c r="B654" s="28"/>
      <c r="C654" s="150"/>
      <c r="D654" s="28"/>
      <c r="E654" s="28"/>
      <c r="F654" s="28"/>
    </row>
    <row r="655" spans="2:6" ht="13.5" customHeight="1" x14ac:dyDescent="0.2">
      <c r="B655" s="28"/>
      <c r="C655" s="150"/>
      <c r="D655" s="28"/>
      <c r="E655" s="28"/>
      <c r="F655" s="28"/>
    </row>
    <row r="656" spans="2:6" ht="13.5" customHeight="1" x14ac:dyDescent="0.2">
      <c r="B656" s="28"/>
      <c r="C656" s="150"/>
      <c r="D656" s="28"/>
      <c r="E656" s="28"/>
      <c r="F656" s="28"/>
    </row>
    <row r="657" spans="2:6" ht="13.5" customHeight="1" x14ac:dyDescent="0.2">
      <c r="B657" s="28"/>
      <c r="C657" s="150"/>
      <c r="D657" s="28"/>
      <c r="E657" s="28"/>
      <c r="F657" s="28"/>
    </row>
    <row r="658" spans="2:6" ht="13.5" customHeight="1" x14ac:dyDescent="0.2">
      <c r="B658" s="28"/>
      <c r="C658" s="150"/>
      <c r="D658" s="28"/>
      <c r="E658" s="28"/>
      <c r="F658" s="28"/>
    </row>
    <row r="659" spans="2:6" ht="13.5" customHeight="1" x14ac:dyDescent="0.2">
      <c r="B659" s="28"/>
      <c r="C659" s="150"/>
      <c r="D659" s="28"/>
      <c r="E659" s="28"/>
      <c r="F659" s="28"/>
    </row>
    <row r="660" spans="2:6" ht="13.5" customHeight="1" x14ac:dyDescent="0.2">
      <c r="B660" s="28"/>
      <c r="C660" s="150"/>
      <c r="D660" s="28"/>
      <c r="E660" s="28"/>
      <c r="F660" s="28"/>
    </row>
    <row r="661" spans="2:6" ht="13.5" customHeight="1" x14ac:dyDescent="0.2">
      <c r="B661" s="28"/>
      <c r="C661" s="150"/>
      <c r="D661" s="28"/>
      <c r="E661" s="28"/>
      <c r="F661" s="28"/>
    </row>
    <row r="662" spans="2:6" ht="13.5" customHeight="1" x14ac:dyDescent="0.2">
      <c r="B662" s="28"/>
      <c r="C662" s="150"/>
      <c r="D662" s="28"/>
      <c r="E662" s="28"/>
      <c r="F662" s="28"/>
    </row>
    <row r="663" spans="2:6" ht="13.5" customHeight="1" x14ac:dyDescent="0.2">
      <c r="B663" s="28"/>
      <c r="C663" s="150"/>
      <c r="D663" s="28"/>
      <c r="E663" s="28"/>
      <c r="F663" s="28"/>
    </row>
    <row r="664" spans="2:6" ht="13.5" customHeight="1" x14ac:dyDescent="0.2">
      <c r="B664" s="28"/>
      <c r="C664" s="150"/>
      <c r="D664" s="28"/>
      <c r="E664" s="28"/>
      <c r="F664" s="28"/>
    </row>
    <row r="665" spans="2:6" ht="13.5" customHeight="1" x14ac:dyDescent="0.2">
      <c r="B665" s="28"/>
      <c r="C665" s="150"/>
      <c r="D665" s="28"/>
      <c r="E665" s="28"/>
      <c r="F665" s="28"/>
    </row>
    <row r="666" spans="2:6" ht="13.5" customHeight="1" x14ac:dyDescent="0.2">
      <c r="B666" s="28"/>
      <c r="C666" s="150"/>
      <c r="D666" s="28"/>
      <c r="E666" s="28"/>
      <c r="F666" s="28"/>
    </row>
    <row r="667" spans="2:6" ht="13.5" customHeight="1" x14ac:dyDescent="0.2">
      <c r="B667" s="28"/>
      <c r="C667" s="150"/>
      <c r="D667" s="28"/>
      <c r="E667" s="28"/>
      <c r="F667" s="28"/>
    </row>
    <row r="668" spans="2:6" ht="13.5" customHeight="1" x14ac:dyDescent="0.2">
      <c r="B668" s="28"/>
      <c r="C668" s="150"/>
      <c r="D668" s="28"/>
      <c r="E668" s="28"/>
      <c r="F668" s="28"/>
    </row>
    <row r="669" spans="2:6" ht="13.5" customHeight="1" x14ac:dyDescent="0.2">
      <c r="B669" s="28"/>
      <c r="C669" s="150"/>
      <c r="D669" s="28"/>
      <c r="E669" s="28"/>
      <c r="F669" s="28"/>
    </row>
    <row r="670" spans="2:6" ht="13.5" customHeight="1" x14ac:dyDescent="0.2">
      <c r="B670" s="28"/>
      <c r="C670" s="150"/>
      <c r="D670" s="28"/>
      <c r="E670" s="28"/>
      <c r="F670" s="28"/>
    </row>
    <row r="671" spans="2:6" ht="13.5" customHeight="1" x14ac:dyDescent="0.2">
      <c r="B671" s="28"/>
      <c r="C671" s="150"/>
      <c r="D671" s="28"/>
      <c r="E671" s="28"/>
      <c r="F671" s="28"/>
    </row>
    <row r="672" spans="2:6" ht="13.5" customHeight="1" x14ac:dyDescent="0.2">
      <c r="B672" s="28"/>
      <c r="C672" s="150"/>
      <c r="D672" s="28"/>
      <c r="E672" s="28"/>
      <c r="F672" s="28"/>
    </row>
    <row r="673" spans="2:6" ht="13.5" customHeight="1" x14ac:dyDescent="0.2">
      <c r="B673" s="28"/>
      <c r="C673" s="150"/>
      <c r="D673" s="28"/>
      <c r="E673" s="28"/>
      <c r="F673" s="28"/>
    </row>
    <row r="674" spans="2:6" ht="13.5" customHeight="1" x14ac:dyDescent="0.2">
      <c r="B674" s="28"/>
      <c r="C674" s="150"/>
      <c r="D674" s="28"/>
      <c r="E674" s="28"/>
      <c r="F674" s="28"/>
    </row>
    <row r="675" spans="2:6" ht="13.5" customHeight="1" x14ac:dyDescent="0.2">
      <c r="B675" s="28"/>
      <c r="C675" s="150"/>
      <c r="D675" s="28"/>
      <c r="E675" s="28"/>
      <c r="F675" s="28"/>
    </row>
    <row r="676" spans="2:6" ht="13.5" customHeight="1" x14ac:dyDescent="0.2">
      <c r="B676" s="28"/>
      <c r="C676" s="150"/>
      <c r="D676" s="28"/>
      <c r="E676" s="28"/>
      <c r="F676" s="28"/>
    </row>
    <row r="677" spans="2:6" ht="13.5" customHeight="1" x14ac:dyDescent="0.2">
      <c r="B677" s="28"/>
      <c r="C677" s="150"/>
      <c r="D677" s="28"/>
      <c r="E677" s="28"/>
      <c r="F677" s="28"/>
    </row>
    <row r="678" spans="2:6" ht="13.5" customHeight="1" x14ac:dyDescent="0.2">
      <c r="B678" s="28"/>
      <c r="C678" s="150"/>
      <c r="D678" s="28"/>
      <c r="E678" s="28"/>
      <c r="F678" s="28"/>
    </row>
    <row r="679" spans="2:6" ht="13.5" customHeight="1" x14ac:dyDescent="0.2">
      <c r="B679" s="28"/>
      <c r="C679" s="150"/>
      <c r="D679" s="28"/>
      <c r="E679" s="28"/>
      <c r="F679" s="28"/>
    </row>
    <row r="680" spans="2:6" ht="13.5" customHeight="1" x14ac:dyDescent="0.2">
      <c r="B680" s="28"/>
      <c r="C680" s="150"/>
      <c r="D680" s="28"/>
      <c r="E680" s="28"/>
      <c r="F680" s="28"/>
    </row>
    <row r="681" spans="2:6" ht="13.5" customHeight="1" x14ac:dyDescent="0.2">
      <c r="B681" s="28"/>
      <c r="C681" s="150"/>
      <c r="D681" s="28"/>
      <c r="E681" s="28"/>
      <c r="F681" s="28"/>
    </row>
    <row r="682" spans="2:6" ht="13.5" customHeight="1" x14ac:dyDescent="0.2">
      <c r="B682" s="28"/>
      <c r="C682" s="150"/>
      <c r="D682" s="28"/>
      <c r="E682" s="28"/>
      <c r="F682" s="28"/>
    </row>
    <row r="683" spans="2:6" ht="13.5" customHeight="1" x14ac:dyDescent="0.2">
      <c r="B683" s="28"/>
      <c r="C683" s="150"/>
      <c r="D683" s="28"/>
      <c r="E683" s="28"/>
      <c r="F683" s="28"/>
    </row>
    <row r="684" spans="2:6" ht="13.5" customHeight="1" x14ac:dyDescent="0.2">
      <c r="B684" s="28"/>
      <c r="C684" s="150"/>
      <c r="D684" s="28"/>
      <c r="E684" s="28"/>
      <c r="F684" s="28"/>
    </row>
    <row r="685" spans="2:6" ht="13.5" customHeight="1" x14ac:dyDescent="0.2">
      <c r="B685" s="28"/>
      <c r="C685" s="150"/>
      <c r="D685" s="28"/>
      <c r="E685" s="28"/>
      <c r="F685" s="28"/>
    </row>
    <row r="686" spans="2:6" ht="13.5" customHeight="1" x14ac:dyDescent="0.2">
      <c r="B686" s="28"/>
      <c r="C686" s="150"/>
      <c r="D686" s="28"/>
      <c r="E686" s="28"/>
      <c r="F686" s="28"/>
    </row>
    <row r="687" spans="2:6" ht="13.5" customHeight="1" x14ac:dyDescent="0.2">
      <c r="B687" s="28"/>
      <c r="C687" s="150"/>
      <c r="D687" s="28"/>
      <c r="E687" s="28"/>
      <c r="F687" s="28"/>
    </row>
    <row r="688" spans="2:6" ht="13.5" customHeight="1" x14ac:dyDescent="0.2">
      <c r="B688" s="28"/>
      <c r="C688" s="150"/>
      <c r="D688" s="28"/>
      <c r="E688" s="28"/>
      <c r="F688" s="28"/>
    </row>
    <row r="689" spans="2:6" ht="13.5" customHeight="1" x14ac:dyDescent="0.2">
      <c r="B689" s="28"/>
      <c r="C689" s="150"/>
      <c r="D689" s="28"/>
      <c r="E689" s="28"/>
      <c r="F689" s="28"/>
    </row>
    <row r="690" spans="2:6" ht="13.5" customHeight="1" x14ac:dyDescent="0.2">
      <c r="B690" s="28"/>
      <c r="C690" s="150"/>
      <c r="D690" s="28"/>
      <c r="E690" s="28"/>
      <c r="F690" s="28"/>
    </row>
    <row r="691" spans="2:6" ht="13.5" customHeight="1" x14ac:dyDescent="0.2">
      <c r="B691" s="28"/>
      <c r="C691" s="150"/>
      <c r="D691" s="28"/>
      <c r="E691" s="28"/>
      <c r="F691" s="28"/>
    </row>
    <row r="692" spans="2:6" ht="13.5" customHeight="1" x14ac:dyDescent="0.2">
      <c r="B692" s="28"/>
      <c r="C692" s="150"/>
      <c r="D692" s="28"/>
      <c r="E692" s="28"/>
      <c r="F692" s="28"/>
    </row>
    <row r="693" spans="2:6" ht="13.5" customHeight="1" x14ac:dyDescent="0.2">
      <c r="B693" s="28"/>
      <c r="C693" s="150"/>
      <c r="D693" s="28"/>
      <c r="E693" s="28"/>
      <c r="F693" s="28"/>
    </row>
    <row r="694" spans="2:6" ht="13.5" customHeight="1" x14ac:dyDescent="0.2">
      <c r="B694" s="28"/>
      <c r="C694" s="150"/>
      <c r="D694" s="28"/>
      <c r="E694" s="28"/>
      <c r="F694" s="28"/>
    </row>
    <row r="695" spans="2:6" ht="13.5" customHeight="1" x14ac:dyDescent="0.2">
      <c r="B695" s="28"/>
      <c r="C695" s="150"/>
      <c r="D695" s="28"/>
      <c r="E695" s="28"/>
      <c r="F695" s="28"/>
    </row>
    <row r="696" spans="2:6" ht="13.5" customHeight="1" x14ac:dyDescent="0.2">
      <c r="B696" s="28"/>
      <c r="C696" s="150"/>
      <c r="D696" s="28"/>
      <c r="E696" s="28"/>
      <c r="F696" s="28"/>
    </row>
    <row r="697" spans="2:6" ht="13.5" customHeight="1" x14ac:dyDescent="0.2">
      <c r="B697" s="28"/>
      <c r="C697" s="150"/>
      <c r="D697" s="28"/>
      <c r="E697" s="28"/>
      <c r="F697" s="28"/>
    </row>
    <row r="698" spans="2:6" ht="13.5" customHeight="1" x14ac:dyDescent="0.2">
      <c r="B698" s="28"/>
      <c r="C698" s="150"/>
      <c r="D698" s="28"/>
      <c r="E698" s="28"/>
      <c r="F698" s="28"/>
    </row>
    <row r="699" spans="2:6" ht="13.5" customHeight="1" x14ac:dyDescent="0.2">
      <c r="B699" s="28"/>
      <c r="C699" s="150"/>
      <c r="D699" s="28"/>
      <c r="E699" s="28"/>
      <c r="F699" s="28"/>
    </row>
    <row r="700" spans="2:6" ht="13.5" customHeight="1" x14ac:dyDescent="0.2">
      <c r="B700" s="28"/>
      <c r="C700" s="150"/>
      <c r="D700" s="28"/>
      <c r="E700" s="28"/>
      <c r="F700" s="28"/>
    </row>
    <row r="701" spans="2:6" ht="13.5" customHeight="1" x14ac:dyDescent="0.2">
      <c r="B701" s="28"/>
      <c r="C701" s="150"/>
      <c r="D701" s="28"/>
      <c r="E701" s="28"/>
      <c r="F701" s="28"/>
    </row>
    <row r="702" spans="2:6" ht="13.5" customHeight="1" x14ac:dyDescent="0.2">
      <c r="B702" s="28"/>
      <c r="C702" s="150"/>
      <c r="D702" s="28"/>
      <c r="E702" s="28"/>
      <c r="F702" s="28"/>
    </row>
    <row r="703" spans="2:6" ht="13.5" customHeight="1" x14ac:dyDescent="0.2">
      <c r="B703" s="28"/>
      <c r="C703" s="150"/>
      <c r="D703" s="28"/>
      <c r="E703" s="28"/>
      <c r="F703" s="28"/>
    </row>
    <row r="704" spans="2:6" ht="13.5" customHeight="1" x14ac:dyDescent="0.2">
      <c r="B704" s="28"/>
      <c r="C704" s="150"/>
      <c r="D704" s="28"/>
      <c r="E704" s="28"/>
      <c r="F704" s="28"/>
    </row>
    <row r="705" spans="2:6" ht="13.5" customHeight="1" x14ac:dyDescent="0.2">
      <c r="B705" s="28"/>
      <c r="C705" s="150"/>
      <c r="D705" s="28"/>
      <c r="E705" s="28"/>
      <c r="F705" s="28"/>
    </row>
    <row r="706" spans="2:6" ht="13.5" customHeight="1" x14ac:dyDescent="0.2">
      <c r="B706" s="28"/>
      <c r="C706" s="150"/>
      <c r="D706" s="28"/>
      <c r="E706" s="28"/>
      <c r="F706" s="28"/>
    </row>
    <row r="707" spans="2:6" ht="13.5" customHeight="1" x14ac:dyDescent="0.2">
      <c r="B707" s="28"/>
      <c r="C707" s="150"/>
      <c r="D707" s="28"/>
      <c r="E707" s="28"/>
      <c r="F707" s="28"/>
    </row>
    <row r="708" spans="2:6" ht="13.5" customHeight="1" x14ac:dyDescent="0.2">
      <c r="B708" s="28"/>
      <c r="C708" s="150"/>
      <c r="D708" s="28"/>
      <c r="E708" s="28"/>
      <c r="F708" s="28"/>
    </row>
    <row r="709" spans="2:6" ht="13.5" customHeight="1" x14ac:dyDescent="0.2">
      <c r="B709" s="28"/>
      <c r="C709" s="150"/>
      <c r="D709" s="28"/>
      <c r="E709" s="28"/>
      <c r="F709" s="28"/>
    </row>
    <row r="710" spans="2:6" ht="13.5" customHeight="1" x14ac:dyDescent="0.2">
      <c r="B710" s="28"/>
      <c r="C710" s="150"/>
      <c r="D710" s="28"/>
      <c r="E710" s="28"/>
      <c r="F710" s="28"/>
    </row>
    <row r="711" spans="2:6" ht="13.5" customHeight="1" x14ac:dyDescent="0.2">
      <c r="B711" s="28"/>
      <c r="C711" s="150"/>
      <c r="D711" s="28"/>
      <c r="E711" s="28"/>
      <c r="F711" s="28"/>
    </row>
    <row r="712" spans="2:6" ht="13.5" customHeight="1" x14ac:dyDescent="0.2">
      <c r="B712" s="28"/>
      <c r="C712" s="150"/>
      <c r="D712" s="28"/>
      <c r="E712" s="28"/>
      <c r="F712" s="28"/>
    </row>
    <row r="713" spans="2:6" ht="13.5" customHeight="1" x14ac:dyDescent="0.2">
      <c r="B713" s="28"/>
      <c r="C713" s="150"/>
      <c r="D713" s="28"/>
      <c r="E713" s="28"/>
      <c r="F713" s="28"/>
    </row>
    <row r="714" spans="2:6" ht="13.5" customHeight="1" x14ac:dyDescent="0.2">
      <c r="B714" s="28"/>
      <c r="C714" s="150"/>
      <c r="D714" s="28"/>
      <c r="E714" s="28"/>
      <c r="F714" s="28"/>
    </row>
    <row r="715" spans="2:6" ht="13.5" customHeight="1" x14ac:dyDescent="0.2">
      <c r="B715" s="28"/>
      <c r="C715" s="150"/>
      <c r="D715" s="28"/>
      <c r="E715" s="28"/>
      <c r="F715" s="28"/>
    </row>
    <row r="716" spans="2:6" ht="13.5" customHeight="1" x14ac:dyDescent="0.2">
      <c r="B716" s="28"/>
      <c r="C716" s="150"/>
      <c r="D716" s="28"/>
      <c r="E716" s="28"/>
      <c r="F716" s="28"/>
    </row>
    <row r="717" spans="2:6" ht="13.5" customHeight="1" x14ac:dyDescent="0.2">
      <c r="B717" s="28"/>
      <c r="C717" s="150"/>
      <c r="D717" s="28"/>
      <c r="E717" s="28"/>
      <c r="F717" s="28"/>
    </row>
    <row r="718" spans="2:6" ht="13.5" customHeight="1" x14ac:dyDescent="0.2">
      <c r="B718" s="28"/>
      <c r="C718" s="150"/>
      <c r="D718" s="28"/>
      <c r="E718" s="28"/>
      <c r="F718" s="28"/>
    </row>
    <row r="719" spans="2:6" ht="13.5" customHeight="1" x14ac:dyDescent="0.2">
      <c r="B719" s="28"/>
      <c r="C719" s="150"/>
      <c r="D719" s="28"/>
      <c r="E719" s="28"/>
      <c r="F719" s="28"/>
    </row>
    <row r="720" spans="2:6" ht="13.5" customHeight="1" x14ac:dyDescent="0.2">
      <c r="B720" s="28"/>
      <c r="C720" s="150"/>
      <c r="D720" s="28"/>
      <c r="E720" s="28"/>
      <c r="F720" s="28"/>
    </row>
    <row r="721" spans="2:6" ht="13.5" customHeight="1" x14ac:dyDescent="0.2">
      <c r="B721" s="28"/>
      <c r="C721" s="150"/>
      <c r="D721" s="28"/>
      <c r="E721" s="28"/>
      <c r="F721" s="28"/>
    </row>
    <row r="722" spans="2:6" ht="13.5" customHeight="1" x14ac:dyDescent="0.2">
      <c r="B722" s="28"/>
      <c r="C722" s="150"/>
      <c r="D722" s="28"/>
      <c r="E722" s="28"/>
      <c r="F722" s="28"/>
    </row>
    <row r="723" spans="2:6" ht="13.5" customHeight="1" x14ac:dyDescent="0.2">
      <c r="B723" s="28"/>
      <c r="C723" s="150"/>
      <c r="D723" s="28"/>
      <c r="E723" s="28"/>
      <c r="F723" s="28"/>
    </row>
    <row r="724" spans="2:6" ht="13.5" customHeight="1" x14ac:dyDescent="0.2">
      <c r="B724" s="28"/>
      <c r="C724" s="150"/>
      <c r="D724" s="28"/>
      <c r="E724" s="28"/>
      <c r="F724" s="28"/>
    </row>
    <row r="725" spans="2:6" ht="13.5" customHeight="1" x14ac:dyDescent="0.2">
      <c r="B725" s="28"/>
      <c r="C725" s="150"/>
      <c r="D725" s="28"/>
      <c r="E725" s="28"/>
      <c r="F725" s="28"/>
    </row>
    <row r="726" spans="2:6" ht="13.5" customHeight="1" x14ac:dyDescent="0.2">
      <c r="B726" s="28"/>
      <c r="C726" s="150"/>
      <c r="D726" s="28"/>
      <c r="E726" s="28"/>
      <c r="F726" s="28"/>
    </row>
    <row r="727" spans="2:6" ht="13.5" customHeight="1" x14ac:dyDescent="0.2">
      <c r="B727" s="28"/>
      <c r="C727" s="150"/>
      <c r="D727" s="28"/>
      <c r="E727" s="28"/>
      <c r="F727" s="28"/>
    </row>
    <row r="728" spans="2:6" ht="13.5" customHeight="1" x14ac:dyDescent="0.2">
      <c r="B728" s="28"/>
      <c r="C728" s="150"/>
      <c r="D728" s="28"/>
      <c r="E728" s="28"/>
      <c r="F728" s="28"/>
    </row>
    <row r="729" spans="2:6" ht="13.5" customHeight="1" x14ac:dyDescent="0.2">
      <c r="B729" s="28"/>
      <c r="C729" s="150"/>
      <c r="D729" s="28"/>
      <c r="E729" s="28"/>
      <c r="F729" s="28"/>
    </row>
    <row r="730" spans="2:6" ht="13.5" customHeight="1" x14ac:dyDescent="0.2">
      <c r="B730" s="28"/>
      <c r="C730" s="150"/>
      <c r="D730" s="28"/>
      <c r="E730" s="28"/>
      <c r="F730" s="28"/>
    </row>
    <row r="731" spans="2:6" ht="13.5" customHeight="1" x14ac:dyDescent="0.2">
      <c r="B731" s="28"/>
      <c r="C731" s="150"/>
      <c r="D731" s="28"/>
      <c r="E731" s="28"/>
      <c r="F731" s="28"/>
    </row>
    <row r="732" spans="2:6" ht="13.5" customHeight="1" x14ac:dyDescent="0.2">
      <c r="B732" s="28"/>
      <c r="C732" s="150"/>
      <c r="D732" s="28"/>
      <c r="E732" s="28"/>
      <c r="F732" s="28"/>
    </row>
    <row r="733" spans="2:6" ht="13.5" customHeight="1" x14ac:dyDescent="0.2">
      <c r="B733" s="28"/>
      <c r="C733" s="150"/>
      <c r="D733" s="28"/>
      <c r="E733" s="28"/>
      <c r="F733" s="28"/>
    </row>
    <row r="734" spans="2:6" ht="13.5" customHeight="1" x14ac:dyDescent="0.2">
      <c r="B734" s="28"/>
      <c r="C734" s="150"/>
      <c r="D734" s="28"/>
      <c r="E734" s="28"/>
      <c r="F734" s="28"/>
    </row>
    <row r="735" spans="2:6" ht="13.5" customHeight="1" x14ac:dyDescent="0.2">
      <c r="B735" s="28"/>
      <c r="C735" s="150"/>
      <c r="D735" s="28"/>
      <c r="E735" s="28"/>
      <c r="F735" s="28"/>
    </row>
    <row r="736" spans="2:6" ht="13.5" customHeight="1" x14ac:dyDescent="0.2">
      <c r="B736" s="28"/>
      <c r="C736" s="150"/>
      <c r="D736" s="28"/>
      <c r="E736" s="28"/>
      <c r="F736" s="28"/>
    </row>
    <row r="737" spans="2:6" ht="13.5" customHeight="1" x14ac:dyDescent="0.2">
      <c r="B737" s="28"/>
      <c r="C737" s="150"/>
      <c r="D737" s="28"/>
      <c r="E737" s="28"/>
      <c r="F737" s="28"/>
    </row>
    <row r="738" spans="2:6" ht="13.5" customHeight="1" x14ac:dyDescent="0.2">
      <c r="B738" s="28"/>
      <c r="C738" s="150"/>
      <c r="D738" s="28"/>
      <c r="E738" s="28"/>
      <c r="F738" s="28"/>
    </row>
    <row r="739" spans="2:6" ht="13.5" customHeight="1" x14ac:dyDescent="0.2">
      <c r="B739" s="28"/>
      <c r="C739" s="150"/>
      <c r="D739" s="28"/>
      <c r="E739" s="28"/>
      <c r="F739" s="28"/>
    </row>
    <row r="740" spans="2:6" ht="13.5" customHeight="1" x14ac:dyDescent="0.2">
      <c r="B740" s="28"/>
      <c r="C740" s="150"/>
      <c r="D740" s="28"/>
      <c r="E740" s="28"/>
      <c r="F740" s="28"/>
    </row>
    <row r="741" spans="2:6" ht="13.5" customHeight="1" x14ac:dyDescent="0.2">
      <c r="B741" s="28"/>
      <c r="C741" s="150"/>
      <c r="D741" s="28"/>
      <c r="E741" s="28"/>
      <c r="F741" s="28"/>
    </row>
    <row r="742" spans="2:6" ht="13.5" customHeight="1" x14ac:dyDescent="0.2">
      <c r="B742" s="28"/>
      <c r="C742" s="150"/>
      <c r="D742" s="28"/>
      <c r="E742" s="28"/>
      <c r="F742" s="28"/>
    </row>
    <row r="743" spans="2:6" ht="13.5" customHeight="1" x14ac:dyDescent="0.2">
      <c r="B743" s="28"/>
      <c r="C743" s="150"/>
      <c r="D743" s="28"/>
      <c r="E743" s="28"/>
      <c r="F743" s="28"/>
    </row>
    <row r="744" spans="2:6" ht="13.5" customHeight="1" x14ac:dyDescent="0.2">
      <c r="B744" s="28"/>
      <c r="C744" s="150"/>
      <c r="D744" s="28"/>
      <c r="E744" s="28"/>
      <c r="F744" s="28"/>
    </row>
    <row r="745" spans="2:6" ht="13.5" customHeight="1" x14ac:dyDescent="0.2">
      <c r="B745" s="28"/>
      <c r="C745" s="150"/>
      <c r="D745" s="28"/>
      <c r="E745" s="28"/>
      <c r="F745" s="28"/>
    </row>
    <row r="746" spans="2:6" ht="13.5" customHeight="1" x14ac:dyDescent="0.2">
      <c r="B746" s="28"/>
      <c r="C746" s="150"/>
      <c r="D746" s="28"/>
      <c r="E746" s="28"/>
      <c r="F746" s="28"/>
    </row>
    <row r="747" spans="2:6" ht="13.5" customHeight="1" x14ac:dyDescent="0.2">
      <c r="B747" s="28"/>
      <c r="C747" s="150"/>
      <c r="D747" s="28"/>
      <c r="E747" s="28"/>
      <c r="F747" s="28"/>
    </row>
    <row r="748" spans="2:6" ht="13.5" customHeight="1" x14ac:dyDescent="0.2">
      <c r="B748" s="28"/>
      <c r="C748" s="150"/>
      <c r="D748" s="28"/>
      <c r="E748" s="28"/>
      <c r="F748" s="28"/>
    </row>
    <row r="749" spans="2:6" ht="13.5" customHeight="1" x14ac:dyDescent="0.2">
      <c r="B749" s="28"/>
      <c r="C749" s="150"/>
      <c r="D749" s="28"/>
      <c r="E749" s="28"/>
      <c r="F749" s="28"/>
    </row>
    <row r="750" spans="2:6" ht="13.5" customHeight="1" x14ac:dyDescent="0.2">
      <c r="B750" s="28"/>
      <c r="C750" s="150"/>
      <c r="D750" s="28"/>
      <c r="E750" s="28"/>
      <c r="F750" s="28"/>
    </row>
    <row r="751" spans="2:6" ht="13.5" customHeight="1" x14ac:dyDescent="0.2">
      <c r="B751" s="28"/>
      <c r="C751" s="150"/>
      <c r="D751" s="28"/>
      <c r="E751" s="28"/>
      <c r="F751" s="28"/>
    </row>
    <row r="752" spans="2:6" ht="13.5" customHeight="1" x14ac:dyDescent="0.2">
      <c r="B752" s="28"/>
      <c r="C752" s="150"/>
      <c r="D752" s="28"/>
      <c r="E752" s="28"/>
      <c r="F752" s="28"/>
    </row>
    <row r="753" spans="2:6" ht="13.5" customHeight="1" x14ac:dyDescent="0.2">
      <c r="B753" s="28"/>
      <c r="C753" s="150"/>
      <c r="D753" s="28"/>
      <c r="E753" s="28"/>
      <c r="F753" s="28"/>
    </row>
    <row r="754" spans="2:6" ht="13.5" customHeight="1" x14ac:dyDescent="0.2">
      <c r="B754" s="28"/>
      <c r="C754" s="150"/>
      <c r="D754" s="28"/>
      <c r="E754" s="28"/>
      <c r="F754" s="28"/>
    </row>
    <row r="755" spans="2:6" ht="13.5" customHeight="1" x14ac:dyDescent="0.2">
      <c r="B755" s="28"/>
      <c r="C755" s="150"/>
      <c r="D755" s="28"/>
      <c r="E755" s="28"/>
      <c r="F755" s="28"/>
    </row>
    <row r="756" spans="2:6" ht="13.5" customHeight="1" x14ac:dyDescent="0.2">
      <c r="B756" s="28"/>
      <c r="C756" s="150"/>
      <c r="D756" s="28"/>
      <c r="E756" s="28"/>
      <c r="F756" s="28"/>
    </row>
    <row r="757" spans="2:6" ht="13.5" customHeight="1" x14ac:dyDescent="0.2">
      <c r="B757" s="28"/>
      <c r="C757" s="150"/>
      <c r="D757" s="28"/>
      <c r="E757" s="28"/>
      <c r="F757" s="28"/>
    </row>
    <row r="758" spans="2:6" ht="13.5" customHeight="1" x14ac:dyDescent="0.2">
      <c r="B758" s="28"/>
      <c r="C758" s="150"/>
      <c r="D758" s="28"/>
      <c r="E758" s="28"/>
      <c r="F758" s="28"/>
    </row>
    <row r="759" spans="2:6" ht="13.5" customHeight="1" x14ac:dyDescent="0.2">
      <c r="B759" s="28"/>
      <c r="C759" s="150"/>
      <c r="D759" s="28"/>
      <c r="E759" s="28"/>
      <c r="F759" s="28"/>
    </row>
    <row r="760" spans="2:6" ht="13.5" customHeight="1" x14ac:dyDescent="0.2">
      <c r="B760" s="28"/>
      <c r="C760" s="150"/>
      <c r="D760" s="28"/>
      <c r="E760" s="28"/>
      <c r="F760" s="28"/>
    </row>
    <row r="761" spans="2:6" ht="13.5" customHeight="1" x14ac:dyDescent="0.2">
      <c r="B761" s="28"/>
      <c r="C761" s="150"/>
      <c r="D761" s="28"/>
      <c r="E761" s="28"/>
      <c r="F761" s="28"/>
    </row>
    <row r="762" spans="2:6" ht="13.5" customHeight="1" x14ac:dyDescent="0.2">
      <c r="B762" s="28"/>
      <c r="C762" s="150"/>
      <c r="D762" s="28"/>
      <c r="E762" s="28"/>
      <c r="F762" s="28"/>
    </row>
    <row r="763" spans="2:6" ht="13.5" customHeight="1" x14ac:dyDescent="0.2">
      <c r="B763" s="28"/>
      <c r="C763" s="150"/>
      <c r="D763" s="28"/>
      <c r="E763" s="28"/>
      <c r="F763" s="28"/>
    </row>
    <row r="764" spans="2:6" ht="13.5" customHeight="1" x14ac:dyDescent="0.2">
      <c r="B764" s="28"/>
      <c r="C764" s="150"/>
      <c r="D764" s="28"/>
      <c r="E764" s="28"/>
      <c r="F764" s="28"/>
    </row>
    <row r="765" spans="2:6" ht="13.5" customHeight="1" x14ac:dyDescent="0.2">
      <c r="B765" s="28"/>
      <c r="C765" s="150"/>
      <c r="D765" s="28"/>
      <c r="E765" s="28"/>
      <c r="F765" s="28"/>
    </row>
    <row r="766" spans="2:6" ht="13.5" customHeight="1" x14ac:dyDescent="0.2">
      <c r="B766" s="28"/>
      <c r="C766" s="150"/>
      <c r="D766" s="28"/>
      <c r="E766" s="28"/>
      <c r="F766" s="28"/>
    </row>
    <row r="767" spans="2:6" ht="13.5" customHeight="1" x14ac:dyDescent="0.2">
      <c r="B767" s="28"/>
      <c r="C767" s="150"/>
      <c r="D767" s="28"/>
      <c r="E767" s="28"/>
      <c r="F767" s="28"/>
    </row>
    <row r="768" spans="2:6" ht="13.5" customHeight="1" x14ac:dyDescent="0.2">
      <c r="B768" s="28"/>
      <c r="C768" s="150"/>
      <c r="D768" s="28"/>
      <c r="E768" s="28"/>
      <c r="F768" s="28"/>
    </row>
    <row r="769" spans="2:6" ht="13.5" customHeight="1" x14ac:dyDescent="0.2">
      <c r="B769" s="28"/>
      <c r="C769" s="150"/>
      <c r="D769" s="28"/>
      <c r="E769" s="28"/>
      <c r="F769" s="28"/>
    </row>
    <row r="770" spans="2:6" ht="13.5" customHeight="1" x14ac:dyDescent="0.2">
      <c r="B770" s="28"/>
      <c r="C770" s="150"/>
      <c r="D770" s="28"/>
      <c r="E770" s="28"/>
      <c r="F770" s="28"/>
    </row>
    <row r="771" spans="2:6" ht="13.5" customHeight="1" x14ac:dyDescent="0.2">
      <c r="B771" s="28"/>
      <c r="C771" s="150"/>
      <c r="D771" s="28"/>
      <c r="E771" s="28"/>
      <c r="F771" s="28"/>
    </row>
    <row r="772" spans="2:6" ht="13.5" customHeight="1" x14ac:dyDescent="0.2">
      <c r="B772" s="28"/>
      <c r="C772" s="150"/>
      <c r="D772" s="28"/>
      <c r="E772" s="28"/>
      <c r="F772" s="28"/>
    </row>
    <row r="773" spans="2:6" ht="13.5" customHeight="1" x14ac:dyDescent="0.2">
      <c r="B773" s="28"/>
      <c r="C773" s="150"/>
      <c r="D773" s="28"/>
      <c r="E773" s="28"/>
      <c r="F773" s="28"/>
    </row>
    <row r="774" spans="2:6" ht="13.5" customHeight="1" x14ac:dyDescent="0.2">
      <c r="B774" s="28"/>
      <c r="C774" s="150"/>
      <c r="D774" s="28"/>
      <c r="E774" s="28"/>
      <c r="F774" s="28"/>
    </row>
    <row r="775" spans="2:6" ht="13.5" customHeight="1" x14ac:dyDescent="0.2">
      <c r="B775" s="28"/>
      <c r="C775" s="150"/>
      <c r="D775" s="28"/>
      <c r="E775" s="28"/>
      <c r="F775" s="28"/>
    </row>
    <row r="776" spans="2:6" ht="13.5" customHeight="1" x14ac:dyDescent="0.2">
      <c r="B776" s="28"/>
      <c r="C776" s="150"/>
      <c r="D776" s="28"/>
      <c r="E776" s="28"/>
      <c r="F776" s="28"/>
    </row>
    <row r="777" spans="2:6" ht="13.5" customHeight="1" x14ac:dyDescent="0.2">
      <c r="B777" s="28"/>
      <c r="C777" s="150"/>
      <c r="D777" s="28"/>
      <c r="E777" s="28"/>
      <c r="F777" s="28"/>
    </row>
    <row r="778" spans="2:6" ht="13.5" customHeight="1" x14ac:dyDescent="0.2">
      <c r="B778" s="28"/>
      <c r="C778" s="150"/>
      <c r="D778" s="28"/>
      <c r="E778" s="28"/>
      <c r="F778" s="28"/>
    </row>
    <row r="779" spans="2:6" ht="13.5" customHeight="1" x14ac:dyDescent="0.2">
      <c r="B779" s="28"/>
      <c r="C779" s="150"/>
      <c r="D779" s="28"/>
      <c r="E779" s="28"/>
      <c r="F779" s="28"/>
    </row>
    <row r="780" spans="2:6" ht="13.5" customHeight="1" x14ac:dyDescent="0.2">
      <c r="B780" s="28"/>
      <c r="C780" s="150"/>
      <c r="D780" s="28"/>
      <c r="E780" s="28"/>
      <c r="F780" s="28"/>
    </row>
    <row r="781" spans="2:6" ht="13.5" customHeight="1" x14ac:dyDescent="0.2">
      <c r="B781" s="28"/>
      <c r="C781" s="150"/>
      <c r="D781" s="28"/>
      <c r="E781" s="28"/>
      <c r="F781" s="28"/>
    </row>
    <row r="782" spans="2:6" ht="13.5" customHeight="1" x14ac:dyDescent="0.2">
      <c r="B782" s="28"/>
      <c r="C782" s="150"/>
      <c r="D782" s="28"/>
      <c r="E782" s="28"/>
      <c r="F782" s="28"/>
    </row>
    <row r="783" spans="2:6" ht="13.5" customHeight="1" x14ac:dyDescent="0.2">
      <c r="B783" s="28"/>
      <c r="C783" s="150"/>
      <c r="D783" s="28"/>
      <c r="E783" s="28"/>
      <c r="F783" s="28"/>
    </row>
    <row r="784" spans="2:6" ht="13.5" customHeight="1" x14ac:dyDescent="0.2">
      <c r="B784" s="28"/>
      <c r="C784" s="150"/>
      <c r="D784" s="28"/>
      <c r="E784" s="28"/>
      <c r="F784" s="28"/>
    </row>
    <row r="785" spans="2:6" ht="13.5" customHeight="1" x14ac:dyDescent="0.2">
      <c r="B785" s="28"/>
      <c r="C785" s="150"/>
      <c r="D785" s="28"/>
      <c r="E785" s="28"/>
      <c r="F785" s="28"/>
    </row>
    <row r="786" spans="2:6" ht="13.5" customHeight="1" x14ac:dyDescent="0.2">
      <c r="B786" s="28"/>
      <c r="C786" s="150"/>
      <c r="D786" s="28"/>
      <c r="E786" s="28"/>
      <c r="F786" s="28"/>
    </row>
    <row r="787" spans="2:6" ht="13.5" customHeight="1" x14ac:dyDescent="0.2">
      <c r="B787" s="28"/>
      <c r="C787" s="150"/>
      <c r="D787" s="28"/>
      <c r="E787" s="28"/>
      <c r="F787" s="28"/>
    </row>
    <row r="788" spans="2:6" ht="13.5" customHeight="1" x14ac:dyDescent="0.2">
      <c r="B788" s="28"/>
      <c r="C788" s="150"/>
      <c r="D788" s="28"/>
      <c r="E788" s="28"/>
      <c r="F788" s="28"/>
    </row>
    <row r="789" spans="2:6" ht="13.5" customHeight="1" x14ac:dyDescent="0.2">
      <c r="B789" s="28"/>
      <c r="C789" s="150"/>
      <c r="D789" s="28"/>
      <c r="E789" s="28"/>
      <c r="F789" s="28"/>
    </row>
    <row r="790" spans="2:6" ht="13.5" customHeight="1" x14ac:dyDescent="0.2">
      <c r="B790" s="28"/>
      <c r="C790" s="150"/>
      <c r="D790" s="28"/>
      <c r="E790" s="28"/>
      <c r="F790" s="28"/>
    </row>
    <row r="791" spans="2:6" ht="13.5" customHeight="1" x14ac:dyDescent="0.2">
      <c r="B791" s="28"/>
      <c r="C791" s="150"/>
      <c r="D791" s="28"/>
      <c r="E791" s="28"/>
      <c r="F791" s="28"/>
    </row>
    <row r="792" spans="2:6" ht="13.5" customHeight="1" x14ac:dyDescent="0.2">
      <c r="B792" s="28"/>
      <c r="C792" s="150"/>
      <c r="D792" s="28"/>
      <c r="E792" s="28"/>
      <c r="F792" s="28"/>
    </row>
    <row r="793" spans="2:6" ht="13.5" customHeight="1" x14ac:dyDescent="0.2">
      <c r="B793" s="28"/>
      <c r="C793" s="150"/>
      <c r="D793" s="28"/>
      <c r="E793" s="28"/>
      <c r="F793" s="28"/>
    </row>
    <row r="794" spans="2:6" ht="13.5" customHeight="1" x14ac:dyDescent="0.2">
      <c r="B794" s="28"/>
      <c r="C794" s="150"/>
      <c r="D794" s="28"/>
      <c r="E794" s="28"/>
      <c r="F794" s="28"/>
    </row>
    <row r="795" spans="2:6" ht="13.5" customHeight="1" x14ac:dyDescent="0.2">
      <c r="B795" s="28"/>
      <c r="C795" s="150"/>
      <c r="D795" s="28"/>
      <c r="E795" s="28"/>
      <c r="F795" s="28"/>
    </row>
    <row r="796" spans="2:6" ht="13.5" customHeight="1" x14ac:dyDescent="0.2">
      <c r="B796" s="28"/>
      <c r="C796" s="150"/>
      <c r="D796" s="28"/>
      <c r="E796" s="28"/>
      <c r="F796" s="28"/>
    </row>
    <row r="797" spans="2:6" ht="13.5" customHeight="1" x14ac:dyDescent="0.2">
      <c r="B797" s="28"/>
      <c r="C797" s="150"/>
      <c r="D797" s="28"/>
      <c r="E797" s="28"/>
      <c r="F797" s="28"/>
    </row>
    <row r="798" spans="2:6" ht="13.5" customHeight="1" x14ac:dyDescent="0.2">
      <c r="B798" s="28"/>
      <c r="C798" s="150"/>
      <c r="D798" s="28"/>
      <c r="E798" s="28"/>
      <c r="F798" s="28"/>
    </row>
    <row r="799" spans="2:6" ht="13.5" customHeight="1" x14ac:dyDescent="0.2">
      <c r="B799" s="28"/>
      <c r="C799" s="150"/>
      <c r="D799" s="28"/>
      <c r="E799" s="28"/>
      <c r="F799" s="28"/>
    </row>
    <row r="800" spans="2:6" ht="13.5" customHeight="1" x14ac:dyDescent="0.2">
      <c r="B800" s="28"/>
      <c r="C800" s="150"/>
      <c r="D800" s="28"/>
      <c r="E800" s="28"/>
      <c r="F800" s="28"/>
    </row>
    <row r="801" spans="2:6" ht="13.5" customHeight="1" x14ac:dyDescent="0.2">
      <c r="B801" s="28"/>
      <c r="C801" s="150"/>
      <c r="D801" s="28"/>
      <c r="E801" s="28"/>
      <c r="F801" s="28"/>
    </row>
    <row r="802" spans="2:6" ht="13.5" customHeight="1" x14ac:dyDescent="0.2">
      <c r="B802" s="28"/>
      <c r="C802" s="150"/>
      <c r="D802" s="28"/>
      <c r="E802" s="28"/>
      <c r="F802" s="28"/>
    </row>
    <row r="803" spans="2:6" ht="13.5" customHeight="1" x14ac:dyDescent="0.2">
      <c r="B803" s="28"/>
      <c r="C803" s="150"/>
      <c r="D803" s="28"/>
      <c r="E803" s="28"/>
      <c r="F803" s="28"/>
    </row>
    <row r="804" spans="2:6" ht="13.5" customHeight="1" x14ac:dyDescent="0.2">
      <c r="B804" s="28"/>
      <c r="C804" s="150"/>
      <c r="D804" s="28"/>
      <c r="E804" s="28"/>
      <c r="F804" s="28"/>
    </row>
    <row r="805" spans="2:6" ht="13.5" customHeight="1" x14ac:dyDescent="0.2">
      <c r="B805" s="28"/>
      <c r="C805" s="150"/>
      <c r="D805" s="28"/>
      <c r="E805" s="28"/>
      <c r="F805" s="28"/>
    </row>
    <row r="806" spans="2:6" ht="13.5" customHeight="1" x14ac:dyDescent="0.2">
      <c r="B806" s="28"/>
      <c r="C806" s="150"/>
      <c r="D806" s="28"/>
      <c r="E806" s="28"/>
      <c r="F806" s="28"/>
    </row>
    <row r="807" spans="2:6" ht="13.5" customHeight="1" x14ac:dyDescent="0.2">
      <c r="B807" s="28"/>
      <c r="C807" s="150"/>
      <c r="D807" s="28"/>
      <c r="E807" s="28"/>
      <c r="F807" s="28"/>
    </row>
    <row r="808" spans="2:6" ht="13.5" customHeight="1" x14ac:dyDescent="0.2">
      <c r="B808" s="28"/>
      <c r="C808" s="150"/>
      <c r="D808" s="28"/>
      <c r="E808" s="28"/>
      <c r="F808" s="28"/>
    </row>
    <row r="809" spans="2:6" ht="13.5" customHeight="1" x14ac:dyDescent="0.2">
      <c r="B809" s="28"/>
      <c r="C809" s="150"/>
      <c r="D809" s="28"/>
      <c r="E809" s="28"/>
      <c r="F809" s="28"/>
    </row>
    <row r="810" spans="2:6" ht="13.5" customHeight="1" x14ac:dyDescent="0.2">
      <c r="B810" s="28"/>
      <c r="C810" s="150"/>
      <c r="D810" s="28"/>
      <c r="E810" s="28"/>
      <c r="F810" s="28"/>
    </row>
    <row r="811" spans="2:6" ht="13.5" customHeight="1" x14ac:dyDescent="0.2">
      <c r="B811" s="28"/>
      <c r="C811" s="150"/>
      <c r="D811" s="28"/>
      <c r="E811" s="28"/>
      <c r="F811" s="28"/>
    </row>
    <row r="812" spans="2:6" ht="13.5" customHeight="1" x14ac:dyDescent="0.2">
      <c r="B812" s="28"/>
      <c r="C812" s="150"/>
      <c r="D812" s="28"/>
      <c r="E812" s="28"/>
      <c r="F812" s="28"/>
    </row>
    <row r="813" spans="2:6" ht="13.5" customHeight="1" x14ac:dyDescent="0.2">
      <c r="B813" s="28"/>
      <c r="C813" s="150"/>
      <c r="D813" s="28"/>
      <c r="E813" s="28"/>
      <c r="F813" s="28"/>
    </row>
    <row r="814" spans="2:6" ht="13.5" customHeight="1" x14ac:dyDescent="0.2">
      <c r="B814" s="28"/>
      <c r="C814" s="150"/>
      <c r="D814" s="28"/>
      <c r="E814" s="28"/>
      <c r="F814" s="28"/>
    </row>
    <row r="815" spans="2:6" ht="13.5" customHeight="1" x14ac:dyDescent="0.2">
      <c r="B815" s="28"/>
      <c r="C815" s="150"/>
      <c r="D815" s="28"/>
      <c r="E815" s="28"/>
      <c r="F815" s="28"/>
    </row>
    <row r="816" spans="2:6" ht="13.5" customHeight="1" x14ac:dyDescent="0.2">
      <c r="B816" s="28"/>
      <c r="C816" s="150"/>
      <c r="D816" s="28"/>
      <c r="E816" s="28"/>
      <c r="F816" s="28"/>
    </row>
    <row r="817" spans="2:6" ht="13.5" customHeight="1" x14ac:dyDescent="0.2">
      <c r="B817" s="28"/>
      <c r="C817" s="150"/>
      <c r="D817" s="28"/>
      <c r="E817" s="28"/>
      <c r="F817" s="28"/>
    </row>
    <row r="818" spans="2:6" ht="13.5" customHeight="1" x14ac:dyDescent="0.2">
      <c r="B818" s="28"/>
      <c r="C818" s="150"/>
      <c r="D818" s="28"/>
      <c r="E818" s="28"/>
      <c r="F818" s="28"/>
    </row>
    <row r="819" spans="2:6" ht="13.5" customHeight="1" x14ac:dyDescent="0.2">
      <c r="B819" s="28"/>
      <c r="C819" s="150"/>
      <c r="D819" s="28"/>
      <c r="E819" s="28"/>
      <c r="F819" s="28"/>
    </row>
    <row r="820" spans="2:6" ht="13.5" customHeight="1" x14ac:dyDescent="0.2">
      <c r="B820" s="28"/>
      <c r="C820" s="150"/>
      <c r="D820" s="28"/>
      <c r="E820" s="28"/>
      <c r="F820" s="28"/>
    </row>
    <row r="821" spans="2:6" ht="13.5" customHeight="1" x14ac:dyDescent="0.2">
      <c r="B821" s="28"/>
      <c r="C821" s="150"/>
      <c r="D821" s="28"/>
      <c r="E821" s="28"/>
      <c r="F821" s="28"/>
    </row>
    <row r="822" spans="2:6" ht="13.5" customHeight="1" x14ac:dyDescent="0.2">
      <c r="B822" s="28"/>
      <c r="C822" s="150"/>
      <c r="D822" s="28"/>
      <c r="E822" s="28"/>
      <c r="F822" s="28"/>
    </row>
    <row r="823" spans="2:6" ht="13.5" customHeight="1" x14ac:dyDescent="0.2">
      <c r="B823" s="28"/>
      <c r="C823" s="150"/>
      <c r="D823" s="28"/>
      <c r="E823" s="28"/>
      <c r="F823" s="28"/>
    </row>
    <row r="824" spans="2:6" ht="13.5" customHeight="1" x14ac:dyDescent="0.2">
      <c r="B824" s="28"/>
      <c r="C824" s="150"/>
      <c r="D824" s="28"/>
      <c r="E824" s="28"/>
      <c r="F824" s="28"/>
    </row>
    <row r="825" spans="2:6" ht="13.5" customHeight="1" x14ac:dyDescent="0.2">
      <c r="B825" s="28"/>
      <c r="C825" s="150"/>
      <c r="D825" s="28"/>
      <c r="E825" s="28"/>
      <c r="F825" s="28"/>
    </row>
    <row r="826" spans="2:6" ht="13.5" customHeight="1" x14ac:dyDescent="0.2">
      <c r="B826" s="28"/>
      <c r="C826" s="150"/>
      <c r="D826" s="28"/>
      <c r="E826" s="28"/>
      <c r="F826" s="28"/>
    </row>
    <row r="827" spans="2:6" ht="13.5" customHeight="1" x14ac:dyDescent="0.2">
      <c r="B827" s="28"/>
      <c r="C827" s="150"/>
      <c r="D827" s="28"/>
      <c r="E827" s="28"/>
      <c r="F827" s="28"/>
    </row>
    <row r="828" spans="2:6" ht="13.5" customHeight="1" x14ac:dyDescent="0.2">
      <c r="B828" s="28"/>
      <c r="C828" s="150"/>
      <c r="D828" s="28"/>
      <c r="E828" s="28"/>
      <c r="F828" s="28"/>
    </row>
    <row r="829" spans="2:6" ht="13.5" customHeight="1" x14ac:dyDescent="0.2">
      <c r="B829" s="28"/>
      <c r="C829" s="150"/>
      <c r="D829" s="28"/>
      <c r="E829" s="28"/>
      <c r="F829" s="28"/>
    </row>
    <row r="830" spans="2:6" ht="13.5" customHeight="1" x14ac:dyDescent="0.2">
      <c r="B830" s="28"/>
      <c r="C830" s="150"/>
      <c r="D830" s="28"/>
      <c r="E830" s="28"/>
      <c r="F830" s="28"/>
    </row>
    <row r="831" spans="2:6" ht="13.5" customHeight="1" x14ac:dyDescent="0.2">
      <c r="B831" s="28"/>
      <c r="C831" s="150"/>
      <c r="D831" s="28"/>
      <c r="E831" s="28"/>
      <c r="F831" s="28"/>
    </row>
    <row r="832" spans="2:6" ht="13.5" customHeight="1" x14ac:dyDescent="0.2">
      <c r="B832" s="28"/>
      <c r="C832" s="150"/>
      <c r="D832" s="28"/>
      <c r="E832" s="28"/>
      <c r="F832" s="28"/>
    </row>
    <row r="833" spans="2:6" ht="13.5" customHeight="1" x14ac:dyDescent="0.2">
      <c r="B833" s="28"/>
      <c r="C833" s="150"/>
      <c r="D833" s="28"/>
      <c r="E833" s="28"/>
      <c r="F833" s="28"/>
    </row>
    <row r="834" spans="2:6" ht="13.5" customHeight="1" x14ac:dyDescent="0.2">
      <c r="B834" s="28"/>
      <c r="C834" s="150"/>
      <c r="D834" s="28"/>
      <c r="E834" s="28"/>
      <c r="F834" s="28"/>
    </row>
    <row r="835" spans="2:6" ht="13.5" customHeight="1" x14ac:dyDescent="0.2">
      <c r="B835" s="28"/>
      <c r="C835" s="150"/>
      <c r="D835" s="28"/>
      <c r="E835" s="28"/>
      <c r="F835" s="28"/>
    </row>
    <row r="836" spans="2:6" ht="13.5" customHeight="1" x14ac:dyDescent="0.2">
      <c r="B836" s="28"/>
      <c r="C836" s="150"/>
      <c r="D836" s="28"/>
      <c r="E836" s="28"/>
      <c r="F836" s="28"/>
    </row>
    <row r="837" spans="2:6" ht="13.5" customHeight="1" x14ac:dyDescent="0.2">
      <c r="B837" s="28"/>
      <c r="C837" s="150"/>
      <c r="D837" s="28"/>
      <c r="E837" s="28"/>
      <c r="F837" s="28"/>
    </row>
    <row r="838" spans="2:6" ht="13.5" customHeight="1" x14ac:dyDescent="0.2">
      <c r="B838" s="28"/>
      <c r="C838" s="150"/>
      <c r="D838" s="28"/>
      <c r="E838" s="28"/>
      <c r="F838" s="28"/>
    </row>
    <row r="839" spans="2:6" ht="13.5" customHeight="1" x14ac:dyDescent="0.2">
      <c r="B839" s="28"/>
      <c r="C839" s="150"/>
      <c r="D839" s="28"/>
      <c r="E839" s="28"/>
      <c r="F839" s="28"/>
    </row>
    <row r="840" spans="2:6" ht="13.5" customHeight="1" x14ac:dyDescent="0.2">
      <c r="B840" s="28"/>
      <c r="C840" s="150"/>
      <c r="D840" s="28"/>
      <c r="E840" s="28"/>
      <c r="F840" s="28"/>
    </row>
    <row r="841" spans="2:6" ht="13.5" customHeight="1" x14ac:dyDescent="0.2">
      <c r="B841" s="28"/>
      <c r="C841" s="150"/>
      <c r="D841" s="28"/>
      <c r="E841" s="28"/>
      <c r="F841" s="28"/>
    </row>
    <row r="842" spans="2:6" ht="13.5" customHeight="1" x14ac:dyDescent="0.2">
      <c r="B842" s="28"/>
      <c r="C842" s="150"/>
      <c r="D842" s="28"/>
      <c r="E842" s="28"/>
      <c r="F842" s="28"/>
    </row>
    <row r="843" spans="2:6" ht="13.5" customHeight="1" x14ac:dyDescent="0.2">
      <c r="B843" s="28"/>
      <c r="C843" s="150"/>
      <c r="D843" s="28"/>
      <c r="E843" s="28"/>
      <c r="F843" s="28"/>
    </row>
    <row r="844" spans="2:6" ht="13.5" customHeight="1" x14ac:dyDescent="0.2">
      <c r="B844" s="28"/>
      <c r="C844" s="150"/>
      <c r="D844" s="28"/>
      <c r="E844" s="28"/>
      <c r="F844" s="28"/>
    </row>
    <row r="845" spans="2:6" ht="13.5" customHeight="1" x14ac:dyDescent="0.2">
      <c r="B845" s="28"/>
      <c r="C845" s="150"/>
      <c r="D845" s="28"/>
      <c r="E845" s="28"/>
      <c r="F845" s="28"/>
    </row>
    <row r="846" spans="2:6" ht="13.5" customHeight="1" x14ac:dyDescent="0.2">
      <c r="B846" s="28"/>
      <c r="C846" s="150"/>
      <c r="D846" s="28"/>
      <c r="E846" s="28"/>
      <c r="F846" s="28"/>
    </row>
    <row r="847" spans="2:6" ht="13.5" customHeight="1" x14ac:dyDescent="0.2">
      <c r="B847" s="28"/>
      <c r="C847" s="150"/>
      <c r="D847" s="28"/>
      <c r="E847" s="28"/>
      <c r="F847" s="28"/>
    </row>
    <row r="848" spans="2:6" ht="13.5" customHeight="1" x14ac:dyDescent="0.2">
      <c r="B848" s="28"/>
      <c r="C848" s="150"/>
      <c r="D848" s="28"/>
      <c r="E848" s="28"/>
      <c r="F848" s="28"/>
    </row>
    <row r="849" spans="2:6" ht="13.5" customHeight="1" x14ac:dyDescent="0.2">
      <c r="B849" s="28"/>
      <c r="C849" s="150"/>
      <c r="D849" s="28"/>
      <c r="E849" s="28"/>
      <c r="F849" s="28"/>
    </row>
    <row r="850" spans="2:6" ht="13.5" customHeight="1" x14ac:dyDescent="0.2">
      <c r="B850" s="28"/>
      <c r="C850" s="150"/>
      <c r="D850" s="28"/>
      <c r="E850" s="28"/>
      <c r="F850" s="28"/>
    </row>
    <row r="851" spans="2:6" ht="13.5" customHeight="1" x14ac:dyDescent="0.2">
      <c r="B851" s="28"/>
      <c r="C851" s="150"/>
      <c r="D851" s="28"/>
      <c r="E851" s="28"/>
      <c r="F851" s="28"/>
    </row>
    <row r="852" spans="2:6" ht="13.5" customHeight="1" x14ac:dyDescent="0.2">
      <c r="B852" s="28"/>
      <c r="C852" s="150"/>
      <c r="D852" s="28"/>
      <c r="E852" s="28"/>
      <c r="F852" s="28"/>
    </row>
    <row r="853" spans="2:6" ht="13.5" customHeight="1" x14ac:dyDescent="0.2">
      <c r="B853" s="28"/>
      <c r="C853" s="150"/>
      <c r="D853" s="28"/>
      <c r="E853" s="28"/>
      <c r="F853" s="28"/>
    </row>
    <row r="854" spans="2:6" ht="13.5" customHeight="1" x14ac:dyDescent="0.2">
      <c r="B854" s="28"/>
      <c r="C854" s="150"/>
      <c r="D854" s="28"/>
      <c r="E854" s="28"/>
      <c r="F854" s="28"/>
    </row>
    <row r="855" spans="2:6" ht="13.5" customHeight="1" x14ac:dyDescent="0.2">
      <c r="B855" s="28"/>
      <c r="C855" s="150"/>
      <c r="D855" s="28"/>
      <c r="E855" s="28"/>
      <c r="F855" s="28"/>
    </row>
    <row r="856" spans="2:6" ht="13.5" customHeight="1" x14ac:dyDescent="0.2">
      <c r="B856" s="28"/>
      <c r="C856" s="150"/>
      <c r="D856" s="28"/>
      <c r="E856" s="28"/>
      <c r="F856" s="28"/>
    </row>
    <row r="857" spans="2:6" ht="13.5" customHeight="1" x14ac:dyDescent="0.2">
      <c r="B857" s="28"/>
      <c r="C857" s="150"/>
      <c r="D857" s="28"/>
      <c r="E857" s="28"/>
      <c r="F857" s="28"/>
    </row>
    <row r="858" spans="2:6" ht="13.5" customHeight="1" x14ac:dyDescent="0.2">
      <c r="B858" s="28"/>
      <c r="C858" s="150"/>
      <c r="D858" s="28"/>
      <c r="E858" s="28"/>
      <c r="F858" s="28"/>
    </row>
    <row r="859" spans="2:6" ht="13.5" customHeight="1" x14ac:dyDescent="0.2">
      <c r="B859" s="28"/>
      <c r="C859" s="150"/>
      <c r="D859" s="28"/>
      <c r="E859" s="28"/>
      <c r="F859" s="28"/>
    </row>
    <row r="860" spans="2:6" ht="13.5" customHeight="1" x14ac:dyDescent="0.2">
      <c r="B860" s="28"/>
      <c r="C860" s="150"/>
      <c r="D860" s="28"/>
      <c r="E860" s="28"/>
      <c r="F860" s="28"/>
    </row>
    <row r="861" spans="2:6" ht="13.5" customHeight="1" x14ac:dyDescent="0.2">
      <c r="B861" s="28"/>
      <c r="C861" s="150"/>
      <c r="D861" s="28"/>
      <c r="E861" s="28"/>
      <c r="F861" s="28"/>
    </row>
    <row r="862" spans="2:6" ht="13.5" customHeight="1" x14ac:dyDescent="0.2">
      <c r="B862" s="28"/>
      <c r="C862" s="150"/>
      <c r="D862" s="28"/>
      <c r="E862" s="28"/>
      <c r="F862" s="28"/>
    </row>
    <row r="863" spans="2:6" ht="13.5" customHeight="1" x14ac:dyDescent="0.2">
      <c r="B863" s="28"/>
      <c r="C863" s="150"/>
      <c r="D863" s="28"/>
      <c r="E863" s="28"/>
      <c r="F863" s="28"/>
    </row>
    <row r="864" spans="2:6" ht="13.5" customHeight="1" x14ac:dyDescent="0.2">
      <c r="B864" s="28"/>
      <c r="C864" s="150"/>
      <c r="D864" s="28"/>
      <c r="E864" s="28"/>
      <c r="F864" s="28"/>
    </row>
    <row r="865" spans="2:6" ht="13.5" customHeight="1" x14ac:dyDescent="0.2">
      <c r="B865" s="28"/>
      <c r="C865" s="150"/>
      <c r="D865" s="28"/>
      <c r="E865" s="28"/>
      <c r="F865" s="28"/>
    </row>
    <row r="866" spans="2:6" ht="13.5" customHeight="1" x14ac:dyDescent="0.2">
      <c r="B866" s="28"/>
      <c r="C866" s="150"/>
      <c r="D866" s="28"/>
      <c r="E866" s="28"/>
      <c r="F866" s="28"/>
    </row>
    <row r="867" spans="2:6" ht="13.5" customHeight="1" x14ac:dyDescent="0.2">
      <c r="B867" s="28"/>
      <c r="C867" s="150"/>
      <c r="D867" s="28"/>
      <c r="E867" s="28"/>
      <c r="F867" s="28"/>
    </row>
    <row r="868" spans="2:6" ht="13.5" customHeight="1" x14ac:dyDescent="0.2">
      <c r="B868" s="28"/>
      <c r="C868" s="150"/>
      <c r="D868" s="28"/>
      <c r="E868" s="28"/>
      <c r="F868" s="28"/>
    </row>
    <row r="869" spans="2:6" ht="13.5" customHeight="1" x14ac:dyDescent="0.2">
      <c r="B869" s="28"/>
      <c r="C869" s="150"/>
      <c r="D869" s="28"/>
      <c r="E869" s="28"/>
      <c r="F869" s="28"/>
    </row>
    <row r="870" spans="2:6" ht="13.5" customHeight="1" x14ac:dyDescent="0.2">
      <c r="B870" s="28"/>
      <c r="C870" s="150"/>
      <c r="D870" s="28"/>
      <c r="E870" s="28"/>
      <c r="F870" s="28"/>
    </row>
    <row r="871" spans="2:6" ht="13.5" customHeight="1" x14ac:dyDescent="0.2">
      <c r="B871" s="28"/>
      <c r="C871" s="150"/>
      <c r="D871" s="28"/>
      <c r="E871" s="28"/>
      <c r="F871" s="28"/>
    </row>
    <row r="872" spans="2:6" ht="13.5" customHeight="1" x14ac:dyDescent="0.2">
      <c r="B872" s="28"/>
      <c r="C872" s="150"/>
      <c r="D872" s="28"/>
      <c r="E872" s="28"/>
      <c r="F872" s="28"/>
    </row>
    <row r="873" spans="2:6" ht="13.5" customHeight="1" x14ac:dyDescent="0.2">
      <c r="B873" s="28"/>
      <c r="C873" s="150"/>
      <c r="D873" s="28"/>
      <c r="E873" s="28"/>
      <c r="F873" s="28"/>
    </row>
    <row r="874" spans="2:6" ht="13.5" customHeight="1" x14ac:dyDescent="0.2">
      <c r="B874" s="28"/>
      <c r="C874" s="150"/>
      <c r="D874" s="28"/>
      <c r="E874" s="28"/>
      <c r="F874" s="28"/>
    </row>
    <row r="875" spans="2:6" ht="13.5" customHeight="1" x14ac:dyDescent="0.2">
      <c r="B875" s="28"/>
      <c r="C875" s="150"/>
      <c r="D875" s="28"/>
      <c r="E875" s="28"/>
      <c r="F875" s="28"/>
    </row>
    <row r="876" spans="2:6" ht="13.5" customHeight="1" x14ac:dyDescent="0.2">
      <c r="B876" s="28"/>
      <c r="C876" s="150"/>
      <c r="D876" s="28"/>
      <c r="E876" s="28"/>
      <c r="F876" s="28"/>
    </row>
    <row r="877" spans="2:6" ht="13.5" customHeight="1" x14ac:dyDescent="0.2">
      <c r="B877" s="28"/>
      <c r="C877" s="150"/>
      <c r="D877" s="28"/>
      <c r="E877" s="28"/>
      <c r="F877" s="28"/>
    </row>
    <row r="878" spans="2:6" ht="13.5" customHeight="1" x14ac:dyDescent="0.2">
      <c r="B878" s="28"/>
      <c r="C878" s="150"/>
      <c r="D878" s="28"/>
      <c r="E878" s="28"/>
      <c r="F878" s="28"/>
    </row>
    <row r="879" spans="2:6" ht="13.5" customHeight="1" x14ac:dyDescent="0.2">
      <c r="B879" s="28"/>
      <c r="C879" s="150"/>
      <c r="D879" s="28"/>
      <c r="E879" s="28"/>
      <c r="F879" s="28"/>
    </row>
    <row r="880" spans="2:6" ht="13.5" customHeight="1" x14ac:dyDescent="0.2">
      <c r="B880" s="28"/>
      <c r="C880" s="150"/>
      <c r="D880" s="28"/>
      <c r="E880" s="28"/>
      <c r="F880" s="28"/>
    </row>
    <row r="881" spans="2:6" ht="13.5" customHeight="1" x14ac:dyDescent="0.2">
      <c r="B881" s="28"/>
      <c r="C881" s="150"/>
      <c r="D881" s="28"/>
      <c r="E881" s="28"/>
      <c r="F881" s="28"/>
    </row>
    <row r="882" spans="2:6" ht="13.5" customHeight="1" x14ac:dyDescent="0.2">
      <c r="B882" s="28"/>
      <c r="C882" s="150"/>
      <c r="D882" s="28"/>
      <c r="E882" s="28"/>
      <c r="F882" s="28"/>
    </row>
    <row r="883" spans="2:6" ht="13.5" customHeight="1" x14ac:dyDescent="0.2">
      <c r="B883" s="28"/>
      <c r="C883" s="150"/>
      <c r="D883" s="28"/>
      <c r="E883" s="28"/>
      <c r="F883" s="28"/>
    </row>
    <row r="884" spans="2:6" ht="13.5" customHeight="1" x14ac:dyDescent="0.2">
      <c r="B884" s="28"/>
      <c r="C884" s="150"/>
      <c r="D884" s="28"/>
      <c r="E884" s="28"/>
      <c r="F884" s="28"/>
    </row>
    <row r="885" spans="2:6" ht="13.5" customHeight="1" x14ac:dyDescent="0.2">
      <c r="B885" s="28"/>
      <c r="C885" s="150"/>
      <c r="D885" s="28"/>
      <c r="E885" s="28"/>
      <c r="F885" s="28"/>
    </row>
    <row r="886" spans="2:6" ht="13.5" customHeight="1" x14ac:dyDescent="0.2">
      <c r="B886" s="28"/>
      <c r="C886" s="150"/>
      <c r="D886" s="28"/>
      <c r="E886" s="28"/>
      <c r="F886" s="28"/>
    </row>
    <row r="887" spans="2:6" ht="13.5" customHeight="1" x14ac:dyDescent="0.2">
      <c r="B887" s="28"/>
      <c r="C887" s="150"/>
      <c r="D887" s="28"/>
      <c r="E887" s="28"/>
      <c r="F887" s="28"/>
    </row>
    <row r="888" spans="2:6" ht="13.5" customHeight="1" x14ac:dyDescent="0.2">
      <c r="B888" s="28"/>
      <c r="C888" s="150"/>
      <c r="D888" s="28"/>
      <c r="E888" s="28"/>
      <c r="F888" s="28"/>
    </row>
    <row r="889" spans="2:6" ht="13.5" customHeight="1" x14ac:dyDescent="0.2">
      <c r="B889" s="28"/>
      <c r="C889" s="150"/>
      <c r="D889" s="28"/>
      <c r="E889" s="28"/>
      <c r="F889" s="28"/>
    </row>
    <row r="890" spans="2:6" ht="13.5" customHeight="1" x14ac:dyDescent="0.2">
      <c r="B890" s="28"/>
      <c r="C890" s="150"/>
      <c r="D890" s="28"/>
      <c r="E890" s="28"/>
      <c r="F890" s="28"/>
    </row>
    <row r="891" spans="2:6" ht="13.5" customHeight="1" x14ac:dyDescent="0.2">
      <c r="B891" s="28"/>
      <c r="C891" s="150"/>
      <c r="D891" s="28"/>
      <c r="E891" s="28"/>
      <c r="F891" s="28"/>
    </row>
    <row r="892" spans="2:6" ht="13.5" customHeight="1" x14ac:dyDescent="0.2">
      <c r="B892" s="28"/>
      <c r="C892" s="150"/>
      <c r="D892" s="28"/>
      <c r="E892" s="28"/>
      <c r="F892" s="28"/>
    </row>
    <row r="893" spans="2:6" ht="13.5" customHeight="1" x14ac:dyDescent="0.2">
      <c r="B893" s="28"/>
      <c r="C893" s="150"/>
      <c r="D893" s="28"/>
      <c r="E893" s="28"/>
      <c r="F893" s="28"/>
    </row>
    <row r="894" spans="2:6" ht="13.5" customHeight="1" x14ac:dyDescent="0.2">
      <c r="B894" s="28"/>
      <c r="C894" s="150"/>
      <c r="D894" s="28"/>
      <c r="E894" s="28"/>
      <c r="F894" s="28"/>
    </row>
    <row r="895" spans="2:6" ht="13.5" customHeight="1" x14ac:dyDescent="0.2">
      <c r="B895" s="28"/>
      <c r="C895" s="150"/>
      <c r="D895" s="28"/>
      <c r="E895" s="28"/>
      <c r="F895" s="28"/>
    </row>
    <row r="896" spans="2:6" ht="13.5" customHeight="1" x14ac:dyDescent="0.2">
      <c r="B896" s="28"/>
      <c r="C896" s="150"/>
      <c r="D896" s="28"/>
      <c r="E896" s="28"/>
      <c r="F896" s="28"/>
    </row>
    <row r="897" spans="2:6" ht="13.5" customHeight="1" x14ac:dyDescent="0.2">
      <c r="B897" s="28"/>
      <c r="C897" s="150"/>
      <c r="D897" s="28"/>
      <c r="E897" s="28"/>
      <c r="F897" s="28"/>
    </row>
    <row r="898" spans="2:6" ht="13.5" customHeight="1" x14ac:dyDescent="0.2">
      <c r="B898" s="28"/>
      <c r="C898" s="150"/>
      <c r="D898" s="28"/>
      <c r="E898" s="28"/>
      <c r="F898" s="28"/>
    </row>
    <row r="899" spans="2:6" ht="13.5" customHeight="1" x14ac:dyDescent="0.2">
      <c r="B899" s="28"/>
      <c r="C899" s="150"/>
      <c r="D899" s="28"/>
      <c r="E899" s="28"/>
      <c r="F899" s="28"/>
    </row>
    <row r="900" spans="2:6" ht="13.5" customHeight="1" x14ac:dyDescent="0.2">
      <c r="B900" s="28"/>
      <c r="C900" s="150"/>
      <c r="D900" s="28"/>
      <c r="E900" s="28"/>
      <c r="F900" s="28"/>
    </row>
    <row r="901" spans="2:6" ht="13.5" customHeight="1" x14ac:dyDescent="0.2">
      <c r="B901" s="28"/>
      <c r="C901" s="150"/>
      <c r="D901" s="28"/>
      <c r="E901" s="28"/>
      <c r="F901" s="28"/>
    </row>
    <row r="902" spans="2:6" ht="13.5" customHeight="1" x14ac:dyDescent="0.2">
      <c r="B902" s="28"/>
      <c r="C902" s="150"/>
      <c r="D902" s="28"/>
      <c r="E902" s="28"/>
      <c r="F902" s="28"/>
    </row>
    <row r="903" spans="2:6" ht="13.5" customHeight="1" x14ac:dyDescent="0.2">
      <c r="B903" s="28"/>
      <c r="C903" s="150"/>
      <c r="D903" s="28"/>
      <c r="E903" s="28"/>
      <c r="F903" s="28"/>
    </row>
    <row r="904" spans="2:6" ht="13.5" customHeight="1" x14ac:dyDescent="0.2">
      <c r="B904" s="28"/>
      <c r="C904" s="150"/>
      <c r="D904" s="28"/>
      <c r="E904" s="28"/>
      <c r="F904" s="28"/>
    </row>
    <row r="905" spans="2:6" ht="13.5" customHeight="1" x14ac:dyDescent="0.2">
      <c r="B905" s="28"/>
      <c r="C905" s="150"/>
      <c r="D905" s="28"/>
      <c r="E905" s="28"/>
      <c r="F905" s="28"/>
    </row>
    <row r="906" spans="2:6" ht="13.5" customHeight="1" x14ac:dyDescent="0.2">
      <c r="B906" s="28"/>
      <c r="C906" s="150"/>
      <c r="D906" s="28"/>
      <c r="E906" s="28"/>
      <c r="F906" s="28"/>
    </row>
    <row r="907" spans="2:6" ht="13.5" customHeight="1" x14ac:dyDescent="0.2">
      <c r="B907" s="28"/>
      <c r="C907" s="150"/>
      <c r="D907" s="28"/>
      <c r="E907" s="28"/>
      <c r="F907" s="28"/>
    </row>
    <row r="908" spans="2:6" ht="13.5" customHeight="1" x14ac:dyDescent="0.2">
      <c r="B908" s="28"/>
      <c r="C908" s="150"/>
      <c r="D908" s="28"/>
      <c r="E908" s="28"/>
      <c r="F908" s="28"/>
    </row>
    <row r="909" spans="2:6" ht="13.5" customHeight="1" x14ac:dyDescent="0.2">
      <c r="B909" s="28"/>
      <c r="C909" s="150"/>
      <c r="D909" s="28"/>
      <c r="E909" s="28"/>
      <c r="F909" s="28"/>
    </row>
    <row r="910" spans="2:6" ht="13.5" customHeight="1" x14ac:dyDescent="0.2">
      <c r="B910" s="28"/>
      <c r="C910" s="150"/>
      <c r="D910" s="28"/>
      <c r="E910" s="28"/>
      <c r="F910" s="28"/>
    </row>
    <row r="911" spans="2:6" ht="13.5" customHeight="1" x14ac:dyDescent="0.2">
      <c r="B911" s="28"/>
      <c r="C911" s="150"/>
      <c r="D911" s="28"/>
      <c r="E911" s="28"/>
      <c r="F911" s="28"/>
    </row>
    <row r="912" spans="2:6" ht="13.5" customHeight="1" x14ac:dyDescent="0.2">
      <c r="B912" s="28"/>
      <c r="C912" s="150"/>
      <c r="D912" s="28"/>
      <c r="E912" s="28"/>
      <c r="F912" s="28"/>
    </row>
    <row r="913" spans="2:6" ht="13.5" customHeight="1" x14ac:dyDescent="0.2">
      <c r="B913" s="28"/>
      <c r="C913" s="150"/>
      <c r="D913" s="28"/>
      <c r="E913" s="28"/>
      <c r="F913" s="28"/>
    </row>
    <row r="914" spans="2:6" ht="13.5" customHeight="1" x14ac:dyDescent="0.2">
      <c r="B914" s="28"/>
      <c r="C914" s="150"/>
      <c r="D914" s="28"/>
      <c r="E914" s="28"/>
      <c r="F914" s="28"/>
    </row>
    <row r="915" spans="2:6" ht="13.5" customHeight="1" x14ac:dyDescent="0.2">
      <c r="B915" s="28"/>
      <c r="C915" s="150"/>
      <c r="D915" s="28"/>
      <c r="E915" s="28"/>
      <c r="F915" s="28"/>
    </row>
    <row r="916" spans="2:6" ht="13.5" customHeight="1" x14ac:dyDescent="0.2">
      <c r="B916" s="28"/>
      <c r="C916" s="150"/>
      <c r="D916" s="28"/>
      <c r="E916" s="28"/>
      <c r="F916" s="28"/>
    </row>
    <row r="917" spans="2:6" ht="13.5" customHeight="1" x14ac:dyDescent="0.2">
      <c r="B917" s="28"/>
      <c r="C917" s="150"/>
      <c r="D917" s="28"/>
      <c r="E917" s="28"/>
      <c r="F917" s="28"/>
    </row>
    <row r="918" spans="2:6" ht="13.5" customHeight="1" x14ac:dyDescent="0.2">
      <c r="B918" s="28"/>
      <c r="C918" s="150"/>
      <c r="D918" s="28"/>
      <c r="E918" s="28"/>
      <c r="F918" s="28"/>
    </row>
    <row r="919" spans="2:6" ht="13.5" customHeight="1" x14ac:dyDescent="0.2">
      <c r="B919" s="28"/>
      <c r="C919" s="150"/>
      <c r="D919" s="28"/>
      <c r="E919" s="28"/>
      <c r="F919" s="28"/>
    </row>
    <row r="920" spans="2:6" ht="13.5" customHeight="1" x14ac:dyDescent="0.2">
      <c r="B920" s="28"/>
      <c r="C920" s="150"/>
      <c r="D920" s="28"/>
      <c r="E920" s="28"/>
      <c r="F920" s="28"/>
    </row>
    <row r="921" spans="2:6" ht="13.5" customHeight="1" x14ac:dyDescent="0.2">
      <c r="B921" s="28"/>
      <c r="C921" s="150"/>
      <c r="D921" s="28"/>
      <c r="E921" s="28"/>
      <c r="F921" s="28"/>
    </row>
    <row r="922" spans="2:6" ht="13.5" customHeight="1" x14ac:dyDescent="0.2">
      <c r="B922" s="28"/>
      <c r="C922" s="150"/>
      <c r="D922" s="28"/>
      <c r="E922" s="28"/>
      <c r="F922" s="28"/>
    </row>
    <row r="923" spans="2:6" ht="13.5" customHeight="1" x14ac:dyDescent="0.2">
      <c r="B923" s="28"/>
      <c r="C923" s="150"/>
      <c r="D923" s="28"/>
      <c r="E923" s="28"/>
      <c r="F923" s="28"/>
    </row>
    <row r="924" spans="2:6" ht="13.5" customHeight="1" x14ac:dyDescent="0.2">
      <c r="B924" s="28"/>
      <c r="C924" s="150"/>
      <c r="D924" s="28"/>
      <c r="E924" s="28"/>
      <c r="F924" s="28"/>
    </row>
    <row r="925" spans="2:6" ht="13.5" customHeight="1" x14ac:dyDescent="0.2">
      <c r="B925" s="28"/>
      <c r="C925" s="150"/>
      <c r="D925" s="28"/>
      <c r="E925" s="28"/>
      <c r="F925" s="28"/>
    </row>
    <row r="926" spans="2:6" ht="13.5" customHeight="1" x14ac:dyDescent="0.2">
      <c r="B926" s="28"/>
      <c r="C926" s="150"/>
      <c r="D926" s="28"/>
      <c r="E926" s="28"/>
      <c r="F926" s="28"/>
    </row>
    <row r="927" spans="2:6" ht="13.5" customHeight="1" x14ac:dyDescent="0.2">
      <c r="B927" s="28"/>
      <c r="C927" s="150"/>
      <c r="D927" s="28"/>
      <c r="E927" s="28"/>
      <c r="F927" s="28"/>
    </row>
    <row r="928" spans="2:6" ht="13.5" customHeight="1" x14ac:dyDescent="0.2">
      <c r="B928" s="28"/>
      <c r="C928" s="150"/>
      <c r="D928" s="28"/>
      <c r="E928" s="28"/>
      <c r="F928" s="28"/>
    </row>
    <row r="929" spans="2:6" ht="13.5" customHeight="1" x14ac:dyDescent="0.2">
      <c r="B929" s="28"/>
      <c r="C929" s="150"/>
      <c r="D929" s="28"/>
      <c r="E929" s="28"/>
      <c r="F929" s="28"/>
    </row>
    <row r="930" spans="2:6" ht="13.5" customHeight="1" x14ac:dyDescent="0.2">
      <c r="B930" s="28"/>
      <c r="C930" s="150"/>
      <c r="D930" s="28"/>
      <c r="E930" s="28"/>
      <c r="F930" s="28"/>
    </row>
    <row r="931" spans="2:6" ht="13.5" customHeight="1" x14ac:dyDescent="0.2">
      <c r="B931" s="28"/>
      <c r="C931" s="150"/>
      <c r="D931" s="28"/>
      <c r="E931" s="28"/>
      <c r="F931" s="28"/>
    </row>
    <row r="932" spans="2:6" ht="13.5" customHeight="1" x14ac:dyDescent="0.2">
      <c r="B932" s="28"/>
      <c r="C932" s="150"/>
      <c r="D932" s="28"/>
      <c r="E932" s="28"/>
      <c r="F932" s="28"/>
    </row>
    <row r="933" spans="2:6" ht="13.5" customHeight="1" x14ac:dyDescent="0.2">
      <c r="B933" s="28"/>
      <c r="C933" s="150"/>
      <c r="D933" s="28"/>
      <c r="E933" s="28"/>
      <c r="F933" s="28"/>
    </row>
    <row r="934" spans="2:6" ht="13.5" customHeight="1" x14ac:dyDescent="0.2">
      <c r="B934" s="28"/>
      <c r="C934" s="150"/>
      <c r="D934" s="28"/>
      <c r="E934" s="28"/>
      <c r="F934" s="28"/>
    </row>
    <row r="935" spans="2:6" ht="13.5" customHeight="1" x14ac:dyDescent="0.2">
      <c r="B935" s="28"/>
      <c r="C935" s="150"/>
      <c r="D935" s="28"/>
      <c r="E935" s="28"/>
      <c r="F935" s="28"/>
    </row>
    <row r="936" spans="2:6" ht="13.5" customHeight="1" x14ac:dyDescent="0.2">
      <c r="B936" s="28"/>
      <c r="C936" s="150"/>
      <c r="D936" s="28"/>
      <c r="E936" s="28"/>
      <c r="F936" s="28"/>
    </row>
    <row r="937" spans="2:6" ht="13.5" customHeight="1" x14ac:dyDescent="0.2">
      <c r="B937" s="28"/>
      <c r="C937" s="150"/>
      <c r="D937" s="28"/>
      <c r="E937" s="28"/>
      <c r="F937" s="28"/>
    </row>
    <row r="938" spans="2:6" ht="13.5" customHeight="1" x14ac:dyDescent="0.2">
      <c r="B938" s="28"/>
      <c r="C938" s="150"/>
      <c r="D938" s="28"/>
      <c r="E938" s="28"/>
      <c r="F938" s="28"/>
    </row>
    <row r="939" spans="2:6" ht="13.5" customHeight="1" x14ac:dyDescent="0.2">
      <c r="B939" s="28"/>
      <c r="C939" s="150"/>
      <c r="D939" s="28"/>
      <c r="E939" s="28"/>
      <c r="F939" s="28"/>
    </row>
    <row r="940" spans="2:6" ht="13.5" customHeight="1" x14ac:dyDescent="0.2">
      <c r="B940" s="28"/>
      <c r="C940" s="150"/>
      <c r="D940" s="28"/>
      <c r="E940" s="28"/>
      <c r="F940" s="28"/>
    </row>
    <row r="941" spans="2:6" ht="13.5" customHeight="1" x14ac:dyDescent="0.2">
      <c r="B941" s="28"/>
      <c r="C941" s="150"/>
      <c r="D941" s="28"/>
      <c r="E941" s="28"/>
      <c r="F941" s="28"/>
    </row>
    <row r="942" spans="2:6" ht="13.5" customHeight="1" x14ac:dyDescent="0.2">
      <c r="B942" s="28"/>
      <c r="C942" s="150"/>
      <c r="D942" s="28"/>
      <c r="E942" s="28"/>
      <c r="F942" s="28"/>
    </row>
  </sheetData>
  <printOptions horizontalCentered="1"/>
  <pageMargins left="0.39370078740157483" right="0.39370078740157483" top="0.39370078740157483" bottom="0.39370078740157483" header="0" footer="0"/>
  <pageSetup paperSize="9" scale="65" orientation="landscape"/>
  <headerFooter>
    <oddFooter>&amp;R15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CAAC-E722-42FE-BF1D-4C93BC7F82F4}">
  <dimension ref="A2:BI29"/>
  <sheetViews>
    <sheetView workbookViewId="0">
      <selection activeCell="AL31" sqref="AL31"/>
    </sheetView>
  </sheetViews>
  <sheetFormatPr defaultRowHeight="12.75" x14ac:dyDescent="0.2"/>
  <cols>
    <col min="1" max="1" width="42.7109375" bestFit="1" customWidth="1"/>
    <col min="4" max="4" width="15.7109375" bestFit="1" customWidth="1"/>
  </cols>
  <sheetData>
    <row r="2" spans="1:61" ht="15" x14ac:dyDescent="0.2">
      <c r="A2" s="260" t="s">
        <v>311</v>
      </c>
      <c r="B2" s="260" t="s">
        <v>312</v>
      </c>
      <c r="C2" s="260" t="s">
        <v>58</v>
      </c>
      <c r="D2" s="260" t="s">
        <v>313</v>
      </c>
    </row>
    <row r="3" spans="1:61" x14ac:dyDescent="0.2">
      <c r="A3" s="261" t="s">
        <v>314</v>
      </c>
      <c r="B3" s="269" t="s">
        <v>315</v>
      </c>
      <c r="C3" s="269" t="s">
        <v>316</v>
      </c>
      <c r="D3" s="269">
        <v>14</v>
      </c>
    </row>
    <row r="4" spans="1:61" ht="13.5" thickBot="1" x14ac:dyDescent="0.25">
      <c r="A4" s="261" t="s">
        <v>317</v>
      </c>
      <c r="B4" s="269" t="s">
        <v>318</v>
      </c>
      <c r="C4" s="269" t="s">
        <v>315</v>
      </c>
      <c r="D4" s="269">
        <v>14</v>
      </c>
    </row>
    <row r="5" spans="1:61" ht="13.5" thickBot="1" x14ac:dyDescent="0.25">
      <c r="A5" s="261" t="s">
        <v>74</v>
      </c>
      <c r="B5" s="269" t="s">
        <v>319</v>
      </c>
      <c r="C5" s="269" t="s">
        <v>315</v>
      </c>
      <c r="D5" s="269">
        <v>14</v>
      </c>
      <c r="L5" s="262" t="s">
        <v>318</v>
      </c>
      <c r="M5" s="263">
        <v>14</v>
      </c>
    </row>
    <row r="6" spans="1:61" x14ac:dyDescent="0.2">
      <c r="A6" s="261" t="s">
        <v>320</v>
      </c>
      <c r="B6" s="269" t="s">
        <v>321</v>
      </c>
      <c r="C6" s="269" t="s">
        <v>322</v>
      </c>
      <c r="D6" s="269">
        <v>14</v>
      </c>
      <c r="L6" s="264">
        <f>I12</f>
        <v>14</v>
      </c>
      <c r="M6" s="265">
        <f>M5+L6</f>
        <v>28</v>
      </c>
    </row>
    <row r="7" spans="1:61" x14ac:dyDescent="0.2">
      <c r="A7" s="261" t="s">
        <v>323</v>
      </c>
      <c r="B7" s="269" t="s">
        <v>324</v>
      </c>
      <c r="C7" s="269" t="s">
        <v>321</v>
      </c>
      <c r="D7" s="269">
        <v>14</v>
      </c>
      <c r="L7" s="266">
        <f>M7-M5</f>
        <v>105</v>
      </c>
      <c r="M7" s="267">
        <f>P12</f>
        <v>119</v>
      </c>
    </row>
    <row r="8" spans="1:61" ht="13.5" thickBot="1" x14ac:dyDescent="0.25">
      <c r="A8" s="261" t="s">
        <v>80</v>
      </c>
      <c r="B8" s="269" t="s">
        <v>325</v>
      </c>
      <c r="C8" s="269" t="s">
        <v>326</v>
      </c>
      <c r="D8" s="269">
        <v>14</v>
      </c>
      <c r="L8" s="268">
        <f>L7-L6</f>
        <v>91</v>
      </c>
      <c r="M8" s="268">
        <f>M7-M6</f>
        <v>91</v>
      </c>
    </row>
    <row r="9" spans="1:61" ht="13.5" thickBot="1" x14ac:dyDescent="0.25">
      <c r="A9" s="261" t="s">
        <v>327</v>
      </c>
      <c r="B9" s="269" t="s">
        <v>328</v>
      </c>
      <c r="C9" s="269" t="s">
        <v>329</v>
      </c>
      <c r="D9" s="269">
        <v>7</v>
      </c>
    </row>
    <row r="10" spans="1:61" ht="13.5" thickBot="1" x14ac:dyDescent="0.25">
      <c r="A10" s="261" t="s">
        <v>86</v>
      </c>
      <c r="B10" s="269" t="s">
        <v>330</v>
      </c>
      <c r="C10" s="269" t="s">
        <v>328</v>
      </c>
      <c r="D10" s="269">
        <v>7</v>
      </c>
      <c r="P10" s="262" t="s">
        <v>321</v>
      </c>
      <c r="Q10" s="263">
        <v>14</v>
      </c>
      <c r="T10" s="262" t="s">
        <v>324</v>
      </c>
      <c r="U10" s="263">
        <v>14</v>
      </c>
      <c r="X10" s="262" t="s">
        <v>328</v>
      </c>
      <c r="Y10" s="263">
        <v>7</v>
      </c>
      <c r="AB10" s="262" t="s">
        <v>330</v>
      </c>
      <c r="AC10" s="263">
        <v>7</v>
      </c>
      <c r="AG10" s="262" t="s">
        <v>331</v>
      </c>
      <c r="AH10" s="263">
        <v>7</v>
      </c>
      <c r="AK10" s="262" t="s">
        <v>332</v>
      </c>
      <c r="AL10" s="263">
        <v>14</v>
      </c>
      <c r="AO10" s="262" t="s">
        <v>333</v>
      </c>
      <c r="AP10" s="263">
        <v>14</v>
      </c>
    </row>
    <row r="11" spans="1:61" ht="13.5" thickBot="1" x14ac:dyDescent="0.25">
      <c r="A11" s="261" t="s">
        <v>89</v>
      </c>
      <c r="B11" s="269" t="s">
        <v>334</v>
      </c>
      <c r="C11" s="269" t="s">
        <v>335</v>
      </c>
      <c r="D11" s="269">
        <v>14</v>
      </c>
      <c r="H11" s="262" t="s">
        <v>315</v>
      </c>
      <c r="I11" s="263">
        <f>D3</f>
        <v>14</v>
      </c>
      <c r="P11" s="264">
        <f>MAX(M16,M6)</f>
        <v>28</v>
      </c>
      <c r="Q11" s="265">
        <f>Q10+P11</f>
        <v>42</v>
      </c>
      <c r="T11" s="264">
        <f>Q11</f>
        <v>42</v>
      </c>
      <c r="U11" s="265">
        <f>U10+T11</f>
        <v>56</v>
      </c>
      <c r="X11" s="264">
        <f>MAX(V21,U11)</f>
        <v>70</v>
      </c>
      <c r="Y11" s="265">
        <f>Y10+X11</f>
        <v>77</v>
      </c>
      <c r="AB11" s="264">
        <f>Y11</f>
        <v>77</v>
      </c>
      <c r="AC11" s="265">
        <f>AC10+AB11</f>
        <v>84</v>
      </c>
      <c r="AG11" s="264">
        <f>AD19</f>
        <v>98</v>
      </c>
      <c r="AH11" s="265">
        <f>AH10+AG11</f>
        <v>105</v>
      </c>
      <c r="AK11" s="264">
        <f>AH11</f>
        <v>105</v>
      </c>
      <c r="AL11" s="265">
        <f>AL10+AK11</f>
        <v>119</v>
      </c>
      <c r="AO11" s="264">
        <f>AL11</f>
        <v>119</v>
      </c>
      <c r="AP11" s="265">
        <f>AP10+AO11</f>
        <v>133</v>
      </c>
    </row>
    <row r="12" spans="1:61" x14ac:dyDescent="0.2">
      <c r="A12" s="261" t="s">
        <v>91</v>
      </c>
      <c r="B12" s="269" t="s">
        <v>331</v>
      </c>
      <c r="C12" s="269" t="s">
        <v>334</v>
      </c>
      <c r="D12" s="269">
        <v>7</v>
      </c>
      <c r="H12" s="264">
        <v>0</v>
      </c>
      <c r="I12" s="265">
        <f>I11+H12</f>
        <v>14</v>
      </c>
      <c r="P12" s="266">
        <f>Q12-Q10</f>
        <v>119</v>
      </c>
      <c r="Q12" s="267">
        <f>MAX(T12,U22)</f>
        <v>133</v>
      </c>
      <c r="T12" s="266">
        <f>U12-U10</f>
        <v>133</v>
      </c>
      <c r="U12" s="267">
        <f>MAX(U22,X12,AC20)</f>
        <v>147</v>
      </c>
      <c r="X12" s="266">
        <f>Y12-Y10</f>
        <v>147</v>
      </c>
      <c r="Y12" s="267">
        <f>AB12</f>
        <v>154</v>
      </c>
      <c r="AB12" s="266">
        <f>AC12-AC10</f>
        <v>154</v>
      </c>
      <c r="AC12" s="267">
        <f>MAX(AC20,AO25)</f>
        <v>161</v>
      </c>
      <c r="AG12" s="266">
        <f>AH12-AH10</f>
        <v>140</v>
      </c>
      <c r="AH12" s="267">
        <f>MAX(AK12,AO19)</f>
        <v>147</v>
      </c>
      <c r="AK12" s="266">
        <f>AL12-AL10</f>
        <v>119</v>
      </c>
      <c r="AL12" s="267">
        <f>AO12</f>
        <v>133</v>
      </c>
      <c r="AO12" s="266">
        <f>AP12-AP10</f>
        <v>133</v>
      </c>
      <c r="AP12" s="267">
        <f>AO19</f>
        <v>147</v>
      </c>
    </row>
    <row r="13" spans="1:61" ht="13.5" thickBot="1" x14ac:dyDescent="0.25">
      <c r="A13" s="261" t="s">
        <v>336</v>
      </c>
      <c r="B13" s="269" t="s">
        <v>332</v>
      </c>
      <c r="C13" s="269" t="s">
        <v>331</v>
      </c>
      <c r="D13" s="269">
        <v>14</v>
      </c>
      <c r="H13" s="266">
        <f>I13-I11</f>
        <v>91</v>
      </c>
      <c r="I13" s="267">
        <f>MIN(L7,L17)</f>
        <v>105</v>
      </c>
      <c r="P13" s="268">
        <f>P12-P11</f>
        <v>91</v>
      </c>
      <c r="Q13" s="268">
        <f>Q12-Q11</f>
        <v>91</v>
      </c>
      <c r="T13" s="268">
        <f>T12-T11</f>
        <v>91</v>
      </c>
      <c r="U13" s="268">
        <f>U12-U11</f>
        <v>91</v>
      </c>
      <c r="X13" s="268">
        <f>X12-X11</f>
        <v>77</v>
      </c>
      <c r="Y13" s="268">
        <f>Y12-Y11</f>
        <v>77</v>
      </c>
      <c r="AB13" s="268">
        <f>AB12-AB11</f>
        <v>77</v>
      </c>
      <c r="AC13" s="268">
        <f>AC12-AC11</f>
        <v>77</v>
      </c>
      <c r="AG13" s="268">
        <f>AG12-AG11</f>
        <v>42</v>
      </c>
      <c r="AH13" s="268">
        <f>AH12-AH11</f>
        <v>42</v>
      </c>
      <c r="AK13" s="268">
        <f>AK12-AK11</f>
        <v>14</v>
      </c>
      <c r="AL13" s="268">
        <f>AL12-AL11</f>
        <v>14</v>
      </c>
      <c r="AO13" s="268">
        <f>AO12-AO11</f>
        <v>14</v>
      </c>
      <c r="AP13" s="268">
        <f>AP12-AP11</f>
        <v>14</v>
      </c>
    </row>
    <row r="14" spans="1:61" ht="13.5" thickBot="1" x14ac:dyDescent="0.25">
      <c r="A14" s="261" t="s">
        <v>337</v>
      </c>
      <c r="B14" s="269" t="s">
        <v>333</v>
      </c>
      <c r="C14" s="269" t="s">
        <v>332</v>
      </c>
      <c r="D14" s="269">
        <v>14</v>
      </c>
      <c r="H14" s="268">
        <f>H13-H12</f>
        <v>91</v>
      </c>
      <c r="I14" s="268">
        <f>I13-I12</f>
        <v>91</v>
      </c>
    </row>
    <row r="15" spans="1:61" ht="13.5" thickBot="1" x14ac:dyDescent="0.25">
      <c r="A15" s="261" t="s">
        <v>338</v>
      </c>
      <c r="B15" s="269" t="s">
        <v>339</v>
      </c>
      <c r="C15" s="269" t="s">
        <v>340</v>
      </c>
      <c r="D15" s="269">
        <v>14</v>
      </c>
      <c r="L15" s="262" t="s">
        <v>319</v>
      </c>
      <c r="M15" s="263">
        <v>14</v>
      </c>
      <c r="AV15" s="262" t="s">
        <v>341</v>
      </c>
      <c r="AW15" s="263">
        <v>14</v>
      </c>
      <c r="AZ15" s="262" t="s">
        <v>342</v>
      </c>
      <c r="BA15" s="263">
        <v>14</v>
      </c>
      <c r="BD15" s="262" t="s">
        <v>343</v>
      </c>
      <c r="BE15" s="263">
        <v>14</v>
      </c>
      <c r="BH15" s="262" t="s">
        <v>344</v>
      </c>
      <c r="BI15" s="263">
        <v>14</v>
      </c>
    </row>
    <row r="16" spans="1:61" ht="13.5" thickBot="1" x14ac:dyDescent="0.25">
      <c r="A16" s="261" t="s">
        <v>100</v>
      </c>
      <c r="B16" s="269" t="s">
        <v>345</v>
      </c>
      <c r="C16" s="269" t="s">
        <v>346</v>
      </c>
      <c r="D16" s="269">
        <v>7</v>
      </c>
      <c r="L16" s="264">
        <f>I12</f>
        <v>14</v>
      </c>
      <c r="M16" s="265">
        <f>M15+L16</f>
        <v>28</v>
      </c>
      <c r="AV16" s="264">
        <f>MAX(AP24,AT27)</f>
        <v>168</v>
      </c>
      <c r="AW16" s="265">
        <f>AW15+AV16</f>
        <v>182</v>
      </c>
      <c r="AZ16" s="264">
        <f>AW16</f>
        <v>182</v>
      </c>
      <c r="BA16" s="265">
        <f>BA15+AZ16</f>
        <v>196</v>
      </c>
      <c r="BD16" s="264">
        <f>BA16</f>
        <v>196</v>
      </c>
      <c r="BE16" s="265">
        <f>BE15+BD16</f>
        <v>210</v>
      </c>
      <c r="BH16" s="264">
        <f>BE16</f>
        <v>210</v>
      </c>
      <c r="BI16" s="265">
        <f>BI15+BH16</f>
        <v>224</v>
      </c>
    </row>
    <row r="17" spans="1:61" ht="13.5" thickBot="1" x14ac:dyDescent="0.25">
      <c r="A17" s="261" t="s">
        <v>347</v>
      </c>
      <c r="B17" s="269" t="s">
        <v>348</v>
      </c>
      <c r="C17" s="269" t="s">
        <v>345</v>
      </c>
      <c r="D17" s="269">
        <v>14</v>
      </c>
      <c r="L17" s="266">
        <f>M17-M15</f>
        <v>105</v>
      </c>
      <c r="M17" s="267">
        <f>P12</f>
        <v>119</v>
      </c>
      <c r="AO17" s="262" t="s">
        <v>339</v>
      </c>
      <c r="AP17" s="263">
        <v>14</v>
      </c>
      <c r="AV17" s="266">
        <f>AW17-AW15</f>
        <v>168</v>
      </c>
      <c r="AW17" s="267">
        <f>AZ17</f>
        <v>182</v>
      </c>
      <c r="AZ17" s="266">
        <f>BA17-BA15</f>
        <v>182</v>
      </c>
      <c r="BA17" s="267">
        <f>BD17</f>
        <v>196</v>
      </c>
      <c r="BD17" s="266">
        <f>BE17-BE15</f>
        <v>196</v>
      </c>
      <c r="BE17" s="267">
        <f>BH17</f>
        <v>210</v>
      </c>
      <c r="BH17" s="266">
        <f>BI17-BI15</f>
        <v>210</v>
      </c>
      <c r="BI17" s="267">
        <f>BI16</f>
        <v>224</v>
      </c>
    </row>
    <row r="18" spans="1:61" ht="13.5" thickBot="1" x14ac:dyDescent="0.25">
      <c r="A18" s="261" t="s">
        <v>349</v>
      </c>
      <c r="B18" s="269" t="s">
        <v>341</v>
      </c>
      <c r="C18" s="269" t="s">
        <v>350</v>
      </c>
      <c r="D18" s="269">
        <v>14</v>
      </c>
      <c r="L18" s="268">
        <f>L17-L16</f>
        <v>91</v>
      </c>
      <c r="M18" s="268">
        <f>M17-M16</f>
        <v>91</v>
      </c>
      <c r="AC18" s="262" t="s">
        <v>334</v>
      </c>
      <c r="AD18" s="263">
        <v>14</v>
      </c>
      <c r="AO18" s="264">
        <f>MAX(AH11,AP11)</f>
        <v>133</v>
      </c>
      <c r="AP18" s="265">
        <f>AP17+AO18</f>
        <v>147</v>
      </c>
      <c r="AV18" s="268">
        <f>AV17-AV16</f>
        <v>0</v>
      </c>
      <c r="AW18" s="268">
        <f>AW17-AW16</f>
        <v>0</v>
      </c>
      <c r="AZ18" s="268">
        <f>AZ17-AZ16</f>
        <v>0</v>
      </c>
      <c r="BA18" s="268">
        <f>BA17-BA16</f>
        <v>0</v>
      </c>
      <c r="BD18" s="268">
        <f>BD17-BD16</f>
        <v>0</v>
      </c>
      <c r="BE18" s="268">
        <f>BE17-BE16</f>
        <v>0</v>
      </c>
      <c r="BH18" s="268">
        <f>BH17-BH16</f>
        <v>0</v>
      </c>
      <c r="BI18" s="268">
        <f>BI17-BI16</f>
        <v>0</v>
      </c>
    </row>
    <row r="19" spans="1:61" ht="13.5" thickBot="1" x14ac:dyDescent="0.25">
      <c r="A19" s="261" t="s">
        <v>351</v>
      </c>
      <c r="B19" s="269" t="s">
        <v>342</v>
      </c>
      <c r="C19" s="269" t="s">
        <v>341</v>
      </c>
      <c r="D19" s="269">
        <v>14</v>
      </c>
      <c r="AC19" s="264">
        <f>MAX(U11,AC11)</f>
        <v>84</v>
      </c>
      <c r="AD19" s="265">
        <f>AD18+AC19</f>
        <v>98</v>
      </c>
      <c r="AO19" s="266">
        <f>AP19-AP17</f>
        <v>147</v>
      </c>
      <c r="AP19" s="267">
        <f>AO25</f>
        <v>161</v>
      </c>
    </row>
    <row r="20" spans="1:61" ht="13.5" thickBot="1" x14ac:dyDescent="0.25">
      <c r="A20" s="261" t="s">
        <v>352</v>
      </c>
      <c r="B20" s="269" t="s">
        <v>343</v>
      </c>
      <c r="C20" s="269" t="s">
        <v>342</v>
      </c>
      <c r="D20" s="269">
        <v>14</v>
      </c>
      <c r="U20" s="262" t="s">
        <v>325</v>
      </c>
      <c r="V20" s="263">
        <v>14</v>
      </c>
      <c r="AC20" s="266">
        <f>AD20-AD18</f>
        <v>126</v>
      </c>
      <c r="AD20" s="267">
        <f>AG12</f>
        <v>140</v>
      </c>
      <c r="AO20" s="268">
        <f>AO19-AO18</f>
        <v>14</v>
      </c>
      <c r="AP20" s="268">
        <f>AP19-AP18</f>
        <v>14</v>
      </c>
    </row>
    <row r="21" spans="1:61" ht="13.5" thickBot="1" x14ac:dyDescent="0.25">
      <c r="A21" s="261" t="s">
        <v>353</v>
      </c>
      <c r="B21" s="269" t="s">
        <v>344</v>
      </c>
      <c r="C21" s="269" t="s">
        <v>343</v>
      </c>
      <c r="D21" s="269">
        <v>14</v>
      </c>
      <c r="U21" s="264">
        <f>MAX(Q11,U11)</f>
        <v>56</v>
      </c>
      <c r="V21" s="265">
        <f>V20+U21</f>
        <v>70</v>
      </c>
      <c r="AC21" s="268">
        <f>AC20-AC19</f>
        <v>42</v>
      </c>
      <c r="AD21" s="268">
        <f>AD20-AD19</f>
        <v>42</v>
      </c>
    </row>
    <row r="22" spans="1:61" ht="13.5" thickBot="1" x14ac:dyDescent="0.25">
      <c r="U22" s="266">
        <f>V22-V20</f>
        <v>133</v>
      </c>
      <c r="V22" s="267">
        <f>X12</f>
        <v>147</v>
      </c>
    </row>
    <row r="23" spans="1:61" ht="13.5" thickBot="1" x14ac:dyDescent="0.25">
      <c r="U23" s="268">
        <f>U22-U21</f>
        <v>77</v>
      </c>
      <c r="V23" s="268">
        <f>V22-V21</f>
        <v>77</v>
      </c>
      <c r="AO23" s="262" t="s">
        <v>345</v>
      </c>
      <c r="AP23" s="263">
        <v>7</v>
      </c>
    </row>
    <row r="24" spans="1:61" x14ac:dyDescent="0.2">
      <c r="AO24" s="264">
        <f>MAX(AC11,AP18)</f>
        <v>147</v>
      </c>
      <c r="AP24" s="265">
        <f>AP23+AO24</f>
        <v>154</v>
      </c>
    </row>
    <row r="25" spans="1:61" ht="13.5" thickBot="1" x14ac:dyDescent="0.25">
      <c r="AO25" s="266">
        <f>AP25-AP23</f>
        <v>161</v>
      </c>
      <c r="AP25" s="267">
        <f>MAX(AV17,AS28)</f>
        <v>168</v>
      </c>
    </row>
    <row r="26" spans="1:61" ht="13.5" thickBot="1" x14ac:dyDescent="0.25">
      <c r="AO26" s="268">
        <f>AO25-AO24</f>
        <v>14</v>
      </c>
      <c r="AP26" s="268">
        <f>AP25-AP24</f>
        <v>14</v>
      </c>
      <c r="AS26" s="262" t="s">
        <v>348</v>
      </c>
      <c r="AT26" s="263">
        <v>14</v>
      </c>
    </row>
    <row r="27" spans="1:61" x14ac:dyDescent="0.2">
      <c r="AS27" s="264">
        <f>AP24</f>
        <v>154</v>
      </c>
      <c r="AT27" s="265">
        <f>AT26+AS27</f>
        <v>168</v>
      </c>
    </row>
    <row r="28" spans="1:61" x14ac:dyDescent="0.2">
      <c r="AS28" s="266">
        <f>AT28-AT26</f>
        <v>154</v>
      </c>
      <c r="AT28" s="267">
        <f>AV17</f>
        <v>168</v>
      </c>
    </row>
    <row r="29" spans="1:61" ht="13.5" thickBot="1" x14ac:dyDescent="0.25">
      <c r="AS29" s="268">
        <f>AS28-AS27</f>
        <v>0</v>
      </c>
      <c r="AT29" s="268">
        <f>AT28-AT27</f>
        <v>0</v>
      </c>
    </row>
  </sheetData>
  <conditionalFormatting sqref="H14:I14">
    <cfRule type="cellIs" dxfId="27" priority="19" operator="equal">
      <formula>0</formula>
    </cfRule>
  </conditionalFormatting>
  <conditionalFormatting sqref="L8:M8">
    <cfRule type="cellIs" dxfId="26" priority="18" operator="equal">
      <formula>0</formula>
    </cfRule>
  </conditionalFormatting>
  <conditionalFormatting sqref="L18:M18">
    <cfRule type="cellIs" dxfId="25" priority="17" operator="equal">
      <formula>0</formula>
    </cfRule>
  </conditionalFormatting>
  <conditionalFormatting sqref="P13:Q13">
    <cfRule type="cellIs" dxfId="24" priority="16" operator="equal">
      <formula>0</formula>
    </cfRule>
  </conditionalFormatting>
  <conditionalFormatting sqref="T13:U13">
    <cfRule type="cellIs" dxfId="23" priority="15" operator="equal">
      <formula>0</formula>
    </cfRule>
  </conditionalFormatting>
  <conditionalFormatting sqref="U23:V23">
    <cfRule type="cellIs" dxfId="22" priority="14" operator="equal">
      <formula>0</formula>
    </cfRule>
  </conditionalFormatting>
  <conditionalFormatting sqref="X13:Y13">
    <cfRule type="cellIs" dxfId="21" priority="13" operator="equal">
      <formula>0</formula>
    </cfRule>
  </conditionalFormatting>
  <conditionalFormatting sqref="AB13:AC13">
    <cfRule type="cellIs" dxfId="20" priority="12" operator="equal">
      <formula>0</formula>
    </cfRule>
  </conditionalFormatting>
  <conditionalFormatting sqref="AC21:AD21">
    <cfRule type="cellIs" dxfId="19" priority="11" operator="equal">
      <formula>0</formula>
    </cfRule>
  </conditionalFormatting>
  <conditionalFormatting sqref="AG13:AH13">
    <cfRule type="cellIs" dxfId="18" priority="10" operator="equal">
      <formula>0</formula>
    </cfRule>
  </conditionalFormatting>
  <conditionalFormatting sqref="AK13:AL13">
    <cfRule type="cellIs" dxfId="17" priority="9" operator="equal">
      <formula>0</formula>
    </cfRule>
  </conditionalFormatting>
  <conditionalFormatting sqref="AO13:AP13">
    <cfRule type="cellIs" dxfId="16" priority="8" operator="equal">
      <formula>0</formula>
    </cfRule>
  </conditionalFormatting>
  <conditionalFormatting sqref="AO20:AP20">
    <cfRule type="cellIs" dxfId="15" priority="7" operator="equal">
      <formula>0</formula>
    </cfRule>
  </conditionalFormatting>
  <conditionalFormatting sqref="AO26:AP26">
    <cfRule type="cellIs" dxfId="14" priority="6" operator="equal">
      <formula>0</formula>
    </cfRule>
  </conditionalFormatting>
  <conditionalFormatting sqref="AS29:AT29">
    <cfRule type="cellIs" dxfId="13" priority="5" operator="equal">
      <formula>0</formula>
    </cfRule>
  </conditionalFormatting>
  <conditionalFormatting sqref="AV18:AW18">
    <cfRule type="cellIs" dxfId="12" priority="4" operator="equal">
      <formula>0</formula>
    </cfRule>
  </conditionalFormatting>
  <conditionalFormatting sqref="AZ18:BA18">
    <cfRule type="cellIs" dxfId="11" priority="3" operator="equal">
      <formula>0</formula>
    </cfRule>
  </conditionalFormatting>
  <conditionalFormatting sqref="BD18:BE18">
    <cfRule type="cellIs" dxfId="10" priority="2" operator="equal">
      <formula>0</formula>
    </cfRule>
  </conditionalFormatting>
  <conditionalFormatting sqref="BH18:BI18">
    <cfRule type="cellIs" dxfId="9" priority="1" operator="equal">
      <formula>0</formula>
    </cfRule>
  </conditionalFormatting>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944F-0F86-4B7B-B084-FC13898E39B1}">
  <dimension ref="A1:L42"/>
  <sheetViews>
    <sheetView topLeftCell="F1" workbookViewId="0">
      <selection activeCell="O5" sqref="O5"/>
    </sheetView>
  </sheetViews>
  <sheetFormatPr defaultRowHeight="12.75" x14ac:dyDescent="0.2"/>
  <cols>
    <col min="2" max="2" width="15.85546875" customWidth="1"/>
    <col min="3" max="3" width="12.7109375" bestFit="1" customWidth="1"/>
    <col min="4" max="4" width="30.140625" bestFit="1" customWidth="1"/>
    <col min="5" max="5" width="72.7109375" bestFit="1" customWidth="1"/>
    <col min="6" max="6" width="68.85546875" bestFit="1" customWidth="1"/>
    <col min="11" max="11" width="24.85546875" bestFit="1" customWidth="1"/>
  </cols>
  <sheetData>
    <row r="1" spans="1:12" ht="15.75" x14ac:dyDescent="0.25">
      <c r="A1" s="270"/>
      <c r="B1" s="270"/>
      <c r="C1" s="271"/>
      <c r="D1" s="272"/>
      <c r="E1" s="272"/>
      <c r="F1" s="272"/>
      <c r="G1" s="272"/>
      <c r="H1" s="272"/>
      <c r="I1" s="272"/>
      <c r="J1" s="272"/>
      <c r="K1" s="272"/>
      <c r="L1" s="272"/>
    </row>
    <row r="2" spans="1:12" ht="23.25" x14ac:dyDescent="0.2">
      <c r="A2" s="273"/>
      <c r="B2" s="274" t="s">
        <v>354</v>
      </c>
      <c r="C2" s="275"/>
      <c r="D2" s="276"/>
      <c r="E2" s="276"/>
      <c r="F2" s="276"/>
      <c r="G2" s="276"/>
      <c r="H2" s="276"/>
      <c r="I2" s="276"/>
      <c r="J2" s="276"/>
      <c r="K2" s="277" t="s">
        <v>766</v>
      </c>
      <c r="L2" s="273"/>
    </row>
    <row r="3" spans="1:12" ht="15" x14ac:dyDescent="0.2">
      <c r="A3" s="272"/>
      <c r="B3" s="278"/>
      <c r="C3" s="279"/>
      <c r="D3" s="280"/>
      <c r="E3" s="280"/>
      <c r="F3" s="280"/>
      <c r="G3" s="280"/>
      <c r="H3" s="280"/>
      <c r="I3" s="280"/>
      <c r="J3" s="280"/>
      <c r="K3" s="280"/>
      <c r="L3" s="272"/>
    </row>
    <row r="4" spans="1:12" ht="23.25" x14ac:dyDescent="0.35">
      <c r="A4" s="281"/>
      <c r="B4" s="282"/>
      <c r="C4" s="283">
        <v>1</v>
      </c>
      <c r="D4" s="284" t="s">
        <v>355</v>
      </c>
      <c r="E4" s="285"/>
      <c r="F4" s="286" t="s">
        <v>356</v>
      </c>
      <c r="G4" s="287"/>
      <c r="H4" s="287"/>
      <c r="I4" s="287"/>
      <c r="J4" s="287"/>
      <c r="K4" s="287"/>
      <c r="L4" s="281"/>
    </row>
    <row r="5" spans="1:12" ht="23.25" x14ac:dyDescent="0.35">
      <c r="A5" s="281"/>
      <c r="B5" s="282"/>
      <c r="C5" s="283">
        <f>C4+1</f>
        <v>2</v>
      </c>
      <c r="D5" s="284" t="s">
        <v>357</v>
      </c>
      <c r="E5" s="285"/>
      <c r="F5" s="524" t="s">
        <v>358</v>
      </c>
      <c r="G5" s="524"/>
      <c r="H5" s="524"/>
      <c r="I5" s="524"/>
      <c r="J5" s="524"/>
      <c r="K5" s="524"/>
      <c r="L5" s="281"/>
    </row>
    <row r="6" spans="1:12" ht="23.25" x14ac:dyDescent="0.35">
      <c r="A6" s="281"/>
      <c r="B6" s="282"/>
      <c r="C6" s="283">
        <f t="shared" ref="C6:C8" si="0">C5+1</f>
        <v>3</v>
      </c>
      <c r="D6" s="284" t="s">
        <v>359</v>
      </c>
      <c r="E6" s="285"/>
      <c r="F6" s="524" t="s">
        <v>360</v>
      </c>
      <c r="G6" s="524"/>
      <c r="H6" s="524"/>
      <c r="I6" s="524"/>
      <c r="J6" s="524"/>
      <c r="K6" s="524"/>
      <c r="L6" s="281"/>
    </row>
    <row r="7" spans="1:12" ht="23.25" x14ac:dyDescent="0.35">
      <c r="A7" s="281"/>
      <c r="B7" s="282"/>
      <c r="C7" s="283">
        <f t="shared" si="0"/>
        <v>4</v>
      </c>
      <c r="D7" s="284" t="s">
        <v>361</v>
      </c>
      <c r="E7" s="285"/>
      <c r="F7" s="524" t="s">
        <v>362</v>
      </c>
      <c r="G7" s="524"/>
      <c r="H7" s="524"/>
      <c r="I7" s="524"/>
      <c r="J7" s="524"/>
      <c r="K7" s="524"/>
      <c r="L7" s="281"/>
    </row>
    <row r="8" spans="1:12" ht="23.25" x14ac:dyDescent="0.35">
      <c r="A8" s="281"/>
      <c r="B8" s="282"/>
      <c r="C8" s="283">
        <f t="shared" si="0"/>
        <v>5</v>
      </c>
      <c r="D8" s="284" t="s">
        <v>363</v>
      </c>
      <c r="E8" s="285"/>
      <c r="F8" s="286" t="s">
        <v>364</v>
      </c>
      <c r="G8" s="285"/>
      <c r="H8" s="287"/>
      <c r="I8" s="287"/>
      <c r="J8" s="287"/>
      <c r="K8" s="287"/>
      <c r="L8" s="281"/>
    </row>
    <row r="9" spans="1:12" ht="23.25" x14ac:dyDescent="0.35">
      <c r="A9" s="281"/>
      <c r="B9" s="282"/>
      <c r="C9" s="283"/>
      <c r="D9" s="284"/>
      <c r="E9" s="285"/>
      <c r="F9" s="286"/>
      <c r="G9" s="285"/>
      <c r="H9" s="287"/>
      <c r="I9" s="287"/>
      <c r="J9" s="287"/>
      <c r="K9" s="287"/>
      <c r="L9" s="281"/>
    </row>
    <row r="10" spans="1:12" ht="15" x14ac:dyDescent="0.2">
      <c r="A10" s="272"/>
      <c r="B10" s="288"/>
      <c r="C10" s="289"/>
      <c r="D10" s="290" t="s">
        <v>365</v>
      </c>
      <c r="E10" s="290" t="s">
        <v>366</v>
      </c>
      <c r="F10" s="290"/>
      <c r="G10" s="290"/>
      <c r="H10" s="290"/>
      <c r="I10" s="290"/>
      <c r="J10" s="290"/>
      <c r="K10" s="290"/>
      <c r="L10" s="272"/>
    </row>
    <row r="11" spans="1:12" ht="15" x14ac:dyDescent="0.2">
      <c r="A11" s="272"/>
      <c r="B11" s="291"/>
      <c r="C11" s="292"/>
      <c r="D11" s="293"/>
      <c r="E11" s="293"/>
      <c r="F11" s="293"/>
      <c r="G11" s="293"/>
      <c r="H11" s="293"/>
      <c r="I11" s="293"/>
      <c r="J11" s="293"/>
      <c r="K11" s="293"/>
      <c r="L11" s="272"/>
    </row>
    <row r="12" spans="1:12" ht="15" x14ac:dyDescent="0.2">
      <c r="A12" s="272"/>
      <c r="B12" s="271"/>
      <c r="C12" s="271"/>
      <c r="D12" s="272"/>
      <c r="E12" s="272"/>
      <c r="F12" s="272"/>
      <c r="G12" s="272"/>
      <c r="H12" s="272"/>
      <c r="I12" s="272"/>
      <c r="J12" s="272"/>
      <c r="K12" s="272"/>
      <c r="L12" s="272"/>
    </row>
    <row r="13" spans="1:12" ht="15" x14ac:dyDescent="0.2">
      <c r="A13" s="272"/>
      <c r="B13" s="271"/>
      <c r="C13" s="271"/>
      <c r="D13" s="272"/>
      <c r="E13" s="272"/>
      <c r="F13" s="272"/>
      <c r="G13" s="272"/>
      <c r="H13" s="272"/>
      <c r="I13" s="272"/>
      <c r="J13" s="272"/>
      <c r="K13" s="272"/>
      <c r="L13" s="272"/>
    </row>
    <row r="14" spans="1:12" ht="23.25" x14ac:dyDescent="0.2">
      <c r="A14" s="272"/>
      <c r="B14" s="525" t="s">
        <v>367</v>
      </c>
      <c r="C14" s="525"/>
      <c r="D14" s="525"/>
      <c r="E14" s="525"/>
      <c r="F14" s="525"/>
      <c r="G14" s="525"/>
      <c r="H14" s="525"/>
      <c r="I14" s="525"/>
      <c r="J14" s="525"/>
      <c r="K14" s="525"/>
      <c r="L14" s="272"/>
    </row>
    <row r="15" spans="1:12" ht="15.75" thickBot="1" x14ac:dyDescent="0.25">
      <c r="A15" s="272"/>
      <c r="B15" s="294" t="s">
        <v>368</v>
      </c>
      <c r="C15" s="294" t="s">
        <v>369</v>
      </c>
      <c r="D15" s="294" t="s">
        <v>370</v>
      </c>
      <c r="E15" s="526" t="s">
        <v>371</v>
      </c>
      <c r="F15" s="526"/>
      <c r="G15" s="526"/>
      <c r="H15" s="526"/>
      <c r="I15" s="526"/>
      <c r="J15" s="526"/>
      <c r="K15" s="526"/>
      <c r="L15" s="272"/>
    </row>
    <row r="16" spans="1:12" ht="15.75" thickBot="1" x14ac:dyDescent="0.25">
      <c r="A16" s="272"/>
      <c r="B16" s="296" t="s">
        <v>372</v>
      </c>
      <c r="C16" s="297">
        <v>45763</v>
      </c>
      <c r="D16" s="298" t="s">
        <v>373</v>
      </c>
      <c r="E16" s="523" t="s">
        <v>374</v>
      </c>
      <c r="F16" s="523"/>
      <c r="G16" s="523"/>
      <c r="H16" s="523"/>
      <c r="I16" s="523"/>
      <c r="J16" s="523"/>
      <c r="K16" s="523"/>
      <c r="L16" s="272"/>
    </row>
    <row r="17" spans="1:12" ht="15" x14ac:dyDescent="0.2">
      <c r="A17" s="272"/>
      <c r="B17" s="300"/>
      <c r="C17" s="300"/>
      <c r="D17" s="299"/>
      <c r="E17" s="523"/>
      <c r="F17" s="523"/>
      <c r="G17" s="523"/>
      <c r="H17" s="523"/>
      <c r="I17" s="523"/>
      <c r="J17" s="523"/>
      <c r="K17" s="523"/>
      <c r="L17" s="272"/>
    </row>
    <row r="18" spans="1:12" ht="15" x14ac:dyDescent="0.2">
      <c r="A18" s="272"/>
      <c r="B18" s="300"/>
      <c r="C18" s="300"/>
      <c r="D18" s="299"/>
      <c r="E18" s="523"/>
      <c r="F18" s="523"/>
      <c r="G18" s="523"/>
      <c r="H18" s="523"/>
      <c r="I18" s="523"/>
      <c r="J18" s="523"/>
      <c r="K18" s="523"/>
      <c r="L18" s="272"/>
    </row>
    <row r="19" spans="1:12" ht="15" x14ac:dyDescent="0.2">
      <c r="A19" s="272"/>
      <c r="B19" s="271"/>
      <c r="C19" s="271"/>
      <c r="D19" s="272"/>
      <c r="E19" s="272"/>
      <c r="F19" s="272"/>
      <c r="G19" s="272"/>
      <c r="H19" s="272"/>
      <c r="I19" s="272"/>
      <c r="J19" s="272"/>
      <c r="K19" s="272"/>
      <c r="L19" s="272"/>
    </row>
    <row r="20" spans="1:12" ht="23.25" x14ac:dyDescent="0.2">
      <c r="A20" s="301"/>
      <c r="B20" s="525" t="s">
        <v>375</v>
      </c>
      <c r="C20" s="525"/>
      <c r="D20" s="525">
        <f ca="1">TODAY()</f>
        <v>45795</v>
      </c>
      <c r="E20" s="525"/>
      <c r="F20" s="525"/>
      <c r="G20" s="525"/>
      <c r="H20" s="525"/>
      <c r="I20" s="525"/>
      <c r="J20" s="525"/>
      <c r="K20" s="525"/>
      <c r="L20" s="301"/>
    </row>
    <row r="21" spans="1:12" ht="15" x14ac:dyDescent="0.25">
      <c r="A21" s="302"/>
      <c r="B21" s="303" t="s">
        <v>376</v>
      </c>
      <c r="C21" s="303" t="s">
        <v>377</v>
      </c>
      <c r="D21" s="303" t="s">
        <v>378</v>
      </c>
      <c r="E21" s="529" t="s">
        <v>379</v>
      </c>
      <c r="F21" s="529"/>
      <c r="G21" s="529"/>
      <c r="H21" s="529"/>
      <c r="I21" s="529"/>
      <c r="J21" s="529"/>
      <c r="K21" s="529"/>
      <c r="L21" s="302"/>
    </row>
    <row r="22" spans="1:12" ht="14.25" x14ac:dyDescent="0.2">
      <c r="A22" s="301"/>
      <c r="B22" s="304">
        <v>0</v>
      </c>
      <c r="C22" s="305" t="s">
        <v>380</v>
      </c>
      <c r="D22" s="306" t="s">
        <v>381</v>
      </c>
      <c r="E22" s="528" t="s">
        <v>382</v>
      </c>
      <c r="F22" s="528"/>
      <c r="G22" s="528"/>
      <c r="H22" s="528"/>
      <c r="I22" s="528"/>
      <c r="J22" s="528"/>
      <c r="K22" s="528"/>
      <c r="L22" s="301"/>
    </row>
    <row r="23" spans="1:12" ht="14.25" x14ac:dyDescent="0.2">
      <c r="A23" s="301"/>
      <c r="B23" s="304">
        <v>1</v>
      </c>
      <c r="C23" s="305" t="s">
        <v>357</v>
      </c>
      <c r="D23" s="306" t="s">
        <v>383</v>
      </c>
      <c r="E23" s="528" t="s">
        <v>384</v>
      </c>
      <c r="F23" s="528"/>
      <c r="G23" s="528"/>
      <c r="H23" s="528"/>
      <c r="I23" s="528"/>
      <c r="J23" s="528"/>
      <c r="K23" s="528"/>
      <c r="L23" s="301"/>
    </row>
    <row r="24" spans="1:12" ht="14.25" x14ac:dyDescent="0.2">
      <c r="A24" s="301"/>
      <c r="B24" s="304">
        <f>B23+1</f>
        <v>2</v>
      </c>
      <c r="C24" s="305" t="s">
        <v>357</v>
      </c>
      <c r="D24" s="306" t="s">
        <v>383</v>
      </c>
      <c r="E24" s="527" t="s">
        <v>385</v>
      </c>
      <c r="F24" s="528"/>
      <c r="G24" s="528"/>
      <c r="H24" s="528"/>
      <c r="I24" s="528"/>
      <c r="J24" s="528"/>
      <c r="K24" s="528"/>
      <c r="L24" s="301"/>
    </row>
    <row r="25" spans="1:12" ht="14.25" x14ac:dyDescent="0.2">
      <c r="A25" s="301"/>
      <c r="B25" s="304">
        <f t="shared" ref="B25:B30" si="1">B24+1</f>
        <v>3</v>
      </c>
      <c r="C25" s="305" t="s">
        <v>357</v>
      </c>
      <c r="D25" s="306" t="s">
        <v>383</v>
      </c>
      <c r="E25" s="527" t="s">
        <v>386</v>
      </c>
      <c r="F25" s="528"/>
      <c r="G25" s="528"/>
      <c r="H25" s="528"/>
      <c r="I25" s="528"/>
      <c r="J25" s="528"/>
      <c r="K25" s="528"/>
      <c r="L25" s="301"/>
    </row>
    <row r="26" spans="1:12" ht="14.25" x14ac:dyDescent="0.2">
      <c r="A26" s="301"/>
      <c r="B26" s="304">
        <f t="shared" si="1"/>
        <v>4</v>
      </c>
      <c r="C26" s="305" t="s">
        <v>357</v>
      </c>
      <c r="D26" s="306" t="s">
        <v>383</v>
      </c>
      <c r="E26" s="527" t="s">
        <v>387</v>
      </c>
      <c r="F26" s="528"/>
      <c r="G26" s="528"/>
      <c r="H26" s="528"/>
      <c r="I26" s="528"/>
      <c r="J26" s="528"/>
      <c r="K26" s="528"/>
      <c r="L26" s="301"/>
    </row>
    <row r="27" spans="1:12" ht="14.25" x14ac:dyDescent="0.2">
      <c r="A27" s="301"/>
      <c r="B27" s="304">
        <f t="shared" si="1"/>
        <v>5</v>
      </c>
      <c r="C27" s="305" t="s">
        <v>357</v>
      </c>
      <c r="D27" s="306" t="s">
        <v>383</v>
      </c>
      <c r="E27" s="527" t="s">
        <v>388</v>
      </c>
      <c r="F27" s="528"/>
      <c r="G27" s="528"/>
      <c r="H27" s="528"/>
      <c r="I27" s="528"/>
      <c r="J27" s="528"/>
      <c r="K27" s="528"/>
      <c r="L27" s="301"/>
    </row>
    <row r="28" spans="1:12" ht="14.25" x14ac:dyDescent="0.2">
      <c r="A28" s="301"/>
      <c r="B28" s="304">
        <f t="shared" si="1"/>
        <v>6</v>
      </c>
      <c r="C28" s="305" t="s">
        <v>357</v>
      </c>
      <c r="D28" s="306" t="s">
        <v>383</v>
      </c>
      <c r="E28" s="527" t="s">
        <v>389</v>
      </c>
      <c r="F28" s="528"/>
      <c r="G28" s="528"/>
      <c r="H28" s="528"/>
      <c r="I28" s="528"/>
      <c r="J28" s="528"/>
      <c r="K28" s="528"/>
      <c r="L28" s="301"/>
    </row>
    <row r="29" spans="1:12" ht="14.25" x14ac:dyDescent="0.2">
      <c r="A29" s="301"/>
      <c r="B29" s="304">
        <f t="shared" si="1"/>
        <v>7</v>
      </c>
      <c r="C29" s="305" t="s">
        <v>357</v>
      </c>
      <c r="D29" s="306" t="s">
        <v>383</v>
      </c>
      <c r="E29" s="527" t="s">
        <v>390</v>
      </c>
      <c r="F29" s="528"/>
      <c r="G29" s="528"/>
      <c r="H29" s="528"/>
      <c r="I29" s="528"/>
      <c r="J29" s="528"/>
      <c r="K29" s="528"/>
      <c r="L29" s="301"/>
    </row>
    <row r="30" spans="1:12" ht="14.25" x14ac:dyDescent="0.2">
      <c r="A30" s="301"/>
      <c r="B30" s="304">
        <f t="shared" si="1"/>
        <v>8</v>
      </c>
      <c r="C30" s="305" t="s">
        <v>359</v>
      </c>
      <c r="D30" s="306" t="s">
        <v>383</v>
      </c>
      <c r="E30" s="528" t="s">
        <v>391</v>
      </c>
      <c r="F30" s="528"/>
      <c r="G30" s="528"/>
      <c r="H30" s="528"/>
      <c r="I30" s="528"/>
      <c r="J30" s="528"/>
      <c r="K30" s="528"/>
      <c r="L30" s="301"/>
    </row>
    <row r="31" spans="1:12" ht="14.25" x14ac:dyDescent="0.2">
      <c r="A31" s="301"/>
      <c r="B31" s="301"/>
      <c r="C31" s="301"/>
      <c r="D31" s="301"/>
      <c r="E31" s="301"/>
      <c r="F31" s="301"/>
      <c r="G31" s="301"/>
      <c r="H31" s="301"/>
      <c r="I31" s="301"/>
      <c r="J31" s="301"/>
      <c r="K31" s="301"/>
      <c r="L31" s="301"/>
    </row>
    <row r="32" spans="1:12" ht="14.25" x14ac:dyDescent="0.2">
      <c r="A32" s="301"/>
      <c r="B32" s="301"/>
      <c r="C32" s="301"/>
      <c r="D32" s="301"/>
      <c r="E32" s="301"/>
      <c r="F32" s="301"/>
      <c r="G32" s="301"/>
      <c r="H32" s="301"/>
      <c r="I32" s="301"/>
      <c r="J32" s="301"/>
      <c r="K32" s="301"/>
      <c r="L32" s="301"/>
    </row>
    <row r="33" spans="1:12" ht="14.25" x14ac:dyDescent="0.2">
      <c r="A33" s="301"/>
      <c r="B33" s="301"/>
      <c r="C33" s="301"/>
      <c r="D33" s="301"/>
      <c r="E33" s="301"/>
      <c r="F33" s="301"/>
      <c r="G33" s="301"/>
      <c r="H33" s="301"/>
      <c r="I33" s="301"/>
      <c r="J33" s="301"/>
      <c r="K33" s="301"/>
      <c r="L33" s="301"/>
    </row>
    <row r="34" spans="1:12" ht="14.25" x14ac:dyDescent="0.2">
      <c r="A34" s="301"/>
      <c r="B34" s="301"/>
      <c r="C34" s="301"/>
      <c r="D34" s="301"/>
      <c r="E34" s="301"/>
      <c r="F34" s="301"/>
      <c r="G34" s="301"/>
      <c r="H34" s="301"/>
      <c r="I34" s="301"/>
      <c r="J34" s="301"/>
      <c r="K34" s="301"/>
      <c r="L34" s="301"/>
    </row>
    <row r="35" spans="1:12" ht="15" x14ac:dyDescent="0.2">
      <c r="A35" s="272"/>
      <c r="B35" s="271"/>
      <c r="C35" s="271"/>
      <c r="D35" s="272"/>
      <c r="E35" s="272"/>
      <c r="F35" s="272"/>
      <c r="G35" s="272"/>
      <c r="H35" s="272"/>
      <c r="I35" s="272"/>
      <c r="J35" s="272"/>
      <c r="K35" s="272"/>
      <c r="L35" s="272"/>
    </row>
    <row r="36" spans="1:12" ht="23.25" x14ac:dyDescent="0.2">
      <c r="A36" s="272"/>
      <c r="B36" s="525" t="s">
        <v>392</v>
      </c>
      <c r="C36" s="525"/>
      <c r="D36" s="525"/>
      <c r="E36" s="525"/>
      <c r="F36" s="525"/>
      <c r="G36" s="525"/>
      <c r="H36" s="525"/>
      <c r="I36" s="525"/>
      <c r="J36" s="525"/>
      <c r="K36" s="525"/>
      <c r="L36" s="272"/>
    </row>
    <row r="37" spans="1:12" ht="15" x14ac:dyDescent="0.2">
      <c r="A37" s="272"/>
      <c r="B37" s="294" t="s">
        <v>376</v>
      </c>
      <c r="C37" s="294" t="s">
        <v>369</v>
      </c>
      <c r="D37" s="294" t="s">
        <v>393</v>
      </c>
      <c r="E37" s="526" t="s">
        <v>394</v>
      </c>
      <c r="F37" s="526"/>
      <c r="G37" s="526"/>
      <c r="H37" s="526"/>
      <c r="I37" s="526"/>
      <c r="J37" s="526"/>
      <c r="K37" s="526"/>
      <c r="L37" s="272"/>
    </row>
    <row r="38" spans="1:12" ht="15" x14ac:dyDescent="0.2">
      <c r="A38" s="272"/>
      <c r="B38" s="300">
        <v>1</v>
      </c>
      <c r="C38" s="307">
        <v>45763</v>
      </c>
      <c r="D38" s="299" t="s">
        <v>395</v>
      </c>
      <c r="E38" s="523" t="s">
        <v>396</v>
      </c>
      <c r="F38" s="523"/>
      <c r="G38" s="523"/>
      <c r="H38" s="523"/>
      <c r="I38" s="523"/>
      <c r="J38" s="523"/>
      <c r="K38" s="523"/>
      <c r="L38" s="272"/>
    </row>
    <row r="39" spans="1:12" ht="15" x14ac:dyDescent="0.2">
      <c r="A39" s="272"/>
      <c r="B39" s="300">
        <v>2</v>
      </c>
      <c r="C39" s="307">
        <v>45763</v>
      </c>
      <c r="D39" s="299" t="s">
        <v>397</v>
      </c>
      <c r="E39" s="523" t="s">
        <v>398</v>
      </c>
      <c r="F39" s="523"/>
      <c r="G39" s="523"/>
      <c r="H39" s="523"/>
      <c r="I39" s="523"/>
      <c r="J39" s="523"/>
      <c r="K39" s="523"/>
      <c r="L39" s="272"/>
    </row>
    <row r="40" spans="1:12" ht="15" x14ac:dyDescent="0.2">
      <c r="A40" s="272"/>
      <c r="B40" s="300">
        <v>3</v>
      </c>
      <c r="C40" s="307">
        <v>45763</v>
      </c>
      <c r="D40" s="299" t="s">
        <v>399</v>
      </c>
      <c r="E40" s="530" t="s">
        <v>400</v>
      </c>
      <c r="F40" s="531"/>
      <c r="G40" s="531"/>
      <c r="H40" s="531"/>
      <c r="I40" s="531"/>
      <c r="J40" s="531"/>
      <c r="K40" s="532"/>
      <c r="L40" s="272"/>
    </row>
    <row r="41" spans="1:12" ht="15" x14ac:dyDescent="0.2">
      <c r="A41" s="272"/>
      <c r="B41" s="300">
        <v>4</v>
      </c>
      <c r="C41" s="307">
        <v>45763</v>
      </c>
      <c r="D41" s="299" t="s">
        <v>401</v>
      </c>
      <c r="E41" s="523" t="s">
        <v>402</v>
      </c>
      <c r="F41" s="523"/>
      <c r="G41" s="523"/>
      <c r="H41" s="523"/>
      <c r="I41" s="523"/>
      <c r="J41" s="523"/>
      <c r="K41" s="523"/>
      <c r="L41" s="272"/>
    </row>
    <row r="42" spans="1:12" ht="15" x14ac:dyDescent="0.2">
      <c r="A42" s="272"/>
      <c r="B42" s="271"/>
      <c r="C42" s="271"/>
      <c r="D42" s="272"/>
      <c r="E42" s="272"/>
      <c r="F42" s="272"/>
      <c r="G42" s="272"/>
      <c r="H42" s="272"/>
      <c r="I42" s="272"/>
      <c r="J42" s="272"/>
      <c r="K42" s="272"/>
      <c r="L42" s="272"/>
    </row>
  </sheetData>
  <mergeCells count="25">
    <mergeCell ref="E41:K41"/>
    <mergeCell ref="E30:K30"/>
    <mergeCell ref="B36:K36"/>
    <mergeCell ref="E37:K37"/>
    <mergeCell ref="E38:K38"/>
    <mergeCell ref="E39:K39"/>
    <mergeCell ref="E40:K40"/>
    <mergeCell ref="E29:K29"/>
    <mergeCell ref="E17:K17"/>
    <mergeCell ref="E18:K18"/>
    <mergeCell ref="B20:K20"/>
    <mergeCell ref="E21:K21"/>
    <mergeCell ref="E22:K22"/>
    <mergeCell ref="E23:K23"/>
    <mergeCell ref="E24:K24"/>
    <mergeCell ref="E25:K25"/>
    <mergeCell ref="E26:K26"/>
    <mergeCell ref="E27:K27"/>
    <mergeCell ref="E28:K28"/>
    <mergeCell ref="E16:K16"/>
    <mergeCell ref="F5:K5"/>
    <mergeCell ref="F6:K6"/>
    <mergeCell ref="F7:K7"/>
    <mergeCell ref="B14:K14"/>
    <mergeCell ref="E15:K15"/>
  </mergeCells>
  <dataValidations count="1">
    <dataValidation showInputMessage="1" showErrorMessage="1" sqref="D22:D30" xr:uid="{5A0A03E1-9BF8-42E3-ADD5-90A9DDD59E42}"/>
  </dataValidations>
  <hyperlinks>
    <hyperlink ref="D5" location="Orcado!A1" display="Orçado" xr:uid="{57AB5052-1D3B-4983-8FB3-BD793FB99B22}"/>
    <hyperlink ref="D8" location="Param!A1" display="Paramêtros" xr:uid="{46E6090C-BE0D-4437-A345-6AB3AD569079}"/>
    <hyperlink ref="D4" location="Capa!A1" display="Instruções" xr:uid="{9F723C7A-954E-4E39-9316-264869BD0550}"/>
    <hyperlink ref="D6" location="Realizado!A1" display="Realizado" xr:uid="{F086522B-C4F2-4F7D-8051-6C64C4BC986D}"/>
    <hyperlink ref="D7" location="Status!A1" display="Status" xr:uid="{068447EA-BBFE-4475-B0BE-73169B481AF8}"/>
  </hyperlink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0345-4283-4F82-86DA-D508EC64D48F}">
  <dimension ref="A1:R42"/>
  <sheetViews>
    <sheetView workbookViewId="0">
      <selection activeCell="C7" sqref="C7"/>
    </sheetView>
  </sheetViews>
  <sheetFormatPr defaultRowHeight="12.75" x14ac:dyDescent="0.2"/>
  <cols>
    <col min="2" max="2" width="55.85546875" bestFit="1" customWidth="1"/>
    <col min="3" max="3" width="68.8554687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33" t="s">
        <v>403</v>
      </c>
      <c r="C2" s="533"/>
      <c r="D2" s="309"/>
      <c r="E2" s="533" t="s">
        <v>404</v>
      </c>
      <c r="F2" s="533"/>
      <c r="G2" s="533"/>
      <c r="H2" s="533"/>
      <c r="I2" s="533"/>
      <c r="J2" s="533"/>
      <c r="K2" s="533"/>
      <c r="L2" s="533"/>
      <c r="M2" s="533"/>
      <c r="N2" s="533"/>
      <c r="O2" s="533"/>
      <c r="P2" s="533"/>
      <c r="Q2" s="310"/>
      <c r="R2" s="308"/>
    </row>
    <row r="3" spans="1:18" ht="15" x14ac:dyDescent="0.25">
      <c r="A3" s="308"/>
      <c r="B3" s="311" t="s">
        <v>405</v>
      </c>
      <c r="C3" s="507" t="s">
        <v>766</v>
      </c>
      <c r="D3" s="309"/>
      <c r="E3" s="312">
        <f>[1]Param!C18</f>
        <v>45689</v>
      </c>
      <c r="F3" s="313">
        <f>DATE(YEAR(E3),MONTH(E3)+1,DAY(E3))</f>
        <v>45717</v>
      </c>
      <c r="G3" s="313">
        <f>DATE(YEAR(F3),MONTH(F3)+1,DAY(F3))</f>
        <v>45748</v>
      </c>
      <c r="H3" s="313">
        <f t="shared" ref="H3:P3" si="0">DATE(YEAR(G3),MONTH(G3)+1,DAY(G3))</f>
        <v>45778</v>
      </c>
      <c r="I3" s="313">
        <f t="shared" si="0"/>
        <v>45809</v>
      </c>
      <c r="J3" s="313">
        <f t="shared" si="0"/>
        <v>45839</v>
      </c>
      <c r="K3" s="313">
        <f t="shared" si="0"/>
        <v>45870</v>
      </c>
      <c r="L3" s="313">
        <f t="shared" si="0"/>
        <v>45901</v>
      </c>
      <c r="M3" s="313">
        <f t="shared" si="0"/>
        <v>45931</v>
      </c>
      <c r="N3" s="313">
        <f t="shared" si="0"/>
        <v>45962</v>
      </c>
      <c r="O3" s="313">
        <f t="shared" si="0"/>
        <v>45992</v>
      </c>
      <c r="P3" s="313">
        <f t="shared" si="0"/>
        <v>46023</v>
      </c>
      <c r="Q3" s="310" t="s">
        <v>125</v>
      </c>
      <c r="R3" s="308"/>
    </row>
    <row r="4" spans="1:18" ht="14.25" x14ac:dyDescent="0.2">
      <c r="A4" s="308"/>
      <c r="B4" s="311" t="s">
        <v>406</v>
      </c>
      <c r="C4" s="509" t="s">
        <v>566</v>
      </c>
      <c r="D4" s="314">
        <v>0</v>
      </c>
      <c r="E4" s="314">
        <v>1</v>
      </c>
      <c r="F4" s="314">
        <f>E4+1</f>
        <v>2</v>
      </c>
      <c r="G4" s="314">
        <f t="shared" ref="G4:P4" si="1">F4+1</f>
        <v>3</v>
      </c>
      <c r="H4" s="314">
        <f t="shared" si="1"/>
        <v>4</v>
      </c>
      <c r="I4" s="314">
        <f t="shared" si="1"/>
        <v>5</v>
      </c>
      <c r="J4" s="314">
        <f t="shared" si="1"/>
        <v>6</v>
      </c>
      <c r="K4" s="314">
        <f t="shared" si="1"/>
        <v>7</v>
      </c>
      <c r="L4" s="314">
        <f t="shared" si="1"/>
        <v>8</v>
      </c>
      <c r="M4" s="314">
        <f t="shared" si="1"/>
        <v>9</v>
      </c>
      <c r="N4" s="314">
        <f t="shared" si="1"/>
        <v>10</v>
      </c>
      <c r="O4" s="314">
        <f t="shared" si="1"/>
        <v>11</v>
      </c>
      <c r="P4" s="314">
        <f t="shared" si="1"/>
        <v>12</v>
      </c>
      <c r="Q4" s="310"/>
      <c r="R4" s="308"/>
    </row>
    <row r="5" spans="1:18" ht="15" x14ac:dyDescent="0.25">
      <c r="A5" s="308"/>
      <c r="B5" s="315" t="s">
        <v>407</v>
      </c>
      <c r="C5" s="308"/>
      <c r="D5" s="316">
        <f t="shared" ref="D5:P5" si="2">SUM(D19:D28)+D9+D11+D13+D15+D17</f>
        <v>36750</v>
      </c>
      <c r="E5" s="316">
        <f t="shared" si="2"/>
        <v>2900</v>
      </c>
      <c r="F5" s="316">
        <f t="shared" si="2"/>
        <v>400</v>
      </c>
      <c r="G5" s="316">
        <f t="shared" si="2"/>
        <v>400</v>
      </c>
      <c r="H5" s="316">
        <f t="shared" si="2"/>
        <v>400</v>
      </c>
      <c r="I5" s="316">
        <f t="shared" si="2"/>
        <v>400</v>
      </c>
      <c r="J5" s="316">
        <f t="shared" si="2"/>
        <v>400</v>
      </c>
      <c r="K5" s="316">
        <f t="shared" si="2"/>
        <v>400</v>
      </c>
      <c r="L5" s="316">
        <f t="shared" si="2"/>
        <v>400</v>
      </c>
      <c r="M5" s="316">
        <f t="shared" si="2"/>
        <v>400</v>
      </c>
      <c r="N5" s="316">
        <f t="shared" si="2"/>
        <v>400</v>
      </c>
      <c r="O5" s="316">
        <f t="shared" si="2"/>
        <v>400</v>
      </c>
      <c r="P5" s="316">
        <f t="shared" si="2"/>
        <v>400</v>
      </c>
      <c r="Q5" s="317">
        <f>SUM(D5:P5)</f>
        <v>44050</v>
      </c>
      <c r="R5" s="308"/>
    </row>
    <row r="6" spans="1:18" ht="15" x14ac:dyDescent="0.25">
      <c r="A6" s="308"/>
      <c r="B6" s="315" t="s">
        <v>408</v>
      </c>
      <c r="C6" s="308"/>
      <c r="D6" s="316">
        <f>D5</f>
        <v>36750</v>
      </c>
      <c r="E6" s="316">
        <f>D6+E5</f>
        <v>39650</v>
      </c>
      <c r="F6" s="316">
        <f t="shared" ref="F6:P6" si="3">E6+F5</f>
        <v>40050</v>
      </c>
      <c r="G6" s="316">
        <f t="shared" si="3"/>
        <v>40450</v>
      </c>
      <c r="H6" s="316">
        <f t="shared" si="3"/>
        <v>40850</v>
      </c>
      <c r="I6" s="316">
        <f t="shared" si="3"/>
        <v>41250</v>
      </c>
      <c r="J6" s="316">
        <f t="shared" si="3"/>
        <v>41650</v>
      </c>
      <c r="K6" s="316">
        <f t="shared" si="3"/>
        <v>42050</v>
      </c>
      <c r="L6" s="316">
        <f t="shared" si="3"/>
        <v>42450</v>
      </c>
      <c r="M6" s="316">
        <f t="shared" si="3"/>
        <v>42850</v>
      </c>
      <c r="N6" s="316">
        <f t="shared" si="3"/>
        <v>43250</v>
      </c>
      <c r="O6" s="316">
        <f t="shared" si="3"/>
        <v>43650</v>
      </c>
      <c r="P6" s="316">
        <f t="shared" si="3"/>
        <v>44050</v>
      </c>
      <c r="Q6" s="308"/>
      <c r="R6" s="308"/>
    </row>
    <row r="7" spans="1:18" ht="15" x14ac:dyDescent="0.25">
      <c r="A7" s="308"/>
      <c r="B7" s="311" t="s">
        <v>357</v>
      </c>
      <c r="C7" s="315" t="s">
        <v>409</v>
      </c>
      <c r="D7" s="315"/>
      <c r="E7" s="308"/>
      <c r="F7" s="308"/>
      <c r="G7" s="308"/>
      <c r="H7" s="308"/>
      <c r="I7" s="308"/>
      <c r="J7" s="308"/>
      <c r="K7" s="308"/>
      <c r="L7" s="308"/>
      <c r="M7" s="308"/>
      <c r="N7" s="308"/>
      <c r="O7" s="308"/>
      <c r="P7" s="308"/>
      <c r="Q7" s="308"/>
      <c r="R7" s="308"/>
    </row>
    <row r="8" spans="1:18" ht="14.25" x14ac:dyDescent="0.2">
      <c r="A8" s="308"/>
      <c r="B8" s="311" t="s">
        <v>410</v>
      </c>
      <c r="C8" s="318" t="s">
        <v>411</v>
      </c>
      <c r="D8" s="319"/>
      <c r="E8" s="319"/>
      <c r="F8" s="320">
        <v>0.1</v>
      </c>
      <c r="G8" s="321">
        <f>F8</f>
        <v>0.1</v>
      </c>
      <c r="H8" s="321">
        <f t="shared" ref="H8:P8" si="4">G8</f>
        <v>0.1</v>
      </c>
      <c r="I8" s="321">
        <f t="shared" si="4"/>
        <v>0.1</v>
      </c>
      <c r="J8" s="321">
        <f t="shared" si="4"/>
        <v>0.1</v>
      </c>
      <c r="K8" s="321">
        <f t="shared" si="4"/>
        <v>0.1</v>
      </c>
      <c r="L8" s="321">
        <f t="shared" si="4"/>
        <v>0.1</v>
      </c>
      <c r="M8" s="321">
        <f t="shared" si="4"/>
        <v>0.1</v>
      </c>
      <c r="N8" s="321">
        <f t="shared" si="4"/>
        <v>0.1</v>
      </c>
      <c r="O8" s="321">
        <f t="shared" si="4"/>
        <v>0.1</v>
      </c>
      <c r="P8" s="321">
        <f t="shared" si="4"/>
        <v>0.1</v>
      </c>
      <c r="Q8" s="322"/>
      <c r="R8" s="308"/>
    </row>
    <row r="9" spans="1:18" ht="15" x14ac:dyDescent="0.25">
      <c r="A9" s="308"/>
      <c r="B9" s="323" t="s">
        <v>412</v>
      </c>
      <c r="C9" s="324"/>
      <c r="D9" s="325"/>
      <c r="E9" s="325">
        <v>500</v>
      </c>
      <c r="F9" s="326"/>
      <c r="G9" s="326">
        <f t="shared" ref="G9:P9" si="5">F9*(1+G8)</f>
        <v>0</v>
      </c>
      <c r="H9" s="326">
        <f t="shared" si="5"/>
        <v>0</v>
      </c>
      <c r="I9" s="326">
        <f t="shared" si="5"/>
        <v>0</v>
      </c>
      <c r="J9" s="326">
        <f t="shared" si="5"/>
        <v>0</v>
      </c>
      <c r="K9" s="326">
        <f t="shared" si="5"/>
        <v>0</v>
      </c>
      <c r="L9" s="326">
        <f t="shared" si="5"/>
        <v>0</v>
      </c>
      <c r="M9" s="326">
        <f t="shared" si="5"/>
        <v>0</v>
      </c>
      <c r="N9" s="326">
        <f t="shared" si="5"/>
        <v>0</v>
      </c>
      <c r="O9" s="326">
        <f t="shared" si="5"/>
        <v>0</v>
      </c>
      <c r="P9" s="326">
        <f t="shared" si="5"/>
        <v>0</v>
      </c>
      <c r="Q9" s="327">
        <f>SUM(D9:P9)</f>
        <v>500</v>
      </c>
      <c r="R9" s="308"/>
    </row>
    <row r="10" spans="1:18" ht="14.25" x14ac:dyDescent="0.2">
      <c r="A10" s="308"/>
      <c r="B10" s="328" t="s">
        <v>413</v>
      </c>
      <c r="C10" s="318" t="s">
        <v>411</v>
      </c>
      <c r="D10" s="319"/>
      <c r="E10" s="319"/>
      <c r="F10" s="320">
        <v>0.1</v>
      </c>
      <c r="G10" s="321">
        <f>F10</f>
        <v>0.1</v>
      </c>
      <c r="H10" s="321">
        <f t="shared" ref="H10:P10" si="6">G10</f>
        <v>0.1</v>
      </c>
      <c r="I10" s="321">
        <f t="shared" si="6"/>
        <v>0.1</v>
      </c>
      <c r="J10" s="321">
        <f t="shared" si="6"/>
        <v>0.1</v>
      </c>
      <c r="K10" s="321">
        <f t="shared" si="6"/>
        <v>0.1</v>
      </c>
      <c r="L10" s="321">
        <f t="shared" si="6"/>
        <v>0.1</v>
      </c>
      <c r="M10" s="321">
        <f t="shared" si="6"/>
        <v>0.1</v>
      </c>
      <c r="N10" s="321">
        <f t="shared" si="6"/>
        <v>0.1</v>
      </c>
      <c r="O10" s="321">
        <f t="shared" si="6"/>
        <v>0.1</v>
      </c>
      <c r="P10" s="321">
        <f t="shared" si="6"/>
        <v>0.1</v>
      </c>
      <c r="Q10" s="322"/>
      <c r="R10" s="308"/>
    </row>
    <row r="11" spans="1:18" ht="15" x14ac:dyDescent="0.25">
      <c r="A11" s="308"/>
      <c r="B11" s="323" t="s">
        <v>412</v>
      </c>
      <c r="C11" s="324"/>
      <c r="D11" s="325"/>
      <c r="E11" s="325">
        <v>500</v>
      </c>
      <c r="F11" s="326"/>
      <c r="G11" s="326">
        <f t="shared" ref="G11:P11" si="7">F11*(1+G10)</f>
        <v>0</v>
      </c>
      <c r="H11" s="326">
        <f t="shared" si="7"/>
        <v>0</v>
      </c>
      <c r="I11" s="326">
        <f t="shared" si="7"/>
        <v>0</v>
      </c>
      <c r="J11" s="326">
        <f t="shared" si="7"/>
        <v>0</v>
      </c>
      <c r="K11" s="326">
        <f t="shared" si="7"/>
        <v>0</v>
      </c>
      <c r="L11" s="326">
        <f t="shared" si="7"/>
        <v>0</v>
      </c>
      <c r="M11" s="326">
        <f t="shared" si="7"/>
        <v>0</v>
      </c>
      <c r="N11" s="326">
        <f t="shared" si="7"/>
        <v>0</v>
      </c>
      <c r="O11" s="326">
        <f t="shared" si="7"/>
        <v>0</v>
      </c>
      <c r="P11" s="326">
        <f t="shared" si="7"/>
        <v>0</v>
      </c>
      <c r="Q11" s="327">
        <f>SUM(D11:P11)</f>
        <v>500</v>
      </c>
      <c r="R11" s="308"/>
    </row>
    <row r="12" spans="1:18" ht="14.25" x14ac:dyDescent="0.2">
      <c r="A12" s="308"/>
      <c r="B12" s="328" t="s">
        <v>413</v>
      </c>
      <c r="C12" s="318" t="s">
        <v>411</v>
      </c>
      <c r="D12" s="319"/>
      <c r="E12" s="319"/>
      <c r="F12" s="320">
        <v>0.1</v>
      </c>
      <c r="G12" s="321">
        <f>F12</f>
        <v>0.1</v>
      </c>
      <c r="H12" s="321">
        <f t="shared" ref="H12:P12" si="8">G12</f>
        <v>0.1</v>
      </c>
      <c r="I12" s="321">
        <f t="shared" si="8"/>
        <v>0.1</v>
      </c>
      <c r="J12" s="321">
        <f t="shared" si="8"/>
        <v>0.1</v>
      </c>
      <c r="K12" s="321">
        <f t="shared" si="8"/>
        <v>0.1</v>
      </c>
      <c r="L12" s="321">
        <f t="shared" si="8"/>
        <v>0.1</v>
      </c>
      <c r="M12" s="321">
        <f t="shared" si="8"/>
        <v>0.1</v>
      </c>
      <c r="N12" s="321">
        <f t="shared" si="8"/>
        <v>0.1</v>
      </c>
      <c r="O12" s="321">
        <f t="shared" si="8"/>
        <v>0.1</v>
      </c>
      <c r="P12" s="321">
        <f t="shared" si="8"/>
        <v>0.1</v>
      </c>
      <c r="Q12" s="322"/>
      <c r="R12" s="308"/>
    </row>
    <row r="13" spans="1:18" ht="15" x14ac:dyDescent="0.25">
      <c r="A13" s="308"/>
      <c r="B13" s="323" t="s">
        <v>412</v>
      </c>
      <c r="C13" s="324"/>
      <c r="D13" s="325"/>
      <c r="E13" s="325">
        <v>500</v>
      </c>
      <c r="F13" s="326"/>
      <c r="G13" s="326">
        <f t="shared" ref="G13:P13" si="9">F13*(1+G12)</f>
        <v>0</v>
      </c>
      <c r="H13" s="326">
        <f t="shared" si="9"/>
        <v>0</v>
      </c>
      <c r="I13" s="326">
        <f t="shared" si="9"/>
        <v>0</v>
      </c>
      <c r="J13" s="326">
        <f t="shared" si="9"/>
        <v>0</v>
      </c>
      <c r="K13" s="326">
        <f t="shared" si="9"/>
        <v>0</v>
      </c>
      <c r="L13" s="326">
        <f t="shared" si="9"/>
        <v>0</v>
      </c>
      <c r="M13" s="326">
        <f t="shared" si="9"/>
        <v>0</v>
      </c>
      <c r="N13" s="326">
        <f t="shared" si="9"/>
        <v>0</v>
      </c>
      <c r="O13" s="326">
        <f t="shared" si="9"/>
        <v>0</v>
      </c>
      <c r="P13" s="326">
        <f t="shared" si="9"/>
        <v>0</v>
      </c>
      <c r="Q13" s="327">
        <f>SUM(D13:P13)</f>
        <v>500</v>
      </c>
      <c r="R13" s="308"/>
    </row>
    <row r="14" spans="1:18" ht="14.25" x14ac:dyDescent="0.2">
      <c r="A14" s="308"/>
      <c r="B14" s="328" t="s">
        <v>413</v>
      </c>
      <c r="C14" s="318" t="s">
        <v>411</v>
      </c>
      <c r="D14" s="319"/>
      <c r="E14" s="319"/>
      <c r="F14" s="320">
        <v>0.1</v>
      </c>
      <c r="G14" s="321">
        <f>F14</f>
        <v>0.1</v>
      </c>
      <c r="H14" s="321">
        <f t="shared" ref="H14:P14" si="10">G14</f>
        <v>0.1</v>
      </c>
      <c r="I14" s="321">
        <f t="shared" si="10"/>
        <v>0.1</v>
      </c>
      <c r="J14" s="321">
        <f t="shared" si="10"/>
        <v>0.1</v>
      </c>
      <c r="K14" s="321">
        <f t="shared" si="10"/>
        <v>0.1</v>
      </c>
      <c r="L14" s="321">
        <f t="shared" si="10"/>
        <v>0.1</v>
      </c>
      <c r="M14" s="321">
        <f t="shared" si="10"/>
        <v>0.1</v>
      </c>
      <c r="N14" s="321">
        <f t="shared" si="10"/>
        <v>0.1</v>
      </c>
      <c r="O14" s="321">
        <f t="shared" si="10"/>
        <v>0.1</v>
      </c>
      <c r="P14" s="321">
        <f t="shared" si="10"/>
        <v>0.1</v>
      </c>
      <c r="Q14" s="322"/>
      <c r="R14" s="308"/>
    </row>
    <row r="15" spans="1:18" ht="15" x14ac:dyDescent="0.25">
      <c r="A15" s="308"/>
      <c r="B15" s="323" t="s">
        <v>412</v>
      </c>
      <c r="C15" s="324"/>
      <c r="D15" s="325"/>
      <c r="E15" s="325">
        <v>500</v>
      </c>
      <c r="F15" s="326"/>
      <c r="G15" s="326">
        <f t="shared" ref="G15:P15" si="11">F15*(1+G14)</f>
        <v>0</v>
      </c>
      <c r="H15" s="326">
        <f t="shared" si="11"/>
        <v>0</v>
      </c>
      <c r="I15" s="326">
        <f t="shared" si="11"/>
        <v>0</v>
      </c>
      <c r="J15" s="326">
        <f t="shared" si="11"/>
        <v>0</v>
      </c>
      <c r="K15" s="326">
        <f t="shared" si="11"/>
        <v>0</v>
      </c>
      <c r="L15" s="326">
        <f t="shared" si="11"/>
        <v>0</v>
      </c>
      <c r="M15" s="326">
        <f t="shared" si="11"/>
        <v>0</v>
      </c>
      <c r="N15" s="326">
        <f t="shared" si="11"/>
        <v>0</v>
      </c>
      <c r="O15" s="326">
        <f t="shared" si="11"/>
        <v>0</v>
      </c>
      <c r="P15" s="326">
        <f t="shared" si="11"/>
        <v>0</v>
      </c>
      <c r="Q15" s="327">
        <f>SUM(D15:P15)</f>
        <v>500</v>
      </c>
      <c r="R15" s="308"/>
    </row>
    <row r="16" spans="1:18" ht="14.25" x14ac:dyDescent="0.2">
      <c r="A16" s="308"/>
      <c r="B16" s="328" t="s">
        <v>413</v>
      </c>
      <c r="C16" s="318" t="s">
        <v>411</v>
      </c>
      <c r="D16" s="319"/>
      <c r="E16" s="319"/>
      <c r="F16" s="320">
        <v>0.1</v>
      </c>
      <c r="G16" s="321">
        <f>F16</f>
        <v>0.1</v>
      </c>
      <c r="H16" s="321">
        <f t="shared" ref="H16:P16" si="12">G16</f>
        <v>0.1</v>
      </c>
      <c r="I16" s="321">
        <f t="shared" si="12"/>
        <v>0.1</v>
      </c>
      <c r="J16" s="321">
        <f t="shared" si="12"/>
        <v>0.1</v>
      </c>
      <c r="K16" s="321">
        <f t="shared" si="12"/>
        <v>0.1</v>
      </c>
      <c r="L16" s="321">
        <f t="shared" si="12"/>
        <v>0.1</v>
      </c>
      <c r="M16" s="321">
        <f t="shared" si="12"/>
        <v>0.1</v>
      </c>
      <c r="N16" s="321">
        <f t="shared" si="12"/>
        <v>0.1</v>
      </c>
      <c r="O16" s="321">
        <f t="shared" si="12"/>
        <v>0.1</v>
      </c>
      <c r="P16" s="321">
        <f t="shared" si="12"/>
        <v>0.1</v>
      </c>
      <c r="Q16" s="322"/>
      <c r="R16" s="308"/>
    </row>
    <row r="17" spans="1:18" ht="15" x14ac:dyDescent="0.25">
      <c r="A17" s="308"/>
      <c r="B17" s="323" t="s">
        <v>412</v>
      </c>
      <c r="C17" s="324"/>
      <c r="D17" s="325"/>
      <c r="E17" s="325">
        <v>500</v>
      </c>
      <c r="F17" s="326"/>
      <c r="G17" s="326">
        <f t="shared" ref="G17:P17" si="13">F17*(1+G16)</f>
        <v>0</v>
      </c>
      <c r="H17" s="326">
        <f t="shared" si="13"/>
        <v>0</v>
      </c>
      <c r="I17" s="326">
        <f t="shared" si="13"/>
        <v>0</v>
      </c>
      <c r="J17" s="326">
        <f t="shared" si="13"/>
        <v>0</v>
      </c>
      <c r="K17" s="326">
        <f t="shared" si="13"/>
        <v>0</v>
      </c>
      <c r="L17" s="326">
        <f t="shared" si="13"/>
        <v>0</v>
      </c>
      <c r="M17" s="326">
        <f t="shared" si="13"/>
        <v>0</v>
      </c>
      <c r="N17" s="326">
        <f t="shared" si="13"/>
        <v>0</v>
      </c>
      <c r="O17" s="326">
        <f t="shared" si="13"/>
        <v>0</v>
      </c>
      <c r="P17" s="326">
        <f t="shared" si="13"/>
        <v>0</v>
      </c>
      <c r="Q17" s="327">
        <f>SUM(D17:P17)</f>
        <v>500</v>
      </c>
      <c r="R17" s="308"/>
    </row>
    <row r="18" spans="1:18" ht="14.25" x14ac:dyDescent="0.2">
      <c r="A18" s="308"/>
      <c r="B18" s="311" t="s">
        <v>414</v>
      </c>
      <c r="C18" s="308"/>
      <c r="D18" s="308"/>
      <c r="E18" s="308"/>
      <c r="F18" s="308"/>
      <c r="G18" s="308"/>
      <c r="H18" s="308"/>
      <c r="I18" s="308"/>
      <c r="J18" s="308"/>
      <c r="K18" s="308"/>
      <c r="L18" s="308"/>
      <c r="M18" s="308"/>
      <c r="N18" s="308"/>
      <c r="O18" s="308"/>
      <c r="P18" s="308"/>
      <c r="Q18" s="308"/>
      <c r="R18" s="308"/>
    </row>
    <row r="19" spans="1:18" ht="14.25" x14ac:dyDescent="0.2">
      <c r="A19" s="308"/>
      <c r="B19" s="308" t="s">
        <v>415</v>
      </c>
      <c r="C19" s="308"/>
      <c r="D19" s="329">
        <v>4000</v>
      </c>
      <c r="E19" s="329">
        <v>400</v>
      </c>
      <c r="F19" s="330">
        <f>E19</f>
        <v>400</v>
      </c>
      <c r="G19" s="330">
        <f t="shared" ref="G19:P19" si="14">F19</f>
        <v>400</v>
      </c>
      <c r="H19" s="330">
        <f t="shared" si="14"/>
        <v>400</v>
      </c>
      <c r="I19" s="330">
        <f t="shared" si="14"/>
        <v>400</v>
      </c>
      <c r="J19" s="330">
        <f t="shared" si="14"/>
        <v>400</v>
      </c>
      <c r="K19" s="330">
        <f t="shared" si="14"/>
        <v>400</v>
      </c>
      <c r="L19" s="330">
        <f t="shared" si="14"/>
        <v>400</v>
      </c>
      <c r="M19" s="330">
        <f t="shared" si="14"/>
        <v>400</v>
      </c>
      <c r="N19" s="330">
        <f t="shared" si="14"/>
        <v>400</v>
      </c>
      <c r="O19" s="330">
        <f t="shared" si="14"/>
        <v>400</v>
      </c>
      <c r="P19" s="330">
        <f t="shared" si="14"/>
        <v>400</v>
      </c>
      <c r="Q19" s="317">
        <f t="shared" ref="Q19:Q28" si="15">SUM(D19:P19)</f>
        <v>8800</v>
      </c>
      <c r="R19" s="308"/>
    </row>
    <row r="20" spans="1:18" ht="14.25" x14ac:dyDescent="0.2">
      <c r="A20" s="308"/>
      <c r="B20" s="308" t="s">
        <v>416</v>
      </c>
      <c r="C20" s="308"/>
      <c r="D20" s="329"/>
      <c r="E20" s="329"/>
      <c r="F20" s="330">
        <f t="shared" ref="F20:P28" si="16">E20</f>
        <v>0</v>
      </c>
      <c r="G20" s="330">
        <f t="shared" si="16"/>
        <v>0</v>
      </c>
      <c r="H20" s="330">
        <f t="shared" si="16"/>
        <v>0</v>
      </c>
      <c r="I20" s="330">
        <f t="shared" si="16"/>
        <v>0</v>
      </c>
      <c r="J20" s="330">
        <f t="shared" si="16"/>
        <v>0</v>
      </c>
      <c r="K20" s="330">
        <f t="shared" si="16"/>
        <v>0</v>
      </c>
      <c r="L20" s="330">
        <f t="shared" si="16"/>
        <v>0</v>
      </c>
      <c r="M20" s="330">
        <f t="shared" si="16"/>
        <v>0</v>
      </c>
      <c r="N20" s="330">
        <f t="shared" si="16"/>
        <v>0</v>
      </c>
      <c r="O20" s="330">
        <f t="shared" si="16"/>
        <v>0</v>
      </c>
      <c r="P20" s="330">
        <f t="shared" si="16"/>
        <v>0</v>
      </c>
      <c r="Q20" s="317">
        <f t="shared" si="15"/>
        <v>0</v>
      </c>
      <c r="R20" s="308"/>
    </row>
    <row r="21" spans="1:18" ht="14.25" x14ac:dyDescent="0.2">
      <c r="A21" s="308"/>
      <c r="B21" s="308" t="s">
        <v>417</v>
      </c>
      <c r="C21" s="308"/>
      <c r="D21" s="329"/>
      <c r="E21" s="329"/>
      <c r="F21" s="330">
        <f t="shared" si="16"/>
        <v>0</v>
      </c>
      <c r="G21" s="330">
        <f t="shared" si="16"/>
        <v>0</v>
      </c>
      <c r="H21" s="330">
        <f t="shared" si="16"/>
        <v>0</v>
      </c>
      <c r="I21" s="330">
        <f t="shared" si="16"/>
        <v>0</v>
      </c>
      <c r="J21" s="330">
        <f t="shared" si="16"/>
        <v>0</v>
      </c>
      <c r="K21" s="330">
        <f t="shared" si="16"/>
        <v>0</v>
      </c>
      <c r="L21" s="330">
        <f t="shared" si="16"/>
        <v>0</v>
      </c>
      <c r="M21" s="330">
        <f t="shared" si="16"/>
        <v>0</v>
      </c>
      <c r="N21" s="330">
        <f t="shared" si="16"/>
        <v>0</v>
      </c>
      <c r="O21" s="330">
        <f t="shared" si="16"/>
        <v>0</v>
      </c>
      <c r="P21" s="330">
        <f t="shared" si="16"/>
        <v>0</v>
      </c>
      <c r="Q21" s="317">
        <f t="shared" si="15"/>
        <v>0</v>
      </c>
      <c r="R21" s="308"/>
    </row>
    <row r="22" spans="1:18" ht="15" x14ac:dyDescent="0.25">
      <c r="A22" s="308"/>
      <c r="B22" s="331" t="s">
        <v>418</v>
      </c>
      <c r="C22" s="332"/>
      <c r="D22" s="329">
        <v>2000</v>
      </c>
      <c r="E22" s="329"/>
      <c r="F22" s="330">
        <f t="shared" si="16"/>
        <v>0</v>
      </c>
      <c r="G22" s="330">
        <f t="shared" si="16"/>
        <v>0</v>
      </c>
      <c r="H22" s="330">
        <f t="shared" si="16"/>
        <v>0</v>
      </c>
      <c r="I22" s="330">
        <f t="shared" si="16"/>
        <v>0</v>
      </c>
      <c r="J22" s="330">
        <f t="shared" si="16"/>
        <v>0</v>
      </c>
      <c r="K22" s="330">
        <f t="shared" si="16"/>
        <v>0</v>
      </c>
      <c r="L22" s="330">
        <f t="shared" si="16"/>
        <v>0</v>
      </c>
      <c r="M22" s="330">
        <f t="shared" si="16"/>
        <v>0</v>
      </c>
      <c r="N22" s="330">
        <f t="shared" si="16"/>
        <v>0</v>
      </c>
      <c r="O22" s="330">
        <f t="shared" si="16"/>
        <v>0</v>
      </c>
      <c r="P22" s="330">
        <f t="shared" si="16"/>
        <v>0</v>
      </c>
      <c r="Q22" s="317">
        <f t="shared" si="15"/>
        <v>2000</v>
      </c>
      <c r="R22" s="308"/>
    </row>
    <row r="23" spans="1:18" ht="15" x14ac:dyDescent="0.25">
      <c r="A23" s="308"/>
      <c r="B23" s="331" t="s">
        <v>86</v>
      </c>
      <c r="C23" s="332"/>
      <c r="D23" s="329">
        <v>2250</v>
      </c>
      <c r="E23" s="329"/>
      <c r="F23" s="330">
        <f t="shared" si="16"/>
        <v>0</v>
      </c>
      <c r="G23" s="330">
        <f t="shared" si="16"/>
        <v>0</v>
      </c>
      <c r="H23" s="330">
        <f t="shared" si="16"/>
        <v>0</v>
      </c>
      <c r="I23" s="330">
        <f t="shared" si="16"/>
        <v>0</v>
      </c>
      <c r="J23" s="330">
        <f t="shared" si="16"/>
        <v>0</v>
      </c>
      <c r="K23" s="330">
        <f t="shared" si="16"/>
        <v>0</v>
      </c>
      <c r="L23" s="330">
        <f t="shared" si="16"/>
        <v>0</v>
      </c>
      <c r="M23" s="330">
        <f t="shared" si="16"/>
        <v>0</v>
      </c>
      <c r="N23" s="330">
        <f t="shared" si="16"/>
        <v>0</v>
      </c>
      <c r="O23" s="330">
        <f t="shared" si="16"/>
        <v>0</v>
      </c>
      <c r="P23" s="330">
        <f t="shared" si="16"/>
        <v>0</v>
      </c>
      <c r="Q23" s="317">
        <f t="shared" si="15"/>
        <v>2250</v>
      </c>
      <c r="R23" s="308"/>
    </row>
    <row r="24" spans="1:18" ht="15" x14ac:dyDescent="0.25">
      <c r="A24" s="308"/>
      <c r="B24" s="331" t="s">
        <v>89</v>
      </c>
      <c r="C24" s="332"/>
      <c r="D24" s="329">
        <v>6000</v>
      </c>
      <c r="E24" s="329"/>
      <c r="F24" s="330">
        <f t="shared" si="16"/>
        <v>0</v>
      </c>
      <c r="G24" s="330">
        <f t="shared" si="16"/>
        <v>0</v>
      </c>
      <c r="H24" s="330">
        <f t="shared" si="16"/>
        <v>0</v>
      </c>
      <c r="I24" s="330">
        <f t="shared" si="16"/>
        <v>0</v>
      </c>
      <c r="J24" s="330">
        <f t="shared" si="16"/>
        <v>0</v>
      </c>
      <c r="K24" s="330">
        <f t="shared" si="16"/>
        <v>0</v>
      </c>
      <c r="L24" s="330">
        <f t="shared" si="16"/>
        <v>0</v>
      </c>
      <c r="M24" s="330">
        <f t="shared" si="16"/>
        <v>0</v>
      </c>
      <c r="N24" s="330">
        <f t="shared" si="16"/>
        <v>0</v>
      </c>
      <c r="O24" s="330">
        <f t="shared" si="16"/>
        <v>0</v>
      </c>
      <c r="P24" s="330">
        <f t="shared" si="16"/>
        <v>0</v>
      </c>
      <c r="Q24" s="317">
        <f t="shared" si="15"/>
        <v>6000</v>
      </c>
      <c r="R24" s="308"/>
    </row>
    <row r="25" spans="1:18" ht="15" x14ac:dyDescent="0.25">
      <c r="A25" s="308"/>
      <c r="B25" s="331" t="s">
        <v>92</v>
      </c>
      <c r="C25" s="332"/>
      <c r="D25" s="329">
        <v>4500</v>
      </c>
      <c r="E25" s="329"/>
      <c r="F25" s="330">
        <f t="shared" si="16"/>
        <v>0</v>
      </c>
      <c r="G25" s="330">
        <f t="shared" si="16"/>
        <v>0</v>
      </c>
      <c r="H25" s="330">
        <f t="shared" si="16"/>
        <v>0</v>
      </c>
      <c r="I25" s="330">
        <f t="shared" si="16"/>
        <v>0</v>
      </c>
      <c r="J25" s="330">
        <f t="shared" si="16"/>
        <v>0</v>
      </c>
      <c r="K25" s="330">
        <f t="shared" si="16"/>
        <v>0</v>
      </c>
      <c r="L25" s="330">
        <f t="shared" si="16"/>
        <v>0</v>
      </c>
      <c r="M25" s="330">
        <f t="shared" si="16"/>
        <v>0</v>
      </c>
      <c r="N25" s="330">
        <f t="shared" si="16"/>
        <v>0</v>
      </c>
      <c r="O25" s="330">
        <f t="shared" si="16"/>
        <v>0</v>
      </c>
      <c r="P25" s="330">
        <f t="shared" si="16"/>
        <v>0</v>
      </c>
      <c r="Q25" s="317">
        <f t="shared" si="15"/>
        <v>4500</v>
      </c>
      <c r="R25" s="308"/>
    </row>
    <row r="26" spans="1:18" ht="15" x14ac:dyDescent="0.25">
      <c r="A26" s="308"/>
      <c r="B26" s="331" t="s">
        <v>96</v>
      </c>
      <c r="C26" s="332"/>
      <c r="D26" s="329">
        <v>3000</v>
      </c>
      <c r="E26" s="329"/>
      <c r="F26" s="330">
        <f t="shared" si="16"/>
        <v>0</v>
      </c>
      <c r="G26" s="330">
        <f t="shared" si="16"/>
        <v>0</v>
      </c>
      <c r="H26" s="330">
        <f t="shared" si="16"/>
        <v>0</v>
      </c>
      <c r="I26" s="330">
        <f t="shared" si="16"/>
        <v>0</v>
      </c>
      <c r="J26" s="330">
        <f t="shared" si="16"/>
        <v>0</v>
      </c>
      <c r="K26" s="330">
        <f t="shared" si="16"/>
        <v>0</v>
      </c>
      <c r="L26" s="330">
        <f t="shared" si="16"/>
        <v>0</v>
      </c>
      <c r="M26" s="330">
        <f t="shared" si="16"/>
        <v>0</v>
      </c>
      <c r="N26" s="330">
        <f t="shared" si="16"/>
        <v>0</v>
      </c>
      <c r="O26" s="330">
        <f t="shared" si="16"/>
        <v>0</v>
      </c>
      <c r="P26" s="330">
        <f t="shared" si="16"/>
        <v>0</v>
      </c>
      <c r="Q26" s="317">
        <f t="shared" si="15"/>
        <v>3000</v>
      </c>
      <c r="R26" s="308"/>
    </row>
    <row r="27" spans="1:18" ht="15" x14ac:dyDescent="0.25">
      <c r="A27" s="308"/>
      <c r="B27" s="331" t="s">
        <v>100</v>
      </c>
      <c r="C27" s="332"/>
      <c r="D27" s="329">
        <v>7500</v>
      </c>
      <c r="E27" s="329"/>
      <c r="F27" s="330">
        <f t="shared" si="16"/>
        <v>0</v>
      </c>
      <c r="G27" s="330">
        <f t="shared" si="16"/>
        <v>0</v>
      </c>
      <c r="H27" s="330">
        <f t="shared" si="16"/>
        <v>0</v>
      </c>
      <c r="I27" s="330">
        <f t="shared" si="16"/>
        <v>0</v>
      </c>
      <c r="J27" s="330">
        <f t="shared" si="16"/>
        <v>0</v>
      </c>
      <c r="K27" s="330">
        <f t="shared" si="16"/>
        <v>0</v>
      </c>
      <c r="L27" s="330">
        <f t="shared" si="16"/>
        <v>0</v>
      </c>
      <c r="M27" s="330">
        <f t="shared" si="16"/>
        <v>0</v>
      </c>
      <c r="N27" s="330">
        <f t="shared" si="16"/>
        <v>0</v>
      </c>
      <c r="O27" s="330">
        <f t="shared" si="16"/>
        <v>0</v>
      </c>
      <c r="P27" s="330">
        <f t="shared" si="16"/>
        <v>0</v>
      </c>
      <c r="Q27" s="317">
        <f t="shared" si="15"/>
        <v>7500</v>
      </c>
      <c r="R27" s="308"/>
    </row>
    <row r="28" spans="1:18" ht="15" x14ac:dyDescent="0.25">
      <c r="A28" s="308"/>
      <c r="B28" s="331" t="s">
        <v>103</v>
      </c>
      <c r="C28" s="332"/>
      <c r="D28" s="329">
        <v>7500</v>
      </c>
      <c r="E28" s="329"/>
      <c r="F28" s="330">
        <f t="shared" si="16"/>
        <v>0</v>
      </c>
      <c r="G28" s="330">
        <f t="shared" si="16"/>
        <v>0</v>
      </c>
      <c r="H28" s="330">
        <f t="shared" si="16"/>
        <v>0</v>
      </c>
      <c r="I28" s="330">
        <f t="shared" si="16"/>
        <v>0</v>
      </c>
      <c r="J28" s="330">
        <f t="shared" si="16"/>
        <v>0</v>
      </c>
      <c r="K28" s="330">
        <f t="shared" si="16"/>
        <v>0</v>
      </c>
      <c r="L28" s="330">
        <f t="shared" si="16"/>
        <v>0</v>
      </c>
      <c r="M28" s="330">
        <f t="shared" si="16"/>
        <v>0</v>
      </c>
      <c r="N28" s="330">
        <f t="shared" si="16"/>
        <v>0</v>
      </c>
      <c r="O28" s="330">
        <f t="shared" si="16"/>
        <v>0</v>
      </c>
      <c r="P28" s="330">
        <f t="shared" si="16"/>
        <v>0</v>
      </c>
      <c r="Q28" s="317">
        <f t="shared" si="15"/>
        <v>7500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3"/>
      <c r="F36" s="333"/>
      <c r="G36" s="333"/>
      <c r="H36" s="333"/>
      <c r="I36" s="333"/>
      <c r="J36" s="308"/>
      <c r="K36" s="308"/>
      <c r="L36" s="308"/>
      <c r="M36" s="308"/>
      <c r="N36" s="308"/>
      <c r="O36" s="308"/>
      <c r="P36" s="308"/>
      <c r="Q36" s="308"/>
      <c r="R36" s="308"/>
    </row>
    <row r="37" spans="1:18" ht="15" x14ac:dyDescent="0.25">
      <c r="A37" s="308"/>
      <c r="B37" s="334" t="s">
        <v>419</v>
      </c>
      <c r="C37" s="308"/>
      <c r="D37" s="308"/>
      <c r="E37" s="308"/>
      <c r="F37" s="308"/>
      <c r="G37" s="308"/>
      <c r="H37" s="308"/>
      <c r="I37" s="308"/>
      <c r="J37" s="308"/>
      <c r="K37" s="308"/>
      <c r="L37" s="308"/>
      <c r="M37" s="308"/>
      <c r="N37" s="308"/>
      <c r="O37" s="308"/>
      <c r="P37" s="308"/>
      <c r="Q37" s="308"/>
      <c r="R37" s="308"/>
    </row>
    <row r="38" spans="1:18" ht="14.25" x14ac:dyDescent="0.2">
      <c r="A38" s="308"/>
      <c r="B38" s="335"/>
      <c r="C38" s="336"/>
      <c r="D38" s="336"/>
      <c r="E38" s="308"/>
      <c r="F38" s="308"/>
      <c r="G38" s="308"/>
      <c r="H38" s="308"/>
      <c r="I38" s="308"/>
      <c r="J38" s="308"/>
      <c r="K38" s="308"/>
      <c r="L38" s="308"/>
      <c r="M38" s="308"/>
      <c r="N38" s="308"/>
      <c r="O38" s="308"/>
      <c r="P38" s="308"/>
      <c r="Q38" s="308"/>
      <c r="R38" s="308"/>
    </row>
    <row r="39" spans="1:18" ht="14.25" x14ac:dyDescent="0.2">
      <c r="A39" s="308"/>
      <c r="B39" s="335" t="s">
        <v>420</v>
      </c>
      <c r="C39" s="337"/>
      <c r="D39" s="337">
        <f>NPV([1]Param!D4,E5:P5)+D5</f>
        <v>42462.028142191062</v>
      </c>
      <c r="E39" s="308"/>
      <c r="F39" s="308"/>
      <c r="G39" s="308"/>
      <c r="H39" s="308"/>
      <c r="I39" s="308"/>
      <c r="J39" s="308"/>
      <c r="K39" s="308"/>
      <c r="L39" s="308"/>
      <c r="M39" s="308"/>
      <c r="N39" s="308"/>
      <c r="O39" s="308"/>
      <c r="P39" s="308"/>
      <c r="Q39" s="308"/>
      <c r="R39" s="308"/>
    </row>
    <row r="40" spans="1:18" ht="14.25" x14ac:dyDescent="0.2">
      <c r="A40" s="308"/>
      <c r="B40" s="335" t="s">
        <v>421</v>
      </c>
      <c r="C40" s="308"/>
      <c r="D40" s="338">
        <f>COUNTIF(D6:P6,"&lt;=0")</f>
        <v>0</v>
      </c>
      <c r="E40" s="308"/>
      <c r="F40" s="308"/>
      <c r="G40" s="308"/>
      <c r="H40" s="308"/>
      <c r="I40" s="308"/>
      <c r="J40" s="308"/>
      <c r="K40" s="308"/>
      <c r="L40" s="308"/>
      <c r="M40" s="308"/>
      <c r="N40" s="308"/>
      <c r="O40" s="308"/>
      <c r="P40" s="308"/>
      <c r="Q40" s="308"/>
      <c r="R40" s="308"/>
    </row>
    <row r="41" spans="1:18" ht="14.25" x14ac:dyDescent="0.2">
      <c r="A41" s="308"/>
      <c r="B41" s="335" t="s">
        <v>422</v>
      </c>
      <c r="C41" s="336"/>
      <c r="D41" s="339">
        <f>SUM(E5:P5)/-D5</f>
        <v>-0.19863945578231293</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85A-C887-4FEA-BD52-1677936B0511}">
  <dimension ref="A1:R42"/>
  <sheetViews>
    <sheetView workbookViewId="0">
      <selection activeCell="D2" sqref="D2"/>
    </sheetView>
  </sheetViews>
  <sheetFormatPr defaultRowHeight="12.75" x14ac:dyDescent="0.2"/>
  <cols>
    <col min="2" max="2" width="55.85546875" bestFit="1" customWidth="1"/>
    <col min="3" max="3" width="13.4257812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33" t="str">
        <f>[1]Orcado!B2</f>
        <v>Identificação do Projeto</v>
      </c>
      <c r="C2" s="533"/>
      <c r="D2" s="309"/>
      <c r="E2" s="533" t="s">
        <v>404</v>
      </c>
      <c r="F2" s="533"/>
      <c r="G2" s="533"/>
      <c r="H2" s="533"/>
      <c r="I2" s="533"/>
      <c r="J2" s="533"/>
      <c r="K2" s="533"/>
      <c r="L2" s="533"/>
      <c r="M2" s="533"/>
      <c r="N2" s="533"/>
      <c r="O2" s="533"/>
      <c r="P2" s="533"/>
      <c r="Q2" s="310"/>
      <c r="R2" s="308"/>
    </row>
    <row r="3" spans="1:18" ht="15" x14ac:dyDescent="0.25">
      <c r="A3" s="308"/>
      <c r="B3" s="311" t="s">
        <v>405</v>
      </c>
      <c r="C3" s="507" t="s">
        <v>766</v>
      </c>
      <c r="D3" s="309"/>
      <c r="E3" s="312">
        <f>[1]Orcado!E3</f>
        <v>45689</v>
      </c>
      <c r="F3" s="312">
        <f>[1]Orcado!F3</f>
        <v>45717</v>
      </c>
      <c r="G3" s="312">
        <f>[1]Orcado!G3</f>
        <v>45748</v>
      </c>
      <c r="H3" s="312">
        <f>[1]Orcado!H3</f>
        <v>45778</v>
      </c>
      <c r="I3" s="312">
        <f>[1]Orcado!I3</f>
        <v>45809</v>
      </c>
      <c r="J3" s="312">
        <f>[1]Orcado!J3</f>
        <v>45839</v>
      </c>
      <c r="K3" s="312">
        <f>[1]Orcado!K3</f>
        <v>45870</v>
      </c>
      <c r="L3" s="312">
        <f>[1]Orcado!L3</f>
        <v>45901</v>
      </c>
      <c r="M3" s="312">
        <f>[1]Orcado!M3</f>
        <v>45931</v>
      </c>
      <c r="N3" s="312">
        <f>[1]Orcado!N3</f>
        <v>45962</v>
      </c>
      <c r="O3" s="312">
        <f>[1]Orcado!O3</f>
        <v>45992</v>
      </c>
      <c r="P3" s="312">
        <f>[1]Orcado!P3</f>
        <v>46023</v>
      </c>
      <c r="Q3" s="310" t="s">
        <v>125</v>
      </c>
      <c r="R3" s="308"/>
    </row>
    <row r="4" spans="1:18" ht="14.25" x14ac:dyDescent="0.2">
      <c r="A4" s="308"/>
      <c r="B4" s="311" t="s">
        <v>406</v>
      </c>
      <c r="C4" s="509" t="s">
        <v>566</v>
      </c>
      <c r="D4" s="314">
        <v>0</v>
      </c>
      <c r="E4" s="314">
        <v>1</v>
      </c>
      <c r="F4" s="314">
        <f>E4+1</f>
        <v>2</v>
      </c>
      <c r="G4" s="314">
        <f t="shared" ref="G4:P4" si="0">F4+1</f>
        <v>3</v>
      </c>
      <c r="H4" s="314">
        <f t="shared" si="0"/>
        <v>4</v>
      </c>
      <c r="I4" s="314">
        <f t="shared" si="0"/>
        <v>5</v>
      </c>
      <c r="J4" s="314">
        <f t="shared" si="0"/>
        <v>6</v>
      </c>
      <c r="K4" s="314">
        <f t="shared" si="0"/>
        <v>7</v>
      </c>
      <c r="L4" s="314">
        <f t="shared" si="0"/>
        <v>8</v>
      </c>
      <c r="M4" s="314">
        <f t="shared" si="0"/>
        <v>9</v>
      </c>
      <c r="N4" s="314">
        <f t="shared" si="0"/>
        <v>10</v>
      </c>
      <c r="O4" s="314">
        <f t="shared" si="0"/>
        <v>11</v>
      </c>
      <c r="P4" s="314">
        <f t="shared" si="0"/>
        <v>12</v>
      </c>
      <c r="Q4" s="310"/>
      <c r="R4" s="308"/>
    </row>
    <row r="5" spans="1:18" ht="15" x14ac:dyDescent="0.25">
      <c r="A5" s="308"/>
      <c r="B5" s="315" t="s">
        <v>407</v>
      </c>
      <c r="C5" s="308"/>
      <c r="D5" s="316">
        <f t="shared" ref="D5:P5" si="1">SUM(D19:D28)+D9+D11+D13+D15+D17</f>
        <v>18000</v>
      </c>
      <c r="E5" s="316">
        <f t="shared" si="1"/>
        <v>3150</v>
      </c>
      <c r="F5" s="316">
        <f t="shared" si="1"/>
        <v>3150</v>
      </c>
      <c r="G5" s="316">
        <f t="shared" si="1"/>
        <v>3150</v>
      </c>
      <c r="H5" s="316">
        <f t="shared" si="1"/>
        <v>3150</v>
      </c>
      <c r="I5" s="316">
        <f t="shared" si="1"/>
        <v>3150</v>
      </c>
      <c r="J5" s="316">
        <f t="shared" si="1"/>
        <v>3150</v>
      </c>
      <c r="K5" s="316">
        <f t="shared" si="1"/>
        <v>3150</v>
      </c>
      <c r="L5" s="316">
        <f t="shared" si="1"/>
        <v>3150</v>
      </c>
      <c r="M5" s="316">
        <f t="shared" si="1"/>
        <v>3150</v>
      </c>
      <c r="N5" s="316">
        <f t="shared" si="1"/>
        <v>3150</v>
      </c>
      <c r="O5" s="316">
        <f t="shared" si="1"/>
        <v>3150</v>
      </c>
      <c r="P5" s="316">
        <f t="shared" si="1"/>
        <v>3150</v>
      </c>
      <c r="Q5" s="317">
        <f>SUM(D5:P5)</f>
        <v>55800</v>
      </c>
      <c r="R5" s="308"/>
    </row>
    <row r="6" spans="1:18" ht="15" x14ac:dyDescent="0.25">
      <c r="A6" s="308"/>
      <c r="B6" s="315" t="s">
        <v>408</v>
      </c>
      <c r="C6" s="308"/>
      <c r="D6" s="316">
        <f>D5</f>
        <v>18000</v>
      </c>
      <c r="E6" s="316">
        <f>D6+E5</f>
        <v>21150</v>
      </c>
      <c r="F6" s="316">
        <f t="shared" ref="F6:P6" si="2">E6+F5</f>
        <v>24300</v>
      </c>
      <c r="G6" s="316">
        <f t="shared" si="2"/>
        <v>27450</v>
      </c>
      <c r="H6" s="316">
        <f t="shared" si="2"/>
        <v>30600</v>
      </c>
      <c r="I6" s="316">
        <f t="shared" si="2"/>
        <v>33750</v>
      </c>
      <c r="J6" s="316">
        <f t="shared" si="2"/>
        <v>36900</v>
      </c>
      <c r="K6" s="316">
        <f t="shared" si="2"/>
        <v>40050</v>
      </c>
      <c r="L6" s="316">
        <f t="shared" si="2"/>
        <v>43200</v>
      </c>
      <c r="M6" s="316">
        <f t="shared" si="2"/>
        <v>46350</v>
      </c>
      <c r="N6" s="316">
        <f t="shared" si="2"/>
        <v>49500</v>
      </c>
      <c r="O6" s="316">
        <f t="shared" si="2"/>
        <v>52650</v>
      </c>
      <c r="P6" s="316">
        <f t="shared" si="2"/>
        <v>55800</v>
      </c>
      <c r="Q6" s="308"/>
      <c r="R6" s="308"/>
    </row>
    <row r="7" spans="1:18" ht="15" x14ac:dyDescent="0.25">
      <c r="A7" s="308"/>
      <c r="B7" s="311" t="s">
        <v>359</v>
      </c>
      <c r="C7" s="315" t="s">
        <v>409</v>
      </c>
      <c r="D7" s="315"/>
      <c r="E7" s="308"/>
      <c r="F7" s="308"/>
      <c r="G7" s="308"/>
      <c r="H7" s="308"/>
      <c r="I7" s="308"/>
      <c r="J7" s="308"/>
      <c r="K7" s="308"/>
      <c r="L7" s="308"/>
      <c r="M7" s="308"/>
      <c r="N7" s="308"/>
      <c r="O7" s="308"/>
      <c r="P7" s="308"/>
      <c r="Q7" s="308"/>
      <c r="R7" s="308"/>
    </row>
    <row r="8" spans="1:18" ht="14.25" x14ac:dyDescent="0.2">
      <c r="A8" s="308"/>
      <c r="B8" s="311" t="s">
        <v>410</v>
      </c>
      <c r="C8" s="318"/>
      <c r="D8" s="340"/>
      <c r="E8" s="340"/>
      <c r="F8" s="340"/>
      <c r="G8" s="340"/>
      <c r="H8" s="340"/>
      <c r="I8" s="340"/>
      <c r="J8" s="340"/>
      <c r="K8" s="340"/>
      <c r="L8" s="340"/>
      <c r="M8" s="340"/>
      <c r="N8" s="318"/>
      <c r="O8" s="318"/>
      <c r="P8" s="318"/>
      <c r="Q8" s="322"/>
      <c r="R8" s="308"/>
    </row>
    <row r="9" spans="1:18" ht="15" x14ac:dyDescent="0.25">
      <c r="A9" s="308"/>
      <c r="B9" s="323" t="str">
        <f>[1]Orcado!B9</f>
        <v>Gasto</v>
      </c>
      <c r="C9" s="324"/>
      <c r="D9" s="325"/>
      <c r="E9" s="325">
        <v>550</v>
      </c>
      <c r="F9" s="325">
        <f>E9*(1+F8)</f>
        <v>550</v>
      </c>
      <c r="G9" s="325">
        <f>F9*(1+G8)</f>
        <v>550</v>
      </c>
      <c r="H9" s="325">
        <f t="shared" ref="H9:P9" si="3">G9*(1+H8)</f>
        <v>550</v>
      </c>
      <c r="I9" s="325">
        <f t="shared" si="3"/>
        <v>550</v>
      </c>
      <c r="J9" s="325">
        <f t="shared" si="3"/>
        <v>550</v>
      </c>
      <c r="K9" s="325">
        <f t="shared" si="3"/>
        <v>550</v>
      </c>
      <c r="L9" s="325">
        <f t="shared" si="3"/>
        <v>550</v>
      </c>
      <c r="M9" s="325">
        <f t="shared" si="3"/>
        <v>550</v>
      </c>
      <c r="N9" s="325">
        <f t="shared" si="3"/>
        <v>550</v>
      </c>
      <c r="O9" s="325">
        <f t="shared" si="3"/>
        <v>550</v>
      </c>
      <c r="P9" s="325">
        <f t="shared" si="3"/>
        <v>550</v>
      </c>
      <c r="Q9" s="327">
        <f>SUM(D9:P9)</f>
        <v>6600</v>
      </c>
      <c r="R9" s="308"/>
    </row>
    <row r="10" spans="1:18" ht="14.25" x14ac:dyDescent="0.2">
      <c r="A10" s="308"/>
      <c r="B10" s="328"/>
      <c r="C10" s="318"/>
      <c r="D10" s="340"/>
      <c r="E10" s="340"/>
      <c r="F10" s="340"/>
      <c r="G10" s="340"/>
      <c r="H10" s="340"/>
      <c r="I10" s="340"/>
      <c r="J10" s="340"/>
      <c r="K10" s="340"/>
      <c r="L10" s="340"/>
      <c r="M10" s="340"/>
      <c r="N10" s="340"/>
      <c r="O10" s="340"/>
      <c r="P10" s="340"/>
      <c r="Q10" s="322"/>
      <c r="R10" s="308"/>
    </row>
    <row r="11" spans="1:18" ht="15" x14ac:dyDescent="0.25">
      <c r="A11" s="308"/>
      <c r="B11" s="323" t="str">
        <f>[1]Orcado!B11</f>
        <v>Gasto</v>
      </c>
      <c r="C11" s="324"/>
      <c r="D11" s="325"/>
      <c r="E11" s="325">
        <v>550</v>
      </c>
      <c r="F11" s="325">
        <f>E11*(1+F10)</f>
        <v>550</v>
      </c>
      <c r="G11" s="325">
        <f>F11*(1+G10)</f>
        <v>550</v>
      </c>
      <c r="H11" s="325">
        <f t="shared" ref="H11:P11" si="4">G11*(1+H10)</f>
        <v>550</v>
      </c>
      <c r="I11" s="325">
        <f t="shared" si="4"/>
        <v>550</v>
      </c>
      <c r="J11" s="325">
        <f t="shared" si="4"/>
        <v>550</v>
      </c>
      <c r="K11" s="325">
        <f t="shared" si="4"/>
        <v>550</v>
      </c>
      <c r="L11" s="325">
        <f t="shared" si="4"/>
        <v>550</v>
      </c>
      <c r="M11" s="325">
        <f t="shared" si="4"/>
        <v>550</v>
      </c>
      <c r="N11" s="325">
        <f t="shared" si="4"/>
        <v>550</v>
      </c>
      <c r="O11" s="325">
        <f t="shared" si="4"/>
        <v>550</v>
      </c>
      <c r="P11" s="325">
        <f t="shared" si="4"/>
        <v>550</v>
      </c>
      <c r="Q11" s="327">
        <f>SUM(D11:P11)</f>
        <v>6600</v>
      </c>
      <c r="R11" s="308"/>
    </row>
    <row r="12" spans="1:18" ht="14.25" x14ac:dyDescent="0.2">
      <c r="A12" s="308"/>
      <c r="B12" s="328"/>
      <c r="C12" s="318"/>
      <c r="D12" s="340"/>
      <c r="E12" s="340"/>
      <c r="F12" s="340"/>
      <c r="G12" s="340"/>
      <c r="H12" s="340"/>
      <c r="I12" s="340"/>
      <c r="J12" s="340"/>
      <c r="K12" s="340"/>
      <c r="L12" s="340"/>
      <c r="M12" s="340"/>
      <c r="N12" s="340"/>
      <c r="O12" s="340"/>
      <c r="P12" s="340"/>
      <c r="Q12" s="322"/>
      <c r="R12" s="308"/>
    </row>
    <row r="13" spans="1:18" ht="15" x14ac:dyDescent="0.25">
      <c r="A13" s="308"/>
      <c r="B13" s="323" t="str">
        <f>[1]Orcado!B13</f>
        <v>Gasto</v>
      </c>
      <c r="C13" s="324"/>
      <c r="D13" s="325"/>
      <c r="E13" s="325">
        <v>550</v>
      </c>
      <c r="F13" s="325">
        <f>E13*(1+F12)</f>
        <v>550</v>
      </c>
      <c r="G13" s="325">
        <f>F13*(1+G12)</f>
        <v>550</v>
      </c>
      <c r="H13" s="325">
        <f t="shared" ref="H13:P13" si="5">G13*(1+H12)</f>
        <v>550</v>
      </c>
      <c r="I13" s="325">
        <f t="shared" si="5"/>
        <v>550</v>
      </c>
      <c r="J13" s="325">
        <f t="shared" si="5"/>
        <v>550</v>
      </c>
      <c r="K13" s="325">
        <f t="shared" si="5"/>
        <v>550</v>
      </c>
      <c r="L13" s="325">
        <f t="shared" si="5"/>
        <v>550</v>
      </c>
      <c r="M13" s="325">
        <f t="shared" si="5"/>
        <v>550</v>
      </c>
      <c r="N13" s="325">
        <f t="shared" si="5"/>
        <v>550</v>
      </c>
      <c r="O13" s="325">
        <f t="shared" si="5"/>
        <v>550</v>
      </c>
      <c r="P13" s="325">
        <f t="shared" si="5"/>
        <v>550</v>
      </c>
      <c r="Q13" s="327">
        <f>SUM(D13:P13)</f>
        <v>6600</v>
      </c>
      <c r="R13" s="308"/>
    </row>
    <row r="14" spans="1:18" ht="14.25" x14ac:dyDescent="0.2">
      <c r="A14" s="308"/>
      <c r="B14" s="328"/>
      <c r="C14" s="318"/>
      <c r="D14" s="340"/>
      <c r="E14" s="340"/>
      <c r="F14" s="340"/>
      <c r="G14" s="340"/>
      <c r="H14" s="340"/>
      <c r="I14" s="340"/>
      <c r="J14" s="340"/>
      <c r="K14" s="340"/>
      <c r="L14" s="340"/>
      <c r="M14" s="340"/>
      <c r="N14" s="340"/>
      <c r="O14" s="340"/>
      <c r="P14" s="340"/>
      <c r="Q14" s="322"/>
      <c r="R14" s="308"/>
    </row>
    <row r="15" spans="1:18" ht="15" x14ac:dyDescent="0.25">
      <c r="A15" s="308"/>
      <c r="B15" s="323" t="str">
        <f>[1]Orcado!B15</f>
        <v>Gasto</v>
      </c>
      <c r="C15" s="324"/>
      <c r="D15" s="325"/>
      <c r="E15" s="325">
        <v>550</v>
      </c>
      <c r="F15" s="325">
        <f>E15*(1+F14)</f>
        <v>550</v>
      </c>
      <c r="G15" s="325">
        <f>F15*(1+G14)</f>
        <v>550</v>
      </c>
      <c r="H15" s="325">
        <f t="shared" ref="H15:P15" si="6">G15*(1+H14)</f>
        <v>550</v>
      </c>
      <c r="I15" s="325">
        <f t="shared" si="6"/>
        <v>550</v>
      </c>
      <c r="J15" s="325">
        <f t="shared" si="6"/>
        <v>550</v>
      </c>
      <c r="K15" s="325">
        <f t="shared" si="6"/>
        <v>550</v>
      </c>
      <c r="L15" s="325">
        <f t="shared" si="6"/>
        <v>550</v>
      </c>
      <c r="M15" s="325">
        <f t="shared" si="6"/>
        <v>550</v>
      </c>
      <c r="N15" s="325">
        <f t="shared" si="6"/>
        <v>550</v>
      </c>
      <c r="O15" s="325">
        <f t="shared" si="6"/>
        <v>550</v>
      </c>
      <c r="P15" s="325">
        <f t="shared" si="6"/>
        <v>550</v>
      </c>
      <c r="Q15" s="327">
        <f>SUM(D15:P15)</f>
        <v>6600</v>
      </c>
      <c r="R15" s="308"/>
    </row>
    <row r="16" spans="1:18" ht="14.25" x14ac:dyDescent="0.2">
      <c r="A16" s="308"/>
      <c r="B16" s="328"/>
      <c r="C16" s="318"/>
      <c r="D16" s="340"/>
      <c r="E16" s="340"/>
      <c r="F16" s="340"/>
      <c r="G16" s="340"/>
      <c r="H16" s="340"/>
      <c r="I16" s="340"/>
      <c r="J16" s="340"/>
      <c r="K16" s="340"/>
      <c r="L16" s="340"/>
      <c r="M16" s="340"/>
      <c r="N16" s="340"/>
      <c r="O16" s="340"/>
      <c r="P16" s="340"/>
      <c r="Q16" s="322"/>
      <c r="R16" s="308"/>
    </row>
    <row r="17" spans="1:18" ht="15" x14ac:dyDescent="0.25">
      <c r="A17" s="308"/>
      <c r="B17" s="323" t="str">
        <f>[1]Orcado!B17</f>
        <v>Gasto</v>
      </c>
      <c r="C17" s="324"/>
      <c r="D17" s="325"/>
      <c r="E17" s="325">
        <v>550</v>
      </c>
      <c r="F17" s="325">
        <f>E17*(1+F16)</f>
        <v>550</v>
      </c>
      <c r="G17" s="325">
        <f>F17*(1+G16)</f>
        <v>550</v>
      </c>
      <c r="H17" s="325">
        <f t="shared" ref="H17:P17" si="7">G17*(1+H16)</f>
        <v>550</v>
      </c>
      <c r="I17" s="325">
        <f t="shared" si="7"/>
        <v>550</v>
      </c>
      <c r="J17" s="325">
        <f t="shared" si="7"/>
        <v>550</v>
      </c>
      <c r="K17" s="325">
        <f t="shared" si="7"/>
        <v>550</v>
      </c>
      <c r="L17" s="325">
        <f t="shared" si="7"/>
        <v>550</v>
      </c>
      <c r="M17" s="325">
        <f t="shared" si="7"/>
        <v>550</v>
      </c>
      <c r="N17" s="325">
        <f t="shared" si="7"/>
        <v>550</v>
      </c>
      <c r="O17" s="325">
        <f t="shared" si="7"/>
        <v>550</v>
      </c>
      <c r="P17" s="325">
        <f t="shared" si="7"/>
        <v>550</v>
      </c>
      <c r="Q17" s="327">
        <f>SUM(D17:P17)</f>
        <v>6600</v>
      </c>
      <c r="R17" s="308"/>
    </row>
    <row r="18" spans="1:18" ht="14.25" x14ac:dyDescent="0.2">
      <c r="A18" s="308"/>
      <c r="B18" s="311" t="s">
        <v>414</v>
      </c>
      <c r="C18" s="308"/>
      <c r="D18" s="308"/>
      <c r="E18" s="308"/>
      <c r="F18" s="308"/>
      <c r="G18" s="308"/>
      <c r="H18" s="308"/>
      <c r="I18" s="308"/>
      <c r="J18" s="308"/>
      <c r="K18" s="308"/>
      <c r="L18" s="308"/>
      <c r="M18" s="308"/>
      <c r="N18" s="308"/>
      <c r="O18" s="308"/>
      <c r="P18" s="308"/>
      <c r="Q18" s="308"/>
      <c r="R18" s="308"/>
    </row>
    <row r="19" spans="1:18" ht="14.25" x14ac:dyDescent="0.2">
      <c r="A19" s="308"/>
      <c r="B19" s="308" t="str">
        <f>[1]Orcado!B19</f>
        <v>Custo de Implementação</v>
      </c>
      <c r="C19" s="308"/>
      <c r="D19" s="341">
        <v>4000</v>
      </c>
      <c r="E19" s="341">
        <v>400</v>
      </c>
      <c r="F19" s="342">
        <f>E19</f>
        <v>400</v>
      </c>
      <c r="G19" s="342">
        <f t="shared" ref="G19:P19" si="8">F19</f>
        <v>400</v>
      </c>
      <c r="H19" s="342">
        <f t="shared" si="8"/>
        <v>400</v>
      </c>
      <c r="I19" s="342">
        <f t="shared" si="8"/>
        <v>400</v>
      </c>
      <c r="J19" s="342">
        <f t="shared" si="8"/>
        <v>400</v>
      </c>
      <c r="K19" s="342">
        <f t="shared" si="8"/>
        <v>400</v>
      </c>
      <c r="L19" s="342">
        <f t="shared" si="8"/>
        <v>400</v>
      </c>
      <c r="M19" s="342">
        <f t="shared" si="8"/>
        <v>400</v>
      </c>
      <c r="N19" s="342">
        <f t="shared" si="8"/>
        <v>400</v>
      </c>
      <c r="O19" s="342">
        <f t="shared" si="8"/>
        <v>400</v>
      </c>
      <c r="P19" s="342">
        <f t="shared" si="8"/>
        <v>400</v>
      </c>
      <c r="Q19" s="317">
        <f t="shared" ref="Q19:Q28" si="9">SUM(D19:P19)</f>
        <v>8800</v>
      </c>
      <c r="R19" s="308"/>
    </row>
    <row r="20" spans="1:18" ht="14.25" x14ac:dyDescent="0.2">
      <c r="A20" s="308"/>
      <c r="B20" s="308" t="str">
        <f>[1]Orcado!B20</f>
        <v>Custo da Operação</v>
      </c>
      <c r="C20" s="308"/>
      <c r="D20" s="341"/>
      <c r="E20" s="341"/>
      <c r="F20" s="342">
        <f t="shared" ref="F20:P28" si="10">E20</f>
        <v>0</v>
      </c>
      <c r="G20" s="342">
        <f t="shared" si="10"/>
        <v>0</v>
      </c>
      <c r="H20" s="342">
        <f t="shared" si="10"/>
        <v>0</v>
      </c>
      <c r="I20" s="342">
        <f t="shared" si="10"/>
        <v>0</v>
      </c>
      <c r="J20" s="342">
        <f t="shared" si="10"/>
        <v>0</v>
      </c>
      <c r="K20" s="342">
        <f t="shared" si="10"/>
        <v>0</v>
      </c>
      <c r="L20" s="342">
        <f t="shared" si="10"/>
        <v>0</v>
      </c>
      <c r="M20" s="342">
        <f t="shared" si="10"/>
        <v>0</v>
      </c>
      <c r="N20" s="342">
        <f t="shared" si="10"/>
        <v>0</v>
      </c>
      <c r="O20" s="342">
        <f t="shared" si="10"/>
        <v>0</v>
      </c>
      <c r="P20" s="342">
        <f t="shared" si="10"/>
        <v>0</v>
      </c>
      <c r="Q20" s="317">
        <f t="shared" si="9"/>
        <v>0</v>
      </c>
      <c r="R20" s="308"/>
    </row>
    <row r="21" spans="1:18" ht="14.25" x14ac:dyDescent="0.2">
      <c r="A21" s="308"/>
      <c r="B21" s="308" t="str">
        <f>[1]Orcado!B21</f>
        <v>Custos de Treinamento</v>
      </c>
      <c r="C21" s="308"/>
      <c r="D21" s="341"/>
      <c r="E21" s="341"/>
      <c r="F21" s="342">
        <f t="shared" si="10"/>
        <v>0</v>
      </c>
      <c r="G21" s="342">
        <f t="shared" si="10"/>
        <v>0</v>
      </c>
      <c r="H21" s="342">
        <f t="shared" si="10"/>
        <v>0</v>
      </c>
      <c r="I21" s="342">
        <f t="shared" si="10"/>
        <v>0</v>
      </c>
      <c r="J21" s="342">
        <f t="shared" si="10"/>
        <v>0</v>
      </c>
      <c r="K21" s="342">
        <f t="shared" si="10"/>
        <v>0</v>
      </c>
      <c r="L21" s="342">
        <f t="shared" si="10"/>
        <v>0</v>
      </c>
      <c r="M21" s="342">
        <f t="shared" si="10"/>
        <v>0</v>
      </c>
      <c r="N21" s="342">
        <f t="shared" si="10"/>
        <v>0</v>
      </c>
      <c r="O21" s="342">
        <f t="shared" si="10"/>
        <v>0</v>
      </c>
      <c r="P21" s="342">
        <f t="shared" si="10"/>
        <v>0</v>
      </c>
      <c r="Q21" s="317">
        <f t="shared" si="9"/>
        <v>0</v>
      </c>
      <c r="R21" s="308"/>
    </row>
    <row r="22" spans="1:18" ht="15" x14ac:dyDescent="0.25">
      <c r="A22" s="308"/>
      <c r="B22" s="331" t="str">
        <f>[1]Orcado!B22</f>
        <v>Design da interface (UI) e protótipos</v>
      </c>
      <c r="C22" s="332"/>
      <c r="D22" s="341">
        <v>3000</v>
      </c>
      <c r="E22" s="341"/>
      <c r="F22" s="342">
        <f t="shared" si="10"/>
        <v>0</v>
      </c>
      <c r="G22" s="342">
        <f t="shared" si="10"/>
        <v>0</v>
      </c>
      <c r="H22" s="342">
        <f t="shared" si="10"/>
        <v>0</v>
      </c>
      <c r="I22" s="342">
        <f t="shared" si="10"/>
        <v>0</v>
      </c>
      <c r="J22" s="342">
        <f t="shared" si="10"/>
        <v>0</v>
      </c>
      <c r="K22" s="342">
        <f t="shared" si="10"/>
        <v>0</v>
      </c>
      <c r="L22" s="342">
        <f t="shared" si="10"/>
        <v>0</v>
      </c>
      <c r="M22" s="342">
        <f t="shared" si="10"/>
        <v>0</v>
      </c>
      <c r="N22" s="342">
        <f t="shared" si="10"/>
        <v>0</v>
      </c>
      <c r="O22" s="342">
        <f t="shared" si="10"/>
        <v>0</v>
      </c>
      <c r="P22" s="342">
        <f t="shared" si="10"/>
        <v>0</v>
      </c>
      <c r="Q22" s="317">
        <f t="shared" si="9"/>
        <v>3000</v>
      </c>
      <c r="R22" s="308"/>
    </row>
    <row r="23" spans="1:18" ht="15" x14ac:dyDescent="0.25">
      <c r="A23" s="308"/>
      <c r="B23" s="331" t="str">
        <f>[1]Orcado!B23</f>
        <v>Teste de usabilidade e ajustes</v>
      </c>
      <c r="C23" s="332"/>
      <c r="D23" s="341"/>
      <c r="E23" s="341"/>
      <c r="F23" s="342">
        <f t="shared" si="10"/>
        <v>0</v>
      </c>
      <c r="G23" s="342">
        <f t="shared" si="10"/>
        <v>0</v>
      </c>
      <c r="H23" s="342">
        <f t="shared" si="10"/>
        <v>0</v>
      </c>
      <c r="I23" s="342">
        <f t="shared" si="10"/>
        <v>0</v>
      </c>
      <c r="J23" s="342">
        <f t="shared" si="10"/>
        <v>0</v>
      </c>
      <c r="K23" s="342">
        <f t="shared" si="10"/>
        <v>0</v>
      </c>
      <c r="L23" s="342">
        <f t="shared" si="10"/>
        <v>0</v>
      </c>
      <c r="M23" s="342">
        <f t="shared" si="10"/>
        <v>0</v>
      </c>
      <c r="N23" s="342">
        <f t="shared" si="10"/>
        <v>0</v>
      </c>
      <c r="O23" s="342">
        <f t="shared" si="10"/>
        <v>0</v>
      </c>
      <c r="P23" s="342">
        <f t="shared" si="10"/>
        <v>0</v>
      </c>
      <c r="Q23" s="317">
        <f t="shared" si="9"/>
        <v>0</v>
      </c>
      <c r="R23" s="308"/>
    </row>
    <row r="24" spans="1:18" ht="15" x14ac:dyDescent="0.25">
      <c r="A24" s="308"/>
      <c r="B24" s="331" t="str">
        <f>[1]Orcado!B24</f>
        <v>Desenvolvimento da estrutura do app</v>
      </c>
      <c r="C24" s="332"/>
      <c r="D24" s="341">
        <v>6000</v>
      </c>
      <c r="E24" s="341"/>
      <c r="F24" s="342">
        <f t="shared" si="10"/>
        <v>0</v>
      </c>
      <c r="G24" s="342">
        <f t="shared" si="10"/>
        <v>0</v>
      </c>
      <c r="H24" s="342">
        <f t="shared" si="10"/>
        <v>0</v>
      </c>
      <c r="I24" s="342">
        <f t="shared" si="10"/>
        <v>0</v>
      </c>
      <c r="J24" s="342">
        <f t="shared" si="10"/>
        <v>0</v>
      </c>
      <c r="K24" s="342">
        <f t="shared" si="10"/>
        <v>0</v>
      </c>
      <c r="L24" s="342">
        <f t="shared" si="10"/>
        <v>0</v>
      </c>
      <c r="M24" s="342">
        <f t="shared" si="10"/>
        <v>0</v>
      </c>
      <c r="N24" s="342">
        <f t="shared" si="10"/>
        <v>0</v>
      </c>
      <c r="O24" s="342">
        <f t="shared" si="10"/>
        <v>0</v>
      </c>
      <c r="P24" s="342">
        <f t="shared" si="10"/>
        <v>0</v>
      </c>
      <c r="Q24" s="317">
        <f t="shared" si="9"/>
        <v>6000</v>
      </c>
      <c r="R24" s="308"/>
    </row>
    <row r="25" spans="1:18" ht="15" x14ac:dyDescent="0.25">
      <c r="A25" s="308"/>
      <c r="B25" s="331" t="str">
        <f>[1]Orcado!B25</f>
        <v>Desenvolvimento da IA para comparação de preços</v>
      </c>
      <c r="C25" s="332"/>
      <c r="D25" s="341">
        <v>5000</v>
      </c>
      <c r="E25" s="341"/>
      <c r="F25" s="342">
        <f t="shared" si="10"/>
        <v>0</v>
      </c>
      <c r="G25" s="342">
        <f t="shared" si="10"/>
        <v>0</v>
      </c>
      <c r="H25" s="342">
        <f t="shared" si="10"/>
        <v>0</v>
      </c>
      <c r="I25" s="342">
        <f t="shared" si="10"/>
        <v>0</v>
      </c>
      <c r="J25" s="342">
        <f t="shared" si="10"/>
        <v>0</v>
      </c>
      <c r="K25" s="342">
        <f t="shared" si="10"/>
        <v>0</v>
      </c>
      <c r="L25" s="342">
        <f t="shared" si="10"/>
        <v>0</v>
      </c>
      <c r="M25" s="342">
        <f t="shared" si="10"/>
        <v>0</v>
      </c>
      <c r="N25" s="342">
        <f t="shared" si="10"/>
        <v>0</v>
      </c>
      <c r="O25" s="342">
        <f t="shared" si="10"/>
        <v>0</v>
      </c>
      <c r="P25" s="342">
        <f t="shared" si="10"/>
        <v>0</v>
      </c>
      <c r="Q25" s="317">
        <f t="shared" si="9"/>
        <v>5000</v>
      </c>
      <c r="R25" s="308"/>
    </row>
    <row r="26" spans="1:18" ht="15" x14ac:dyDescent="0.25">
      <c r="A26" s="308"/>
      <c r="B26" s="331" t="str">
        <f>[1]Orcado!B26</f>
        <v>Integração com sistemas de pagamento e localização</v>
      </c>
      <c r="C26" s="332"/>
      <c r="D26" s="341"/>
      <c r="E26" s="341"/>
      <c r="F26" s="342">
        <f t="shared" si="10"/>
        <v>0</v>
      </c>
      <c r="G26" s="342">
        <f t="shared" si="10"/>
        <v>0</v>
      </c>
      <c r="H26" s="342">
        <f t="shared" si="10"/>
        <v>0</v>
      </c>
      <c r="I26" s="342">
        <f t="shared" si="10"/>
        <v>0</v>
      </c>
      <c r="J26" s="342">
        <f t="shared" si="10"/>
        <v>0</v>
      </c>
      <c r="K26" s="342">
        <f t="shared" si="10"/>
        <v>0</v>
      </c>
      <c r="L26" s="342">
        <f t="shared" si="10"/>
        <v>0</v>
      </c>
      <c r="M26" s="342">
        <f t="shared" si="10"/>
        <v>0</v>
      </c>
      <c r="N26" s="342">
        <f t="shared" si="10"/>
        <v>0</v>
      </c>
      <c r="O26" s="342">
        <f t="shared" si="10"/>
        <v>0</v>
      </c>
      <c r="P26" s="342">
        <f t="shared" si="10"/>
        <v>0</v>
      </c>
      <c r="Q26" s="317">
        <f t="shared" si="9"/>
        <v>0</v>
      </c>
      <c r="R26" s="308"/>
    </row>
    <row r="27" spans="1:18" ht="15" x14ac:dyDescent="0.25">
      <c r="A27" s="308"/>
      <c r="B27" s="331" t="str">
        <f>[1]Orcado!B27</f>
        <v>Testes de funcionalidade e usabilidade</v>
      </c>
      <c r="C27" s="332"/>
      <c r="D27" s="341"/>
      <c r="E27" s="341"/>
      <c r="F27" s="342">
        <f t="shared" si="10"/>
        <v>0</v>
      </c>
      <c r="G27" s="342">
        <f t="shared" si="10"/>
        <v>0</v>
      </c>
      <c r="H27" s="342">
        <f t="shared" si="10"/>
        <v>0</v>
      </c>
      <c r="I27" s="342">
        <f t="shared" si="10"/>
        <v>0</v>
      </c>
      <c r="J27" s="342">
        <f t="shared" si="10"/>
        <v>0</v>
      </c>
      <c r="K27" s="342">
        <f t="shared" si="10"/>
        <v>0</v>
      </c>
      <c r="L27" s="342">
        <f t="shared" si="10"/>
        <v>0</v>
      </c>
      <c r="M27" s="342">
        <f t="shared" si="10"/>
        <v>0</v>
      </c>
      <c r="N27" s="342">
        <f t="shared" si="10"/>
        <v>0</v>
      </c>
      <c r="O27" s="342">
        <f t="shared" si="10"/>
        <v>0</v>
      </c>
      <c r="P27" s="342">
        <f t="shared" si="10"/>
        <v>0</v>
      </c>
      <c r="Q27" s="317">
        <f t="shared" si="9"/>
        <v>0</v>
      </c>
      <c r="R27" s="308"/>
    </row>
    <row r="28" spans="1:18" ht="15" x14ac:dyDescent="0.25">
      <c r="A28" s="308"/>
      <c r="B28" s="331" t="str">
        <f>[1]Orcado!B28</f>
        <v>Preparar infraestrutura para lojas de aplicativos</v>
      </c>
      <c r="C28" s="332"/>
      <c r="D28" s="341"/>
      <c r="E28" s="341"/>
      <c r="F28" s="342">
        <f t="shared" si="10"/>
        <v>0</v>
      </c>
      <c r="G28" s="342">
        <f t="shared" si="10"/>
        <v>0</v>
      </c>
      <c r="H28" s="342">
        <f t="shared" si="10"/>
        <v>0</v>
      </c>
      <c r="I28" s="342">
        <f t="shared" si="10"/>
        <v>0</v>
      </c>
      <c r="J28" s="342">
        <f t="shared" si="10"/>
        <v>0</v>
      </c>
      <c r="K28" s="342">
        <f t="shared" si="10"/>
        <v>0</v>
      </c>
      <c r="L28" s="342">
        <f t="shared" si="10"/>
        <v>0</v>
      </c>
      <c r="M28" s="342">
        <f t="shared" si="10"/>
        <v>0</v>
      </c>
      <c r="N28" s="342">
        <f t="shared" si="10"/>
        <v>0</v>
      </c>
      <c r="O28" s="342">
        <f t="shared" si="10"/>
        <v>0</v>
      </c>
      <c r="P28" s="342">
        <f t="shared" si="10"/>
        <v>0</v>
      </c>
      <c r="Q28" s="317">
        <f t="shared" si="9"/>
        <v>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3"/>
      <c r="F36" s="333"/>
      <c r="G36" s="333"/>
      <c r="H36" s="333"/>
      <c r="I36" s="333"/>
      <c r="J36" s="308"/>
      <c r="K36" s="308"/>
      <c r="L36" s="308"/>
      <c r="M36" s="308"/>
      <c r="N36" s="308"/>
      <c r="O36" s="308"/>
      <c r="P36" s="308"/>
      <c r="Q36" s="308"/>
      <c r="R36" s="308"/>
    </row>
    <row r="37" spans="1:18" ht="15" x14ac:dyDescent="0.25">
      <c r="A37" s="308"/>
      <c r="B37" s="334" t="s">
        <v>419</v>
      </c>
      <c r="C37" s="308"/>
      <c r="D37" s="308"/>
      <c r="E37" s="308"/>
      <c r="F37" s="308"/>
      <c r="G37" s="308"/>
      <c r="H37" s="308"/>
      <c r="I37" s="308"/>
      <c r="J37" s="308"/>
      <c r="K37" s="308"/>
      <c r="L37" s="308"/>
      <c r="M37" s="308"/>
      <c r="N37" s="308"/>
      <c r="O37" s="308"/>
      <c r="P37" s="308"/>
      <c r="Q37" s="308"/>
      <c r="R37" s="308"/>
    </row>
    <row r="38" spans="1:18" ht="14.25" x14ac:dyDescent="0.2">
      <c r="A38" s="308"/>
      <c r="B38" s="335"/>
      <c r="C38" s="336"/>
      <c r="D38" s="336"/>
      <c r="E38" s="308"/>
      <c r="F38" s="308"/>
      <c r="G38" s="308"/>
      <c r="H38" s="308"/>
      <c r="I38" s="308"/>
      <c r="J38" s="308"/>
      <c r="K38" s="308"/>
      <c r="L38" s="308"/>
      <c r="M38" s="308"/>
      <c r="N38" s="308"/>
      <c r="O38" s="308"/>
      <c r="P38" s="308"/>
      <c r="Q38" s="308"/>
      <c r="R38" s="308"/>
    </row>
    <row r="39" spans="1:18" ht="14.25" x14ac:dyDescent="0.2">
      <c r="A39" s="308"/>
      <c r="B39" s="335" t="s">
        <v>420</v>
      </c>
      <c r="C39" s="337"/>
      <c r="D39" s="337">
        <f>NPV([1]Param!D4,E5:P5)+D5</f>
        <v>44409.108412207446</v>
      </c>
      <c r="E39" s="308"/>
      <c r="F39" s="308"/>
      <c r="G39" s="308"/>
      <c r="H39" s="308"/>
      <c r="I39" s="308"/>
      <c r="J39" s="308"/>
      <c r="K39" s="308"/>
      <c r="L39" s="308"/>
      <c r="M39" s="308"/>
      <c r="N39" s="308"/>
      <c r="O39" s="308"/>
      <c r="P39" s="308"/>
      <c r="Q39" s="308"/>
      <c r="R39" s="308"/>
    </row>
    <row r="40" spans="1:18" ht="14.25" x14ac:dyDescent="0.2">
      <c r="A40" s="308"/>
      <c r="B40" s="335" t="s">
        <v>421</v>
      </c>
      <c r="C40" s="308"/>
      <c r="D40" s="338">
        <f>COUNTIF(D6:P6,"&lt;=0")</f>
        <v>0</v>
      </c>
      <c r="E40" s="308"/>
      <c r="F40" s="308"/>
      <c r="G40" s="308"/>
      <c r="H40" s="308"/>
      <c r="I40" s="308"/>
      <c r="J40" s="308"/>
      <c r="K40" s="308"/>
      <c r="L40" s="308"/>
      <c r="M40" s="308"/>
      <c r="N40" s="308"/>
      <c r="O40" s="308"/>
      <c r="P40" s="308"/>
      <c r="Q40" s="308"/>
      <c r="R40" s="308"/>
    </row>
    <row r="41" spans="1:18" ht="14.25" x14ac:dyDescent="0.2">
      <c r="A41" s="308"/>
      <c r="B41" s="335" t="s">
        <v>422</v>
      </c>
      <c r="C41" s="336"/>
      <c r="D41" s="339">
        <f>SUM(E5:P5)/-D5</f>
        <v>-2.1</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23</vt:i4>
      </vt:variant>
      <vt:variant>
        <vt:lpstr>Intervalos Nomeados</vt:lpstr>
      </vt:variant>
      <vt:variant>
        <vt:i4>4</vt:i4>
      </vt:variant>
    </vt:vector>
  </HeadingPairs>
  <TitlesOfParts>
    <vt:vector size="27" baseType="lpstr">
      <vt:lpstr>Project Charter</vt:lpstr>
      <vt:lpstr>WBS-MACRO-ATIVIDADE</vt:lpstr>
      <vt:lpstr>SAM SRM</vt:lpstr>
      <vt:lpstr>WBS_Detalhado (ordem etapas)</vt:lpstr>
      <vt:lpstr>WBS_Detalhado (ordem depend)</vt:lpstr>
      <vt:lpstr>REDE DE PROCEDENCIA</vt:lpstr>
      <vt:lpstr>CAPA(PREVISÕES DO ORÇAMENTO)</vt:lpstr>
      <vt:lpstr>ORÇADO</vt:lpstr>
      <vt:lpstr>REALIZADO</vt:lpstr>
      <vt:lpstr>STATUS</vt:lpstr>
      <vt:lpstr>PARAM</vt:lpstr>
      <vt:lpstr>CAPA(GESTÃO DE RISCO)</vt:lpstr>
      <vt:lpstr>IDENTIFICAR</vt:lpstr>
      <vt:lpstr>QUALIFICAR</vt:lpstr>
      <vt:lpstr>QUANTIFICAR</vt:lpstr>
      <vt:lpstr>SENSIBILIDADE AO RISCO</vt:lpstr>
      <vt:lpstr>Plano de Comunicação</vt:lpstr>
      <vt:lpstr>ROTEIRO DE GESTÃO DE RH</vt:lpstr>
      <vt:lpstr>MAPA DE COMUNICAÇÃO</vt:lpstr>
      <vt:lpstr>MATRIZ RESPONSABILIDADE</vt:lpstr>
      <vt:lpstr>Gráfico de Gantt</vt:lpstr>
      <vt:lpstr>PV_dependência</vt:lpstr>
      <vt:lpstr>Cronograma_de_Custos (2)</vt:lpstr>
      <vt:lpstr>'Project Charter'!_Toc263168221</vt:lpstr>
      <vt:lpstr>'Project Charter'!_Toc263168223</vt:lpstr>
      <vt:lpstr>Início_do_projeto</vt:lpstr>
      <vt:lpstr>Semana_de_exibição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dc:creator>
  <cp:lastModifiedBy>icaluidelsil@gmail.com</cp:lastModifiedBy>
  <dcterms:created xsi:type="dcterms:W3CDTF">2025-03-11T16:24:14Z</dcterms:created>
  <dcterms:modified xsi:type="dcterms:W3CDTF">2025-05-19T01:58:10Z</dcterms:modified>
</cp:coreProperties>
</file>