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EstaPastaDeTrabalho" defaultThemeVersion="124226"/>
  <mc:AlternateContent xmlns:mc="http://schemas.openxmlformats.org/markup-compatibility/2006">
    <mc:Choice Requires="x15">
      <x15ac:absPath xmlns:x15ac="http://schemas.microsoft.com/office/spreadsheetml/2010/11/ac" url="C:\Users\gusta\Videos\GESTAO\entrega3\"/>
    </mc:Choice>
  </mc:AlternateContent>
  <xr:revisionPtr revIDLastSave="0" documentId="8_{B4520B1E-7E69-4FDC-8EB9-4E8D567492FF}" xr6:coauthVersionLast="47" xr6:coauthVersionMax="47" xr10:uidLastSave="{00000000-0000-0000-0000-000000000000}"/>
  <bookViews>
    <workbookView xWindow="-108" yWindow="-108" windowWidth="23256" windowHeight="12456" tabRatio="854" firstSheet="12" activeTab="18" xr2:uid="{00000000-000D-0000-FFFF-FFFF00000000}"/>
  </bookViews>
  <sheets>
    <sheet name="Gráfico de Gantt" sheetId="18" state="hidden" r:id="rId1"/>
    <sheet name="Capa" sheetId="30" r:id="rId2"/>
    <sheet name="Project Charter" sheetId="21" r:id="rId3"/>
    <sheet name="SAM SRM" sheetId="20" r:id="rId4"/>
    <sheet name="WBS-MACRO" sheetId="22" r:id="rId5"/>
    <sheet name="WBS_Detalhado (ordem etapas)" sheetId="23" r:id="rId6"/>
    <sheet name="WBS_Detalhado (ordem depend)" sheetId="25" r:id="rId7"/>
    <sheet name="Gestao_Risco_Identificar" sheetId="31" r:id="rId8"/>
    <sheet name="Gestao_Risco_Qualificar" sheetId="32" r:id="rId9"/>
    <sheet name="Gestao_Risco_Quantificar" sheetId="33" r:id="rId10"/>
    <sheet name="Proposta_Rede_Procedencia" sheetId="38" r:id="rId11"/>
    <sheet name="Diagrama de rede-precedência" sheetId="39" r:id="rId12"/>
    <sheet name="Fluxo_Caixa_Previsto" sheetId="34" r:id="rId13"/>
    <sheet name="Fluxo_Caixa_Realizado" sheetId="35" r:id="rId14"/>
    <sheet name="Stataus_Custos" sheetId="36" r:id="rId15"/>
    <sheet name="Gestao_RH" sheetId="29" r:id="rId16"/>
    <sheet name="Matriz_Responsabilidade" sheetId="27" r:id="rId17"/>
    <sheet name="Matriz_Nivel_Competencia" sheetId="28" r:id="rId18"/>
    <sheet name="Comunicacao" sheetId="40" r:id="rId19"/>
    <sheet name="PV_dependência" sheetId="17" state="hidden" r:id="rId20"/>
    <sheet name="Cronograma_de_Custos (2)" sheetId="6" state="hidden" r:id="rId21"/>
  </sheets>
  <externalReferences>
    <externalReference r:id="rId22"/>
    <externalReference r:id="rId23"/>
    <externalReference r:id="rId24"/>
    <externalReference r:id="rId25"/>
    <externalReference r:id="rId26"/>
    <externalReference r:id="rId27"/>
  </externalReferences>
  <definedNames>
    <definedName name="A" hidden="1">{"'TG'!$A$1:$L$37"}</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_xlnm.Print_Area" localSheetId="20">'Cronograma_de_Custos (2)'!$B$2:$X$18</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39" l="1"/>
  <c r="L47" i="39"/>
  <c r="Z46" i="39"/>
  <c r="AH40" i="39"/>
  <c r="AG40" i="39"/>
  <c r="L38" i="39"/>
  <c r="V37" i="39"/>
  <c r="U37" i="39"/>
  <c r="Q37" i="39"/>
  <c r="P37" i="39" s="1"/>
  <c r="AD35" i="39"/>
  <c r="H34" i="39"/>
  <c r="G34" i="39"/>
  <c r="AC33" i="39"/>
  <c r="AC35" i="39" s="1"/>
  <c r="AJ32" i="39"/>
  <c r="AI32" i="39"/>
  <c r="X31" i="39"/>
  <c r="W31" i="39"/>
  <c r="P31" i="39"/>
  <c r="O31" i="39"/>
  <c r="S30" i="39"/>
  <c r="K27" i="39"/>
  <c r="AE25" i="39"/>
  <c r="AD25" i="39"/>
  <c r="H25" i="39"/>
  <c r="G25" i="39"/>
  <c r="AJ23" i="39"/>
  <c r="AI23" i="39"/>
  <c r="Y22" i="39"/>
  <c r="X22" i="39"/>
  <c r="N22" i="39"/>
  <c r="U21" i="39"/>
  <c r="T21" i="39"/>
  <c r="L19" i="39"/>
  <c r="K19" i="39"/>
  <c r="Q18" i="39"/>
  <c r="I18" i="39"/>
  <c r="AI14" i="39"/>
  <c r="AH14" i="39"/>
  <c r="AE13" i="39"/>
  <c r="D8" i="36" l="1"/>
  <c r="C8" i="36"/>
  <c r="D7" i="36"/>
  <c r="C7" i="36"/>
  <c r="D6" i="36"/>
  <c r="C6" i="36"/>
  <c r="C9" i="36" s="1"/>
  <c r="B6" i="36"/>
  <c r="B7" i="36" s="1"/>
  <c r="B8" i="36" s="1"/>
  <c r="E5" i="36"/>
  <c r="D5" i="36"/>
  <c r="F5" i="36" s="1"/>
  <c r="F6" i="36" s="1"/>
  <c r="P29" i="35"/>
  <c r="P28" i="35"/>
  <c r="P30" i="35" s="1"/>
  <c r="O28" i="35"/>
  <c r="O30" i="35" s="1"/>
  <c r="N28" i="35"/>
  <c r="N30" i="35" s="1"/>
  <c r="M28" i="35"/>
  <c r="M30" i="35" s="1"/>
  <c r="L28" i="35"/>
  <c r="L30" i="35" s="1"/>
  <c r="P27" i="35"/>
  <c r="K27" i="35"/>
  <c r="E27" i="35"/>
  <c r="P26" i="35"/>
  <c r="K26" i="35"/>
  <c r="E26" i="35"/>
  <c r="P25" i="35"/>
  <c r="K25" i="35"/>
  <c r="E25" i="35"/>
  <c r="P24" i="35"/>
  <c r="K24" i="35"/>
  <c r="E24" i="35"/>
  <c r="P23" i="35"/>
  <c r="K23" i="35"/>
  <c r="E23" i="35"/>
  <c r="P22" i="35"/>
  <c r="K22" i="35"/>
  <c r="E22" i="35"/>
  <c r="P21" i="35"/>
  <c r="K21" i="35"/>
  <c r="E21" i="35"/>
  <c r="P20" i="35"/>
  <c r="K20" i="35"/>
  <c r="E20" i="35"/>
  <c r="P19" i="35"/>
  <c r="K19" i="35"/>
  <c r="E19" i="35"/>
  <c r="P18" i="35"/>
  <c r="K18" i="35"/>
  <c r="E18" i="35"/>
  <c r="P17" i="35"/>
  <c r="K17" i="35"/>
  <c r="E17" i="35"/>
  <c r="P16" i="35"/>
  <c r="K16" i="35"/>
  <c r="E16" i="35"/>
  <c r="P15" i="35"/>
  <c r="K15" i="35"/>
  <c r="E15" i="35"/>
  <c r="P14" i="35"/>
  <c r="K14" i="35"/>
  <c r="E14" i="35"/>
  <c r="P13" i="35"/>
  <c r="K13" i="35"/>
  <c r="E13" i="35"/>
  <c r="P12" i="35"/>
  <c r="K12" i="35"/>
  <c r="E12" i="35"/>
  <c r="P11" i="35"/>
  <c r="K11" i="35"/>
  <c r="E11" i="35"/>
  <c r="P10" i="35"/>
  <c r="K10" i="35"/>
  <c r="E10" i="35"/>
  <c r="P9" i="35"/>
  <c r="K9" i="35"/>
  <c r="E9" i="35"/>
  <c r="P8" i="35"/>
  <c r="K8" i="35"/>
  <c r="E8" i="35"/>
  <c r="P29" i="34"/>
  <c r="P28" i="34"/>
  <c r="P30" i="34" s="1"/>
  <c r="O28" i="34"/>
  <c r="O30" i="34" s="1"/>
  <c r="N28" i="34"/>
  <c r="N30" i="34" s="1"/>
  <c r="M28" i="34"/>
  <c r="M30" i="34" s="1"/>
  <c r="L28" i="34"/>
  <c r="L30" i="34" s="1"/>
  <c r="P27" i="34"/>
  <c r="K27" i="34"/>
  <c r="E27" i="34"/>
  <c r="P26" i="34"/>
  <c r="K26" i="34"/>
  <c r="E26" i="34"/>
  <c r="P25" i="34"/>
  <c r="K25" i="34"/>
  <c r="E25" i="34"/>
  <c r="P24" i="34"/>
  <c r="K24" i="34"/>
  <c r="E24" i="34"/>
  <c r="P23" i="34"/>
  <c r="K23" i="34"/>
  <c r="E23" i="34"/>
  <c r="P22" i="34"/>
  <c r="K22" i="34"/>
  <c r="E22" i="34"/>
  <c r="P21" i="34"/>
  <c r="K21" i="34"/>
  <c r="E21" i="34"/>
  <c r="P20" i="34"/>
  <c r="K20" i="34"/>
  <c r="E20" i="34"/>
  <c r="P19" i="34"/>
  <c r="K19" i="34"/>
  <c r="E19" i="34"/>
  <c r="P18" i="34"/>
  <c r="K18" i="34"/>
  <c r="E18" i="34"/>
  <c r="P17" i="34"/>
  <c r="K17" i="34"/>
  <c r="E17" i="34"/>
  <c r="P16" i="34"/>
  <c r="K16" i="34"/>
  <c r="E16" i="34"/>
  <c r="P15" i="34"/>
  <c r="K15" i="34"/>
  <c r="E15" i="34"/>
  <c r="P14" i="34"/>
  <c r="K14" i="34"/>
  <c r="E14" i="34"/>
  <c r="P13" i="34"/>
  <c r="K13" i="34"/>
  <c r="E13" i="34"/>
  <c r="P12" i="34"/>
  <c r="K12" i="34"/>
  <c r="E12" i="34"/>
  <c r="P11" i="34"/>
  <c r="K11" i="34"/>
  <c r="E11" i="34"/>
  <c r="P10" i="34"/>
  <c r="K10" i="34"/>
  <c r="E10" i="34"/>
  <c r="P9" i="34"/>
  <c r="K9" i="34"/>
  <c r="E9" i="34"/>
  <c r="P8" i="34"/>
  <c r="K8" i="34"/>
  <c r="E8" i="34"/>
  <c r="E6" i="36" l="1"/>
  <c r="E7" i="36" s="1"/>
  <c r="E8" i="36" s="1"/>
  <c r="D9" i="36"/>
  <c r="C10" i="36" s="1"/>
  <c r="F7" i="36"/>
  <c r="G6" i="36"/>
  <c r="G5" i="36"/>
  <c r="H5" i="36"/>
  <c r="H6" i="36" l="1"/>
  <c r="F8" i="36"/>
  <c r="H7" i="36"/>
  <c r="G7" i="36"/>
  <c r="H8" i="36" l="1"/>
  <c r="G8" i="36"/>
  <c r="K15" i="33" l="1"/>
  <c r="J15" i="33"/>
  <c r="E15" i="33"/>
  <c r="D15" i="33"/>
  <c r="C15" i="33"/>
  <c r="B15" i="33"/>
  <c r="A15" i="33"/>
  <c r="K14" i="33"/>
  <c r="J14" i="33"/>
  <c r="E14" i="33"/>
  <c r="D14" i="33"/>
  <c r="C14" i="33"/>
  <c r="B14" i="33"/>
  <c r="A14" i="33"/>
  <c r="K13" i="33"/>
  <c r="J13" i="33"/>
  <c r="E13" i="33"/>
  <c r="D13" i="33"/>
  <c r="C13" i="33"/>
  <c r="B13" i="33"/>
  <c r="A13" i="33"/>
  <c r="K12" i="33"/>
  <c r="J12" i="33"/>
  <c r="E12" i="33"/>
  <c r="D12" i="33"/>
  <c r="C12" i="33"/>
  <c r="B12" i="33"/>
  <c r="A12" i="33"/>
  <c r="K11" i="33"/>
  <c r="J11" i="33"/>
  <c r="E11" i="33"/>
  <c r="D11" i="33"/>
  <c r="C11" i="33"/>
  <c r="B11" i="33"/>
  <c r="A11" i="33"/>
  <c r="K10" i="33"/>
  <c r="J10" i="33"/>
  <c r="E10" i="33"/>
  <c r="D10" i="33"/>
  <c r="C10" i="33"/>
  <c r="B10" i="33"/>
  <c r="A10" i="33"/>
  <c r="K9" i="33"/>
  <c r="J9" i="33"/>
  <c r="E9" i="33"/>
  <c r="D9" i="33"/>
  <c r="C9" i="33"/>
  <c r="B9" i="33"/>
  <c r="A9" i="33"/>
  <c r="K8" i="33"/>
  <c r="J8" i="33"/>
  <c r="E8" i="33"/>
  <c r="D8" i="33"/>
  <c r="C8" i="33"/>
  <c r="B8" i="33"/>
  <c r="A8" i="33"/>
  <c r="A4" i="33"/>
  <c r="N15" i="32"/>
  <c r="M15" i="32"/>
  <c r="I15" i="32"/>
  <c r="J15" i="32" s="1"/>
  <c r="E15" i="32"/>
  <c r="D15" i="32"/>
  <c r="C15" i="32"/>
  <c r="B15" i="32"/>
  <c r="A15" i="32"/>
  <c r="N14" i="32"/>
  <c r="M14" i="32"/>
  <c r="I14" i="32"/>
  <c r="J14" i="32" s="1"/>
  <c r="E14" i="32"/>
  <c r="D14" i="32"/>
  <c r="C14" i="32"/>
  <c r="B14" i="32"/>
  <c r="A14" i="32"/>
  <c r="N13" i="32"/>
  <c r="M13" i="32"/>
  <c r="I13" i="32"/>
  <c r="J13" i="32" s="1"/>
  <c r="E13" i="32"/>
  <c r="D13" i="32"/>
  <c r="C13" i="32"/>
  <c r="B13" i="32"/>
  <c r="A13" i="32"/>
  <c r="N12" i="32"/>
  <c r="M12" i="32"/>
  <c r="I12" i="32"/>
  <c r="J12" i="32" s="1"/>
  <c r="E12" i="32"/>
  <c r="D12" i="32"/>
  <c r="C12" i="32"/>
  <c r="B12" i="32"/>
  <c r="A12" i="32"/>
  <c r="N11" i="32"/>
  <c r="M11" i="32"/>
  <c r="I11" i="32"/>
  <c r="J11" i="32" s="1"/>
  <c r="E11" i="32"/>
  <c r="D11" i="32"/>
  <c r="C11" i="32"/>
  <c r="B11" i="32"/>
  <c r="A11" i="32"/>
  <c r="N10" i="32"/>
  <c r="M10" i="32"/>
  <c r="I10" i="32"/>
  <c r="J10" i="32" s="1"/>
  <c r="E10" i="32"/>
  <c r="D10" i="32"/>
  <c r="C10" i="32"/>
  <c r="B10" i="32"/>
  <c r="A10" i="32"/>
  <c r="N9" i="32"/>
  <c r="M9" i="32"/>
  <c r="I9" i="32"/>
  <c r="J9" i="32" s="1"/>
  <c r="E9" i="32"/>
  <c r="D9" i="32"/>
  <c r="C9" i="32"/>
  <c r="B9" i="32"/>
  <c r="A9" i="32"/>
  <c r="N8" i="32"/>
  <c r="M8" i="32"/>
  <c r="I8" i="32"/>
  <c r="J8" i="32" s="1"/>
  <c r="E8" i="32"/>
  <c r="D8" i="32"/>
  <c r="C8" i="32"/>
  <c r="B8" i="32"/>
  <c r="A8" i="32"/>
  <c r="A4" i="32"/>
  <c r="A4" i="31"/>
  <c r="J32" i="23" l="1"/>
  <c r="J29" i="23"/>
  <c r="J36" i="23" s="1"/>
  <c r="J24" i="23"/>
  <c r="J19" i="23"/>
  <c r="J13" i="23"/>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DSS</author>
  </authors>
  <commentList>
    <comment ref="C3" authorId="0" shapeId="0" xr:uid="{6AA2C5F0-877C-4C06-93E1-FC3FC1C155E6}">
      <text>
        <r>
          <rPr>
            <b/>
            <sz val="8"/>
            <color indexed="81"/>
            <rFont val="Tahoma"/>
            <family val="2"/>
          </rPr>
          <t>Gerente do Projeto</t>
        </r>
      </text>
    </comment>
    <comment ref="D3" authorId="0" shapeId="0" xr:uid="{2D5E3859-47A6-4D9C-A3C5-FCD4215376EA}">
      <text>
        <r>
          <rPr>
            <b/>
            <sz val="7"/>
            <color indexed="81"/>
            <rFont val="Tahoma"/>
            <family val="2"/>
          </rPr>
          <t>Gerente de Adequação do Espaço Físico</t>
        </r>
      </text>
    </comment>
    <comment ref="E3" authorId="0" shapeId="0" xr:uid="{057E0EB2-7B91-4112-852D-A2C33F1CC5BF}">
      <text>
        <r>
          <rPr>
            <b/>
            <sz val="8"/>
            <color indexed="81"/>
            <rFont val="Tahoma"/>
            <family val="2"/>
          </rPr>
          <t>Gerente de Aquisição de Equipamentos</t>
        </r>
      </text>
    </comment>
    <comment ref="F3" authorId="0" shapeId="0" xr:uid="{D7ECE385-8903-489C-A932-AA83EC380C3C}">
      <text>
        <r>
          <rPr>
            <b/>
            <sz val="8"/>
            <color indexed="81"/>
            <rFont val="Tahoma"/>
            <family val="2"/>
          </rPr>
          <t>Gerente de Mão-de-Obra</t>
        </r>
      </text>
    </comment>
    <comment ref="G3" authorId="0" shapeId="0" xr:uid="{CBC41CF1-F5F6-4511-9FE9-8CB0D2710592}">
      <text>
        <r>
          <rPr>
            <b/>
            <sz val="8"/>
            <color indexed="81"/>
            <rFont val="Tahoma"/>
            <family val="2"/>
          </rPr>
          <t>Gerente de Contratações de Terceiros</t>
        </r>
      </text>
    </comment>
    <comment ref="H3" authorId="0" shapeId="0" xr:uid="{A35DF5D5-A85E-460D-80DE-07A57845A3C7}">
      <text>
        <r>
          <rPr>
            <b/>
            <sz val="8"/>
            <color indexed="81"/>
            <rFont val="Tahoma"/>
            <family val="2"/>
          </rPr>
          <t>Designer de Interiores</t>
        </r>
      </text>
    </comment>
    <comment ref="I3" authorId="0" shapeId="0" xr:uid="{22D0A72E-4A05-4154-BCB9-6AE3656D206D}">
      <text>
        <r>
          <rPr>
            <b/>
            <sz val="8"/>
            <color indexed="81"/>
            <rFont val="Tahoma"/>
            <family val="2"/>
          </rPr>
          <t>Sistema de Informatização</t>
        </r>
      </text>
    </comment>
    <comment ref="J3" authorId="0" shapeId="0" xr:uid="{AFECA221-B313-4E6F-962C-B38DFF31E060}">
      <text>
        <r>
          <rPr>
            <b/>
            <sz val="8"/>
            <color indexed="81"/>
            <rFont val="Tahoma"/>
            <family val="2"/>
          </rPr>
          <t>Sistemas de Segurança</t>
        </r>
      </text>
    </comment>
  </commentList>
</comments>
</file>

<file path=xl/sharedStrings.xml><?xml version="1.0" encoding="utf-8"?>
<sst xmlns="http://schemas.openxmlformats.org/spreadsheetml/2006/main" count="1700" uniqueCount="897">
  <si>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</si>
  <si>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</si>
  <si>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</si>
  <si>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</si>
  <si>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</si>
  <si>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</si>
  <si>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</si>
  <si>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</si>
  <si>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</si>
  <si>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</si>
  <si>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</si>
  <si>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</si>
  <si>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</si>
  <si>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</si>
  <si>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</si>
  <si>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</si>
  <si>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</si>
  <si>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</si>
  <si>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</si>
  <si>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</si>
  <si>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</si>
  <si>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</si>
  <si>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</si>
  <si>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</si>
  <si>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</si>
  <si>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</si>
  <si>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</si>
  <si>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</si>
  <si>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</si>
  <si>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</si>
  <si>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</si>
  <si>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</si>
  <si>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</si>
  <si>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</si>
  <si>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</si>
  <si>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</si>
  <si>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</si>
  <si>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</si>
  <si>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</si>
  <si>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</si>
  <si>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</si>
  <si>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</si>
  <si>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</si>
  <si>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</si>
  <si>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</si>
  <si>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</si>
  <si>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</si>
  <si>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</si>
  <si>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</si>
  <si>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</si>
  <si>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</si>
  <si>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</si>
  <si>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</si>
  <si>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</si>
  <si>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</si>
  <si>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</si>
  <si>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</si>
  <si>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</si>
  <si>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</si>
  <si>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</si>
  <si>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</si>
  <si>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</si>
  <si>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</si>
  <si>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</si>
  <si>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</si>
  <si>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</si>
  <si>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</si>
  <si>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</si>
  <si>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</si>
  <si>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</si>
  <si>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</si>
  <si>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</si>
  <si>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</si>
  <si>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</si>
  <si>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</si>
  <si>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</si>
  <si>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</si>
  <si>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</si>
  <si>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</si>
  <si>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</si>
  <si>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</si>
  <si>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</si>
  <si>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</si>
  <si>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</si>
  <si>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</si>
  <si>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</si>
  <si>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</si>
  <si>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</si>
  <si>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</si>
  <si>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</si>
  <si>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</si>
  <si>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</si>
  <si>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</si>
  <si>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</si>
  <si>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</si>
  <si>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</si>
  <si>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</si>
  <si>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</si>
  <si>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</si>
  <si>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</si>
  <si>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</si>
  <si>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</si>
  <si>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</si>
  <si>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</si>
  <si>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</si>
  <si>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</si>
  <si>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</si>
  <si>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</si>
  <si>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</si>
  <si>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</si>
  <si>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</si>
  <si>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</si>
  <si>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</si>
  <si>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</si>
  <si>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</si>
  <si>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</si>
  <si>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</si>
  <si>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</si>
  <si>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</si>
  <si>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</si>
  <si>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</si>
  <si>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</si>
  <si>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</si>
  <si>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</si>
  <si>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</si>
  <si>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</si>
  <si>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</si>
  <si>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</si>
  <si>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</si>
  <si>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</si>
  <si>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</si>
  <si>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</si>
  <si>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</si>
  <si>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</si>
  <si>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</si>
  <si>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</si>
  <si>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</si>
  <si>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</si>
  <si>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</si>
  <si>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</si>
  <si>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</si>
  <si>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</si>
  <si>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</si>
  <si>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</si>
  <si>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</si>
  <si>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</si>
  <si>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</si>
  <si>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</si>
  <si>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</si>
  <si>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</si>
  <si>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</si>
  <si>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</si>
  <si>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</si>
  <si>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</si>
  <si>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</si>
  <si>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</si>
  <si>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</si>
  <si>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</si>
  <si>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</si>
  <si>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</si>
  <si>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</si>
  <si>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</si>
  <si>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</si>
  <si>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</si>
  <si>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</si>
  <si>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Product Owner</t>
  </si>
  <si>
    <t>Desenvolvedores</t>
  </si>
  <si>
    <t>Equipe de Suporte ao Cliente</t>
  </si>
  <si>
    <t>Objetivos</t>
  </si>
  <si>
    <t>Metas</t>
  </si>
  <si>
    <t>Sintonia "fina"</t>
  </si>
  <si>
    <t>Área de Interesse</t>
  </si>
  <si>
    <t>Nível de Detalhe</t>
  </si>
  <si>
    <t>Formato</t>
  </si>
  <si>
    <t>Frequência</t>
  </si>
  <si>
    <t>Mecanismo de Entrega</t>
  </si>
  <si>
    <t>SRM</t>
  </si>
  <si>
    <t>Problemas recorrentes relatados pelos usuários, solicitações de recursos.</t>
  </si>
  <si>
    <t>Resultados gerais do projeto, conformidade com os objetivos estratégicos, desempenho financeiro.</t>
  </si>
  <si>
    <t>Reuniões presenciais ou virtuais, relatórios executivos enviados por e-mail.</t>
  </si>
  <si>
    <t>Reuniões virtuais, relatórios enviados por e-mail.</t>
  </si>
  <si>
    <t>Reuniões virtuais, e-mails informativos.</t>
  </si>
  <si>
    <t>Equipe de Marketing</t>
  </si>
  <si>
    <t>Equipe de UX/UI</t>
  </si>
  <si>
    <t>Equipe Comercial</t>
  </si>
  <si>
    <t>Gerência Executiva</t>
  </si>
  <si>
    <t>Usuários Finais</t>
  </si>
  <si>
    <t xml:space="preserve">Equipe de QA </t>
  </si>
  <si>
    <t>Equipe de Banco de Dados</t>
  </si>
  <si>
    <t>Equipe de Segurança da Informação</t>
  </si>
  <si>
    <t>Equipe de Análise de Dados</t>
  </si>
  <si>
    <t>Parceiros e Fornecedores</t>
  </si>
  <si>
    <t xml:space="preserve">Criar um aplicativo funcional, confiável e de fácil manutenção.	</t>
  </si>
  <si>
    <t>Implementar recursos, garantir a estabilidade do sistema e otimizar o desempenho do Web App.</t>
  </si>
  <si>
    <t xml:space="preserve">Garantir que o aplicativo atenda às necessidades dos usuários e esteja alinhado com os objetivos do negócio.	</t>
  </si>
  <si>
    <t>Lançamento bem-sucedido, aumento de usuários ativos e alta satisfação do cliente.</t>
  </si>
  <si>
    <t xml:space="preserve">Promover o aplicativo e aumentar a base de usuários.	</t>
  </si>
  <si>
    <t>Criar campanhas eficazes, aumentar a visibilidade do aplicativo e atrair novos usuários.</t>
  </si>
  <si>
    <t xml:space="preserve">Garantir uma experiência de usuário intuitiva, agradável e acessível via navegador.	</t>
  </si>
  <si>
    <t>Criar designs funcionais e responsivos, reduzir a fricção do usuário e garantir acessibilidade.</t>
  </si>
  <si>
    <t xml:space="preserve">Resolver problemas dos usuários e fornecer suporte eficaz.	</t>
  </si>
  <si>
    <t>Melhorar a satisfação do cliente, reduzir o tempo de resposta e manter a retenção de usuários.</t>
  </si>
  <si>
    <t xml:space="preserve">Aumentar a base de usuários e a receita do aplicativo.	</t>
  </si>
  <si>
    <t>Expandir parcerias, aumentar a receita e fechar contratos estratégicos.</t>
  </si>
  <si>
    <t xml:space="preserve">Alinhar o aplicativo com a visão da empresa e garantir o sucesso financeiro.	</t>
  </si>
  <si>
    <t>Definir prioridades, alocar recursos e tomar decisões estratégicas para o crescimento do projeto.</t>
  </si>
  <si>
    <t xml:space="preserve">Encontrar a opção de transporte mais barata e eficiente.	</t>
  </si>
  <si>
    <t>Ter acesso a informações precisas e atualizadas sobre custos e tempos de viagem.</t>
  </si>
  <si>
    <t xml:space="preserve">Garantir que o aplicativo esteja livre de bugs e funcione conforme o esperado.	</t>
  </si>
  <si>
    <t>Realizar testes de qualidade e desempenho, identificar e corrigir bugs antes do lançamento.</t>
  </si>
  <si>
    <t xml:space="preserve">Garantir a integridade, segurança e desempenho dos dados do aplicativo.	</t>
  </si>
  <si>
    <t>Estruturar e manter um banco de dados eficiente, seguro e escalável.</t>
  </si>
  <si>
    <t xml:space="preserve">Proteger os dados dos usuários e garantir a privacidade.	</t>
  </si>
  <si>
    <t>Implementar medidas de segurança, como criptografia e autenticação segura.</t>
  </si>
  <si>
    <t xml:space="preserve">Fornecer insights sobre o uso do aplicativo e o comportamento dos usuários.	</t>
  </si>
  <si>
    <t>Analisar métricas de uso, identificar tendências e sugerir melhorias com base em dados.</t>
  </si>
  <si>
    <t xml:space="preserve">Integrar serviços externos (como APIs de transporte) ao aplicativo.	</t>
  </si>
  <si>
    <t>Garantir a integração eficiente de APIs e a disponibilidade de dados em tempo real.</t>
  </si>
  <si>
    <t xml:space="preserve">Desenvolvimento de software, aprendizado contínuo, satisfação com o trabalho bem feito.	</t>
  </si>
  <si>
    <t xml:space="preserve">Alto poder técnico, influência na qualidade do produto.	</t>
  </si>
  <si>
    <t>Impacto direto na funcionalidade e desempenho do aplicativo.</t>
  </si>
  <si>
    <t xml:space="preserve">Sucesso do produto, crescimento da empresa, satisfação do cliente.	</t>
  </si>
  <si>
    <t xml:space="preserve">Alto poder de decisão sobre o escopo e prioridades do projeto.	</t>
  </si>
  <si>
    <t>Impacto direto no sucesso do produto e na satisfação do cliente.</t>
  </si>
  <si>
    <t xml:space="preserve">Crescimento da base de usuários, sucesso das campanhas, reconhecimento da marca.	 </t>
  </si>
  <si>
    <t xml:space="preserve">Influência na percepção do mercado e aquisição de usuários.	</t>
  </si>
  <si>
    <t>Impacto direto na aquisição de usuários e no sucesso financeiro.</t>
  </si>
  <si>
    <t xml:space="preserve">Satisfação do usuário, design inovador, usabilidade.	</t>
  </si>
  <si>
    <t xml:space="preserve">Influência na experiência do usuário e na interface do aplicativo.	</t>
  </si>
  <si>
    <t>Impacto direto na satisfação e retenção de usuários.</t>
  </si>
  <si>
    <t xml:space="preserve">Satisfação do cliente, resolução eficiente de problemas.	</t>
  </si>
  <si>
    <t xml:space="preserve">Influência na retenção e satisfação do cliente.	</t>
  </si>
  <si>
    <t>Impacto direto na fidelização e satisfação dos usuários.</t>
  </si>
  <si>
    <t xml:space="preserve">Crescimento financeiro, expansão do mercado, fechamento de negócios.	</t>
  </si>
  <si>
    <t xml:space="preserve">Influência nas parcerias e na receita do aplicativo.	</t>
  </si>
  <si>
    <t>Impacto direto no sucesso financeiro e na expansão do mercado.</t>
  </si>
  <si>
    <t xml:space="preserve">Crescimento da empresa, sucesso financeiro, alinhamento estratégico.	</t>
  </si>
  <si>
    <t xml:space="preserve">Alto poder de decisão sobre recursos e direção do projeto.	</t>
  </si>
  <si>
    <t>Impacto direto no sucesso global do projeto e da empresa.</t>
  </si>
  <si>
    <t xml:space="preserve">Economia de tempo e dinheiro, conveniência.	</t>
  </si>
  <si>
    <t xml:space="preserve">Influência indireta através do feedback e uso do aplicativo.	</t>
  </si>
  <si>
    <t>Impacto direto na adoção e sucesso do aplicativo.</t>
  </si>
  <si>
    <t xml:space="preserve">Qualidade do produto, satisfação do cliente, redução de erros.	</t>
  </si>
  <si>
    <t xml:space="preserve">Influência na qualidade técnica e na experiência do usuário.	</t>
  </si>
  <si>
    <t>Impacto direto na estabilidade e confiabilidade do aplicativo.</t>
  </si>
  <si>
    <t xml:space="preserve">Integridade dos dados, segurança, desempenho do sistema.	</t>
  </si>
  <si>
    <t xml:space="preserve">Influência na qualidade e disponibilidade dos dados.	</t>
  </si>
  <si>
    <t>Impacto direto no desempenho e confiabilidade do aplicativo.</t>
  </si>
  <si>
    <t xml:space="preserve">Segurança dos dados, privacidade do usuário, conformidade com regulamentações.	</t>
  </si>
  <si>
    <t xml:space="preserve">Influência na segurança e conformidade do aplicativo.	</t>
  </si>
  <si>
    <t>Impacto direto na confiança do usuário e na conformidade legal.</t>
  </si>
  <si>
    <t xml:space="preserve">Insights baseados em dados, melhoria contínua do produto.	</t>
  </si>
  <si>
    <t xml:space="preserve">Influência nas decisões baseadas em dados e na evolução do produto.	</t>
  </si>
  <si>
    <t>Impacto direto na tomada de decisões e na melhoria do aplicativo.</t>
  </si>
  <si>
    <t xml:space="preserve">Integração eficiente de serviços, parcerias estratégicas, crescimento mútuo.	</t>
  </si>
  <si>
    <t xml:space="preserve">Influência na disponibilidade e qualidade dos serviços integrados.	</t>
  </si>
  <si>
    <t>Impacto direto na funcionalidade e na experiência do usuário.</t>
  </si>
  <si>
    <t xml:space="preserve">Implementar funcionalidades, corrigir bugs, garantir a estabilidade do sistema.	</t>
  </si>
  <si>
    <t xml:space="preserve">Alinhamento com o Product Owner e equipe de UX/UI.	</t>
  </si>
  <si>
    <t>Prioridades de desenvolvimento, correção de bugs, novos recursos.</t>
  </si>
  <si>
    <t xml:space="preserve">Definir o backlog, priorizar tarefas, garantir o alinhamento com as necessidades dos usuários.	</t>
  </si>
  <si>
    <t xml:space="preserve">Alinhamento com a gerência executiva e equipe de desenvolvimento.	</t>
  </si>
  <si>
    <t>Feedback dos usuários, métricas de desempenho, status do desenvolvimento.</t>
  </si>
  <si>
    <t xml:space="preserve">Criar e executar campanhas de marketing, analisar métricas de marketing.	</t>
  </si>
  <si>
    <t xml:space="preserve">Alinhamento com a equipe comercial e gerência executiva.	</t>
  </si>
  <si>
    <t>Resultados de campanhas de marketing, análise de público-alvo, insights sobre concorrência.</t>
  </si>
  <si>
    <t xml:space="preserve">Criar designs, realizar testes de usabilidade, propor melhorias de interface.	</t>
  </si>
  <si>
    <t xml:space="preserve">Alinhamento com a equipe de desenvolvimento e Product Owner.	</t>
  </si>
  <si>
    <t>Feedback dos usuários, testes de usabilidade, propostas de design.</t>
  </si>
  <si>
    <t xml:space="preserve">Responder a solicitações, resolver problemas, coletar feedback dos usuários.	</t>
  </si>
  <si>
    <t xml:space="preserve">Negociar parcerias, fechar contratos, atingir metas de receita.	</t>
  </si>
  <si>
    <t xml:space="preserve">Alinhamento com a equipe de marketing e gerência executiva.	</t>
  </si>
  <si>
    <t>Estratégias de venda, parcerias potenciais, métricas de aquisição de clientes.</t>
  </si>
  <si>
    <t xml:space="preserve">Definir a visão do projeto, alocar recursos, tomar decisões estratégicas.	</t>
  </si>
  <si>
    <t xml:space="preserve">Alinhamento com todas as equipes do projeto.	</t>
  </si>
  <si>
    <t xml:space="preserve">Fornecer feedback, utilizar o aplicativo, sugerir melhorias.	</t>
  </si>
  <si>
    <t xml:space="preserve">Alinhamento com a equipe de UX/UI e Product Owner.	</t>
  </si>
  <si>
    <t>Feedback do usuário, testes de usabilidade, propostas de melhorias.</t>
  </si>
  <si>
    <t xml:space="preserve">Realizar testes, identificar bugs, garantir a qualidade do produto.	</t>
  </si>
  <si>
    <t>Testes de qualidade e desempenho, identificação e correção de bugs.</t>
  </si>
  <si>
    <t xml:space="preserve">Estruturar o banco de dados, garantir a segurança e integridade dos dados.	</t>
  </si>
  <si>
    <t xml:space="preserve">Alinhamento com a equipe de desenvolvimento e segurança da informação.	</t>
  </si>
  <si>
    <t>Análise do banco de dados, estruturação de dados, segurança.</t>
  </si>
  <si>
    <t xml:space="preserve">Implementar medidas de segurança, garantir a privacidade dos dados.	</t>
  </si>
  <si>
    <t xml:space="preserve">Alinhamento com a equipe de desenvolvimento e jurídica.	</t>
  </si>
  <si>
    <t>Segurança e privacidade dos dados, conformidade com leis de proteção de dados.</t>
  </si>
  <si>
    <t xml:space="preserve">Analisar dados, identificar tendências, sugerir melhorias.	</t>
  </si>
  <si>
    <t xml:space="preserve">Alinhamento com a equipe de marketing e Product Owner.	</t>
  </si>
  <si>
    <t>Métricas de uso, análise de tendências, insights de dados.</t>
  </si>
  <si>
    <t xml:space="preserve">Garantir a integração eficiente de APIs e a disponibilidade de dados em tempo real.	</t>
  </si>
  <si>
    <t>Integração de APIs, disponibilidade de dados, parcerias estratégicas.</t>
  </si>
  <si>
    <t xml:space="preserve">Detalhado	</t>
  </si>
  <si>
    <t>Reuniões diárias (dailys), relatórios técnicos.</t>
  </si>
  <si>
    <t xml:space="preserve">Conciso e informativo	</t>
  </si>
  <si>
    <t>E-mails, reuniões de revisão.</t>
  </si>
  <si>
    <t>Relatórios de campanhas, reuniões de análise.</t>
  </si>
  <si>
    <t>Reuniões de design, relatórios de usabilidade.</t>
  </si>
  <si>
    <t xml:space="preserve">Resumido	</t>
  </si>
  <si>
    <t>Relatórios de suporte, reuniões de revisão.</t>
  </si>
  <si>
    <t>Reuniões de estratégia, e-mails de atualização.</t>
  </si>
  <si>
    <t xml:space="preserve">Alto nível	</t>
  </si>
  <si>
    <t>Relatórios executivos, reuniões de revisão.</t>
  </si>
  <si>
    <t>Pesquisas de satisfação, feedback via aplicativo.</t>
  </si>
  <si>
    <t>Relatórios de testes, reuniões de revisão.</t>
  </si>
  <si>
    <t>Relatórios técnicos, reuniões de revisão.</t>
  </si>
  <si>
    <t>Detalhado</t>
  </si>
  <si>
    <t>Relatórios de segurança, reuniões de revisão.</t>
  </si>
  <si>
    <t>Relatórios de análise, reuniões de revisão.</t>
  </si>
  <si>
    <t>Relatórios de integração, reuniões de revisão.</t>
  </si>
  <si>
    <t xml:space="preserve">Diário durante a sprint, reuniões semanais.	</t>
  </si>
  <si>
    <t>Reuniões virtuais, quadros de tarefas online.</t>
  </si>
  <si>
    <t xml:space="preserve">Mensalmente ou conforme necessário.	</t>
  </si>
  <si>
    <t>E-mails, reuniões virtuais.</t>
  </si>
  <si>
    <t xml:space="preserve">Mensal para análise de campanhas, atualizações semanais.	</t>
  </si>
  <si>
    <t xml:space="preserve">Semanal durante a sprint.	</t>
  </si>
  <si>
    <t>Reuniões virtuais, ferramentas de design (Canva, Figma).</t>
  </si>
  <si>
    <t xml:space="preserve">Mensal para revisão de suporte, atualizações conforme necessário.	</t>
  </si>
  <si>
    <t xml:space="preserve">Trimestral para revisão estratégica, semanal para atualizações de status.	</t>
  </si>
  <si>
    <t xml:space="preserve">Mensal para revisão executiva, atualizações conforme necessário.	</t>
  </si>
  <si>
    <t xml:space="preserve">Contínuo, conforme necessário.	</t>
  </si>
  <si>
    <t>Ferramentas de feedback no aplicativo, e-mails.</t>
  </si>
  <si>
    <t xml:space="preserve">Mensal para revisão de segurança, atualizações conforme necessário.	</t>
  </si>
  <si>
    <t xml:space="preserve">Mensal para análise de dados, atualizações conforme necessário.	</t>
  </si>
  <si>
    <t xml:space="preserve">Mensal para revisão de integração, atualizações conforme necessário.	</t>
  </si>
  <si>
    <r>
      <rPr>
        <sz val="12"/>
        <rFont val="Arial"/>
        <family val="2"/>
      </rPr>
      <t>ENTREGAS DO PROJETO</t>
    </r>
    <r>
      <rPr>
        <sz val="16"/>
        <rFont val="Arial"/>
        <family val="2"/>
      </rPr>
      <t xml:space="preserve">: </t>
    </r>
    <r>
      <rPr>
        <b/>
        <sz val="16"/>
        <color rgb="FF002060"/>
        <rFont val="Arial"/>
        <family val="2"/>
      </rPr>
      <t>COMPARA DRIVE</t>
    </r>
  </si>
  <si>
    <t>Duração em semanas</t>
  </si>
  <si>
    <t>Conclusão</t>
  </si>
  <si>
    <t xml:space="preserve">Recursos                                    </t>
  </si>
  <si>
    <t>Custos</t>
  </si>
  <si>
    <t>Obs</t>
  </si>
  <si>
    <t>2ª</t>
  </si>
  <si>
    <t>Pessoas</t>
  </si>
  <si>
    <t>4.1 Plano de ação detalhado da WBS (com dependência, tempo e recurso)</t>
  </si>
  <si>
    <t>Figma</t>
  </si>
  <si>
    <t>3.3</t>
  </si>
  <si>
    <t>3.4</t>
  </si>
  <si>
    <t>Servidor</t>
  </si>
  <si>
    <t>4.3</t>
  </si>
  <si>
    <t>4.4</t>
  </si>
  <si>
    <t>Análise de mercado</t>
  </si>
  <si>
    <t>LEVANTAMENTO DE REQUISITOS</t>
  </si>
  <si>
    <t>PESQUISA DE TECNOLOGIAS A SEREM UTILIZADAS</t>
  </si>
  <si>
    <t>IDENTIFICAÇÃO DE FUNCIONALIDADES E RECURSOS</t>
  </si>
  <si>
    <t>DISTRIBUIÇÃO DE FUNÇÃO AOS INTEGRANTES</t>
  </si>
  <si>
    <t>1.4</t>
  </si>
  <si>
    <t>Gestor</t>
  </si>
  <si>
    <t>Toda a equipe</t>
  </si>
  <si>
    <t>2.4</t>
  </si>
  <si>
    <t>2.5</t>
  </si>
  <si>
    <t>ANÁLISE DE MERCADO</t>
  </si>
  <si>
    <t>DEFINIÇÃO DE PÚBLICO ALVO</t>
  </si>
  <si>
    <t xml:space="preserve">APRIMORAR E APROFUNDAR REQUISITOS </t>
  </si>
  <si>
    <t>ANÁLISE DO BANCO DADOS</t>
  </si>
  <si>
    <t>FILTRAGEM DE DADOS</t>
  </si>
  <si>
    <t>1ª</t>
  </si>
  <si>
    <t>Analista</t>
  </si>
  <si>
    <t>Base de dados</t>
  </si>
  <si>
    <t>Design e prototipagem</t>
  </si>
  <si>
    <t>CRIAÇÃO DE DESIGN</t>
  </si>
  <si>
    <t>PROTOTIPAGEM DO DESIGN</t>
  </si>
  <si>
    <t>ADICIONAR ACESSIBILIDADE</t>
  </si>
  <si>
    <t>TESTAGEM DE INTERFACE</t>
  </si>
  <si>
    <t>Designer</t>
  </si>
  <si>
    <t>DEFINIR A ESTRUTURA DO SITE</t>
  </si>
  <si>
    <t>PROGRAMAÇÃO DO FRONT-END</t>
  </si>
  <si>
    <t>PROGRAMAÇÃO DO BACK-END</t>
  </si>
  <si>
    <t>INTEGRAÇÃO DE API's</t>
  </si>
  <si>
    <t>Data de início</t>
  </si>
  <si>
    <t>Data de término</t>
  </si>
  <si>
    <t>Desenvolvedor</t>
  </si>
  <si>
    <t>TESTES DE QUALIDADE E DESEMPENHO</t>
  </si>
  <si>
    <t>TESTES DE USABILIDADE</t>
  </si>
  <si>
    <t>Lançamento e expansão</t>
  </si>
  <si>
    <t>Visual Studio</t>
  </si>
  <si>
    <t>LANÇAMENTO</t>
  </si>
  <si>
    <t>PRODUZIR MATERIAIS DE MARKETING</t>
  </si>
  <si>
    <t>6.2</t>
  </si>
  <si>
    <t>6.3</t>
  </si>
  <si>
    <t xml:space="preserve">REALIZAÇÃO DE ATUALIZAÇÕES E MELHORIAS CONTÍNUAS </t>
  </si>
  <si>
    <t>Redes Sociais</t>
  </si>
  <si>
    <t>Navegador Web</t>
  </si>
  <si>
    <t>Etapas – Atividades</t>
  </si>
  <si>
    <t>Recursos</t>
  </si>
  <si>
    <t>Levantamento de requisitos</t>
  </si>
  <si>
    <t>1</t>
  </si>
  <si>
    <t>-</t>
  </si>
  <si>
    <t>Pesquisa de tecnologias a serem utilizadas</t>
  </si>
  <si>
    <t>Identificação de funcionalidades e recursos</t>
  </si>
  <si>
    <t>Distribuição de funções aos integrantes</t>
  </si>
  <si>
    <t>Definição de público-alvo</t>
  </si>
  <si>
    <t>Aprimorar e aprofundar requisitos</t>
  </si>
  <si>
    <t>Análise do banco de dados</t>
  </si>
  <si>
    <t>Filtragem de dados</t>
  </si>
  <si>
    <t>Criação de design</t>
  </si>
  <si>
    <t>3ª</t>
  </si>
  <si>
    <t>Prototipagem do design</t>
  </si>
  <si>
    <t>Adicionar acessibilidade</t>
  </si>
  <si>
    <t>Testagem de interface</t>
  </si>
  <si>
    <t>Definir a estrutura do site</t>
  </si>
  <si>
    <t>4ª</t>
  </si>
  <si>
    <t>Programação do front-end</t>
  </si>
  <si>
    <t>Programação do back-end</t>
  </si>
  <si>
    <t>Integração de APIs</t>
  </si>
  <si>
    <t>4.2 / 4.3</t>
  </si>
  <si>
    <t>Testes de qualidade e desempenho</t>
  </si>
  <si>
    <t>5ª</t>
  </si>
  <si>
    <t>Testes de usabilidade</t>
  </si>
  <si>
    <t>Produzir materiais de marketing</t>
  </si>
  <si>
    <t>6ª</t>
  </si>
  <si>
    <t>Redes sociais</t>
  </si>
  <si>
    <t>Realização de atualizações e melhorias contínuas</t>
  </si>
  <si>
    <t>Contínuo</t>
  </si>
  <si>
    <t>Matriz de Responsabilidade</t>
  </si>
  <si>
    <t>Equipe do Projeto</t>
  </si>
  <si>
    <t>GP</t>
  </si>
  <si>
    <t>Equipe do projeto</t>
  </si>
  <si>
    <t>GP - Gerente do Projeto</t>
  </si>
  <si>
    <t>R - Responsável pela Execução</t>
  </si>
  <si>
    <t>A - Responsável pela Aprovação</t>
  </si>
  <si>
    <t>C - Consultado</t>
  </si>
  <si>
    <t>I - Informado</t>
  </si>
  <si>
    <t>P - Participante</t>
  </si>
  <si>
    <t>GEF</t>
  </si>
  <si>
    <t>GAE</t>
  </si>
  <si>
    <t>GMO</t>
  </si>
  <si>
    <t>GC</t>
  </si>
  <si>
    <t>DI</t>
  </si>
  <si>
    <t>INFO</t>
  </si>
  <si>
    <t>SEG</t>
  </si>
  <si>
    <t>Levantamento de Requisitos</t>
  </si>
  <si>
    <t>A</t>
  </si>
  <si>
    <t>I</t>
  </si>
  <si>
    <t>R</t>
  </si>
  <si>
    <t>C</t>
  </si>
  <si>
    <t>Definição da Arquitetura do Sistema</t>
  </si>
  <si>
    <t>Desenvolvimento do Aplicativo</t>
  </si>
  <si>
    <t xml:space="preserve">Integração com APIs de Mobilidade	</t>
  </si>
  <si>
    <t xml:space="preserve">	Contratação de Equipe de TI	</t>
  </si>
  <si>
    <t xml:space="preserve">	Contratação de Serviços Terceirizados	</t>
  </si>
  <si>
    <t xml:space="preserve">	Adequação do Espaço Físico	</t>
  </si>
  <si>
    <t xml:space="preserve">	Design de Interface e Experiência (UI/UX)	</t>
  </si>
  <si>
    <t xml:space="preserve">	Garantia de Segurança da Informação	</t>
  </si>
  <si>
    <t xml:space="preserve">	Testes de Funcionalidade e Segurança	</t>
  </si>
  <si>
    <t xml:space="preserve">Aquisição de Equipamentos	</t>
  </si>
  <si>
    <t xml:space="preserve">	</t>
  </si>
  <si>
    <t>GEF – Gerente de Adequação do Espaço Físico</t>
  </si>
  <si>
    <t>GAE – Gerente da Aquisição de Equipamentos</t>
  </si>
  <si>
    <t>GMO – Gerente da Aquisição de Mão de Obra</t>
  </si>
  <si>
    <t>GC – Gerente de Contratações</t>
  </si>
  <si>
    <t>DI – Designer de Interiores:</t>
  </si>
  <si>
    <t>INFO – Informática</t>
  </si>
  <si>
    <t xml:space="preserve">SEG – Segurança: </t>
  </si>
  <si>
    <t>Código</t>
  </si>
  <si>
    <t>Gráfico RACI (Responsabilidade, Aprovação, Consultado e Informado)</t>
  </si>
  <si>
    <t>Legenda</t>
  </si>
  <si>
    <t>Gestão de RH</t>
  </si>
  <si>
    <t>Perfil de Qualificação</t>
  </si>
  <si>
    <t xml:space="preserve">MAPA DE COMPETÊNCIAS </t>
  </si>
  <si>
    <t>Nenhum conhecimento</t>
  </si>
  <si>
    <t>Empresa:</t>
  </si>
  <si>
    <t>CD - ComparaDrive</t>
  </si>
  <si>
    <t>Participou de treinamento</t>
  </si>
  <si>
    <t>Domínio básico</t>
  </si>
  <si>
    <t>Experiência prática</t>
  </si>
  <si>
    <t>Gustavo Henrique</t>
  </si>
  <si>
    <t>Especialista</t>
  </si>
  <si>
    <t>Habilitação</t>
  </si>
  <si>
    <t>Pessoa</t>
  </si>
  <si>
    <t>Atendimento à clientes</t>
  </si>
  <si>
    <t>Visita técnica</t>
  </si>
  <si>
    <t>Planejar atividades</t>
  </si>
  <si>
    <t>Elaborar proposta comercial</t>
  </si>
  <si>
    <r>
      <t>Acompanhamento (</t>
    </r>
    <r>
      <rPr>
        <i/>
        <sz val="10"/>
        <rFont val="Arial"/>
        <family val="2"/>
      </rPr>
      <t>follow-up</t>
    </r>
    <r>
      <rPr>
        <sz val="10"/>
        <rFont val="Arial"/>
      </rPr>
      <t>)</t>
    </r>
  </si>
  <si>
    <t>Utiliza processador de textos</t>
  </si>
  <si>
    <t>Utiliza Planilha</t>
  </si>
  <si>
    <t>Utiliza Project</t>
  </si>
  <si>
    <t>Utiliza CAD</t>
  </si>
  <si>
    <t>Negociação</t>
  </si>
  <si>
    <t>Gerencia Atividades</t>
  </si>
  <si>
    <t>Gerencia Projetos</t>
  </si>
  <si>
    <t>Lidera equipes</t>
  </si>
  <si>
    <t>Soluciona Problemas</t>
  </si>
  <si>
    <t>Resp. Segurança</t>
  </si>
  <si>
    <t>Procedimentos Administrativos</t>
  </si>
  <si>
    <t>Faturamento</t>
  </si>
  <si>
    <t>Emilly Depine</t>
  </si>
  <si>
    <t>Fernando José</t>
  </si>
  <si>
    <t>Renan Teixeira</t>
  </si>
  <si>
    <t>Informações sobre o projeto</t>
  </si>
  <si>
    <t>Projeto</t>
  </si>
  <si>
    <t>Gerente Responsável</t>
  </si>
  <si>
    <t>Gustavo Henrique Santos Araujo</t>
  </si>
  <si>
    <t>Data da avaliação</t>
  </si>
  <si>
    <t>Histórico da avaliação de riscos</t>
  </si>
  <si>
    <t>Criação do plano de gestão de risco.</t>
  </si>
  <si>
    <t>Project Charter</t>
  </si>
  <si>
    <t xml:space="preserve">SAM SRM </t>
  </si>
  <si>
    <t>WBS-MACRO, WBS DETALHADO (em ordem de etapas e dependências)</t>
  </si>
  <si>
    <t>Criação do plano de gestão de custos</t>
  </si>
  <si>
    <t>Criação do plano de gestão de projeto PERT-CPM</t>
  </si>
  <si>
    <t>Atualização dos planos de gestão (Riscos, custos e projeto PERT-CPM)</t>
  </si>
  <si>
    <t>Criação da Matriz de Competência</t>
  </si>
  <si>
    <t>Criação da Matriz de Responsabilidade</t>
  </si>
  <si>
    <t>Criação da Gestão de RH</t>
  </si>
  <si>
    <t>Início do projeto e planejamentos</t>
  </si>
  <si>
    <r>
      <t xml:space="preserve">Seção/depto: </t>
    </r>
    <r>
      <rPr>
        <b/>
        <sz val="10"/>
        <color theme="1"/>
        <rFont val="Arial"/>
        <family val="2"/>
      </rPr>
      <t>Gestão de Projetos</t>
    </r>
  </si>
  <si>
    <r>
      <t xml:space="preserve">Revisado em: </t>
    </r>
    <r>
      <rPr>
        <b/>
        <sz val="10"/>
        <color theme="1"/>
        <rFont val="Arial"/>
        <family val="2"/>
      </rPr>
      <t>13/05/2025</t>
    </r>
  </si>
  <si>
    <r>
      <t xml:space="preserve">Responsável: </t>
    </r>
    <r>
      <rPr>
        <b/>
        <sz val="10"/>
        <color theme="1"/>
        <rFont val="Arial"/>
        <family val="2"/>
      </rPr>
      <t>Gustavo Henrique</t>
    </r>
  </si>
  <si>
    <t>Identificação dos Riscos</t>
  </si>
  <si>
    <t>ID</t>
  </si>
  <si>
    <t>Declaração do Risco</t>
  </si>
  <si>
    <t>Resp.</t>
  </si>
  <si>
    <t>Estratégia de Resposta</t>
  </si>
  <si>
    <t>Plano de Prevenção</t>
  </si>
  <si>
    <t>Plano de Contingência</t>
  </si>
  <si>
    <t>Severidade 
(X,Y)</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</si>
  <si>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</si>
  <si>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</si>
  <si>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</si>
  <si>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</si>
  <si>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</si>
  <si>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</si>
  <si>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Requisitos</t>
  </si>
  <si>
    <t>Incompletos</t>
  </si>
  <si>
    <t>Como resultado da falta de envolvimento de usuários-chave</t>
  </si>
  <si>
    <t>Pode ocorrer a exclusão de funcionalidades críticas</t>
  </si>
  <si>
    <t>O que acarretaria em retrabalho massivo na fase de desenvolvimento</t>
  </si>
  <si>
    <t>Gustavo</t>
  </si>
  <si>
    <t>Mitigação</t>
  </si>
  <si>
    <t>Realizar workshops com todos os stakeholders e validar personas</t>
  </si>
  <si>
    <t>Priorizar requisitos em sprints curtos para validação iterativa</t>
  </si>
  <si>
    <t>Atraso no projeto e aumento nos custos</t>
  </si>
  <si>
    <t>R02</t>
  </si>
  <si>
    <t>Documentação</t>
  </si>
  <si>
    <t>Ambiguidade</t>
  </si>
  <si>
    <t>Como resultado da redação vaga ou subjetiva</t>
  </si>
  <si>
    <t>Pode ocorrer interpretações divergentes entre desenvolvedores e testadores</t>
  </si>
  <si>
    <t>O que geraria inconsistências no produto final</t>
  </si>
  <si>
    <t>Usar templates padronizados e linguagem técnica clara</t>
  </si>
  <si>
    <t>Realizar sessões de alinhamento com perguntas fechadas</t>
  </si>
  <si>
    <t>R03</t>
  </si>
  <si>
    <t>Escopo</t>
  </si>
  <si>
    <t>Expansão (Scope Creep)</t>
  </si>
  <si>
    <t>Como resultado da falta de controle nas solicitações de mudanças</t>
  </si>
  <si>
    <t>Pode ocorrer acúmulo de requisitos não planejados</t>
  </si>
  <si>
    <t>O que causaria atrasos e estouro do orçamento</t>
  </si>
  <si>
    <t>Emilly</t>
  </si>
  <si>
    <t>Prevenção</t>
  </si>
  <si>
    <t>Estabelecer processo formal de aprovação de mudanças com comitê</t>
  </si>
  <si>
    <t>Congelar escopo após aprovação inicial e criar backlog para versões futuras</t>
  </si>
  <si>
    <t>R04</t>
  </si>
  <si>
    <t>Tecnologia</t>
  </si>
  <si>
    <t>Obsolescência</t>
  </si>
  <si>
    <t>Como resultado da escolha de tecnologias não validadas</t>
  </si>
  <si>
    <t>Pode ocorrer incompatibilidade com requisitos não funcionais</t>
  </si>
  <si>
    <t>O que exigiria refatoração total do sistema</t>
  </si>
  <si>
    <t>Fernando</t>
  </si>
  <si>
    <t>Transferência</t>
  </si>
  <si>
    <t>Realizar POCs (Provas de Conceito) antes da definição final</t>
  </si>
  <si>
    <t>Contratar consultoria especializada para migração emergencial</t>
  </si>
  <si>
    <t>R05</t>
  </si>
  <si>
    <t>Comunicação</t>
  </si>
  <si>
    <t>Ruído</t>
  </si>
  <si>
    <t>Como resultado da barreira linguística com clientes estrangeiros</t>
  </si>
  <si>
    <t>Pode ocorrer distorção nas especificações técnicas</t>
  </si>
  <si>
    <t>O que resultaria em funcionalidades fora do contexto real</t>
  </si>
  <si>
    <t>Usar tradutores profissionais e glossários técnicos bilíngues</t>
  </si>
  <si>
    <t>Validar requisitos com terceiros especialistas no domínio</t>
  </si>
  <si>
    <t>R06</t>
  </si>
  <si>
    <t>Prazos</t>
  </si>
  <si>
    <t>Subestimação</t>
  </si>
  <si>
    <t>Como resultado da complexidade oculta nos requisitos</t>
  </si>
  <si>
    <t>Pode ocorrer atraso na finalização da análise</t>
  </si>
  <si>
    <t>O que impactaria todo o cronograma do projeto</t>
  </si>
  <si>
    <t>Aceitação</t>
  </si>
  <si>
    <t>Adicionar buffer de 20% no tempo estimado e dividir em milestones</t>
  </si>
  <si>
    <t>Realocar recursos de outras fases ou negociar prazos estendidos</t>
  </si>
  <si>
    <t>R07</t>
  </si>
  <si>
    <t>Conformidade</t>
  </si>
  <si>
    <t>Regulatórios</t>
  </si>
  <si>
    <t>Como resultado da falta de conhecimento sobre leis locais (ex: LGPD)</t>
  </si>
  <si>
    <t>Pode ocorrer descumprimento legal</t>
  </si>
  <si>
    <t>O que acarretaria multas e necessidade de ajustes emergenciais</t>
  </si>
  <si>
    <t>Renan</t>
  </si>
  <si>
    <t>Incluir auditoria jurídica na fase de análise</t>
  </si>
  <si>
    <t>Contratar especialistas em compliance para correção rápida</t>
  </si>
  <si>
    <t>R08</t>
  </si>
  <si>
    <t>Integração</t>
  </si>
  <si>
    <t>Dependências externas</t>
  </si>
  <si>
    <t>Como resultado da falta de análise detalhada de APIs de terceiros</t>
  </si>
  <si>
    <t>Pode ocorrer falha na integração com sistemas parceiros</t>
  </si>
  <si>
    <t>O que tornaria partes do sistema inoperantes</t>
  </si>
  <si>
    <t>Mapear todas as APIs necessárias e testar endpoints antes da validação</t>
  </si>
  <si>
    <t>Implementar módulos substitutos temporários (fallback)</t>
  </si>
  <si>
    <t>Fase ou Recurso</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</si>
  <si>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</si>
  <si>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</si>
  <si>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</si>
  <si>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</si>
  <si>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</si>
  <si>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</si>
  <si>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</si>
  <si>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</si>
  <si>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</si>
  <si>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</si>
  <si>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</si>
  <si>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</si>
  <si>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</si>
  <si>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</si>
  <si>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</si>
  <si>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Muito Alta - 0,8</t>
  </si>
  <si>
    <t>Entre 10% e 20% - 1,40</t>
  </si>
  <si>
    <t>Entre 10% e 20% - 2,40</t>
  </si>
  <si>
    <t>Moderada - 0,2</t>
  </si>
  <si>
    <t>Maior que 20% - 1,80</t>
  </si>
  <si>
    <t>Maior que 20% - 2,80</t>
  </si>
  <si>
    <t>Entre 5% e 10% - 1,20</t>
  </si>
  <si>
    <t>Muito baixa - 0,05</t>
  </si>
  <si>
    <t>Alta - 0,4</t>
  </si>
  <si>
    <t>Insignificante - 1,05</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</si>
  <si>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</si>
  <si>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</si>
  <si>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</si>
  <si>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</si>
  <si>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Dias de atraso na implantação</t>
  </si>
  <si>
    <t>Aumento no prazo para a entrega do produto final. Enviar um report para a diretoria ou superiores</t>
  </si>
  <si>
    <t>Refazer o mesmo serviço duas ou mais vezes e aumentar o tempo de entrega do projeto</t>
  </si>
  <si>
    <t>Sistema pode não ser confiável e não ter uma boa visibilidade dos usuários finais</t>
  </si>
  <si>
    <t>Entregar um sistema com falhas que não atendam as necessidades dos clientes finais</t>
  </si>
  <si>
    <t>Receber feedbacks negativos sobre o projeto e perca de credibilidade</t>
  </si>
  <si>
    <t>Insatisfação dos usuários e perca de mercado para outros produtos parecido</t>
  </si>
  <si>
    <t>Feedbacks negativos dos usuários e uma possível perca de usuários se o problema persistir</t>
  </si>
  <si>
    <t>Fluxo de Caixa do Projeto</t>
  </si>
  <si>
    <t>Área responsável pelo modelo: PMO</t>
  </si>
  <si>
    <t>VERSÃO:</t>
  </si>
  <si>
    <t>BETA</t>
  </si>
  <si>
    <t>STATUS: APROVADO</t>
  </si>
  <si>
    <t>Investimento Aprovado</t>
  </si>
  <si>
    <t>Início:</t>
  </si>
  <si>
    <t>Término:</t>
  </si>
  <si>
    <t>Previsão</t>
  </si>
  <si>
    <t>Descrição</t>
  </si>
  <si>
    <t>Investimento / Despesa</t>
  </si>
  <si>
    <t>Desenvolvimento / Infra-estrutura</t>
  </si>
  <si>
    <t>QTDE</t>
  </si>
  <si>
    <t>FORNECEDOR</t>
  </si>
  <si>
    <t>CÓDIGO ERP LANÇAMENTO</t>
  </si>
  <si>
    <t>CÓDIGO ERP REPASSE</t>
  </si>
  <si>
    <t>Preço R$</t>
  </si>
  <si>
    <t>TOTAL ( R$ )</t>
  </si>
  <si>
    <t>DESPESA</t>
  </si>
  <si>
    <t>INFRA-ESTRUTURA</t>
  </si>
  <si>
    <t>Consultoria TechData</t>
  </si>
  <si>
    <t>Pesquisa de Tecnologias</t>
  </si>
  <si>
    <t>Microsoft Azure</t>
  </si>
  <si>
    <t>Identificação de Funcionalidades</t>
  </si>
  <si>
    <t>Equipe Interna</t>
  </si>
  <si>
    <t>Distribuição de Funções</t>
  </si>
  <si>
    <t>Análise de Mercado</t>
  </si>
  <si>
    <t xml:space="preserve">Consultoria Beta	</t>
  </si>
  <si>
    <t>Definição de Público-Alvo</t>
  </si>
  <si>
    <t>Aprimorar Requisitos</t>
  </si>
  <si>
    <t>N/A</t>
  </si>
  <si>
    <t xml:space="preserve">Equipe Interna	</t>
  </si>
  <si>
    <t>Análise do Banco de Dados</t>
  </si>
  <si>
    <t>DBA Experts</t>
  </si>
  <si>
    <t>Filtragem de Dados</t>
  </si>
  <si>
    <t>Criação de Base de Dados</t>
  </si>
  <si>
    <t>Implementação da Coleta de Dados</t>
  </si>
  <si>
    <t>Desenvolvimento da Interface</t>
  </si>
  <si>
    <t>Implementação do Banco de Dados</t>
  </si>
  <si>
    <t>Integração dos Módulos</t>
  </si>
  <si>
    <t>Testes e Ajustes</t>
  </si>
  <si>
    <t>Hospedagem do Site</t>
  </si>
  <si>
    <t>Gerência do projeto</t>
  </si>
  <si>
    <t>Supervisão do projeto</t>
  </si>
  <si>
    <t>Publicidade e marketing</t>
  </si>
  <si>
    <t>Entrega Final e Documentação</t>
  </si>
  <si>
    <t>TOTAL DESPESA PREVISTO</t>
  </si>
  <si>
    <t>TOTAL INVESTIMENTO PREVISTO</t>
  </si>
  <si>
    <t>CUSTO TOTAL PREVISTO</t>
  </si>
  <si>
    <r>
      <t xml:space="preserve">Projeto: </t>
    </r>
    <r>
      <rPr>
        <b/>
        <sz val="14"/>
        <rFont val="Arial"/>
        <family val="2"/>
      </rPr>
      <t>CD - ComparaDrive</t>
    </r>
  </si>
  <si>
    <t>REALIZADO</t>
  </si>
  <si>
    <t>Períodos</t>
  </si>
  <si>
    <t>No Período (R$)</t>
  </si>
  <si>
    <t>Acumulado (R$)</t>
  </si>
  <si>
    <t>Desvio (R$)</t>
  </si>
  <si>
    <t>Desvio %</t>
  </si>
  <si>
    <t>Mês</t>
  </si>
  <si>
    <t>Orçado</t>
  </si>
  <si>
    <t>Realizado</t>
  </si>
  <si>
    <t>Diferença dos realizados</t>
  </si>
  <si>
    <t>Saldo Final</t>
  </si>
  <si>
    <t>Projeto para construir uma solução web</t>
  </si>
  <si>
    <t>ID Tarefa WBS</t>
  </si>
  <si>
    <t>Atividade</t>
  </si>
  <si>
    <t>Data Início</t>
  </si>
  <si>
    <t>Data Fim</t>
  </si>
  <si>
    <t>Duração (Dias)</t>
  </si>
  <si>
    <t>DEFINIÇÃO DE OBJETIVOS DO SITE</t>
  </si>
  <si>
    <t>1,.1</t>
  </si>
  <si>
    <t>FORMAÇÃO DA EQUIPE DE DESIGN E DESENVOLVIMENTO</t>
  </si>
  <si>
    <t>B</t>
  </si>
  <si>
    <t>DEFINIÇÃO DO BANCO DE DADOS</t>
  </si>
  <si>
    <t>D</t>
  </si>
  <si>
    <t>INTEGRAÇÕES</t>
  </si>
  <si>
    <t>E</t>
  </si>
  <si>
    <t>CRIAÇÃO DE CRONOGRAMAS E METAS</t>
  </si>
  <si>
    <t>F</t>
  </si>
  <si>
    <t>NAVEGAÇÃO E FUNCIONALIDADES</t>
  </si>
  <si>
    <t>G</t>
  </si>
  <si>
    <t>PROTÓTIPOS INTERATIVOS</t>
  </si>
  <si>
    <t>H</t>
  </si>
  <si>
    <t>TESTAR A UI/UX</t>
  </si>
  <si>
    <t>3.1.3</t>
  </si>
  <si>
    <t>ESTILIZAR PÁGINAS</t>
  </si>
  <si>
    <t>4.1.1.1</t>
  </si>
  <si>
    <t>J</t>
  </si>
  <si>
    <t>CRIAÇÃO DO BANCO DE DADOS</t>
  </si>
  <si>
    <t>4.1.2.1</t>
  </si>
  <si>
    <t>K</t>
  </si>
  <si>
    <t>DESENVOLVIMENTO DAS API'S</t>
  </si>
  <si>
    <t>4.1.2.2</t>
  </si>
  <si>
    <t>L</t>
  </si>
  <si>
    <t>IMPLEMENTAR IA</t>
  </si>
  <si>
    <t>4.1.2.3</t>
  </si>
  <si>
    <t>M</t>
  </si>
  <si>
    <t>CRIAÇÃO DO SERVIDOR</t>
  </si>
  <si>
    <t>4.1.2.4</t>
  </si>
  <si>
    <t>N</t>
  </si>
  <si>
    <t>CRIAÇÃO DE CRIPTOGRAFIA</t>
  </si>
  <si>
    <t>4.1.2.5</t>
  </si>
  <si>
    <t>O</t>
  </si>
  <si>
    <t>PÁGINA SOBRE O PROJETO</t>
  </si>
  <si>
    <t>P</t>
  </si>
  <si>
    <t>PÁGINA SOBRE NÓS</t>
  </si>
  <si>
    <t>Q</t>
  </si>
  <si>
    <t>CALCULADORA DE CORRIDAS</t>
  </si>
  <si>
    <t>S</t>
  </si>
  <si>
    <t>T</t>
  </si>
  <si>
    <t>IDENTIFICAÇÃO E CORREÇÃO DE BUGS</t>
  </si>
  <si>
    <t>U</t>
  </si>
  <si>
    <t>TESTES DE VULNERABILIDADES</t>
  </si>
  <si>
    <t>V</t>
  </si>
  <si>
    <t>TESTES DE INTEGRAÇÃO</t>
  </si>
  <si>
    <t>W</t>
  </si>
  <si>
    <t>TESTES UNITÁRIOS</t>
  </si>
  <si>
    <t>X</t>
  </si>
  <si>
    <t>CRIAR MATERIAS DE MARKETING</t>
  </si>
  <si>
    <t>Y</t>
  </si>
  <si>
    <t>MONITORAÇÃO DE MÉTRICAS E FEEDBACK</t>
  </si>
  <si>
    <t>Z</t>
  </si>
  <si>
    <t>REALIZAÇÃO DE ATUALIZAÇÕES E MELHORIAS CONTÍNUAS</t>
  </si>
  <si>
    <t>AA</t>
  </si>
  <si>
    <t>ESTRATÉGIAS DE MARKETING</t>
  </si>
  <si>
    <t>AB</t>
  </si>
  <si>
    <t>CAMPANHAS EM MÍDIAS SOCIAIS E ANÚNCIOS ONLINE</t>
  </si>
  <si>
    <t>AC</t>
  </si>
  <si>
    <t>ANÁLISE DE DESEMPENHO</t>
  </si>
  <si>
    <t>AD</t>
  </si>
  <si>
    <t>COLETAR FEEDBACK E IMPLEMENTAÇÃO DE MELHORIAS</t>
  </si>
  <si>
    <t>AE</t>
  </si>
  <si>
    <t>ANÁLISE DE EXPANSÃO DE MERCADO</t>
  </si>
  <si>
    <t>AF</t>
  </si>
  <si>
    <t>DESENVOLVER PARCERIAS</t>
  </si>
  <si>
    <t>AG</t>
  </si>
  <si>
    <t>Duração</t>
  </si>
  <si>
    <t xml:space="preserve">    </t>
  </si>
  <si>
    <t>F,D</t>
  </si>
  <si>
    <t>E,D</t>
  </si>
  <si>
    <t>D,E</t>
  </si>
  <si>
    <t>D,L</t>
  </si>
  <si>
    <t/>
  </si>
  <si>
    <t>K,J</t>
  </si>
  <si>
    <t>M,W</t>
  </si>
  <si>
    <t>S,T,Z</t>
  </si>
  <si>
    <t>AB,S</t>
  </si>
  <si>
    <t>AB,AC</t>
  </si>
  <si>
    <t>AB,AD</t>
  </si>
  <si>
    <t>AD,Z</t>
  </si>
  <si>
    <t>Legenda do NÓ</t>
  </si>
  <si>
    <t>Modelo</t>
  </si>
  <si>
    <t>atividade</t>
  </si>
  <si>
    <t>duração</t>
  </si>
  <si>
    <t>PDI</t>
  </si>
  <si>
    <t>PDT</t>
  </si>
  <si>
    <t>UDI</t>
  </si>
  <si>
    <t>UDT</t>
  </si>
  <si>
    <t>FL</t>
  </si>
  <si>
    <t>FT</t>
  </si>
  <si>
    <t>Nível de poder no projeto</t>
  </si>
  <si>
    <t>Explicar a ação a ser tomada:</t>
  </si>
  <si>
    <t>Plano de Comunicação</t>
  </si>
  <si>
    <t>Influenciam o sucesso do aplicativo com uso, escolha de opções e feedback.</t>
  </si>
  <si>
    <t>Usar o aplicativo, comparar corridas, dar feedback de usabilidade.</t>
  </si>
  <si>
    <t>Página: 01/01</t>
  </si>
  <si>
    <t>Define prioridades de desenvolvimento e estratégia de funcionalidades.</t>
  </si>
  <si>
    <t>Definir roadmap, decidir integrações com APIs (Uber, 99, inDrive).</t>
  </si>
  <si>
    <t>Implementam a lógica de cálculo, APIs, front-end.</t>
  </si>
  <si>
    <t>Programar chamadas às APIs, tratar respostas, corrigir bugs.</t>
  </si>
  <si>
    <t>Assunto/Conteúdo</t>
  </si>
  <si>
    <t>Tipo</t>
  </si>
  <si>
    <t>Emissor –responsavel</t>
  </si>
  <si>
    <t>Local</t>
  </si>
  <si>
    <t>Receptor</t>
  </si>
  <si>
    <t>Data ou Freqüência</t>
  </si>
  <si>
    <t>Feedback</t>
  </si>
  <si>
    <t>Data Feedback</t>
  </si>
  <si>
    <t xml:space="preserve">Consegue trazer parcerias ou modelos de receita.
</t>
  </si>
  <si>
    <t>Buscar possíveis parceiros ou modelos de comissão/publicidade.</t>
  </si>
  <si>
    <t>STK-001</t>
  </si>
  <si>
    <t>Kick-off Meeting</t>
  </si>
  <si>
    <t>Apresentação do projeto, objetivos e coleta de feedback inicial.</t>
  </si>
  <si>
    <t>Reunião</t>
  </si>
  <si>
    <t>Gerente de Projeto</t>
  </si>
  <si>
    <t>Sala de Conferências A</t>
  </si>
  <si>
    <t>Início do projeto</t>
  </si>
  <si>
    <t>Coleta de feedback inicial</t>
  </si>
  <si>
    <t>Após 2 semanas</t>
  </si>
  <si>
    <t>Discussões extras no fim da 1ª sprint.</t>
  </si>
  <si>
    <t>Muda a percepção do aplicativo no mercado.</t>
  </si>
  <si>
    <t>Criar campanhas para divulgação, identificar público-alvo.</t>
  </si>
  <si>
    <t>STK-002</t>
  </si>
  <si>
    <t>Reunião de Planejamento</t>
  </si>
  <si>
    <t>Priorização de funcionalidades e critérios de aceitação</t>
  </si>
  <si>
    <t>Scrum Master</t>
  </si>
  <si>
    <t>Sala de Reuniões Core</t>
  </si>
  <si>
    <t>A cada 2 semanas</t>
  </si>
  <si>
    <t>Feedback sobre entregas e prioridades</t>
  </si>
  <si>
    <t>Após cada reunião</t>
  </si>
  <si>
    <t>Planejamento ágil por sprint.</t>
  </si>
  <si>
    <t>Impacta diretamente na retenção e satisfação dos usuários.</t>
  </si>
  <si>
    <t>Prototipar telas intuitivas, testar fluxos de uso.</t>
  </si>
  <si>
    <t>STK-003</t>
  </si>
  <si>
    <t>Reuniões Diárias</t>
  </si>
  <si>
    <t>Acompanhamento do progresso, desafios e alinhamento da equipe.</t>
  </si>
  <si>
    <t>Responsável: Scrum Master</t>
  </si>
  <si>
    <t xml:space="preserve">Online </t>
  </si>
  <si>
    <t>Diariamente</t>
  </si>
  <si>
    <t>Feedback técnico e organizacional</t>
  </si>
  <si>
    <t>Durante as reuniões diárias</t>
  </si>
  <si>
    <t>Alinhamento contínuo do time.</t>
  </si>
  <si>
    <t>Influencia a imagem do aplicativo.</t>
  </si>
  <si>
    <t>Responder dúvidas, solucionar problemas com cálculos ou integrações.</t>
  </si>
  <si>
    <t xml:space="preserve"> Decide sobre investimentos, expansão, novos recursos.</t>
  </si>
  <si>
    <t>Aprovar estratégias de negócio e investimentos.</t>
  </si>
  <si>
    <t>Gerente do projeto: Gustavo Henrique</t>
  </si>
  <si>
    <t>Elaborado por:Equipe ComparaDrive</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</si>
  <si>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</si>
  <si>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</si>
  <si>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Data: 17/05/2025      Projeto: CD - ComparaDrive</t>
  </si>
  <si>
    <t xml:space="preserve">STK-004	</t>
  </si>
  <si>
    <t xml:space="preserve">Reunião de Design	</t>
  </si>
  <si>
    <t xml:space="preserve">Apresentação de wireframes e fluxos de navegação	</t>
  </si>
  <si>
    <t xml:space="preserve">Designer UX/UI	</t>
  </si>
  <si>
    <t>Online</t>
  </si>
  <si>
    <t>Semanal</t>
  </si>
  <si>
    <t xml:space="preserve">Ajustes de usabilidade e interface	</t>
  </si>
  <si>
    <t xml:space="preserve">Após cada reunião	</t>
  </si>
  <si>
    <t>Iterações rápidas de design.</t>
  </si>
  <si>
    <t xml:space="preserve">STK-005	</t>
  </si>
  <si>
    <t xml:space="preserve">Testes de Usabilidade	</t>
  </si>
  <si>
    <t xml:space="preserve">Testes com usuários simulando uso do app	</t>
  </si>
  <si>
    <t xml:space="preserve">Teste	</t>
  </si>
  <si>
    <t xml:space="preserve">Equipe de Produto	</t>
  </si>
  <si>
    <t xml:space="preserve">Laboratório de Testes	</t>
  </si>
  <si>
    <t xml:space="preserve">Usuários Finais	</t>
  </si>
  <si>
    <t xml:space="preserve">Quinzenal	</t>
  </si>
  <si>
    <t xml:space="preserve">Feedback de navegação, estética e bugs	</t>
  </si>
  <si>
    <t xml:space="preserve">Após cada sessão	</t>
  </si>
  <si>
    <t>Relatórios documentados.</t>
  </si>
  <si>
    <t>STK-006</t>
  </si>
  <si>
    <t>Alinhamento com Parceiros</t>
  </si>
  <si>
    <t>Apresentar integrações e discutir sinergias com APIs externas (Uber, etc.)</t>
  </si>
  <si>
    <t>Gerente de Parcerias</t>
  </si>
  <si>
    <t>Parceiros Técnicos</t>
  </si>
  <si>
    <t>Mensal</t>
  </si>
  <si>
    <t>Viabilidade técnica e interesses comuns</t>
  </si>
  <si>
    <t>Após reunião</t>
  </si>
  <si>
    <t>Propostas de integração alinhadas.</t>
  </si>
  <si>
    <t>STK-007</t>
  </si>
  <si>
    <t>Reunião de Marketing</t>
  </si>
  <si>
    <t>Campanhas, identidade visual, público-alvo</t>
  </si>
  <si>
    <t>Coordenador de Marketing</t>
  </si>
  <si>
    <t>Sala de Marketing</t>
  </si>
  <si>
    <t>Time de Marketing</t>
  </si>
  <si>
    <t>Ajustes nas campanhas, percepção do público</t>
  </si>
  <si>
    <t>Estratégia de engajamento contínuo.</t>
  </si>
  <si>
    <t>STK-008</t>
  </si>
  <si>
    <t>Comitê de Estratégia</t>
  </si>
  <si>
    <t>Avaliação de métricas, expansão, investimentos</t>
  </si>
  <si>
    <t>Conselho Executivo</t>
  </si>
  <si>
    <t>Sala do Conselho</t>
  </si>
  <si>
    <t>Executivos e Investidores</t>
  </si>
  <si>
    <t>Bimestral</t>
  </si>
  <si>
    <t>Feedback sobre ROI, crescimento e decisões</t>
  </si>
  <si>
    <t>Base para novas fases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</si>
</sst>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R$&quot;\ * #,##0.00_-;\-&quot;R$&quot;\ * #,##0.00_-;_-&quot;R$&quot;\ * &quot;-&quot;??_-;_-@_-"/>
    <numFmt numFmtId="165" formatCode="ddd\,\ dd/mm/yyyy"/>
    <numFmt numFmtId="166" formatCode="d\-mmm\-yyyy"/>
    <numFmt numFmtId="167" formatCode="d"/>
    <numFmt numFmtId="168" formatCode="d/m/yy;@"/>
    <numFmt numFmtId="169" formatCode="_(&quot;R$ &quot;* #,##0.00_);_(&quot;R$ &quot;* \(#,##0.00\);_(&quot;R$ &quot;* &quot;-&quot;??_);_(@_)"/>
    <numFmt numFmtId="170" formatCode="&quot;R$&quot;\ #,##0.00"/>
    <numFmt numFmtId="171" formatCode="&quot;R$ &quot;#,##0_);\(&quot;R$ &quot;#,##0\)"/>
    <numFmt numFmtId="172" formatCode="0_);\(0\)"/>
    <numFmt numFmtId="173" formatCode="mmmm\-yy"/>
  </numFmts>
  <fonts count="85" x14ac:knownFonts="1">
    <font>
      <sz val="10"/>
      <name val="Arial"/>
    </font>
    <font>
      <sz val="11"/>
      <color theme="1"/>
      <name val="Calibri"/>
      <family val="2"/>
      <scheme val="minor"/>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u/>
      <sz val="11"/>
      <color theme="10"/>
      <name val="Calibri"/>
      <family val="2"/>
      <scheme val="minor"/>
    </font>
    <font>
      <sz val="11"/>
      <color theme="1"/>
      <name val="Calibri"/>
      <family val="2"/>
    </font>
    <font>
      <sz val="10"/>
      <name val="Arial"/>
      <family val="2"/>
    </font>
    <font>
      <sz val="12"/>
      <name val="Arial"/>
      <family val="2"/>
    </font>
    <font>
      <sz val="16"/>
      <name val="Arial"/>
      <family val="2"/>
    </font>
    <font>
      <b/>
      <sz val="10"/>
      <color rgb="FF404040"/>
      <name val="Segoe UI"/>
      <family val="2"/>
    </font>
    <font>
      <b/>
      <sz val="16"/>
      <color rgb="FF002060"/>
      <name val="Arial"/>
      <family val="2"/>
    </font>
    <font>
      <sz val="10"/>
      <name val="Arial"/>
    </font>
    <font>
      <b/>
      <sz val="12"/>
      <color theme="1"/>
      <name val="Arial"/>
      <family val="2"/>
    </font>
    <font>
      <b/>
      <sz val="12"/>
      <name val="Arial"/>
      <family val="2"/>
    </font>
    <font>
      <b/>
      <sz val="11"/>
      <name val="Arial"/>
      <family val="2"/>
    </font>
    <font>
      <sz val="12"/>
      <color theme="1"/>
      <name val="Arial"/>
      <family val="2"/>
    </font>
    <font>
      <u/>
      <sz val="10"/>
      <name val="Arial"/>
      <family val="2"/>
    </font>
    <font>
      <b/>
      <sz val="15"/>
      <name val="Arial"/>
      <family val="2"/>
    </font>
    <font>
      <b/>
      <sz val="10"/>
      <color indexed="9"/>
      <name val="Arial"/>
      <family val="2"/>
    </font>
    <font>
      <b/>
      <sz val="12"/>
      <name val="Times New Roman"/>
      <family val="1"/>
    </font>
    <font>
      <b/>
      <sz val="8"/>
      <color indexed="81"/>
      <name val="Tahoma"/>
      <family val="2"/>
    </font>
    <font>
      <b/>
      <sz val="7"/>
      <color indexed="81"/>
      <name val="Tahoma"/>
      <family val="2"/>
    </font>
    <font>
      <b/>
      <i/>
      <u/>
      <sz val="20"/>
      <color rgb="FFFF0000"/>
      <name val="Arial"/>
      <family val="2"/>
    </font>
    <font>
      <b/>
      <sz val="12"/>
      <color indexed="9"/>
      <name val="Arial"/>
      <family val="2"/>
    </font>
    <font>
      <i/>
      <sz val="14"/>
      <name val="Arial"/>
      <family val="2"/>
    </font>
    <font>
      <i/>
      <sz val="14"/>
      <color indexed="62"/>
      <name val="Arial"/>
      <family val="2"/>
    </font>
    <font>
      <sz val="12"/>
      <color indexed="9"/>
      <name val="Arial"/>
      <family val="2"/>
    </font>
    <font>
      <sz val="10"/>
      <color indexed="62"/>
      <name val="Arial"/>
      <family val="2"/>
    </font>
    <font>
      <i/>
      <sz val="10"/>
      <name val="Arial"/>
      <family val="2"/>
    </font>
    <font>
      <b/>
      <sz val="10"/>
      <color theme="0"/>
      <name val="Arial"/>
      <family val="2"/>
    </font>
    <font>
      <b/>
      <sz val="16"/>
      <color indexed="9"/>
      <name val="Arial"/>
      <family val="2"/>
    </font>
    <font>
      <b/>
      <sz val="10"/>
      <color indexed="9"/>
      <name val="Tahoma"/>
      <family val="2"/>
    </font>
    <font>
      <b/>
      <sz val="12"/>
      <color indexed="9"/>
      <name val="Tahoma"/>
      <family val="2"/>
    </font>
    <font>
      <b/>
      <sz val="10"/>
      <color theme="1"/>
      <name val="Arial"/>
      <family val="2"/>
    </font>
    <font>
      <b/>
      <sz val="16"/>
      <name val="Arial"/>
      <family val="2"/>
    </font>
    <font>
      <b/>
      <sz val="8"/>
      <name val="Arial"/>
      <family val="2"/>
    </font>
    <font>
      <b/>
      <sz val="8"/>
      <color indexed="8"/>
      <name val="Arial"/>
      <family val="2"/>
    </font>
    <font>
      <sz val="8"/>
      <color indexed="8"/>
      <name val="Arial"/>
      <family val="2"/>
    </font>
    <font>
      <sz val="9"/>
      <color rgb="FF404040"/>
      <name val="Segoe UI"/>
      <family val="2"/>
    </font>
    <font>
      <b/>
      <sz val="8"/>
      <color indexed="10"/>
      <name val="Arial"/>
      <family val="2"/>
    </font>
    <font>
      <b/>
      <sz val="12"/>
      <color indexed="10"/>
      <name val="Arial"/>
      <family val="2"/>
    </font>
    <font>
      <b/>
      <sz val="14"/>
      <name val="Arial"/>
      <family val="2"/>
    </font>
    <font>
      <sz val="14"/>
      <name val="Arial"/>
      <family val="2"/>
    </font>
    <font>
      <b/>
      <sz val="10"/>
      <color indexed="10"/>
      <name val="Arial"/>
      <family val="2"/>
    </font>
    <font>
      <sz val="10"/>
      <color theme="1"/>
      <name val="Arial"/>
      <family val="2"/>
    </font>
    <font>
      <b/>
      <sz val="18"/>
      <color theme="1"/>
      <name val="Arial"/>
    </font>
    <font>
      <b/>
      <sz val="10"/>
      <color theme="1"/>
      <name val="Arial"/>
    </font>
    <font>
      <sz val="10"/>
      <color theme="1"/>
      <name val="Arial"/>
    </font>
    <font>
      <sz val="12"/>
      <color theme="1"/>
      <name val="Arial"/>
    </font>
    <font>
      <b/>
      <sz val="8"/>
      <color theme="1"/>
      <name val="Arial"/>
    </font>
    <font>
      <sz val="10"/>
      <color rgb="FF9C0006"/>
      <name val="Arial"/>
    </font>
    <font>
      <sz val="10"/>
      <color theme="1"/>
      <name val="Calibri"/>
      <scheme val="minor"/>
    </font>
    <font>
      <b/>
      <sz val="11"/>
      <name val="Calibri"/>
      <family val="2"/>
    </font>
    <font>
      <sz val="11"/>
      <name val="Calibri"/>
      <family val="2"/>
    </font>
    <font>
      <sz val="3"/>
      <name val="Calibri"/>
      <family val="2"/>
    </font>
    <font>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51">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indexed="18"/>
        <bgColor indexed="64"/>
      </patternFill>
    </fill>
    <fill>
      <patternFill patternType="solid">
        <fgColor theme="0"/>
        <bgColor indexed="64"/>
      </patternFill>
    </fill>
    <fill>
      <patternFill patternType="solid">
        <fgColor rgb="FFDDDDDD"/>
        <bgColor indexed="64"/>
      </patternFill>
    </fill>
    <fill>
      <patternFill patternType="solid">
        <fgColor indexed="47"/>
        <bgColor indexed="64"/>
      </patternFill>
    </fill>
    <fill>
      <patternFill patternType="solid">
        <fgColor indexed="43"/>
        <bgColor indexed="64"/>
      </patternFill>
    </fill>
    <fill>
      <patternFill patternType="solid">
        <fgColor rgb="FF99FF99"/>
        <bgColor indexed="64"/>
      </patternFill>
    </fill>
    <fill>
      <patternFill patternType="solid">
        <fgColor indexed="10"/>
        <bgColor indexed="64"/>
      </patternFill>
    </fill>
    <fill>
      <patternFill patternType="solid">
        <fgColor rgb="FFFF0000"/>
        <bgColor indexed="64"/>
      </patternFill>
    </fill>
    <fill>
      <patternFill patternType="solid">
        <fgColor theme="4"/>
      </patternFill>
    </fill>
    <fill>
      <patternFill patternType="solid">
        <fgColor theme="5"/>
      </patternFill>
    </fill>
    <fill>
      <patternFill patternType="solid">
        <fgColor indexed="56"/>
      </patternFill>
    </fill>
    <fill>
      <patternFill patternType="solid">
        <fgColor rgb="FF333399"/>
        <bgColor indexed="64"/>
      </patternFill>
    </fill>
    <fill>
      <patternFill patternType="solid">
        <fgColor indexed="22"/>
        <bgColor indexed="64"/>
      </patternFill>
    </fill>
    <fill>
      <patternFill patternType="solid">
        <fgColor rgb="FFFFFFFF"/>
        <bgColor indexed="64"/>
      </patternFill>
    </fill>
    <fill>
      <patternFill patternType="solid">
        <fgColor indexed="57"/>
        <bgColor indexed="64"/>
      </patternFill>
    </fill>
    <fill>
      <patternFill patternType="solid">
        <fgColor indexed="42"/>
        <bgColor indexed="64"/>
      </patternFill>
    </fill>
    <fill>
      <patternFill patternType="solid">
        <fgColor indexed="51"/>
        <bgColor indexed="64"/>
      </patternFill>
    </fill>
    <fill>
      <patternFill patternType="solid">
        <fgColor theme="0"/>
        <bgColor theme="0"/>
      </patternFill>
    </fill>
    <fill>
      <patternFill patternType="solid">
        <fgColor rgb="FFD9E2F3"/>
        <bgColor rgb="FFD9E2F3"/>
      </patternFill>
    </fill>
    <fill>
      <patternFill patternType="solid">
        <fgColor rgb="FFD9E2F3"/>
        <bgColor indexed="64"/>
      </patternFill>
    </fill>
    <fill>
      <patternFill patternType="solid">
        <fgColor rgb="FFFFC7CE"/>
        <bgColor rgb="FFFFC7CE"/>
      </patternFill>
    </fill>
    <fill>
      <patternFill patternType="solid">
        <fgColor rgb="FFFFFFFF"/>
        <bgColor rgb="FFFFFFFF"/>
      </patternFill>
    </fill>
    <fill>
      <patternFill patternType="solid">
        <fgColor rgb="FFC5E0B3"/>
        <bgColor rgb="FFC5E0B3"/>
      </patternFill>
    </fill>
    <fill>
      <patternFill patternType="solid">
        <fgColor rgb="FFA679E7"/>
        <bgColor indexed="64"/>
      </patternFill>
    </fill>
    <fill>
      <patternFill patternType="gray125">
        <bgColor rgb="FFDFDFDF"/>
      </patternFill>
    </fill>
  </fills>
  <borders count="1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style="medium">
        <color indexed="64"/>
      </right>
      <top/>
      <bottom style="thin">
        <color theme="3"/>
      </bottom>
      <diagonal/>
    </border>
    <border>
      <left style="medium">
        <color indexed="64"/>
      </left>
      <right/>
      <top/>
      <bottom style="thin">
        <color theme="3"/>
      </bottom>
      <diagonal/>
    </border>
    <border>
      <left style="thin">
        <color indexed="64"/>
      </left>
      <right style="thin">
        <color indexed="64"/>
      </right>
      <top/>
      <bottom style="thin">
        <color indexed="64"/>
      </bottom>
      <diagonal/>
    </border>
    <border>
      <left/>
      <right style="thin">
        <color theme="3"/>
      </right>
      <top/>
      <bottom style="thin">
        <color theme="3"/>
      </bottom>
      <diagonal/>
    </border>
    <border>
      <left style="thin">
        <color theme="3"/>
      </left>
      <right style="thin">
        <color theme="3"/>
      </right>
      <top/>
      <bottom style="thin">
        <color theme="3"/>
      </bottom>
      <diagonal/>
    </border>
    <border>
      <left style="thin">
        <color theme="3"/>
      </left>
      <right style="medium">
        <color indexed="64"/>
      </right>
      <top/>
      <bottom style="thin">
        <color theme="3"/>
      </bottom>
      <diagonal/>
    </border>
    <border>
      <left style="medium">
        <color indexed="64"/>
      </left>
      <right style="medium">
        <color indexed="64"/>
      </right>
      <top style="thin">
        <color theme="3"/>
      </top>
      <bottom style="thin">
        <color theme="3"/>
      </bottom>
      <diagonal/>
    </border>
    <border>
      <left style="medium">
        <color indexed="64"/>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thin">
        <color theme="3"/>
      </right>
      <top style="thin">
        <color theme="3"/>
      </top>
      <bottom/>
      <diagonal/>
    </border>
    <border>
      <left style="thin">
        <color theme="3"/>
      </left>
      <right style="medium">
        <color indexed="64"/>
      </right>
      <top style="thin">
        <color theme="3"/>
      </top>
      <bottom/>
      <diagonal/>
    </border>
    <border>
      <left style="thin">
        <color theme="3"/>
      </left>
      <right style="thin">
        <color theme="3"/>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diagonal/>
    </border>
    <border>
      <left/>
      <right/>
      <top style="thick">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indexed="64"/>
      </top>
      <bottom style="medium">
        <color indexed="64"/>
      </bottom>
      <diagonal/>
    </border>
    <border>
      <left style="medium">
        <color rgb="FF000000"/>
      </left>
      <right/>
      <top/>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31">
    <xf numFmtId="0" fontId="0" fillId="0" borderId="0"/>
    <xf numFmtId="168" fontId="12" fillId="0" borderId="37" applyFill="0">
      <alignment horizontal="center" vertical="center"/>
    </xf>
    <xf numFmtId="0" fontId="7" fillId="0" borderId="0" applyNumberFormat="0" applyFill="0" applyBorder="0" applyAlignment="0" applyProtection="0">
      <alignment vertical="top"/>
      <protection locked="0"/>
    </xf>
    <xf numFmtId="165" fontId="12" fillId="0" borderId="29">
      <alignment horizontal="center" vertical="center"/>
    </xf>
    <xf numFmtId="0" fontId="12" fillId="0" borderId="37" applyFill="0">
      <alignment horizontal="center" vertical="center"/>
    </xf>
    <xf numFmtId="9" fontId="3" fillId="0" borderId="0" applyFont="0" applyFill="0" applyBorder="0" applyAlignment="0" applyProtection="0"/>
    <xf numFmtId="0" fontId="12" fillId="0" borderId="37" applyFill="0">
      <alignment horizontal="left" vertical="center" indent="2"/>
    </xf>
    <xf numFmtId="0" fontId="14" fillId="0" borderId="0" applyNumberFormat="0" applyFill="0" applyBorder="0" applyAlignment="0" applyProtection="0"/>
    <xf numFmtId="0" fontId="15" fillId="0" borderId="19" applyNumberFormat="0" applyFill="0" applyAlignment="0" applyProtection="0"/>
    <xf numFmtId="0" fontId="16" fillId="0" borderId="20" applyNumberFormat="0" applyFill="0" applyAlignment="0" applyProtection="0"/>
    <xf numFmtId="0" fontId="13" fillId="0" borderId="0"/>
    <xf numFmtId="0" fontId="3" fillId="0" borderId="0"/>
    <xf numFmtId="0" fontId="14" fillId="0" borderId="0" applyNumberFormat="0" applyFill="0" applyBorder="0" applyAlignment="0" applyProtection="0"/>
    <xf numFmtId="0" fontId="29" fillId="0" borderId="0" applyNumberFormat="0" applyFill="0" applyBorder="0" applyAlignment="0" applyProtection="0"/>
    <xf numFmtId="0" fontId="13" fillId="20" borderId="0" applyNumberFormat="0" applyBorder="0" applyAlignment="0" applyProtection="0"/>
    <xf numFmtId="0" fontId="23" fillId="0" borderId="0"/>
    <xf numFmtId="0" fontId="13" fillId="21" borderId="0" applyNumberFormat="0" applyBorder="0" applyAlignment="0" applyProtection="0"/>
    <xf numFmtId="0" fontId="30" fillId="19" borderId="0" applyNumberFormat="0" applyBorder="0" applyAlignment="0" applyProtection="0"/>
    <xf numFmtId="0" fontId="2" fillId="0" borderId="0"/>
    <xf numFmtId="9" fontId="31" fillId="0" borderId="0" applyFont="0" applyFill="0" applyBorder="0" applyAlignment="0" applyProtection="0"/>
    <xf numFmtId="164" fontId="36" fillId="0" borderId="0" applyFont="0" applyFill="0" applyBorder="0" applyAlignment="0" applyProtection="0"/>
    <xf numFmtId="168" fontId="1" fillId="0" borderId="37" applyFill="0">
      <alignment horizontal="center" vertical="center"/>
    </xf>
    <xf numFmtId="165" fontId="1" fillId="0" borderId="29">
      <alignment horizontal="center" vertical="center"/>
    </xf>
    <xf numFmtId="169" fontId="3" fillId="0" borderId="0" applyFont="0" applyFill="0" applyBorder="0" applyAlignment="0" applyProtection="0"/>
    <xf numFmtId="0" fontId="1" fillId="0" borderId="37" applyFill="0">
      <alignment horizontal="center" vertical="center"/>
    </xf>
    <xf numFmtId="0" fontId="1" fillId="0" borderId="37" applyFill="0">
      <alignment horizontal="left" vertical="center" indent="2"/>
    </xf>
    <xf numFmtId="0" fontId="1" fillId="0" borderId="0"/>
    <xf numFmtId="9" fontId="3" fillId="0" borderId="0" applyFont="0" applyFill="0" applyBorder="0" applyAlignment="0" applyProtection="0"/>
    <xf numFmtId="43" fontId="36" fillId="0" borderId="0" applyFont="0" applyFill="0" applyBorder="0" applyAlignment="0" applyProtection="0"/>
    <xf numFmtId="0" fontId="13" fillId="34" borderId="0" applyNumberFormat="0" applyBorder="0" applyAlignment="0" applyProtection="0"/>
    <xf numFmtId="0" fontId="13" fillId="35" borderId="0" applyNumberFormat="0" applyBorder="0" applyAlignment="0" applyProtection="0"/>
  </cellStyleXfs>
  <cellXfs count="610">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3" fillId="0" borderId="0" xfId="10" applyAlignment="1">
      <alignment wrapText="1"/>
    </xf>
    <xf numFmtId="0" fontId="14" fillId="0" borderId="0" xfId="7" applyAlignment="1">
      <alignment horizontal="left"/>
    </xf>
    <xf numFmtId="0" fontId="18" fillId="0" borderId="0" xfId="0" applyFont="1" applyAlignment="1">
      <alignment horizontal="left"/>
    </xf>
    <xf numFmtId="0" fontId="19" fillId="0" borderId="0" xfId="0" applyFont="1"/>
    <xf numFmtId="0" fontId="19" fillId="0" borderId="0" xfId="0" applyFont="1" applyAlignment="1">
      <alignment horizontal="center"/>
    </xf>
    <xf numFmtId="0" fontId="13" fillId="0" borderId="0" xfId="10"/>
    <xf numFmtId="0" fontId="0" fillId="0" borderId="29" xfId="0" applyBorder="1" applyAlignment="1">
      <alignment horizontal="center" vertical="center"/>
    </xf>
    <xf numFmtId="0" fontId="0" fillId="0" borderId="33" xfId="0" applyBorder="1"/>
    <xf numFmtId="167" fontId="20" fillId="5" borderId="34" xfId="0" applyNumberFormat="1" applyFont="1" applyFill="1" applyBorder="1" applyAlignment="1">
      <alignment horizontal="center" vertical="center"/>
    </xf>
    <xf numFmtId="167" fontId="20" fillId="5" borderId="0" xfId="0" applyNumberFormat="1" applyFont="1" applyFill="1" applyAlignment="1">
      <alignment horizontal="center" vertical="center"/>
    </xf>
    <xf numFmtId="167" fontId="20" fillId="5" borderId="28" xfId="0" applyNumberFormat="1" applyFont="1" applyFill="1" applyBorder="1" applyAlignment="1">
      <alignment horizontal="center" vertical="center"/>
    </xf>
    <xf numFmtId="0" fontId="21" fillId="6" borderId="31" xfId="0" applyFont="1" applyFill="1" applyBorder="1" applyAlignment="1">
      <alignment horizontal="left" vertical="center" indent="1"/>
    </xf>
    <xf numFmtId="0" fontId="21" fillId="6" borderId="31" xfId="0" applyFont="1" applyFill="1" applyBorder="1" applyAlignment="1">
      <alignment horizontal="center" vertical="center" wrapText="1"/>
    </xf>
    <xf numFmtId="0" fontId="22"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7" fillId="8" borderId="37" xfId="0" applyFont="1" applyFill="1" applyBorder="1" applyAlignment="1">
      <alignment horizontal="left" vertical="center" indent="1"/>
    </xf>
    <xf numFmtId="0" fontId="12" fillId="8" borderId="37" xfId="4" applyFill="1">
      <alignment horizontal="center" vertical="center"/>
    </xf>
    <xf numFmtId="9" fontId="23" fillId="8" borderId="37" xfId="5" applyFont="1" applyFill="1" applyBorder="1" applyAlignment="1">
      <alignment horizontal="center" vertical="center"/>
    </xf>
    <xf numFmtId="168" fontId="0" fillId="8" borderId="37" xfId="0" applyNumberFormat="1" applyFill="1" applyBorder="1" applyAlignment="1">
      <alignment horizontal="center" vertical="center"/>
    </xf>
    <xf numFmtId="168" fontId="23" fillId="8" borderId="37" xfId="0" applyNumberFormat="1" applyFont="1" applyFill="1" applyBorder="1" applyAlignment="1">
      <alignment horizontal="center" vertical="center"/>
    </xf>
    <xf numFmtId="0" fontId="23" fillId="0" borderId="37" xfId="0" applyFont="1" applyBorder="1" applyAlignment="1">
      <alignment horizontal="center" vertical="center"/>
    </xf>
    <xf numFmtId="0" fontId="12" fillId="9" borderId="37" xfId="6" applyFill="1">
      <alignment horizontal="left" vertical="center" indent="2"/>
    </xf>
    <xf numFmtId="0" fontId="12" fillId="9" borderId="37" xfId="4" applyFill="1">
      <alignment horizontal="center" vertical="center"/>
    </xf>
    <xf numFmtId="9" fontId="23" fillId="9" borderId="37" xfId="5" applyFont="1" applyFill="1" applyBorder="1" applyAlignment="1">
      <alignment horizontal="center" vertical="center"/>
    </xf>
    <xf numFmtId="168" fontId="12" fillId="9" borderId="37" xfId="1" applyFill="1">
      <alignment horizontal="center" vertical="center"/>
    </xf>
    <xf numFmtId="0" fontId="0" fillId="0" borderId="36" xfId="0" applyBorder="1" applyAlignment="1">
      <alignment horizontal="right" vertical="center"/>
    </xf>
    <xf numFmtId="0" fontId="17" fillId="10" borderId="37" xfId="0" applyFont="1" applyFill="1" applyBorder="1" applyAlignment="1">
      <alignment horizontal="left" vertical="center" indent="1"/>
    </xf>
    <xf numFmtId="0" fontId="12" fillId="10" borderId="37" xfId="4" applyFill="1">
      <alignment horizontal="center" vertical="center"/>
    </xf>
    <xf numFmtId="9" fontId="23" fillId="10" borderId="37" xfId="5" applyFont="1" applyFill="1" applyBorder="1" applyAlignment="1">
      <alignment horizontal="center" vertical="center"/>
    </xf>
    <xf numFmtId="168" fontId="0" fillId="10" borderId="37" xfId="0" applyNumberFormat="1" applyFill="1" applyBorder="1" applyAlignment="1">
      <alignment horizontal="center" vertical="center"/>
    </xf>
    <xf numFmtId="168" fontId="23" fillId="10" borderId="37" xfId="0" applyNumberFormat="1" applyFont="1" applyFill="1" applyBorder="1" applyAlignment="1">
      <alignment horizontal="center" vertical="center"/>
    </xf>
    <xf numFmtId="0" fontId="12" fillId="11" borderId="37" xfId="6" applyFill="1">
      <alignment horizontal="left" vertical="center" indent="2"/>
    </xf>
    <xf numFmtId="0" fontId="12" fillId="11" borderId="37" xfId="4" applyFill="1">
      <alignment horizontal="center" vertical="center"/>
    </xf>
    <xf numFmtId="9" fontId="23" fillId="11" borderId="37" xfId="5" applyFont="1" applyFill="1" applyBorder="1" applyAlignment="1">
      <alignment horizontal="center" vertical="center"/>
    </xf>
    <xf numFmtId="168" fontId="12" fillId="11" borderId="37" xfId="1" applyFill="1">
      <alignment horizontal="center" vertical="center"/>
    </xf>
    <xf numFmtId="0" fontId="17" fillId="12" borderId="37" xfId="0" applyFont="1" applyFill="1" applyBorder="1" applyAlignment="1">
      <alignment horizontal="left" vertical="center" indent="1"/>
    </xf>
    <xf numFmtId="0" fontId="12" fillId="12" borderId="37" xfId="4" applyFill="1">
      <alignment horizontal="center" vertical="center"/>
    </xf>
    <xf numFmtId="9" fontId="23" fillId="12" borderId="37" xfId="5" applyFont="1" applyFill="1" applyBorder="1" applyAlignment="1">
      <alignment horizontal="center" vertical="center"/>
    </xf>
    <xf numFmtId="168" fontId="0" fillId="12" borderId="37" xfId="0" applyNumberFormat="1" applyFill="1" applyBorder="1" applyAlignment="1">
      <alignment horizontal="center" vertical="center"/>
    </xf>
    <xf numFmtId="168" fontId="23" fillId="12" borderId="37" xfId="0" applyNumberFormat="1" applyFont="1" applyFill="1" applyBorder="1" applyAlignment="1">
      <alignment horizontal="center" vertical="center"/>
    </xf>
    <xf numFmtId="0" fontId="12" fillId="13" borderId="37" xfId="6" applyFill="1">
      <alignment horizontal="left" vertical="center" indent="2"/>
    </xf>
    <xf numFmtId="0" fontId="12" fillId="13" borderId="37" xfId="4" applyFill="1">
      <alignment horizontal="center" vertical="center"/>
    </xf>
    <xf numFmtId="9" fontId="23" fillId="13" borderId="37" xfId="5" applyFont="1" applyFill="1" applyBorder="1" applyAlignment="1">
      <alignment horizontal="center" vertical="center"/>
    </xf>
    <xf numFmtId="168" fontId="12" fillId="13" borderId="37" xfId="1" applyFill="1">
      <alignment horizontal="center" vertical="center"/>
    </xf>
    <xf numFmtId="0" fontId="17" fillId="14" borderId="37" xfId="0" applyFont="1" applyFill="1" applyBorder="1" applyAlignment="1">
      <alignment horizontal="left" vertical="center" indent="1"/>
    </xf>
    <xf numFmtId="0" fontId="12" fillId="14" borderId="37" xfId="4" applyFill="1">
      <alignment horizontal="center" vertical="center"/>
    </xf>
    <xf numFmtId="9" fontId="23" fillId="14" borderId="37" xfId="5" applyFont="1" applyFill="1" applyBorder="1" applyAlignment="1">
      <alignment horizontal="center" vertical="center"/>
    </xf>
    <xf numFmtId="168" fontId="0" fillId="14" borderId="37" xfId="0" applyNumberFormat="1" applyFill="1" applyBorder="1" applyAlignment="1">
      <alignment horizontal="center" vertical="center"/>
    </xf>
    <xf numFmtId="168" fontId="23" fillId="14" borderId="37" xfId="0" applyNumberFormat="1" applyFont="1" applyFill="1" applyBorder="1" applyAlignment="1">
      <alignment horizontal="center" vertical="center"/>
    </xf>
    <xf numFmtId="0" fontId="12" fillId="15" borderId="37" xfId="6" applyFill="1">
      <alignment horizontal="left" vertical="center" indent="2"/>
    </xf>
    <xf numFmtId="0" fontId="12" fillId="15" borderId="37" xfId="4" applyFill="1">
      <alignment horizontal="center" vertical="center"/>
    </xf>
    <xf numFmtId="9" fontId="23" fillId="15" borderId="37" xfId="5" applyFont="1" applyFill="1" applyBorder="1" applyAlignment="1">
      <alignment horizontal="center" vertical="center"/>
    </xf>
    <xf numFmtId="168" fontId="12" fillId="15" borderId="37" xfId="1" applyFill="1">
      <alignment horizontal="center" vertical="center"/>
    </xf>
    <xf numFmtId="0" fontId="12" fillId="0" borderId="37" xfId="6">
      <alignment horizontal="left" vertical="center" indent="2"/>
    </xf>
    <xf numFmtId="0" fontId="12" fillId="0" borderId="37" xfId="4">
      <alignment horizontal="center" vertical="center"/>
    </xf>
    <xf numFmtId="9" fontId="23" fillId="0" borderId="37" xfId="5" applyFont="1" applyBorder="1" applyAlignment="1">
      <alignment horizontal="center" vertical="center"/>
    </xf>
    <xf numFmtId="168" fontId="12" fillId="0" borderId="37" xfId="1">
      <alignment horizontal="center" vertical="center"/>
    </xf>
    <xf numFmtId="0" fontId="24" fillId="16" borderId="37" xfId="0" applyFont="1" applyFill="1" applyBorder="1" applyAlignment="1">
      <alignment horizontal="left" vertical="center" indent="1"/>
    </xf>
    <xf numFmtId="0" fontId="24" fillId="16" borderId="37" xfId="0" applyFont="1" applyFill="1" applyBorder="1" applyAlignment="1">
      <alignment horizontal="center" vertical="center"/>
    </xf>
    <xf numFmtId="9" fontId="23" fillId="16" borderId="37" xfId="5" applyFont="1" applyFill="1" applyBorder="1" applyAlignment="1">
      <alignment horizontal="center" vertical="center"/>
    </xf>
    <xf numFmtId="168" fontId="25" fillId="16" borderId="37" xfId="0" applyNumberFormat="1" applyFont="1" applyFill="1" applyBorder="1" applyAlignment="1">
      <alignment horizontal="left" vertical="center"/>
    </xf>
    <xf numFmtId="168" fontId="23" fillId="16" borderId="37" xfId="0" applyNumberFormat="1" applyFont="1" applyFill="1" applyBorder="1" applyAlignment="1">
      <alignment horizontal="center" vertical="center"/>
    </xf>
    <xf numFmtId="0" fontId="23"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6" fillId="0" borderId="0" xfId="0" applyFont="1"/>
    <xf numFmtId="0" fontId="13" fillId="0" borderId="0" xfId="0" applyFont="1" applyAlignment="1">
      <alignment horizontal="center"/>
    </xf>
    <xf numFmtId="0" fontId="27" fillId="0" borderId="0" xfId="2" applyFont="1" applyAlignment="1" applyProtection="1"/>
    <xf numFmtId="0" fontId="15" fillId="0" borderId="19" xfId="8" applyAlignment="1">
      <alignment vertical="top" wrapText="1"/>
    </xf>
    <xf numFmtId="0" fontId="28" fillId="18" borderId="7" xfId="0" applyFont="1" applyFill="1" applyBorder="1" applyAlignment="1">
      <alignment horizontal="center" vertical="center"/>
    </xf>
    <xf numFmtId="0" fontId="28" fillId="18" borderId="7" xfId="0" applyFont="1" applyFill="1" applyBorder="1" applyAlignment="1">
      <alignment horizontal="center" vertical="center" wrapText="1"/>
    </xf>
    <xf numFmtId="0" fontId="34" fillId="0" borderId="41" xfId="0" applyFont="1" applyBorder="1" applyAlignment="1">
      <alignment horizontal="center" vertical="center" wrapText="1"/>
    </xf>
    <xf numFmtId="0" fontId="34" fillId="0" borderId="42" xfId="0" applyFont="1" applyBorder="1" applyAlignment="1">
      <alignment horizontal="center" vertical="center" wrapText="1"/>
    </xf>
    <xf numFmtId="0" fontId="34" fillId="0" borderId="40" xfId="0" applyFont="1" applyBorder="1" applyAlignment="1">
      <alignment horizontal="center" vertical="center" wrapText="1"/>
    </xf>
    <xf numFmtId="0" fontId="3" fillId="0" borderId="40"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17" xfId="0" applyFont="1" applyBorder="1" applyAlignment="1">
      <alignment horizontal="left" vertical="center" wrapText="1"/>
    </xf>
    <xf numFmtId="0" fontId="3" fillId="0" borderId="12" xfId="0" applyFont="1" applyBorder="1" applyAlignment="1">
      <alignment horizontal="left" vertical="center" wrapText="1"/>
    </xf>
    <xf numFmtId="0" fontId="3" fillId="0" borderId="43" xfId="0" applyFont="1" applyBorder="1" applyAlignment="1">
      <alignment horizontal="left" vertical="center" wrapText="1"/>
    </xf>
    <xf numFmtId="0" fontId="37" fillId="23" borderId="7" xfId="0" applyFont="1" applyFill="1" applyBorder="1" applyAlignment="1">
      <alignment horizontal="center" vertical="center" wrapText="1"/>
    </xf>
    <xf numFmtId="0" fontId="37" fillId="23" borderId="14" xfId="0" applyFont="1" applyFill="1" applyBorder="1" applyAlignment="1">
      <alignment horizontal="center" vertical="center" wrapText="1"/>
    </xf>
    <xf numFmtId="0" fontId="37" fillId="23" borderId="44" xfId="0" applyFont="1" applyFill="1" applyBorder="1" applyAlignment="1">
      <alignment horizontal="center" vertical="center" wrapText="1"/>
    </xf>
    <xf numFmtId="0" fontId="37" fillId="23" borderId="45" xfId="0" applyFont="1" applyFill="1" applyBorder="1" applyAlignment="1">
      <alignment horizontal="center" vertical="center" wrapText="1"/>
    </xf>
    <xf numFmtId="0" fontId="37" fillId="23" borderId="46" xfId="0" applyFont="1" applyFill="1" applyBorder="1" applyAlignment="1">
      <alignment horizontal="center" vertical="center" wrapText="1"/>
    </xf>
    <xf numFmtId="0" fontId="37" fillId="23" borderId="47" xfId="0" applyFont="1" applyFill="1" applyBorder="1" applyAlignment="1">
      <alignment horizontal="center" vertical="center" wrapText="1"/>
    </xf>
    <xf numFmtId="0" fontId="37" fillId="23" borderId="14" xfId="0" applyFont="1" applyFill="1" applyBorder="1" applyAlignment="1">
      <alignment horizontal="left" vertical="center" wrapText="1"/>
    </xf>
    <xf numFmtId="0" fontId="5" fillId="23" borderId="46" xfId="0" applyFont="1" applyFill="1" applyBorder="1" applyAlignment="1">
      <alignment vertical="center"/>
    </xf>
    <xf numFmtId="0" fontId="37" fillId="23" borderId="47" xfId="0" applyFont="1" applyFill="1" applyBorder="1" applyAlignment="1">
      <alignment horizontal="left" vertical="center" wrapText="1"/>
    </xf>
    <xf numFmtId="0" fontId="40" fillId="0" borderId="1" xfId="0" applyFont="1" applyBorder="1" applyAlignment="1">
      <alignment horizontal="center" vertical="center" wrapText="1"/>
    </xf>
    <xf numFmtId="0" fontId="40" fillId="0" borderId="50" xfId="0" applyFont="1" applyBorder="1" applyAlignment="1">
      <alignment horizontal="center" vertical="center" wrapText="1"/>
    </xf>
    <xf numFmtId="0" fontId="40" fillId="0" borderId="51" xfId="0" applyFont="1" applyBorder="1" applyAlignment="1">
      <alignment horizontal="center" vertical="center" wrapText="1"/>
    </xf>
    <xf numFmtId="0" fontId="40" fillId="0" borderId="49" xfId="0" applyFont="1" applyBorder="1" applyAlignment="1">
      <alignment vertical="center"/>
    </xf>
    <xf numFmtId="0" fontId="40" fillId="0" borderId="55" xfId="0" applyFont="1" applyBorder="1" applyAlignment="1">
      <alignment vertical="center"/>
    </xf>
    <xf numFmtId="0" fontId="40" fillId="0" borderId="56" xfId="0" applyFont="1" applyBorder="1" applyAlignment="1">
      <alignment horizontal="center" vertical="center" wrapText="1"/>
    </xf>
    <xf numFmtId="0" fontId="40" fillId="0" borderId="60" xfId="0" applyFont="1" applyBorder="1" applyAlignment="1">
      <alignment vertical="center"/>
    </xf>
    <xf numFmtId="0" fontId="40" fillId="0" borderId="61" xfId="0" applyFont="1" applyBorder="1" applyAlignment="1">
      <alignment horizontal="center" vertical="center" wrapText="1"/>
    </xf>
    <xf numFmtId="0" fontId="40" fillId="0" borderId="62" xfId="0" applyFont="1" applyBorder="1" applyAlignment="1">
      <alignment horizontal="center" vertical="center" wrapText="1"/>
    </xf>
    <xf numFmtId="0" fontId="40" fillId="0" borderId="1" xfId="0" applyFont="1" applyBorder="1" applyAlignment="1">
      <alignment vertical="center"/>
    </xf>
    <xf numFmtId="0" fontId="38" fillId="23" borderId="68" xfId="0" applyFont="1" applyFill="1" applyBorder="1" applyAlignment="1">
      <alignment horizontal="center" vertical="center" wrapText="1"/>
    </xf>
    <xf numFmtId="0" fontId="38" fillId="23" borderId="1" xfId="0" applyFont="1" applyFill="1" applyBorder="1" applyAlignment="1">
      <alignment horizontal="center" vertical="center" wrapText="1"/>
    </xf>
    <xf numFmtId="0" fontId="38" fillId="23" borderId="61" xfId="0" applyFont="1" applyFill="1" applyBorder="1" applyAlignment="1">
      <alignment horizontal="center" vertical="center" wrapText="1"/>
    </xf>
    <xf numFmtId="0" fontId="37" fillId="23" borderId="0" xfId="0" applyFont="1" applyFill="1" applyAlignment="1">
      <alignment horizontal="center" vertical="center" wrapText="1"/>
    </xf>
    <xf numFmtId="0" fontId="32" fillId="0" borderId="1" xfId="0" applyFont="1" applyBorder="1" applyAlignment="1">
      <alignment horizontal="center"/>
    </xf>
    <xf numFmtId="0" fontId="32" fillId="0" borderId="48" xfId="0" applyFont="1" applyBorder="1" applyAlignment="1">
      <alignment vertical="center" wrapText="1"/>
    </xf>
    <xf numFmtId="14" fontId="40" fillId="0" borderId="52" xfId="0" applyNumberFormat="1" applyFont="1" applyBorder="1" applyAlignment="1">
      <alignment vertical="center" wrapText="1"/>
    </xf>
    <xf numFmtId="0" fontId="40" fillId="0" borderId="52" xfId="0" applyFont="1" applyBorder="1" applyAlignment="1">
      <alignment vertical="center" wrapText="1"/>
    </xf>
    <xf numFmtId="0" fontId="40" fillId="0" borderId="52" xfId="0" applyFont="1" applyBorder="1" applyAlignment="1">
      <alignment vertical="top" wrapText="1"/>
    </xf>
    <xf numFmtId="0" fontId="37" fillId="0" borderId="53" xfId="0" applyFont="1" applyBorder="1" applyAlignment="1">
      <alignment vertical="center" wrapText="1"/>
    </xf>
    <xf numFmtId="0" fontId="32" fillId="0" borderId="54" xfId="0" applyFont="1" applyBorder="1" applyAlignment="1">
      <alignment vertical="center" wrapText="1"/>
    </xf>
    <xf numFmtId="0" fontId="40" fillId="0" borderId="57" xfId="0" applyFont="1" applyBorder="1" applyAlignment="1">
      <alignment vertical="top" wrapText="1"/>
    </xf>
    <xf numFmtId="0" fontId="37" fillId="0" borderId="58" xfId="0" applyFont="1" applyBorder="1" applyAlignment="1">
      <alignment vertical="center" wrapText="1"/>
    </xf>
    <xf numFmtId="0" fontId="32" fillId="0" borderId="59" xfId="0" applyFont="1" applyBorder="1" applyAlignment="1">
      <alignment vertical="center" wrapText="1"/>
    </xf>
    <xf numFmtId="14" fontId="40" fillId="0" borderId="65" xfId="0" applyNumberFormat="1" applyFont="1" applyBorder="1" applyAlignment="1">
      <alignment vertical="center" wrapText="1"/>
    </xf>
    <xf numFmtId="0" fontId="40" fillId="0" borderId="65" xfId="0" applyFont="1" applyBorder="1" applyAlignment="1">
      <alignment vertical="center" wrapText="1"/>
    </xf>
    <xf numFmtId="0" fontId="40" fillId="0" borderId="63" xfId="0" applyFont="1" applyBorder="1" applyAlignment="1">
      <alignment vertical="top" wrapText="1"/>
    </xf>
    <xf numFmtId="0" fontId="37" fillId="0" borderId="64" xfId="0" applyFont="1" applyBorder="1" applyAlignment="1">
      <alignment vertical="center" wrapText="1"/>
    </xf>
    <xf numFmtId="0" fontId="32" fillId="0" borderId="1" xfId="0" applyFont="1" applyBorder="1" applyAlignment="1">
      <alignment vertical="center" wrapText="1"/>
    </xf>
    <xf numFmtId="0" fontId="40" fillId="0" borderId="61" xfId="0" applyFont="1" applyBorder="1" applyAlignment="1">
      <alignment vertical="center" wrapText="1"/>
    </xf>
    <xf numFmtId="14" fontId="40" fillId="0" borderId="61" xfId="0" applyNumberFormat="1" applyFont="1" applyBorder="1" applyAlignment="1">
      <alignment vertical="center" wrapText="1"/>
    </xf>
    <xf numFmtId="0" fontId="40" fillId="0" borderId="61" xfId="0" applyFont="1" applyBorder="1" applyAlignment="1">
      <alignment vertical="top" wrapText="1"/>
    </xf>
    <xf numFmtId="0" fontId="32" fillId="0" borderId="61" xfId="0" applyFont="1" applyBorder="1"/>
    <xf numFmtId="0" fontId="38" fillId="23" borderId="66" xfId="0" applyFont="1" applyFill="1" applyBorder="1" applyAlignment="1">
      <alignment vertical="center" wrapText="1"/>
    </xf>
    <xf numFmtId="0" fontId="38" fillId="23" borderId="67" xfId="0" applyFont="1" applyFill="1" applyBorder="1" applyAlignment="1">
      <alignment vertical="center" wrapText="1"/>
    </xf>
    <xf numFmtId="0" fontId="38" fillId="23" borderId="1" xfId="0" applyFont="1" applyFill="1" applyBorder="1" applyAlignment="1">
      <alignment vertical="center" wrapText="1"/>
    </xf>
    <xf numFmtId="0" fontId="32" fillId="0" borderId="1" xfId="0" applyFont="1" applyBorder="1"/>
    <xf numFmtId="14" fontId="40" fillId="0" borderId="1" xfId="0" applyNumberFormat="1" applyFont="1" applyBorder="1" applyAlignment="1">
      <alignment vertical="center" wrapText="1"/>
    </xf>
    <xf numFmtId="170" fontId="32" fillId="0" borderId="1" xfId="0" applyNumberFormat="1" applyFont="1" applyBorder="1"/>
    <xf numFmtId="0" fontId="38" fillId="23" borderId="61" xfId="0" applyFont="1" applyFill="1" applyBorder="1" applyAlignment="1">
      <alignment vertical="center" wrapText="1"/>
    </xf>
    <xf numFmtId="14" fontId="32" fillId="0" borderId="1" xfId="0" applyNumberFormat="1" applyFont="1" applyBorder="1"/>
    <xf numFmtId="0" fontId="32" fillId="0" borderId="61" xfId="0" applyFont="1" applyBorder="1" applyAlignment="1">
      <alignment vertical="center" wrapText="1"/>
    </xf>
    <xf numFmtId="0" fontId="38" fillId="23" borderId="7" xfId="0" applyFont="1" applyFill="1" applyBorder="1" applyAlignment="1">
      <alignment vertical="center" wrapText="1"/>
    </xf>
    <xf numFmtId="0" fontId="38" fillId="23" borderId="38" xfId="0" applyFont="1" applyFill="1" applyBorder="1" applyAlignment="1">
      <alignment vertical="center" wrapText="1"/>
    </xf>
    <xf numFmtId="0" fontId="38" fillId="23" borderId="44" xfId="0" applyFont="1" applyFill="1" applyBorder="1" applyAlignment="1">
      <alignment vertical="center" wrapText="1"/>
    </xf>
    <xf numFmtId="0" fontId="38" fillId="23" borderId="69" xfId="0" applyFont="1" applyFill="1" applyBorder="1" applyAlignment="1">
      <alignment vertical="center" wrapText="1"/>
    </xf>
    <xf numFmtId="0" fontId="32" fillId="0" borderId="61" xfId="0" applyFont="1" applyBorder="1" applyAlignment="1">
      <alignment horizontal="center"/>
    </xf>
    <xf numFmtId="14" fontId="38" fillId="23" borderId="61" xfId="0" applyNumberFormat="1" applyFont="1" applyFill="1" applyBorder="1" applyAlignment="1">
      <alignment vertical="center" wrapText="1"/>
    </xf>
    <xf numFmtId="14" fontId="32" fillId="0" borderId="61" xfId="0" applyNumberFormat="1" applyFont="1" applyBorder="1"/>
    <xf numFmtId="170" fontId="40" fillId="0" borderId="52" xfId="20" applyNumberFormat="1" applyFont="1" applyFill="1" applyBorder="1" applyAlignment="1">
      <alignment vertical="center" wrapText="1"/>
    </xf>
    <xf numFmtId="170" fontId="40" fillId="0" borderId="57" xfId="20" applyNumberFormat="1" applyFont="1" applyFill="1" applyBorder="1" applyAlignment="1">
      <alignment vertical="center" wrapText="1"/>
    </xf>
    <xf numFmtId="170" fontId="40" fillId="0" borderId="63" xfId="20" applyNumberFormat="1" applyFont="1" applyFill="1" applyBorder="1" applyAlignment="1">
      <alignment vertical="center" wrapText="1"/>
    </xf>
    <xf numFmtId="170" fontId="40" fillId="0" borderId="61" xfId="20" applyNumberFormat="1" applyFont="1" applyFill="1" applyBorder="1" applyAlignment="1">
      <alignment vertical="center" wrapText="1"/>
    </xf>
    <xf numFmtId="170" fontId="37" fillId="17" borderId="1" xfId="0" applyNumberFormat="1" applyFont="1" applyFill="1" applyBorder="1" applyAlignment="1">
      <alignment vertical="center" wrapText="1"/>
    </xf>
    <xf numFmtId="170" fontId="37" fillId="17" borderId="61" xfId="0" applyNumberFormat="1" applyFont="1" applyFill="1" applyBorder="1" applyAlignment="1">
      <alignment vertical="center" wrapText="1"/>
    </xf>
    <xf numFmtId="170" fontId="32" fillId="0" borderId="61" xfId="0" applyNumberFormat="1" applyFont="1" applyBorder="1"/>
    <xf numFmtId="170" fontId="37" fillId="17" borderId="44" xfId="0" applyNumberFormat="1" applyFont="1" applyFill="1" applyBorder="1" applyAlignment="1">
      <alignment vertical="center" wrapText="1"/>
    </xf>
    <xf numFmtId="0" fontId="41" fillId="0" borderId="0" xfId="0" applyFont="1"/>
    <xf numFmtId="0" fontId="1" fillId="0" borderId="1" xfId="26" applyBorder="1" applyAlignment="1">
      <alignment horizontal="center"/>
    </xf>
    <xf numFmtId="0" fontId="1" fillId="0" borderId="1" xfId="26" applyBorder="1"/>
    <xf numFmtId="0" fontId="17" fillId="24" borderId="1" xfId="26" applyFont="1" applyFill="1" applyBorder="1" applyAlignment="1">
      <alignment horizontal="center" vertical="top"/>
    </xf>
    <xf numFmtId="0" fontId="10" fillId="3" borderId="70" xfId="0" applyFont="1" applyFill="1" applyBorder="1" applyAlignment="1">
      <alignment horizontal="left" vertical="center" wrapText="1" indent="1"/>
    </xf>
    <xf numFmtId="0" fontId="10" fillId="3" borderId="71" xfId="0" applyFont="1" applyFill="1" applyBorder="1" applyAlignment="1">
      <alignment horizontal="center" vertical="center" wrapText="1"/>
    </xf>
    <xf numFmtId="0" fontId="4" fillId="0" borderId="72" xfId="0" applyFont="1" applyBorder="1" applyAlignment="1">
      <alignment horizontal="left" vertical="center" wrapText="1" indent="1"/>
    </xf>
    <xf numFmtId="0" fontId="4" fillId="0" borderId="44" xfId="0" applyFont="1" applyBorder="1" applyAlignment="1">
      <alignment horizontal="left" vertical="center" wrapText="1"/>
    </xf>
    <xf numFmtId="0" fontId="44" fillId="27" borderId="3" xfId="0" applyFont="1" applyFill="1" applyBorder="1" applyAlignment="1">
      <alignment horizontal="left" vertical="center" wrapText="1" indent="1"/>
    </xf>
    <xf numFmtId="0" fontId="4" fillId="0" borderId="2" xfId="0" applyFont="1" applyBorder="1" applyAlignment="1">
      <alignment horizontal="left" vertical="center" wrapText="1" indent="1"/>
    </xf>
    <xf numFmtId="0" fontId="4" fillId="0" borderId="75" xfId="0" applyFont="1" applyBorder="1" applyAlignment="1">
      <alignment horizontal="left" vertical="center" wrapText="1" indent="1"/>
    </xf>
    <xf numFmtId="0" fontId="4" fillId="0" borderId="76" xfId="0" applyFont="1" applyBorder="1" applyAlignment="1">
      <alignment horizontal="left" vertical="center" wrapText="1"/>
    </xf>
    <xf numFmtId="0" fontId="3" fillId="0" borderId="0" xfId="0" applyFont="1" applyAlignment="1">
      <alignment horizontal="center"/>
    </xf>
    <xf numFmtId="0" fontId="5" fillId="0" borderId="0" xfId="0" applyFont="1"/>
    <xf numFmtId="0" fontId="3" fillId="0" borderId="0" xfId="0" applyFont="1"/>
    <xf numFmtId="0" fontId="0" fillId="27" borderId="79" xfId="0" applyFill="1" applyBorder="1" applyAlignment="1">
      <alignment horizont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4" fillId="27" borderId="4" xfId="0" applyFont="1" applyFill="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4" fillId="0" borderId="0" xfId="0" applyFont="1" applyAlignment="1">
      <alignment horizontal="left" vertical="center" wrapText="1" indent="1"/>
    </xf>
    <xf numFmtId="0" fontId="4" fillId="0" borderId="0" xfId="0" applyFont="1" applyAlignment="1">
      <alignment horizontal="left" vertical="center" wrapText="1"/>
    </xf>
    <xf numFmtId="0" fontId="47" fillId="0" borderId="0" xfId="0" applyFont="1"/>
    <xf numFmtId="0" fontId="48" fillId="2" borderId="5" xfId="0" applyFont="1" applyFill="1" applyBorder="1" applyAlignment="1">
      <alignment horizontal="centerContinuous"/>
    </xf>
    <xf numFmtId="0" fontId="48" fillId="2" borderId="0" xfId="0" applyFont="1" applyFill="1" applyAlignment="1">
      <alignment horizontal="centerContinuous"/>
    </xf>
    <xf numFmtId="0" fontId="49" fillId="0" borderId="0" xfId="0" applyFont="1"/>
    <xf numFmtId="0" fontId="0" fillId="28" borderId="3" xfId="0" applyFill="1" applyBorder="1"/>
    <xf numFmtId="0" fontId="0" fillId="29" borderId="17" xfId="0" applyFill="1" applyBorder="1"/>
    <xf numFmtId="0" fontId="0" fillId="29" borderId="10" xfId="0" applyFill="1" applyBorder="1"/>
    <xf numFmtId="0" fontId="48" fillId="2" borderId="5" xfId="0" applyFont="1" applyFill="1" applyBorder="1" applyAlignment="1">
      <alignment horizontal="left"/>
    </xf>
    <xf numFmtId="0" fontId="51" fillId="2" borderId="0" xfId="0" applyFont="1" applyFill="1"/>
    <xf numFmtId="0" fontId="0" fillId="2" borderId="0" xfId="0" applyFill="1"/>
    <xf numFmtId="0" fontId="0" fillId="29" borderId="2" xfId="0" applyFill="1" applyBorder="1"/>
    <xf numFmtId="0" fontId="0" fillId="29" borderId="79" xfId="0" applyFill="1" applyBorder="1"/>
    <xf numFmtId="0" fontId="0" fillId="29" borderId="83" xfId="0" applyFill="1" applyBorder="1"/>
    <xf numFmtId="0" fontId="0" fillId="30" borderId="2" xfId="0" applyFill="1" applyBorder="1"/>
    <xf numFmtId="0" fontId="0" fillId="30" borderId="79" xfId="0" applyFill="1" applyBorder="1"/>
    <xf numFmtId="0" fontId="0" fillId="30" borderId="83" xfId="0" applyFill="1" applyBorder="1"/>
    <xf numFmtId="0" fontId="5" fillId="31" borderId="2" xfId="0" applyFont="1" applyFill="1" applyBorder="1"/>
    <xf numFmtId="0" fontId="0" fillId="31" borderId="79" xfId="0" applyFill="1" applyBorder="1"/>
    <xf numFmtId="0" fontId="0" fillId="31" borderId="13" xfId="0" applyFill="1" applyBorder="1"/>
    <xf numFmtId="0" fontId="43" fillId="32" borderId="82" xfId="0" applyFont="1" applyFill="1" applyBorder="1"/>
    <xf numFmtId="0" fontId="43" fillId="32" borderId="85" xfId="0" applyFont="1" applyFill="1" applyBorder="1"/>
    <xf numFmtId="0" fontId="0" fillId="32" borderId="86" xfId="0" applyFill="1" applyBorder="1"/>
    <xf numFmtId="0" fontId="48" fillId="2" borderId="66" xfId="0" applyFont="1" applyFill="1" applyBorder="1" applyAlignment="1">
      <alignment horizontal="centerContinuous"/>
    </xf>
    <xf numFmtId="0" fontId="51" fillId="2" borderId="66" xfId="0" applyFont="1" applyFill="1" applyBorder="1" applyAlignment="1">
      <alignment horizontal="centerContinuous"/>
    </xf>
    <xf numFmtId="0" fontId="51" fillId="2" borderId="67" xfId="0" applyFont="1" applyFill="1" applyBorder="1" applyAlignment="1">
      <alignment horizontal="centerContinuous"/>
    </xf>
    <xf numFmtId="0" fontId="51" fillId="2" borderId="10" xfId="0" applyFont="1" applyFill="1" applyBorder="1"/>
    <xf numFmtId="0" fontId="5" fillId="0" borderId="0" xfId="0" applyFont="1" applyAlignment="1">
      <alignment horizontal="right"/>
    </xf>
    <xf numFmtId="0" fontId="0" fillId="29" borderId="72" xfId="0" applyFill="1" applyBorder="1" applyAlignment="1">
      <alignment textRotation="90"/>
    </xf>
    <xf numFmtId="0" fontId="0" fillId="29" borderId="44" xfId="0" applyFill="1" applyBorder="1" applyAlignment="1">
      <alignment textRotation="90"/>
    </xf>
    <xf numFmtId="0" fontId="0" fillId="29" borderId="69" xfId="0" applyFill="1" applyBorder="1" applyAlignment="1">
      <alignment textRotation="90"/>
    </xf>
    <xf numFmtId="0" fontId="3" fillId="29" borderId="67" xfId="0" applyFont="1" applyFill="1" applyBorder="1"/>
    <xf numFmtId="0" fontId="0" fillId="29" borderId="10" xfId="0" applyFill="1" applyBorder="1" applyAlignment="1">
      <alignment horizontal="right"/>
    </xf>
    <xf numFmtId="0" fontId="5" fillId="0" borderId="3" xfId="0" applyFont="1" applyBorder="1" applyAlignment="1">
      <alignment horizontal="center"/>
    </xf>
    <xf numFmtId="0" fontId="5" fillId="31" borderId="4" xfId="0" applyFont="1" applyFill="1" applyBorder="1" applyAlignment="1">
      <alignment horizontal="center"/>
    </xf>
    <xf numFmtId="0" fontId="54" fillId="33" borderId="4" xfId="0" applyFont="1" applyFill="1" applyBorder="1" applyAlignment="1">
      <alignment horizontal="center"/>
    </xf>
    <xf numFmtId="0" fontId="5" fillId="0" borderId="4" xfId="0" applyFont="1" applyBorder="1" applyAlignment="1">
      <alignment horizontal="center"/>
    </xf>
    <xf numFmtId="0" fontId="5" fillId="28" borderId="4" xfId="0" applyFont="1" applyFill="1" applyBorder="1" applyAlignment="1">
      <alignment horizontal="center"/>
    </xf>
    <xf numFmtId="0" fontId="43" fillId="32" borderId="4" xfId="0" applyFont="1" applyFill="1" applyBorder="1" applyAlignment="1">
      <alignment horizontal="center"/>
    </xf>
    <xf numFmtId="0" fontId="5" fillId="0" borderId="73" xfId="0" applyFont="1" applyBorder="1" applyAlignment="1">
      <alignment horizontal="center"/>
    </xf>
    <xf numFmtId="0" fontId="3" fillId="29" borderId="11" xfId="0" applyFont="1" applyFill="1" applyBorder="1"/>
    <xf numFmtId="0" fontId="0" fillId="29" borderId="6" xfId="0" applyFill="1" applyBorder="1" applyAlignment="1">
      <alignment horizontal="right"/>
    </xf>
    <xf numFmtId="0" fontId="54" fillId="33" borderId="79" xfId="0" applyFont="1" applyFill="1" applyBorder="1" applyAlignment="1">
      <alignment horizontal="center"/>
    </xf>
    <xf numFmtId="0" fontId="5" fillId="31" borderId="1" xfId="0" applyFont="1" applyFill="1" applyBorder="1" applyAlignment="1">
      <alignment horizontal="center"/>
    </xf>
    <xf numFmtId="0" fontId="5" fillId="28" borderId="1" xfId="0" applyFont="1" applyFill="1" applyBorder="1" applyAlignment="1">
      <alignment horizontal="center"/>
    </xf>
    <xf numFmtId="0" fontId="5" fillId="27" borderId="1" xfId="0" applyFont="1" applyFill="1" applyBorder="1" applyAlignment="1">
      <alignment horizontal="center"/>
    </xf>
    <xf numFmtId="0" fontId="54" fillId="33" borderId="1" xfId="0" applyFont="1" applyFill="1" applyBorder="1" applyAlignment="1">
      <alignment horizontal="center"/>
    </xf>
    <xf numFmtId="0" fontId="5" fillId="0" borderId="74" xfId="0" applyFont="1" applyBorder="1" applyAlignment="1">
      <alignment horizontal="center"/>
    </xf>
    <xf numFmtId="0" fontId="5" fillId="27" borderId="79" xfId="0" applyFont="1" applyFill="1" applyBorder="1" applyAlignment="1">
      <alignment horizontal="center"/>
    </xf>
    <xf numFmtId="0" fontId="5" fillId="31" borderId="79" xfId="0" applyFont="1" applyFill="1" applyBorder="1" applyAlignment="1">
      <alignment horizontal="center"/>
    </xf>
    <xf numFmtId="0" fontId="43" fillId="27" borderId="1" xfId="0" applyFont="1" applyFill="1" applyBorder="1" applyAlignment="1">
      <alignment horizontal="center"/>
    </xf>
    <xf numFmtId="0" fontId="0" fillId="29" borderId="11" xfId="0" applyFill="1" applyBorder="1"/>
    <xf numFmtId="0" fontId="0" fillId="27" borderId="1" xfId="0" applyFill="1" applyBorder="1" applyAlignment="1">
      <alignment horizontal="center"/>
    </xf>
    <xf numFmtId="0" fontId="0" fillId="0" borderId="74" xfId="0" applyBorder="1" applyAlignment="1">
      <alignment horizontal="center"/>
    </xf>
    <xf numFmtId="0" fontId="0" fillId="29" borderId="85" xfId="0" applyFill="1" applyBorder="1"/>
    <xf numFmtId="0" fontId="0" fillId="29" borderId="81" xfId="0" applyFill="1" applyBorder="1" applyAlignment="1">
      <alignment horizontal="right"/>
    </xf>
    <xf numFmtId="0" fontId="0" fillId="27" borderId="87" xfId="0" applyFill="1" applyBorder="1" applyAlignment="1">
      <alignment horizontal="center"/>
    </xf>
    <xf numFmtId="0" fontId="0" fillId="27" borderId="77" xfId="0" applyFill="1" applyBorder="1" applyAlignment="1">
      <alignment horizontal="center"/>
    </xf>
    <xf numFmtId="0" fontId="5" fillId="27" borderId="77" xfId="0" applyFont="1" applyFill="1" applyBorder="1" applyAlignment="1">
      <alignment horizontal="center"/>
    </xf>
    <xf numFmtId="0" fontId="43" fillId="27" borderId="77" xfId="0" applyFont="1" applyFill="1" applyBorder="1" applyAlignment="1">
      <alignment horizontal="center"/>
    </xf>
    <xf numFmtId="0" fontId="0" fillId="0" borderId="78" xfId="0" applyBorder="1" applyAlignment="1">
      <alignment horizontal="center"/>
    </xf>
    <xf numFmtId="14" fontId="5" fillId="0" borderId="1" xfId="0" applyNumberFormat="1" applyFont="1" applyBorder="1" applyAlignment="1">
      <alignment horizontal="center" vertical="center" wrapText="1"/>
    </xf>
    <xf numFmtId="14" fontId="3" fillId="0" borderId="1" xfId="0" applyNumberFormat="1" applyFont="1" applyBorder="1" applyAlignment="1">
      <alignment horizontal="right"/>
    </xf>
    <xf numFmtId="14" fontId="3" fillId="0" borderId="1" xfId="0" applyNumberFormat="1" applyFont="1" applyBorder="1" applyAlignment="1">
      <alignment horizontal="right" vertical="center" wrapText="1"/>
    </xf>
    <xf numFmtId="0" fontId="51" fillId="37" borderId="0" xfId="0" applyFont="1" applyFill="1"/>
    <xf numFmtId="0" fontId="0" fillId="37" borderId="6" xfId="0" applyFill="1" applyBorder="1"/>
    <xf numFmtId="0" fontId="11" fillId="0" borderId="0" xfId="0" applyFont="1" applyAlignment="1">
      <alignment horizontal="center" vertical="center" wrapText="1"/>
    </xf>
    <xf numFmtId="0" fontId="60" fillId="38" borderId="67" xfId="0" applyFont="1" applyFill="1" applyBorder="1" applyAlignment="1">
      <alignment horizontal="center" vertical="center" wrapText="1"/>
    </xf>
    <xf numFmtId="0" fontId="60" fillId="38" borderId="9" xfId="0" applyFont="1" applyFill="1" applyBorder="1" applyAlignment="1">
      <alignment horizontal="center" vertical="center" wrapText="1"/>
    </xf>
    <xf numFmtId="0" fontId="60" fillId="38" borderId="80" xfId="0" applyFont="1" applyFill="1" applyBorder="1" applyAlignment="1">
      <alignment horizontal="center" vertical="center" wrapText="1"/>
    </xf>
    <xf numFmtId="0" fontId="61" fillId="38" borderId="7" xfId="0" applyFont="1" applyFill="1" applyBorder="1" applyAlignment="1" applyProtection="1">
      <alignment horizontal="center" vertical="center" wrapText="1"/>
      <protection locked="0"/>
    </xf>
    <xf numFmtId="0" fontId="60" fillId="38" borderId="7" xfId="0" applyFont="1" applyFill="1" applyBorder="1" applyAlignment="1" applyProtection="1">
      <alignment horizontal="center" vertical="center" wrapText="1"/>
      <protection locked="0"/>
    </xf>
    <xf numFmtId="0" fontId="60" fillId="38" borderId="43" xfId="0" applyFont="1" applyFill="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50" xfId="0" applyFont="1" applyBorder="1" applyAlignment="1">
      <alignment horizontal="center" vertical="center" wrapText="1"/>
    </xf>
    <xf numFmtId="0" fontId="63" fillId="39" borderId="50" xfId="0" applyFont="1" applyFill="1" applyBorder="1" applyAlignment="1">
      <alignment vertical="center" wrapText="1"/>
    </xf>
    <xf numFmtId="0" fontId="11" fillId="0" borderId="98" xfId="0" applyFont="1" applyBorder="1" applyAlignment="1">
      <alignment horizontal="center" vertical="center" wrapText="1"/>
    </xf>
    <xf numFmtId="0" fontId="11" fillId="0" borderId="99" xfId="0" applyFont="1" applyBorder="1" applyAlignment="1">
      <alignment horizontal="center" vertical="center" wrapText="1"/>
    </xf>
    <xf numFmtId="0" fontId="63" fillId="39" borderId="1" xfId="0" applyFont="1" applyFill="1" applyBorder="1" applyAlignment="1">
      <alignment vertical="center" wrapText="1"/>
    </xf>
    <xf numFmtId="0" fontId="11" fillId="0" borderId="0" xfId="0" applyFont="1" applyAlignment="1">
      <alignment horizontal="left" vertical="center" wrapText="1"/>
    </xf>
    <xf numFmtId="49" fontId="60" fillId="0" borderId="0" xfId="0" applyNumberFormat="1" applyFont="1" applyAlignment="1">
      <alignment vertical="center" wrapText="1"/>
    </xf>
    <xf numFmtId="0" fontId="11" fillId="0" borderId="0" xfId="0" applyFont="1" applyAlignment="1">
      <alignment vertical="center" wrapText="1"/>
    </xf>
    <xf numFmtId="0" fontId="60" fillId="38" borderId="100" xfId="0" applyFont="1" applyFill="1" applyBorder="1" applyAlignment="1" applyProtection="1">
      <alignment horizontal="center" vertical="center" wrapText="1"/>
      <protection locked="0"/>
    </xf>
    <xf numFmtId="0" fontId="60" fillId="38" borderId="83" xfId="0" applyFont="1" applyFill="1" applyBorder="1" applyAlignment="1" applyProtection="1">
      <alignment horizontal="center" vertical="center" wrapText="1"/>
      <protection locked="0"/>
    </xf>
    <xf numFmtId="0" fontId="60" fillId="38" borderId="101" xfId="0" applyFont="1" applyFill="1" applyBorder="1" applyAlignment="1" applyProtection="1">
      <alignment horizontal="center" vertical="center" wrapText="1"/>
      <protection locked="0"/>
    </xf>
    <xf numFmtId="0" fontId="60" fillId="38" borderId="73" xfId="0" applyFont="1" applyFill="1" applyBorder="1" applyAlignment="1" applyProtection="1">
      <alignment horizontal="center" vertical="center" wrapText="1"/>
      <protection locked="0"/>
    </xf>
    <xf numFmtId="0" fontId="60" fillId="38" borderId="18" xfId="0" applyFont="1" applyFill="1" applyBorder="1" applyAlignment="1" applyProtection="1">
      <alignment horizontal="center" vertical="center" wrapText="1"/>
      <protection locked="0"/>
    </xf>
    <xf numFmtId="0" fontId="60" fillId="38" borderId="102" xfId="0" applyFont="1" applyFill="1" applyBorder="1" applyAlignment="1" applyProtection="1">
      <alignment horizontal="center" vertical="center" wrapText="1"/>
      <protection locked="0"/>
    </xf>
    <xf numFmtId="49" fontId="61" fillId="30" borderId="72" xfId="0" applyNumberFormat="1" applyFont="1" applyFill="1" applyBorder="1" applyAlignment="1" applyProtection="1">
      <alignment horizontal="center" vertical="center" wrapText="1"/>
      <protection locked="0"/>
    </xf>
    <xf numFmtId="49" fontId="61" fillId="30" borderId="44" xfId="0" applyNumberFormat="1" applyFont="1" applyFill="1" applyBorder="1" applyAlignment="1" applyProtection="1">
      <alignment horizontal="center" vertical="center" wrapText="1"/>
      <protection locked="0"/>
    </xf>
    <xf numFmtId="49" fontId="61" fillId="30" borderId="69" xfId="0" applyNumberFormat="1" applyFont="1" applyFill="1" applyBorder="1" applyAlignment="1" applyProtection="1">
      <alignment horizontal="center" vertical="center" wrapText="1"/>
      <protection locked="0"/>
    </xf>
    <xf numFmtId="0" fontId="60" fillId="0" borderId="103" xfId="0" applyFont="1" applyBorder="1" applyAlignment="1">
      <alignment horizontal="center" vertical="center" wrapText="1"/>
    </xf>
    <xf numFmtId="49" fontId="60" fillId="0" borderId="99" xfId="0" applyNumberFormat="1" applyFont="1" applyBorder="1" applyAlignment="1">
      <alignment horizontal="center" vertical="center" wrapText="1"/>
    </xf>
    <xf numFmtId="49" fontId="60" fillId="0" borderId="50" xfId="0" applyNumberFormat="1" applyFont="1" applyBorder="1" applyAlignment="1">
      <alignment horizontal="center" vertical="center" wrapText="1"/>
    </xf>
    <xf numFmtId="2" fontId="60" fillId="38" borderId="50" xfId="0" applyNumberFormat="1" applyFont="1" applyFill="1" applyBorder="1" applyAlignment="1">
      <alignment horizontal="center" vertical="center" wrapText="1"/>
    </xf>
    <xf numFmtId="2" fontId="60" fillId="38" borderId="104" xfId="0" applyNumberFormat="1" applyFont="1" applyFill="1" applyBorder="1" applyAlignment="1">
      <alignment horizontal="center" vertical="center" wrapText="1"/>
    </xf>
    <xf numFmtId="0" fontId="11" fillId="0" borderId="105" xfId="0" applyFont="1" applyBorder="1" applyAlignment="1">
      <alignment horizontal="center" vertical="center" wrapText="1"/>
    </xf>
    <xf numFmtId="9" fontId="60" fillId="29" borderId="50" xfId="5" applyFont="1" applyFill="1" applyBorder="1" applyAlignment="1">
      <alignment horizontal="center" vertical="center" wrapText="1"/>
    </xf>
    <xf numFmtId="49" fontId="60" fillId="0" borderId="2" xfId="0" applyNumberFormat="1" applyFont="1" applyBorder="1" applyAlignment="1">
      <alignment horizontal="center" vertical="center" wrapText="1"/>
    </xf>
    <xf numFmtId="49" fontId="60" fillId="0" borderId="1" xfId="0" applyNumberFormat="1" applyFont="1" applyBorder="1" applyAlignment="1">
      <alignment horizontal="center" vertical="center" wrapText="1"/>
    </xf>
    <xf numFmtId="2" fontId="60" fillId="38" borderId="1" xfId="0" applyNumberFormat="1" applyFont="1" applyFill="1" applyBorder="1" applyAlignment="1">
      <alignment horizontal="center" vertical="center" wrapText="1"/>
    </xf>
    <xf numFmtId="2" fontId="60" fillId="38" borderId="74" xfId="0" applyNumberFormat="1" applyFont="1" applyFill="1" applyBorder="1" applyAlignment="1">
      <alignment horizontal="center" vertical="center" wrapText="1"/>
    </xf>
    <xf numFmtId="9" fontId="60" fillId="29" borderId="1" xfId="5" applyFont="1" applyFill="1" applyBorder="1" applyAlignment="1">
      <alignment horizontal="center" vertical="center" wrapText="1"/>
    </xf>
    <xf numFmtId="9" fontId="60" fillId="29" borderId="104" xfId="5" applyFont="1" applyFill="1" applyBorder="1" applyAlignment="1">
      <alignment horizontal="center" vertical="center" wrapText="1"/>
    </xf>
    <xf numFmtId="9" fontId="60" fillId="29" borderId="74" xfId="5" applyFont="1" applyFill="1" applyBorder="1" applyAlignment="1">
      <alignment horizontal="center" vertical="center" wrapText="1"/>
    </xf>
    <xf numFmtId="0" fontId="11" fillId="0" borderId="75" xfId="0" applyFont="1" applyBorder="1" applyAlignment="1">
      <alignment horizontal="center" vertical="center" wrapText="1"/>
    </xf>
    <xf numFmtId="0" fontId="60" fillId="0" borderId="80" xfId="0" applyFont="1" applyBorder="1" applyAlignment="1">
      <alignment horizontal="center" vertical="center" wrapText="1"/>
    </xf>
    <xf numFmtId="49" fontId="60" fillId="0" borderId="82" xfId="0" applyNumberFormat="1" applyFont="1" applyBorder="1" applyAlignment="1">
      <alignment horizontal="center" vertical="center" wrapText="1"/>
    </xf>
    <xf numFmtId="49" fontId="60" fillId="0" borderId="77" xfId="0" applyNumberFormat="1" applyFont="1" applyBorder="1" applyAlignment="1">
      <alignment horizontal="center" vertical="center" wrapText="1"/>
    </xf>
    <xf numFmtId="2" fontId="60" fillId="38" borderId="77" xfId="0" applyNumberFormat="1" applyFont="1" applyFill="1" applyBorder="1" applyAlignment="1">
      <alignment horizontal="center" vertical="center" wrapText="1"/>
    </xf>
    <xf numFmtId="2" fontId="60" fillId="38" borderId="78" xfId="0" applyNumberFormat="1" applyFont="1" applyFill="1" applyBorder="1" applyAlignment="1">
      <alignment horizontal="center" vertical="center" wrapText="1"/>
    </xf>
    <xf numFmtId="0" fontId="11" fillId="0" borderId="107" xfId="0" applyFont="1" applyBorder="1" applyAlignment="1">
      <alignment horizontal="center" vertical="center" wrapText="1"/>
    </xf>
    <xf numFmtId="9" fontId="60" fillId="29" borderId="77" xfId="5" applyFont="1" applyFill="1" applyBorder="1" applyAlignment="1">
      <alignment horizontal="center" vertical="center" wrapText="1"/>
    </xf>
    <xf numFmtId="9" fontId="60" fillId="29" borderId="78" xfId="5" applyFont="1" applyFill="1" applyBorder="1" applyAlignment="1">
      <alignment horizontal="center" vertical="center" wrapText="1"/>
    </xf>
    <xf numFmtId="171" fontId="65" fillId="0" borderId="50" xfId="0" applyNumberFormat="1" applyFont="1" applyBorder="1" applyAlignment="1">
      <alignment horizontal="center" vertical="center" wrapText="1" shrinkToFit="1"/>
    </xf>
    <xf numFmtId="172" fontId="65" fillId="0" borderId="50" xfId="0" applyNumberFormat="1" applyFont="1" applyBorder="1" applyAlignment="1">
      <alignment horizontal="center" vertical="center" wrapText="1" shrinkToFit="1"/>
    </xf>
    <xf numFmtId="49" fontId="11" fillId="0" borderId="1" xfId="0" applyNumberFormat="1" applyFont="1" applyBorder="1" applyAlignment="1">
      <alignment horizontal="left" vertical="center" wrapText="1"/>
    </xf>
    <xf numFmtId="0" fontId="3" fillId="0" borderId="0" xfId="0" applyFont="1" applyAlignment="1">
      <alignment vertical="center"/>
    </xf>
    <xf numFmtId="0" fontId="66" fillId="4" borderId="97" xfId="0" applyFont="1" applyFill="1" applyBorder="1" applyAlignment="1">
      <alignment horizontal="left" vertical="center"/>
    </xf>
    <xf numFmtId="0" fontId="66" fillId="4" borderId="12" xfId="0" applyFont="1" applyFill="1" applyBorder="1" applyAlignment="1">
      <alignment horizontal="left" vertical="center"/>
    </xf>
    <xf numFmtId="0" fontId="66" fillId="4" borderId="79" xfId="0" applyFont="1" applyFill="1" applyBorder="1" applyAlignment="1">
      <alignment horizontal="left" vertical="center"/>
    </xf>
    <xf numFmtId="0" fontId="3" fillId="0" borderId="97" xfId="0" applyFont="1" applyBorder="1" applyAlignment="1">
      <alignment horizontal="left" vertical="center"/>
    </xf>
    <xf numFmtId="0" fontId="3" fillId="0" borderId="79" xfId="0" applyFont="1" applyBorder="1" applyAlignment="1">
      <alignment vertical="center"/>
    </xf>
    <xf numFmtId="0" fontId="11" fillId="0" borderId="79" xfId="0" applyFont="1" applyBorder="1" applyAlignment="1">
      <alignment horizontal="left" vertical="center"/>
    </xf>
    <xf numFmtId="0" fontId="11" fillId="0" borderId="97" xfId="0" applyFont="1" applyBorder="1" applyAlignment="1">
      <alignment horizontal="centerContinuous" vertical="center"/>
    </xf>
    <xf numFmtId="0" fontId="11" fillId="0" borderId="12" xfId="0" applyFont="1" applyBorder="1" applyAlignment="1">
      <alignment horizontal="centerContinuous" vertical="center"/>
    </xf>
    <xf numFmtId="0" fontId="11" fillId="4" borderId="109" xfId="0" applyFont="1" applyFill="1" applyBorder="1" applyAlignment="1">
      <alignment horizontal="left" vertical="center"/>
    </xf>
    <xf numFmtId="0" fontId="11" fillId="4" borderId="0" xfId="0" applyFont="1" applyFill="1" applyAlignment="1">
      <alignment horizontal="left" vertical="center"/>
    </xf>
    <xf numFmtId="0" fontId="43" fillId="4" borderId="0" xfId="0" applyFont="1" applyFill="1" applyAlignment="1">
      <alignment horizontal="left" vertical="center"/>
    </xf>
    <xf numFmtId="0" fontId="11" fillId="4" borderId="0" xfId="0" applyFont="1" applyFill="1" applyAlignment="1" applyProtection="1">
      <alignment horizontal="center" vertical="center"/>
      <protection locked="0"/>
    </xf>
    <xf numFmtId="0" fontId="38" fillId="0" borderId="12" xfId="0" applyFont="1" applyBorder="1" applyAlignment="1">
      <alignment horizontal="right" vertical="center"/>
    </xf>
    <xf numFmtId="17" fontId="32" fillId="0" borderId="87" xfId="0" applyNumberFormat="1" applyFont="1" applyBorder="1" applyAlignment="1" applyProtection="1">
      <alignment horizontal="left" vertical="center"/>
      <protection locked="0"/>
    </xf>
    <xf numFmtId="0" fontId="38" fillId="0" borderId="110" xfId="0" applyFont="1" applyBorder="1" applyAlignment="1">
      <alignment horizontal="right" vertical="center"/>
    </xf>
    <xf numFmtId="0" fontId="5" fillId="0" borderId="111" xfId="0" applyFont="1" applyBorder="1" applyAlignment="1">
      <alignment horizontal="left" vertical="center"/>
    </xf>
    <xf numFmtId="0" fontId="5" fillId="0" borderId="111" xfId="0" applyFont="1" applyBorder="1" applyAlignment="1">
      <alignment horizontal="left" vertical="center" wrapText="1"/>
    </xf>
    <xf numFmtId="0" fontId="5" fillId="0" borderId="44" xfId="0" applyFont="1" applyBorder="1" applyAlignment="1">
      <alignment horizontal="center" vertical="center"/>
    </xf>
    <xf numFmtId="0" fontId="5" fillId="0" borderId="44" xfId="0" applyFont="1" applyBorder="1" applyAlignment="1">
      <alignment horizontal="center" vertical="center" wrapText="1"/>
    </xf>
    <xf numFmtId="0" fontId="5" fillId="0" borderId="112" xfId="0" applyFont="1" applyBorder="1" applyAlignment="1">
      <alignment vertical="center"/>
    </xf>
    <xf numFmtId="0" fontId="5" fillId="0" borderId="69" xfId="0" applyFont="1" applyBorder="1" applyAlignment="1">
      <alignment horizontal="center" vertical="center"/>
    </xf>
    <xf numFmtId="173" fontId="68" fillId="0" borderId="44" xfId="0" applyNumberFormat="1" applyFont="1" applyBorder="1" applyAlignment="1">
      <alignment horizontal="center" vertical="center"/>
    </xf>
    <xf numFmtId="0" fontId="68" fillId="0" borderId="44" xfId="0" applyFont="1" applyBorder="1" applyAlignment="1">
      <alignment horizontal="center" vertical="center"/>
    </xf>
    <xf numFmtId="0" fontId="5" fillId="4" borderId="14" xfId="0" applyFont="1" applyFill="1" applyBorder="1" applyAlignment="1">
      <alignment vertical="center"/>
    </xf>
    <xf numFmtId="0" fontId="5" fillId="4" borderId="8" xfId="0" applyFont="1" applyFill="1" applyBorder="1" applyAlignment="1">
      <alignment vertical="center"/>
    </xf>
    <xf numFmtId="0" fontId="3" fillId="0" borderId="79" xfId="0" applyFont="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3" fillId="0" borderId="1" xfId="0" applyFont="1" applyBorder="1" applyAlignment="1">
      <alignment horizontal="left" vertical="center"/>
    </xf>
    <xf numFmtId="0" fontId="3" fillId="0" borderId="97" xfId="0" applyFont="1" applyBorder="1" applyAlignment="1" applyProtection="1">
      <alignment horizontal="left" vertical="center"/>
      <protection locked="0"/>
    </xf>
    <xf numFmtId="164" fontId="3" fillId="0" borderId="97" xfId="20" applyFont="1" applyFill="1" applyBorder="1" applyAlignment="1" applyProtection="1">
      <alignment horizontal="center" vertical="center"/>
      <protection locked="0"/>
    </xf>
    <xf numFmtId="43" fontId="3" fillId="0" borderId="1" xfId="20" applyNumberFormat="1" applyFont="1" applyFill="1" applyBorder="1" applyAlignment="1" applyProtection="1">
      <alignment horizontal="left" vertical="center"/>
    </xf>
    <xf numFmtId="43" fontId="3" fillId="38" borderId="1" xfId="28" applyFont="1" applyFill="1" applyBorder="1" applyAlignment="1" applyProtection="1">
      <alignment horizontal="center" vertical="center"/>
      <protection locked="0"/>
    </xf>
    <xf numFmtId="43" fontId="3" fillId="0" borderId="74" xfId="28" applyFont="1" applyFill="1" applyBorder="1" applyAlignment="1" applyProtection="1">
      <alignment horizontal="center" vertical="center"/>
    </xf>
    <xf numFmtId="43" fontId="3" fillId="38" borderId="97" xfId="28" applyFont="1" applyFill="1" applyBorder="1" applyAlignment="1" applyProtection="1">
      <alignment horizontal="center" vertical="center"/>
      <protection locked="0"/>
    </xf>
    <xf numFmtId="0" fontId="38" fillId="4" borderId="14" xfId="0" applyFont="1" applyFill="1" applyBorder="1" applyAlignment="1">
      <alignment vertical="center"/>
    </xf>
    <xf numFmtId="0" fontId="38" fillId="4" borderId="111" xfId="0" applyFont="1" applyFill="1" applyBorder="1" applyAlignment="1">
      <alignment vertical="center"/>
    </xf>
    <xf numFmtId="43" fontId="66" fillId="0" borderId="44" xfId="28" applyFont="1" applyFill="1" applyBorder="1" applyAlignment="1" applyProtection="1">
      <alignment horizontal="center" vertical="center"/>
    </xf>
    <xf numFmtId="0" fontId="3" fillId="0" borderId="0" xfId="11"/>
    <xf numFmtId="0" fontId="13" fillId="34" borderId="0" xfId="29" applyAlignment="1"/>
    <xf numFmtId="0" fontId="13" fillId="34" borderId="61" xfId="29" applyBorder="1" applyAlignment="1"/>
    <xf numFmtId="0" fontId="13" fillId="34" borderId="114" xfId="29" applyBorder="1" applyAlignment="1"/>
    <xf numFmtId="0" fontId="13" fillId="34" borderId="98" xfId="29" applyBorder="1" applyAlignment="1"/>
    <xf numFmtId="0" fontId="13" fillId="34" borderId="50" xfId="29" applyBorder="1" applyAlignment="1"/>
    <xf numFmtId="0" fontId="23" fillId="0" borderId="1" xfId="11" applyFont="1" applyBorder="1"/>
    <xf numFmtId="3" fontId="23" fillId="0" borderId="1" xfId="11" applyNumberFormat="1" applyFont="1" applyBorder="1"/>
    <xf numFmtId="9" fontId="23" fillId="0" borderId="1" xfId="11" applyNumberFormat="1" applyFont="1" applyBorder="1"/>
    <xf numFmtId="0" fontId="13" fillId="35" borderId="1" xfId="30" applyBorder="1" applyAlignment="1"/>
    <xf numFmtId="0" fontId="70" fillId="43" borderId="0" xfId="0" applyFont="1" applyFill="1"/>
    <xf numFmtId="0" fontId="71" fillId="44" borderId="115" xfId="0" applyFont="1" applyFill="1" applyBorder="1" applyAlignment="1">
      <alignment horizontal="center" vertical="center"/>
    </xf>
    <xf numFmtId="0" fontId="72" fillId="0" borderId="115" xfId="0" applyFont="1" applyBorder="1"/>
    <xf numFmtId="0" fontId="72" fillId="0" borderId="115" xfId="0" applyFont="1" applyBorder="1" applyAlignment="1">
      <alignment horizontal="center" vertical="center"/>
    </xf>
    <xf numFmtId="14" fontId="72" fillId="0" borderId="115" xfId="0" applyNumberFormat="1" applyFont="1" applyBorder="1" applyAlignment="1">
      <alignment horizontal="center" vertical="center"/>
    </xf>
    <xf numFmtId="0" fontId="72" fillId="0" borderId="115" xfId="0" applyFont="1" applyBorder="1" applyAlignment="1">
      <alignment horizontal="center"/>
    </xf>
    <xf numFmtId="0" fontId="72" fillId="43" borderId="0" xfId="0" applyFont="1" applyFill="1"/>
    <xf numFmtId="0" fontId="73" fillId="43" borderId="0" xfId="0" applyFont="1" applyFill="1"/>
    <xf numFmtId="0" fontId="74" fillId="44" borderId="115" xfId="0" applyFont="1" applyFill="1" applyBorder="1" applyAlignment="1">
      <alignment horizontal="center" vertical="center" wrapText="1"/>
    </xf>
    <xf numFmtId="0" fontId="72" fillId="0" borderId="0" xfId="0" applyFont="1" applyAlignment="1">
      <alignment horizontal="center"/>
    </xf>
    <xf numFmtId="0" fontId="71" fillId="45" borderId="118" xfId="0" applyFont="1" applyFill="1" applyBorder="1" applyAlignment="1">
      <alignment horizontal="center"/>
    </xf>
    <xf numFmtId="0" fontId="71" fillId="45" borderId="119" xfId="0" applyFont="1" applyFill="1" applyBorder="1" applyAlignment="1">
      <alignment horizontal="center"/>
    </xf>
    <xf numFmtId="0" fontId="71" fillId="45" borderId="118" xfId="0" applyFont="1" applyFill="1" applyBorder="1" applyAlignment="1">
      <alignment horizontal="center" vertical="center"/>
    </xf>
    <xf numFmtId="0" fontId="71" fillId="45" borderId="119" xfId="0" applyFont="1" applyFill="1" applyBorder="1" applyAlignment="1">
      <alignment horizontal="center" vertical="center"/>
    </xf>
    <xf numFmtId="0" fontId="72" fillId="0" borderId="120" xfId="0" applyFont="1" applyBorder="1"/>
    <xf numFmtId="0" fontId="72" fillId="0" borderId="121" xfId="0" applyFont="1" applyBorder="1"/>
    <xf numFmtId="0" fontId="72" fillId="0" borderId="120" xfId="0" applyFont="1" applyBorder="1" applyAlignment="1">
      <alignment horizontal="right"/>
    </xf>
    <xf numFmtId="0" fontId="72" fillId="0" borderId="121" xfId="0" applyFont="1" applyBorder="1" applyAlignment="1">
      <alignment horizontal="right"/>
    </xf>
    <xf numFmtId="0" fontId="72" fillId="0" borderId="122" xfId="0" applyFont="1" applyBorder="1"/>
    <xf numFmtId="0" fontId="72" fillId="0" borderId="123" xfId="0" applyFont="1" applyBorder="1"/>
    <xf numFmtId="0" fontId="72" fillId="0" borderId="122" xfId="0" applyFont="1" applyBorder="1" applyAlignment="1">
      <alignment horizontal="right"/>
    </xf>
    <xf numFmtId="0" fontId="72" fillId="0" borderId="123" xfId="0" applyFont="1" applyBorder="1" applyAlignment="1">
      <alignment horizontal="right"/>
    </xf>
    <xf numFmtId="0" fontId="72" fillId="0" borderId="124" xfId="0" applyFont="1" applyBorder="1"/>
    <xf numFmtId="0" fontId="69" fillId="0" borderId="124" xfId="0" applyFont="1" applyBorder="1"/>
    <xf numFmtId="0" fontId="69" fillId="0" borderId="124" xfId="0" applyFont="1" applyBorder="1" applyAlignment="1">
      <alignment horizontal="right"/>
    </xf>
    <xf numFmtId="0" fontId="75" fillId="46" borderId="124" xfId="0" applyFont="1" applyFill="1" applyBorder="1" applyAlignment="1">
      <alignment horizontal="right"/>
    </xf>
    <xf numFmtId="0" fontId="72" fillId="0" borderId="115" xfId="0" applyFont="1" applyBorder="1" applyAlignment="1">
      <alignment wrapText="1"/>
    </xf>
    <xf numFmtId="0" fontId="72" fillId="43" borderId="115" xfId="0" applyFont="1" applyFill="1" applyBorder="1" applyAlignment="1">
      <alignment horizontal="center" vertical="center"/>
    </xf>
    <xf numFmtId="0" fontId="72" fillId="43" borderId="115" xfId="0" applyFont="1" applyFill="1" applyBorder="1" applyAlignment="1">
      <alignment horizontal="center"/>
    </xf>
    <xf numFmtId="0" fontId="72" fillId="43" borderId="0" xfId="0" applyFont="1" applyFill="1" applyAlignment="1">
      <alignment horizontal="center"/>
    </xf>
    <xf numFmtId="0" fontId="75" fillId="47" borderId="124" xfId="0" applyFont="1" applyFill="1" applyBorder="1" applyAlignment="1">
      <alignment horizontal="right"/>
    </xf>
    <xf numFmtId="0" fontId="69" fillId="43" borderId="115" xfId="0" applyFont="1" applyFill="1" applyBorder="1" applyAlignment="1">
      <alignment horizontal="center"/>
    </xf>
    <xf numFmtId="0" fontId="76" fillId="0" borderId="0" xfId="0" applyFont="1"/>
    <xf numFmtId="0" fontId="72" fillId="0" borderId="0" xfId="0" applyFont="1"/>
    <xf numFmtId="0" fontId="72" fillId="48" borderId="127" xfId="0" applyFont="1" applyFill="1" applyBorder="1"/>
    <xf numFmtId="0" fontId="72" fillId="48" borderId="128" xfId="0" applyFont="1" applyFill="1" applyBorder="1"/>
    <xf numFmtId="0" fontId="72" fillId="48" borderId="122" xfId="0" applyFont="1" applyFill="1" applyBorder="1"/>
    <xf numFmtId="0" fontId="72" fillId="48" borderId="123" xfId="0" applyFont="1" applyFill="1" applyBorder="1"/>
    <xf numFmtId="0" fontId="72" fillId="48" borderId="124" xfId="0" applyFont="1" applyFill="1" applyBorder="1"/>
    <xf numFmtId="0" fontId="72" fillId="48" borderId="129" xfId="0" applyFont="1" applyFill="1" applyBorder="1"/>
    <xf numFmtId="0" fontId="77" fillId="49" borderId="8" xfId="0" applyFont="1" applyFill="1" applyBorder="1" applyAlignment="1">
      <alignment horizontal="center" vertical="center" wrapText="1"/>
    </xf>
    <xf numFmtId="0" fontId="78" fillId="0" borderId="0" xfId="0" applyFont="1" applyAlignment="1">
      <alignment vertical="center" wrapText="1"/>
    </xf>
    <xf numFmtId="0" fontId="78" fillId="0" borderId="81" xfId="0" applyFont="1" applyBorder="1" applyAlignment="1">
      <alignment horizontal="center" vertical="center" wrapText="1"/>
    </xf>
    <xf numFmtId="0" fontId="66" fillId="39" borderId="39" xfId="0" applyFont="1" applyFill="1" applyBorder="1" applyAlignment="1">
      <alignment horizontal="center" vertical="center"/>
    </xf>
    <xf numFmtId="0" fontId="79" fillId="39" borderId="0" xfId="0" applyFont="1" applyFill="1" applyAlignment="1">
      <alignment horizontal="center" vertical="center"/>
    </xf>
    <xf numFmtId="0" fontId="3" fillId="39" borderId="0" xfId="0" applyFont="1" applyFill="1" applyAlignment="1">
      <alignment horizontal="center" vertical="center"/>
    </xf>
    <xf numFmtId="0" fontId="3" fillId="39" borderId="0" xfId="0" applyFont="1" applyFill="1" applyAlignment="1">
      <alignment vertical="center"/>
    </xf>
    <xf numFmtId="0" fontId="84" fillId="0" borderId="0" xfId="0" applyFont="1" applyAlignment="1">
      <alignment vertical="center"/>
    </xf>
    <xf numFmtId="0" fontId="0" fillId="0" borderId="0" xfId="0" applyAlignment="1">
      <alignment horizontal="left" vertical="center" indent="1"/>
    </xf>
    <xf numFmtId="0" fontId="84" fillId="0" borderId="0" xfId="0" applyFont="1" applyAlignment="1">
      <alignment horizontal="left" vertical="center" indent="1"/>
    </xf>
    <xf numFmtId="0" fontId="80" fillId="39" borderId="14" xfId="0" applyFont="1" applyFill="1" applyBorder="1" applyAlignment="1">
      <alignment horizontal="center" vertical="center" wrapText="1"/>
    </xf>
    <xf numFmtId="0" fontId="0" fillId="0" borderId="0" xfId="0" applyAlignment="1">
      <alignment vertical="center" wrapText="1"/>
    </xf>
    <xf numFmtId="0" fontId="5" fillId="50" borderId="66" xfId="0" applyFont="1" applyFill="1" applyBorder="1" applyAlignment="1">
      <alignment horizontal="center" vertical="center" wrapText="1"/>
    </xf>
    <xf numFmtId="0" fontId="5" fillId="50" borderId="71" xfId="0" applyFont="1" applyFill="1" applyBorder="1" applyAlignment="1">
      <alignment horizontal="center" vertical="center" wrapText="1"/>
    </xf>
    <xf numFmtId="0" fontId="80" fillId="39" borderId="7" xfId="0" applyFont="1" applyFill="1" applyBorder="1" applyAlignment="1">
      <alignment horizontal="center" vertical="center" wrapText="1"/>
    </xf>
    <xf numFmtId="0" fontId="80" fillId="39" borderId="108" xfId="0" applyFont="1" applyFill="1" applyBorder="1" applyAlignment="1">
      <alignment horizontal="center" vertical="center" wrapText="1"/>
    </xf>
    <xf numFmtId="0" fontId="80" fillId="39" borderId="0" xfId="0" applyFont="1" applyFill="1" applyAlignment="1">
      <alignment horizontal="center" vertical="center" wrapText="1"/>
    </xf>
    <xf numFmtId="0" fontId="0" fillId="0" borderId="108" xfId="0" applyBorder="1" applyAlignment="1">
      <alignment vertical="center" wrapText="1"/>
    </xf>
    <xf numFmtId="0" fontId="0" fillId="0" borderId="80" xfId="0" applyBorder="1" applyAlignment="1">
      <alignment vertical="center" wrapText="1"/>
    </xf>
    <xf numFmtId="0" fontId="0" fillId="0" borderId="39"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166" fontId="0" fillId="5" borderId="30" xfId="0" applyNumberFormat="1" applyFill="1" applyBorder="1" applyAlignment="1">
      <alignment horizontal="left" vertical="center" wrapText="1" indent="1"/>
    </xf>
    <xf numFmtId="166" fontId="0" fillId="5" borderId="31" xfId="0" applyNumberFormat="1" applyFill="1" applyBorder="1" applyAlignment="1">
      <alignment horizontal="left" vertical="center" wrapText="1" indent="1"/>
    </xf>
    <xf numFmtId="166" fontId="0" fillId="5" borderId="32" xfId="0" applyNumberFormat="1" applyFill="1" applyBorder="1" applyAlignment="1">
      <alignment horizontal="left" vertical="center" wrapText="1" indent="1"/>
    </xf>
    <xf numFmtId="0" fontId="16" fillId="0" borderId="20" xfId="9" applyAlignment="1">
      <alignment horizontal="right" indent="1"/>
    </xf>
    <xf numFmtId="0" fontId="16" fillId="0" borderId="28" xfId="9" applyBorder="1" applyAlignment="1">
      <alignment horizontal="right" indent="1"/>
    </xf>
    <xf numFmtId="165" fontId="12" fillId="0" borderId="29" xfId="3">
      <alignment horizontal="center" vertical="center"/>
    </xf>
    <xf numFmtId="0" fontId="0" fillId="0" borderId="0" xfId="0" applyAlignment="1">
      <alignment horizontal="center"/>
    </xf>
    <xf numFmtId="0" fontId="57" fillId="3" borderId="97" xfId="0" applyFont="1" applyFill="1" applyBorder="1" applyAlignment="1">
      <alignment horizontal="center" vertical="center"/>
    </xf>
    <xf numFmtId="0" fontId="57" fillId="3" borderId="12" xfId="0" applyFont="1" applyFill="1" applyBorder="1" applyAlignment="1">
      <alignment horizontal="center" vertical="center"/>
    </xf>
    <xf numFmtId="0" fontId="57" fillId="3" borderId="79" xfId="0" applyFont="1" applyFill="1" applyBorder="1" applyAlignment="1">
      <alignment horizontal="center" vertical="center"/>
    </xf>
    <xf numFmtId="0" fontId="0" fillId="0" borderId="97" xfId="0" applyBorder="1" applyAlignment="1">
      <alignment horizontal="left"/>
    </xf>
    <xf numFmtId="0" fontId="0" fillId="0" borderId="12" xfId="0" applyBorder="1" applyAlignment="1">
      <alignment horizontal="left"/>
    </xf>
    <xf numFmtId="0" fontId="0" fillId="0" borderId="79" xfId="0" applyBorder="1" applyAlignment="1">
      <alignment horizontal="left"/>
    </xf>
    <xf numFmtId="0" fontId="55" fillId="36" borderId="88" xfId="0" applyFont="1" applyFill="1" applyBorder="1" applyAlignment="1">
      <alignment horizontal="center"/>
    </xf>
    <xf numFmtId="0" fontId="55" fillId="36" borderId="89" xfId="0" applyFont="1" applyFill="1" applyBorder="1" applyAlignment="1">
      <alignment horizontal="center"/>
    </xf>
    <xf numFmtId="0" fontId="55" fillId="36" borderId="90" xfId="0" applyFont="1" applyFill="1" applyBorder="1" applyAlignment="1">
      <alignment horizontal="center"/>
    </xf>
    <xf numFmtId="0" fontId="56" fillId="3" borderId="91" xfId="0" applyFont="1" applyFill="1" applyBorder="1" applyAlignment="1">
      <alignment horizontal="left" vertical="center"/>
    </xf>
    <xf numFmtId="0" fontId="56" fillId="3" borderId="92" xfId="0" applyFont="1" applyFill="1" applyBorder="1" applyAlignment="1">
      <alignment horizontal="left" vertical="center"/>
    </xf>
    <xf numFmtId="0" fontId="5" fillId="0" borderId="92" xfId="0" applyFont="1" applyBorder="1" applyAlignment="1">
      <alignment horizontal="left" vertical="center"/>
    </xf>
    <xf numFmtId="0" fontId="5" fillId="0" borderId="93" xfId="0" applyFont="1" applyBorder="1" applyAlignment="1">
      <alignment horizontal="left" vertical="center"/>
    </xf>
    <xf numFmtId="0" fontId="56" fillId="3" borderId="94" xfId="0" applyFont="1" applyFill="1" applyBorder="1" applyAlignment="1">
      <alignment horizontal="left" vertical="center"/>
    </xf>
    <xf numFmtId="0" fontId="56" fillId="3" borderId="95" xfId="0" applyFont="1" applyFill="1" applyBorder="1" applyAlignment="1">
      <alignment horizontal="left" vertical="center"/>
    </xf>
    <xf numFmtId="14" fontId="5" fillId="0" borderId="95" xfId="0" applyNumberFormat="1" applyFont="1" applyBorder="1" applyAlignment="1">
      <alignment horizontal="left" vertical="center"/>
    </xf>
    <xf numFmtId="14" fontId="5" fillId="0" borderId="96" xfId="0" applyNumberFormat="1" applyFont="1" applyBorder="1" applyAlignment="1">
      <alignment horizontal="left" vertical="center"/>
    </xf>
    <xf numFmtId="0" fontId="3" fillId="0" borderId="97" xfId="0" applyFont="1" applyBorder="1" applyAlignment="1">
      <alignment horizontal="left" vertical="top"/>
    </xf>
    <xf numFmtId="0" fontId="3" fillId="0" borderId="12" xfId="0" applyFont="1" applyBorder="1" applyAlignment="1">
      <alignment horizontal="left" vertical="top"/>
    </xf>
    <xf numFmtId="0" fontId="3" fillId="0" borderId="79" xfId="0" applyFont="1" applyBorder="1" applyAlignment="1">
      <alignment horizontal="left" vertical="top"/>
    </xf>
    <xf numFmtId="0" fontId="28" fillId="22" borderId="38" xfId="0" applyFont="1" applyFill="1" applyBorder="1" applyAlignment="1">
      <alignment horizontal="center"/>
    </xf>
    <xf numFmtId="0" fontId="28" fillId="22" borderId="14" xfId="0" applyFont="1" applyFill="1" applyBorder="1" applyAlignment="1">
      <alignment horizontal="center"/>
    </xf>
    <xf numFmtId="0" fontId="28" fillId="22" borderId="8" xfId="0" applyFont="1" applyFill="1" applyBorder="1" applyAlignment="1">
      <alignment horizontal="center"/>
    </xf>
    <xf numFmtId="0" fontId="19" fillId="17" borderId="38" xfId="0" applyFont="1" applyFill="1" applyBorder="1" applyAlignment="1">
      <alignment horizontal="center"/>
    </xf>
    <xf numFmtId="0" fontId="19" fillId="17" borderId="14" xfId="0" applyFont="1" applyFill="1" applyBorder="1" applyAlignment="1">
      <alignment horizontal="center"/>
    </xf>
    <xf numFmtId="0" fontId="19" fillId="17" borderId="8" xfId="0" applyFont="1" applyFill="1" applyBorder="1" applyAlignment="1">
      <alignment horizontal="center"/>
    </xf>
    <xf numFmtId="0" fontId="33" fillId="0" borderId="0" xfId="0" applyFont="1" applyAlignment="1">
      <alignment horizontal="left" wrapText="1"/>
    </xf>
    <xf numFmtId="0" fontId="33" fillId="0" borderId="39" xfId="0" applyFont="1" applyBorder="1" applyAlignment="1">
      <alignment horizontal="left" wrapText="1"/>
    </xf>
    <xf numFmtId="0" fontId="0" fillId="0" borderId="39" xfId="0" applyBorder="1" applyAlignment="1">
      <alignment horizontal="center"/>
    </xf>
    <xf numFmtId="0" fontId="39" fillId="0" borderId="0" xfId="0" applyFont="1" applyAlignment="1">
      <alignment horizontal="left"/>
    </xf>
    <xf numFmtId="0" fontId="60" fillId="38" borderId="66" xfId="0" applyFont="1" applyFill="1" applyBorder="1" applyAlignment="1" applyProtection="1">
      <alignment horizontal="center" vertical="center" wrapText="1"/>
      <protection locked="0"/>
    </xf>
    <xf numFmtId="0" fontId="60" fillId="38" borderId="80" xfId="0" applyFont="1" applyFill="1" applyBorder="1" applyAlignment="1" applyProtection="1">
      <alignment horizontal="center" vertical="center" wrapText="1"/>
      <protection locked="0"/>
    </xf>
    <xf numFmtId="0" fontId="61" fillId="38" borderId="66" xfId="0" applyFont="1" applyFill="1" applyBorder="1" applyAlignment="1" applyProtection="1">
      <alignment horizontal="center" vertical="center" wrapText="1"/>
      <protection locked="0"/>
    </xf>
    <xf numFmtId="0" fontId="61" fillId="38" borderId="80" xfId="0" applyFont="1" applyFill="1" applyBorder="1" applyAlignment="1" applyProtection="1">
      <alignment horizontal="center" vertical="center" wrapText="1"/>
      <protection locked="0"/>
    </xf>
    <xf numFmtId="0" fontId="60" fillId="38" borderId="1" xfId="0" applyFont="1" applyFill="1" applyBorder="1" applyAlignment="1" applyProtection="1">
      <alignment horizontal="center" vertical="center" wrapText="1"/>
      <protection locked="0"/>
    </xf>
    <xf numFmtId="0" fontId="59" fillId="0" borderId="67" xfId="0" applyFont="1" applyBorder="1" applyAlignment="1">
      <alignment horizontal="center" vertical="center" wrapText="1"/>
    </xf>
    <xf numFmtId="0" fontId="59" fillId="0" borderId="9" xfId="0" applyFont="1" applyBorder="1" applyAlignment="1">
      <alignment horizontal="center" vertical="center" wrapText="1"/>
    </xf>
    <xf numFmtId="0" fontId="59" fillId="0" borderId="10" xfId="0" applyFont="1" applyBorder="1" applyAlignment="1">
      <alignment horizontal="center" vertical="center" wrapText="1"/>
    </xf>
    <xf numFmtId="0" fontId="59" fillId="0" borderId="5" xfId="0" applyFont="1" applyBorder="1" applyAlignment="1">
      <alignment horizontal="center" vertical="center" wrapText="1"/>
    </xf>
    <xf numFmtId="0" fontId="59" fillId="0" borderId="0" xfId="0" applyFont="1" applyAlignment="1">
      <alignment horizontal="center" vertical="center" wrapText="1"/>
    </xf>
    <xf numFmtId="0" fontId="59" fillId="0" borderId="6" xfId="0" applyFont="1" applyBorder="1" applyAlignment="1">
      <alignment horizontal="center" vertical="center" wrapText="1"/>
    </xf>
    <xf numFmtId="0" fontId="59" fillId="0" borderId="84" xfId="0" applyFont="1" applyBorder="1" applyAlignment="1">
      <alignment horizontal="center" vertical="center" wrapText="1"/>
    </xf>
    <xf numFmtId="0" fontId="59" fillId="0" borderId="39" xfId="0" applyFont="1" applyBorder="1" applyAlignment="1">
      <alignment horizontal="center" vertical="center" wrapText="1"/>
    </xf>
    <xf numFmtId="0" fontId="60" fillId="38" borderId="66" xfId="0" applyFont="1" applyFill="1" applyBorder="1" applyAlignment="1">
      <alignment horizontal="center" vertical="center" wrapText="1"/>
    </xf>
    <xf numFmtId="0" fontId="60" fillId="38" borderId="80" xfId="0" applyFont="1" applyFill="1" applyBorder="1" applyAlignment="1">
      <alignment horizontal="center" vertical="center" wrapText="1"/>
    </xf>
    <xf numFmtId="0" fontId="60" fillId="38" borderId="38" xfId="0" applyFont="1" applyFill="1" applyBorder="1" applyAlignment="1">
      <alignment horizontal="center" vertical="center" wrapText="1"/>
    </xf>
    <xf numFmtId="0" fontId="60" fillId="38" borderId="14" xfId="0" applyFont="1" applyFill="1" applyBorder="1" applyAlignment="1">
      <alignment horizontal="center" vertical="center" wrapText="1"/>
    </xf>
    <xf numFmtId="0" fontId="60" fillId="38" borderId="8" xfId="0" applyFont="1" applyFill="1" applyBorder="1" applyAlignment="1">
      <alignment horizontal="center" vertical="center" wrapText="1"/>
    </xf>
    <xf numFmtId="49" fontId="61" fillId="38" borderId="67" xfId="0" applyNumberFormat="1" applyFont="1" applyFill="1" applyBorder="1" applyAlignment="1" applyProtection="1">
      <alignment horizontal="center" vertical="center" wrapText="1"/>
      <protection locked="0"/>
    </xf>
    <xf numFmtId="49" fontId="61" fillId="38" borderId="84" xfId="0" applyNumberFormat="1" applyFont="1" applyFill="1" applyBorder="1" applyAlignment="1" applyProtection="1">
      <alignment horizontal="center" vertical="center" wrapText="1"/>
      <protection locked="0"/>
    </xf>
    <xf numFmtId="49" fontId="61" fillId="30" borderId="67" xfId="0" applyNumberFormat="1" applyFont="1" applyFill="1" applyBorder="1" applyAlignment="1" applyProtection="1">
      <alignment horizontal="center" vertical="center" wrapText="1"/>
      <protection locked="0"/>
    </xf>
    <xf numFmtId="49" fontId="61" fillId="30" borderId="9" xfId="0" applyNumberFormat="1" applyFont="1" applyFill="1" applyBorder="1" applyAlignment="1" applyProtection="1">
      <alignment horizontal="center" vertical="center" wrapText="1"/>
      <protection locked="0"/>
    </xf>
    <xf numFmtId="49" fontId="61" fillId="30" borderId="10" xfId="0" applyNumberFormat="1" applyFont="1" applyFill="1" applyBorder="1" applyAlignment="1" applyProtection="1">
      <alignment horizontal="center" vertical="center" wrapText="1"/>
      <protection locked="0"/>
    </xf>
    <xf numFmtId="0" fontId="60" fillId="38" borderId="10" xfId="0" applyFont="1" applyFill="1" applyBorder="1" applyAlignment="1" applyProtection="1">
      <alignment horizontal="center" vertical="center" wrapText="1"/>
      <protection locked="0"/>
    </xf>
    <xf numFmtId="0" fontId="60" fillId="38" borderId="81" xfId="0" applyFont="1" applyFill="1" applyBorder="1" applyAlignment="1" applyProtection="1">
      <alignment horizontal="center" vertical="center" wrapText="1"/>
      <protection locked="0"/>
    </xf>
    <xf numFmtId="0" fontId="60" fillId="38" borderId="40" xfId="0" applyFont="1" applyFill="1" applyBorder="1" applyAlignment="1" applyProtection="1">
      <alignment horizontal="center" vertical="center" wrapText="1"/>
      <protection locked="0"/>
    </xf>
    <xf numFmtId="0" fontId="60" fillId="38" borderId="42" xfId="0" applyFont="1" applyFill="1" applyBorder="1" applyAlignment="1" applyProtection="1">
      <alignment horizontal="center" vertical="center" wrapText="1"/>
      <protection locked="0"/>
    </xf>
    <xf numFmtId="0" fontId="11" fillId="0" borderId="106"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0" xfId="0" applyFont="1" applyAlignment="1">
      <alignment horizontal="center" vertical="center" wrapText="1"/>
    </xf>
    <xf numFmtId="0" fontId="60" fillId="38" borderId="67" xfId="0" applyFont="1" applyFill="1" applyBorder="1" applyAlignment="1" applyProtection="1">
      <alignment horizontal="center" vertical="center" wrapText="1"/>
      <protection locked="0"/>
    </xf>
    <xf numFmtId="0" fontId="60" fillId="38" borderId="84" xfId="0" applyFont="1" applyFill="1" applyBorder="1" applyAlignment="1" applyProtection="1">
      <alignment horizontal="center" vertical="center" wrapText="1"/>
      <protection locked="0"/>
    </xf>
    <xf numFmtId="0" fontId="60" fillId="30" borderId="66" xfId="0" applyFont="1" applyFill="1" applyBorder="1" applyAlignment="1" applyProtection="1">
      <alignment horizontal="center" vertical="center" wrapText="1"/>
      <protection locked="0"/>
    </xf>
    <xf numFmtId="0" fontId="60" fillId="30" borderId="80" xfId="0" applyFont="1" applyFill="1" applyBorder="1" applyAlignment="1" applyProtection="1">
      <alignment horizontal="center" vertical="center" wrapText="1"/>
      <protection locked="0"/>
    </xf>
    <xf numFmtId="0" fontId="60" fillId="38" borderId="108" xfId="0" applyFont="1" applyFill="1" applyBorder="1" applyAlignment="1" applyProtection="1">
      <alignment horizontal="center" vertical="center" wrapText="1"/>
      <protection locked="0"/>
    </xf>
    <xf numFmtId="0" fontId="61" fillId="38" borderId="108" xfId="0" applyFont="1" applyFill="1" applyBorder="1" applyAlignment="1" applyProtection="1">
      <alignment horizontal="center" vertical="center" wrapText="1"/>
      <protection locked="0"/>
    </xf>
    <xf numFmtId="0" fontId="59" fillId="0" borderId="81" xfId="0" applyFont="1" applyBorder="1" applyAlignment="1">
      <alignment horizontal="center" vertical="center" wrapText="1"/>
    </xf>
    <xf numFmtId="0" fontId="70" fillId="43" borderId="0" xfId="0" applyFont="1" applyFill="1" applyAlignment="1">
      <alignment horizontal="center"/>
    </xf>
    <xf numFmtId="0" fontId="0" fillId="0" borderId="116" xfId="0" applyBorder="1" applyAlignment="1">
      <alignment horizontal="center"/>
    </xf>
    <xf numFmtId="0" fontId="0" fillId="0" borderId="117" xfId="0" applyBorder="1" applyAlignment="1">
      <alignment horizontal="center"/>
    </xf>
    <xf numFmtId="0" fontId="71" fillId="44" borderId="125" xfId="0" applyFont="1" applyFill="1" applyBorder="1" applyAlignment="1">
      <alignment horizontal="center"/>
    </xf>
    <xf numFmtId="0" fontId="36" fillId="0" borderId="126" xfId="0" applyFont="1" applyBorder="1"/>
    <xf numFmtId="0" fontId="11" fillId="0" borderId="97" xfId="0" applyFont="1" applyBorder="1" applyAlignment="1">
      <alignment horizontal="right" vertical="center"/>
    </xf>
    <xf numFmtId="0" fontId="11" fillId="0" borderId="12" xfId="0" applyFont="1" applyBorder="1" applyAlignment="1">
      <alignment horizontal="right" vertical="center"/>
    </xf>
    <xf numFmtId="0" fontId="43" fillId="40" borderId="97" xfId="0" applyFont="1" applyFill="1" applyBorder="1" applyAlignment="1">
      <alignment horizontal="center" vertical="center"/>
    </xf>
    <xf numFmtId="0" fontId="43" fillId="40" borderId="12" xfId="0" applyFont="1" applyFill="1" applyBorder="1" applyAlignment="1">
      <alignment horizontal="center" vertical="center"/>
    </xf>
    <xf numFmtId="0" fontId="43" fillId="40" borderId="79" xfId="0" applyFont="1" applyFill="1" applyBorder="1" applyAlignment="1">
      <alignment horizontal="center" vertical="center"/>
    </xf>
    <xf numFmtId="164" fontId="38" fillId="41" borderId="97" xfId="20" applyFont="1" applyFill="1" applyBorder="1" applyAlignment="1" applyProtection="1">
      <alignment horizontal="center" vertical="center"/>
      <protection locked="0"/>
    </xf>
    <xf numFmtId="164" fontId="38" fillId="41" borderId="79" xfId="20" applyFont="1" applyFill="1" applyBorder="1" applyAlignment="1" applyProtection="1">
      <alignment horizontal="center" vertical="center"/>
      <protection locked="0"/>
    </xf>
    <xf numFmtId="0" fontId="59" fillId="42" borderId="66" xfId="0" applyFont="1" applyFill="1" applyBorder="1" applyAlignment="1">
      <alignment horizontal="center" vertical="center" textRotation="90"/>
    </xf>
    <xf numFmtId="0" fontId="59" fillId="42" borderId="108" xfId="0" applyFont="1" applyFill="1" applyBorder="1" applyAlignment="1">
      <alignment horizontal="center" vertical="center" textRotation="90"/>
    </xf>
    <xf numFmtId="0" fontId="59" fillId="42" borderId="80" xfId="0" applyFont="1" applyFill="1" applyBorder="1" applyAlignment="1">
      <alignment horizontal="center" vertical="center" textRotation="90"/>
    </xf>
    <xf numFmtId="0" fontId="3" fillId="0" borderId="0" xfId="0" applyFont="1" applyAlignment="1">
      <alignment horizontal="center" vertical="center"/>
    </xf>
    <xf numFmtId="0" fontId="3" fillId="0" borderId="39" xfId="0" applyFont="1" applyBorder="1" applyAlignment="1">
      <alignment horizontal="center" vertical="center"/>
    </xf>
    <xf numFmtId="0" fontId="3" fillId="0" borderId="105" xfId="0" applyFont="1" applyBorder="1" applyAlignment="1">
      <alignment horizontal="center" vertical="center"/>
    </xf>
    <xf numFmtId="0" fontId="68" fillId="0" borderId="9" xfId="0" applyFont="1" applyBorder="1" applyAlignment="1">
      <alignment horizontal="center" vertical="center"/>
    </xf>
    <xf numFmtId="0" fontId="67" fillId="0" borderId="110" xfId="0" applyFont="1" applyBorder="1" applyAlignment="1">
      <alignment horizontal="left" vertical="center"/>
    </xf>
    <xf numFmtId="0" fontId="67" fillId="0" borderId="43" xfId="0" applyFont="1" applyBorder="1" applyAlignment="1">
      <alignment horizontal="left" vertical="center"/>
    </xf>
    <xf numFmtId="0" fontId="67" fillId="0" borderId="87" xfId="0" applyFont="1" applyBorder="1" applyAlignment="1">
      <alignment horizontal="left" vertical="center"/>
    </xf>
    <xf numFmtId="0" fontId="3" fillId="0" borderId="109" xfId="0" applyFont="1" applyBorder="1" applyAlignment="1">
      <alignment horizontal="center" vertical="center"/>
    </xf>
    <xf numFmtId="0" fontId="3" fillId="0" borderId="9" xfId="0" applyFont="1" applyBorder="1" applyAlignment="1">
      <alignment horizontal="center" vertical="center"/>
    </xf>
    <xf numFmtId="0" fontId="5" fillId="4" borderId="5" xfId="0" applyFont="1" applyFill="1" applyBorder="1" applyAlignment="1">
      <alignment horizontal="center" vertical="center"/>
    </xf>
    <xf numFmtId="0" fontId="5" fillId="4" borderId="0" xfId="0" applyFont="1" applyFill="1" applyAlignment="1">
      <alignment horizontal="center" vertical="center"/>
    </xf>
    <xf numFmtId="0" fontId="13" fillId="34" borderId="113" xfId="29" applyBorder="1" applyAlignment="1"/>
    <xf numFmtId="0" fontId="13" fillId="34" borderId="101" xfId="29" applyBorder="1" applyAlignment="1"/>
    <xf numFmtId="0" fontId="3" fillId="0" borderId="0" xfId="11" applyAlignment="1">
      <alignment horizontal="center"/>
    </xf>
    <xf numFmtId="0" fontId="23" fillId="0" borderId="0" xfId="11" applyFont="1" applyAlignment="1">
      <alignment horizontal="center"/>
    </xf>
    <xf numFmtId="0" fontId="23" fillId="0" borderId="109" xfId="11" applyFont="1" applyBorder="1" applyAlignment="1">
      <alignment horizontal="center"/>
    </xf>
    <xf numFmtId="0" fontId="3" fillId="0" borderId="109" xfId="11" applyBorder="1" applyAlignment="1">
      <alignment horizontal="center"/>
    </xf>
    <xf numFmtId="0" fontId="3" fillId="27" borderId="2" xfId="0" applyFont="1" applyFill="1" applyBorder="1" applyAlignment="1">
      <alignment horizontal="left" vertical="center" wrapText="1"/>
    </xf>
    <xf numFmtId="0" fontId="0" fillId="27" borderId="1" xfId="0" applyFill="1" applyBorder="1" applyAlignment="1">
      <alignment horizontal="left" vertical="center" wrapText="1"/>
    </xf>
    <xf numFmtId="0" fontId="0" fillId="27" borderId="74" xfId="0" applyFill="1" applyBorder="1" applyAlignment="1">
      <alignment horizontal="left" vertical="center" wrapText="1"/>
    </xf>
    <xf numFmtId="0" fontId="3" fillId="0" borderId="82" xfId="0" applyFont="1" applyBorder="1" applyAlignment="1">
      <alignment horizontal="left" vertical="center"/>
    </xf>
    <xf numFmtId="0" fontId="0" fillId="0" borderId="77" xfId="0" applyBorder="1" applyAlignment="1">
      <alignment horizontal="left" vertical="center"/>
    </xf>
    <xf numFmtId="0" fontId="0" fillId="0" borderId="78" xfId="0" applyBorder="1" applyAlignment="1">
      <alignment horizontal="left" vertical="center"/>
    </xf>
    <xf numFmtId="0" fontId="42" fillId="25" borderId="38" xfId="0" applyFont="1" applyFill="1" applyBorder="1" applyAlignment="1">
      <alignment horizontal="center"/>
    </xf>
    <xf numFmtId="0" fontId="42" fillId="25" borderId="14" xfId="0" applyFont="1" applyFill="1" applyBorder="1" applyAlignment="1">
      <alignment horizontal="center"/>
    </xf>
    <xf numFmtId="0" fontId="42" fillId="25" borderId="8" xfId="0" applyFont="1" applyFill="1" applyBorder="1" applyAlignment="1">
      <alignment horizontal="center"/>
    </xf>
    <xf numFmtId="0" fontId="43" fillId="26" borderId="61" xfId="0" applyFont="1" applyFill="1" applyBorder="1" applyAlignment="1">
      <alignment horizontal="center"/>
    </xf>
    <xf numFmtId="0" fontId="38" fillId="0" borderId="3" xfId="0" applyFont="1" applyBorder="1" applyAlignment="1">
      <alignment horizontal="center" wrapText="1"/>
    </xf>
    <xf numFmtId="0" fontId="38" fillId="0" borderId="4" xfId="0" applyFont="1" applyBorder="1" applyAlignment="1">
      <alignment horizontal="center" wrapText="1"/>
    </xf>
    <xf numFmtId="0" fontId="38" fillId="0" borderId="73" xfId="0" applyFont="1" applyBorder="1" applyAlignment="1">
      <alignment horizontal="center" wrapText="1"/>
    </xf>
    <xf numFmtId="0" fontId="3" fillId="27" borderId="1" xfId="0" applyFont="1" applyFill="1" applyBorder="1" applyAlignment="1">
      <alignment horizontal="left" vertical="center" wrapText="1"/>
    </xf>
    <xf numFmtId="0" fontId="3" fillId="27" borderId="74" xfId="0" applyFont="1" applyFill="1" applyBorder="1" applyAlignment="1">
      <alignment horizontal="left" vertical="center" wrapText="1"/>
    </xf>
    <xf numFmtId="0" fontId="50" fillId="0" borderId="67" xfId="0" applyFont="1" applyBorder="1" applyAlignment="1">
      <alignment horizontal="center"/>
    </xf>
    <xf numFmtId="0" fontId="50" fillId="0" borderId="9" xfId="0" applyFont="1" applyBorder="1" applyAlignment="1">
      <alignment horizontal="center"/>
    </xf>
    <xf numFmtId="0" fontId="50" fillId="0" borderId="10" xfId="0" applyFont="1" applyBorder="1" applyAlignment="1">
      <alignment horizontal="center"/>
    </xf>
    <xf numFmtId="0" fontId="52" fillId="0" borderId="5" xfId="0" applyFont="1" applyBorder="1" applyAlignment="1">
      <alignment horizontal="left"/>
    </xf>
    <xf numFmtId="0" fontId="52" fillId="0" borderId="0" xfId="0" applyFont="1" applyAlignment="1">
      <alignment horizontal="left"/>
    </xf>
    <xf numFmtId="0" fontId="52" fillId="0" borderId="6" xfId="0" applyFont="1" applyBorder="1" applyAlignment="1">
      <alignment horizontal="left"/>
    </xf>
    <xf numFmtId="0" fontId="52" fillId="0" borderId="84" xfId="0" applyFont="1" applyBorder="1" applyAlignment="1">
      <alignment horizontal="left"/>
    </xf>
    <xf numFmtId="0" fontId="52" fillId="0" borderId="39" xfId="0" applyFont="1" applyBorder="1" applyAlignment="1">
      <alignment horizontal="left"/>
    </xf>
    <xf numFmtId="0" fontId="52" fillId="0" borderId="81" xfId="0" applyFont="1" applyBorder="1" applyAlignment="1">
      <alignment horizontal="left"/>
    </xf>
    <xf numFmtId="0" fontId="81" fillId="39" borderId="38" xfId="0" applyFont="1" applyFill="1" applyBorder="1" applyAlignment="1">
      <alignment vertical="center" wrapText="1"/>
    </xf>
    <xf numFmtId="0" fontId="81" fillId="39" borderId="14" xfId="0" applyFont="1" applyFill="1" applyBorder="1" applyAlignment="1">
      <alignment vertical="center" wrapText="1"/>
    </xf>
    <xf numFmtId="0" fontId="81" fillId="39" borderId="130" xfId="0" applyFont="1" applyFill="1" applyBorder="1" applyAlignment="1">
      <alignment vertical="center" wrapText="1"/>
    </xf>
    <xf numFmtId="0" fontId="3" fillId="39" borderId="133" xfId="0" applyFont="1" applyFill="1" applyBorder="1" applyAlignment="1">
      <alignment vertical="center"/>
    </xf>
    <xf numFmtId="0" fontId="3" fillId="39" borderId="9" xfId="0" applyFont="1" applyFill="1" applyBorder="1" applyAlignment="1">
      <alignment vertical="center"/>
    </xf>
    <xf numFmtId="0" fontId="3" fillId="39" borderId="0" xfId="0" applyFont="1" applyFill="1" applyAlignment="1">
      <alignment vertical="center"/>
    </xf>
    <xf numFmtId="0" fontId="80" fillId="39" borderId="107" xfId="0" applyFont="1" applyFill="1" applyBorder="1" applyAlignment="1">
      <alignment horizontal="center" vertical="center" wrapText="1"/>
    </xf>
    <xf numFmtId="0" fontId="80" fillId="39" borderId="76" xfId="0" applyFont="1" applyFill="1" applyBorder="1" applyAlignment="1">
      <alignment horizontal="center" vertical="center" wrapText="1"/>
    </xf>
    <xf numFmtId="0" fontId="80" fillId="39" borderId="138" xfId="0" applyFont="1" applyFill="1" applyBorder="1" applyAlignment="1">
      <alignment horizontal="center" vertical="center" wrapText="1"/>
    </xf>
    <xf numFmtId="0" fontId="80" fillId="39" borderId="75" xfId="0" applyFont="1" applyFill="1" applyBorder="1" applyAlignment="1">
      <alignment horizontal="center" vertical="center" wrapText="1"/>
    </xf>
    <xf numFmtId="0" fontId="80" fillId="39" borderId="139" xfId="0" applyFont="1" applyFill="1" applyBorder="1" applyAlignment="1">
      <alignment horizontal="center" vertical="center" wrapText="1"/>
    </xf>
    <xf numFmtId="0" fontId="3" fillId="39" borderId="39" xfId="0" applyFont="1" applyFill="1" applyBorder="1" applyAlignment="1">
      <alignment horizontal="center" vertical="center"/>
    </xf>
    <xf numFmtId="0" fontId="3" fillId="39" borderId="0" xfId="0" applyFont="1" applyFill="1" applyAlignment="1">
      <alignment horizontal="center" vertical="center"/>
    </xf>
    <xf numFmtId="0" fontId="5" fillId="50" borderId="38" xfId="0" applyFont="1" applyFill="1" applyBorder="1" applyAlignment="1">
      <alignment horizontal="center" vertical="center" wrapText="1"/>
    </xf>
    <xf numFmtId="0" fontId="5" fillId="50" borderId="8" xfId="0" applyFont="1" applyFill="1" applyBorder="1" applyAlignment="1">
      <alignment horizontal="center" vertical="center" wrapText="1"/>
    </xf>
    <xf numFmtId="0" fontId="5" fillId="50" borderId="14" xfId="0" applyFont="1" applyFill="1" applyBorder="1" applyAlignment="1">
      <alignment horizontal="center" vertical="center" wrapText="1"/>
    </xf>
    <xf numFmtId="0" fontId="5" fillId="50" borderId="130" xfId="0" applyFont="1" applyFill="1" applyBorder="1" applyAlignment="1">
      <alignment horizontal="center" vertical="center" wrapText="1"/>
    </xf>
    <xf numFmtId="0" fontId="5" fillId="50" borderId="132" xfId="0" applyFont="1" applyFill="1" applyBorder="1" applyAlignment="1">
      <alignment horizontal="center" vertical="center" wrapText="1"/>
    </xf>
    <xf numFmtId="0" fontId="80" fillId="39" borderId="111" xfId="0" applyFont="1" applyFill="1" applyBorder="1" applyAlignment="1">
      <alignment horizontal="center" vertical="center" wrapText="1"/>
    </xf>
    <xf numFmtId="0" fontId="80" fillId="39" borderId="112" xfId="0" applyFont="1" applyFill="1" applyBorder="1" applyAlignment="1">
      <alignment horizontal="center" vertical="center" wrapText="1"/>
    </xf>
    <xf numFmtId="0" fontId="80" fillId="39" borderId="72" xfId="0" applyFont="1" applyFill="1" applyBorder="1" applyAlignment="1">
      <alignment horizontal="center" vertical="center" wrapText="1"/>
    </xf>
    <xf numFmtId="0" fontId="80" fillId="39" borderId="44" xfId="0" applyFont="1" applyFill="1" applyBorder="1" applyAlignment="1">
      <alignment horizontal="center" vertical="center" wrapText="1"/>
    </xf>
    <xf numFmtId="0" fontId="80" fillId="39" borderId="69" xfId="0" applyFont="1" applyFill="1" applyBorder="1" applyAlignment="1">
      <alignment horizontal="center" vertical="center" wrapText="1"/>
    </xf>
    <xf numFmtId="0" fontId="80" fillId="39" borderId="134" xfId="0" applyFont="1" applyFill="1" applyBorder="1" applyAlignment="1">
      <alignment horizontal="center" vertical="center" wrapText="1"/>
    </xf>
    <xf numFmtId="0" fontId="80" fillId="39" borderId="109" xfId="0" applyFont="1" applyFill="1" applyBorder="1" applyAlignment="1">
      <alignment horizontal="center" vertical="center" wrapText="1"/>
    </xf>
    <xf numFmtId="0" fontId="80" fillId="39" borderId="135" xfId="0" applyFont="1" applyFill="1" applyBorder="1" applyAlignment="1">
      <alignment horizontal="center" vertical="center" wrapText="1"/>
    </xf>
    <xf numFmtId="0" fontId="80" fillId="39" borderId="136" xfId="0" applyFont="1" applyFill="1" applyBorder="1" applyAlignment="1">
      <alignment horizontal="center" vertical="center" wrapText="1"/>
    </xf>
    <xf numFmtId="0" fontId="80" fillId="39" borderId="137" xfId="0" applyFont="1" applyFill="1" applyBorder="1" applyAlignment="1">
      <alignment horizontal="center" vertical="center" wrapText="1"/>
    </xf>
    <xf numFmtId="0" fontId="5" fillId="50" borderId="71" xfId="0" applyFont="1" applyFill="1" applyBorder="1" applyAlignment="1">
      <alignment horizontal="center" vertical="center" wrapText="1"/>
    </xf>
    <xf numFmtId="0" fontId="5" fillId="50" borderId="67" xfId="0" applyFont="1" applyFill="1" applyBorder="1" applyAlignment="1">
      <alignment horizontal="center" vertical="center" wrapText="1"/>
    </xf>
    <xf numFmtId="0" fontId="5" fillId="50" borderId="9" xfId="0" applyFont="1" applyFill="1" applyBorder="1" applyAlignment="1">
      <alignment horizontal="center" vertical="center" wrapText="1"/>
    </xf>
    <xf numFmtId="0" fontId="5" fillId="50" borderId="10" xfId="0" applyFont="1" applyFill="1" applyBorder="1" applyAlignment="1">
      <alignment horizontal="center" vertical="center" wrapText="1"/>
    </xf>
    <xf numFmtId="0" fontId="78" fillId="0" borderId="131" xfId="0" applyFont="1" applyBorder="1" applyAlignment="1">
      <alignment vertical="center" wrapText="1"/>
    </xf>
    <xf numFmtId="0" fontId="78" fillId="0" borderId="0" xfId="0" applyFont="1" applyAlignment="1">
      <alignment vertical="center" wrapText="1"/>
    </xf>
    <xf numFmtId="0" fontId="59" fillId="49" borderId="38" xfId="0" applyFont="1" applyFill="1" applyBorder="1" applyAlignment="1">
      <alignment horizontal="center" vertical="center"/>
    </xf>
    <xf numFmtId="0" fontId="59" fillId="49" borderId="14" xfId="0" applyFont="1" applyFill="1" applyBorder="1" applyAlignment="1">
      <alignment horizontal="center" vertical="center"/>
    </xf>
    <xf numFmtId="0" fontId="59" fillId="49" borderId="130" xfId="0" applyFont="1" applyFill="1" applyBorder="1" applyAlignment="1">
      <alignment horizontal="center" vertical="center"/>
    </xf>
    <xf numFmtId="0" fontId="66" fillId="39" borderId="38" xfId="0" applyFont="1" applyFill="1" applyBorder="1" applyAlignment="1">
      <alignment horizontal="center" vertical="center"/>
    </xf>
    <xf numFmtId="0" fontId="66" fillId="39" borderId="14" xfId="0" applyFont="1" applyFill="1" applyBorder="1" applyAlignment="1">
      <alignment horizontal="center" vertical="center"/>
    </xf>
    <xf numFmtId="0" fontId="66" fillId="39" borderId="130" xfId="0" applyFont="1" applyFill="1" applyBorder="1" applyAlignment="1">
      <alignment horizontal="center" vertical="center"/>
    </xf>
    <xf numFmtId="0" fontId="3" fillId="39" borderId="9" xfId="0" applyFont="1" applyFill="1" applyBorder="1" applyAlignment="1">
      <alignment horizontal="center" vertical="center"/>
    </xf>
    <xf numFmtId="0" fontId="3" fillId="39" borderId="14" xfId="0" applyFont="1" applyFill="1" applyBorder="1" applyAlignment="1">
      <alignment horizontal="center" vertical="center"/>
    </xf>
    <xf numFmtId="0" fontId="4" fillId="4" borderId="11" xfId="0" applyFont="1" applyFill="1" applyBorder="1" applyAlignment="1">
      <alignment horizontal="center" vertical="center" wrapText="1"/>
    </xf>
    <xf numFmtId="0" fontId="0" fillId="0" borderId="12" xfId="0" applyBorder="1"/>
    <xf numFmtId="0" fontId="0" fillId="0" borderId="13" xfId="0" applyBorder="1"/>
    <xf numFmtId="0" fontId="4" fillId="4" borderId="11" xfId="0" quotePrefix="1"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6" fillId="0" borderId="16" xfId="0" applyFont="1" applyBorder="1" applyAlignment="1">
      <alignment horizontal="center" wrapText="1"/>
    </xf>
    <xf numFmtId="0" fontId="0" fillId="0" borderId="17" xfId="0" applyBorder="1"/>
    <xf numFmtId="0" fontId="0" fillId="0" borderId="18" xfId="0" applyBorder="1"/>
    <xf numFmtId="0" fontId="6" fillId="0" borderId="16" xfId="0" applyFont="1" applyBorder="1" applyAlignment="1">
      <alignment horizontal="center"/>
    </xf>
  </cellXfs>
  <cellStyles count="31">
    <cellStyle name="40% - Ênfase3 2" xfId="17" xr:uid="{2E1732D0-21A5-4FD5-A0FA-58950CD24079}"/>
    <cellStyle name="Accent1" xfId="29" builtinId="29"/>
    <cellStyle name="Accent2" xfId="30" builtinId="33"/>
    <cellStyle name="Comma" xfId="28" builtinId="3"/>
    <cellStyle name="Currency" xfId="20" builtinId="4"/>
    <cellStyle name="Data" xfId="1" xr:uid="{00000000-0005-0000-0000-000000000000}"/>
    <cellStyle name="Data 2" xfId="21" xr:uid="{00000000-0005-0000-0000-000000000000}"/>
    <cellStyle name="Ênfase1 2" xfId="14" xr:uid="{BCDBC982-B276-447C-AA36-7BFFA994747A}"/>
    <cellStyle name="Ênfase2 2" xfId="16" xr:uid="{1F3BBD3C-EEE0-4C82-92A8-17D876527163}"/>
    <cellStyle name="Heading 2" xfId="8" builtinId="17"/>
    <cellStyle name="Heading 3" xfId="9" builtinId="18"/>
    <cellStyle name="Hiperlink 2" xfId="13" xr:uid="{0B5709AF-CB5E-4D1F-89FF-80FDEDCEA8EB}"/>
    <cellStyle name="Hyperlink" xfId="2" builtinId="8"/>
    <cellStyle name="Início do Projeto" xfId="3" xr:uid="{00000000-0005-0000-0000-000002000000}"/>
    <cellStyle name="Início do Projeto 2" xfId="22" xr:uid="{00000000-0005-0000-0000-000002000000}"/>
    <cellStyle name="Moeda 2" xfId="23" xr:uid="{00000000-0005-0000-0000-000040000000}"/>
    <cellStyle name="Nome" xfId="4" xr:uid="{00000000-0005-0000-0000-000004000000}"/>
    <cellStyle name="Nome 2" xfId="2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Normal 3 2 2 2" xfId="26" xr:uid="{76EDCE1B-A641-485D-ADEB-4C3E0F37A32E}"/>
    <cellStyle name="Percent" xfId="5" builtinId="5"/>
    <cellStyle name="Porcentagem 2" xfId="19" xr:uid="{DD4485E6-46B2-4568-8B1E-DB364132CBAA}"/>
    <cellStyle name="Porcentagem 2 2" xfId="27" xr:uid="{DD4485E6-46B2-4568-8B1E-DB364132CBAA}"/>
    <cellStyle name="Sheet Title" xfId="12" xr:uid="{389373B7-6F72-40BB-880D-F1BB75AD7E2F}"/>
    <cellStyle name="Tarefa" xfId="6" xr:uid="{00000000-0005-0000-0000-000007000000}"/>
    <cellStyle name="Tarefa 2" xfId="25" xr:uid="{00000000-0005-0000-0000-000007000000}"/>
    <cellStyle name="Title" xfId="7" builtinId="15"/>
    <cellStyle name="zTextoOculto" xfId="10" xr:uid="{00000000-0005-0000-0000-00000B000000}"/>
  </cellStyles>
  <dxfs count="10">
    <dxf>
      <font>
        <color rgb="FF9C0006"/>
      </font>
      <fill>
        <patternFill>
          <bgColor rgb="FFFFC7CE"/>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333399"/>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[6]Status!$E$3</c:f>
              <c:strCache>
                <c:ptCount val="1"/>
                <c:pt idx="0">
                  <c:v>Orçado</c:v>
                </c:pt>
              </c:strCache>
            </c:strRef>
          </c:tx>
          <c:marker>
            <c:symbol val="none"/>
          </c:marker>
          <c:val>
            <c:numRef>
              <c:f>[6]Status!$E$4:$E$13</c:f>
              <c:numCache>
                <c:formatCode>General</c:formatCode>
                <c:ptCount val="10"/>
                <c:pt idx="0">
                  <c:v>4000</c:v>
                </c:pt>
                <c:pt idx="1">
                  <c:v>6900</c:v>
                </c:pt>
                <c:pt idx="2">
                  <c:v>10050</c:v>
                </c:pt>
                <c:pt idx="3">
                  <c:v>13475</c:v>
                </c:pt>
                <c:pt idx="4">
                  <c:v>17202.5</c:v>
                </c:pt>
                <c:pt idx="5">
                  <c:v>21262.75</c:v>
                </c:pt>
                <c:pt idx="6">
                  <c:v>25689.025000000001</c:v>
                </c:pt>
                <c:pt idx="7">
                  <c:v>30517.927500000002</c:v>
                </c:pt>
                <c:pt idx="8">
                  <c:v>35789.720250000006</c:v>
                </c:pt>
                <c:pt idx="9">
                  <c:v>41548.692275000009</c:v>
                </c:pt>
              </c:numCache>
            </c:numRef>
          </c:val>
          <c:smooth val="0"/>
          <c:extLst>
            <c:ext xmlns:c16="http://schemas.microsoft.com/office/drawing/2014/chart" uri="{C3380CC4-5D6E-409C-BE32-E72D297353CC}">
              <c16:uniqueId val="{00000000-D97C-47FF-B40A-A2B2747C689D}"/>
            </c:ext>
          </c:extLst>
        </c:ser>
        <c:ser>
          <c:idx val="4"/>
          <c:order val="2"/>
          <c:tx>
            <c:strRef>
              <c:f>[6]Status!$F$3</c:f>
              <c:strCache>
                <c:ptCount val="1"/>
                <c:pt idx="0">
                  <c:v>Realizado</c:v>
                </c:pt>
              </c:strCache>
            </c:strRef>
          </c:tx>
          <c:marker>
            <c:symbol val="none"/>
          </c:marker>
          <c:val>
            <c:numRef>
              <c:f>[6]Status!$F$4:$F$13</c:f>
              <c:numCache>
                <c:formatCode>General</c:formatCode>
                <c:ptCount val="10"/>
                <c:pt idx="0">
                  <c:v>4000</c:v>
                </c:pt>
                <c:pt idx="1">
                  <c:v>7150</c:v>
                </c:pt>
                <c:pt idx="2">
                  <c:v>10300</c:v>
                </c:pt>
                <c:pt idx="3">
                  <c:v>13450</c:v>
                </c:pt>
                <c:pt idx="4">
                  <c:v>16600</c:v>
                </c:pt>
                <c:pt idx="5">
                  <c:v>19750</c:v>
                </c:pt>
                <c:pt idx="6">
                  <c:v>22900</c:v>
                </c:pt>
                <c:pt idx="7">
                  <c:v>26050</c:v>
                </c:pt>
                <c:pt idx="8">
                  <c:v>29200</c:v>
                </c:pt>
                <c:pt idx="9">
                  <c:v>32350</c:v>
                </c:pt>
              </c:numCache>
            </c:numRef>
          </c:val>
          <c:smooth val="0"/>
          <c:extLst>
            <c:ext xmlns:c16="http://schemas.microsoft.com/office/drawing/2014/chart" uri="{C3380CC4-5D6E-409C-BE32-E72D297353CC}">
              <c16:uniqueId val="{00000001-D97C-47FF-B40A-A2B2747C689D}"/>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[6]Status!$B$3</c15:sqref>
                        </c15:formulaRef>
                      </c:ext>
                    </c:extLst>
                    <c:strCache>
                      <c:ptCount val="1"/>
                      <c:pt idx="0">
                        <c:v>Mês</c:v>
                      </c:pt>
                    </c:strCache>
                  </c:strRef>
                </c:tx>
                <c:marker>
                  <c:symbol val="none"/>
                </c:marker>
                <c:val>
                  <c:numRef>
                    <c:extLst>
                      <c:ext uri="{02D57815-91ED-43cb-92C2-25804820EDAC}">
                        <c15:formulaRef>
                          <c15:sqref>[6]Status!$B$4:$B$13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D97C-47FF-B40A-A2B2747C689D}"/>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rgbClr val="203657"/>
        </a:solidFill>
      </dgm:spPr>
      <dgm:t>
        <a:bodyPr/>
        <a:lstStyle/>
        <a:p>
          <a:r>
            <a:rPr lang="pt-BR" sz="1050" b="1"/>
            <a:t>COMPARA DRIVE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GESTÃO DE SEGURANÇA DE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 DO PROJETO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a:solidFill>
          <a:srgbClr val="203657"/>
        </a:solidFill>
      </dgm:spPr>
      <dgm:t>
        <a:bodyPr/>
        <a:lstStyle/>
        <a:p>
          <a:r>
            <a:rPr lang="pt-BR"/>
            <a:t>LEVANTAMENTO DE REQUISITOS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a:solidFill>
          <a:srgbClr val="203657"/>
        </a:solidFill>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a:solidFill>
          <a:srgbClr val="203657"/>
        </a:solidFill>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a:solidFill>
          <a:srgbClr val="203657"/>
        </a:solidFill>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a:solidFill>
          <a:srgbClr val="203657"/>
        </a:solidFill>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a:solidFill>
          <a:srgbClr val="203657"/>
        </a:solidFill>
      </dgm:spPr>
      <dgm:t>
        <a:bodyPr/>
        <a:lstStyle/>
        <a:p>
          <a:r>
            <a:rPr lang="pt-BR"/>
            <a:t>PRODUZIR MATERIAIS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a:solidFill>
          <a:srgbClr val="203657"/>
        </a:solidFill>
      </dgm:spPr>
      <dgm:t>
        <a:bodyPr/>
        <a:lstStyle/>
        <a:p>
          <a:r>
            <a:rPr lang="pt-BR"/>
            <a:t>MONITORAÇÃO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a:solidFill>
          <a:srgbClr val="203657"/>
        </a:solidFill>
      </dgm:spPr>
      <dgm:t>
        <a:bodyPr/>
        <a:lstStyle/>
        <a:p>
          <a:r>
            <a:rPr lang="pt-BR"/>
            <a:t>ANÁLISE DE USABILIDADE</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86AF350A-A785-4BDD-9C13-1E90196942B4}">
      <dgm:prSet/>
      <dgm:spPr>
        <a:solidFill>
          <a:srgbClr val="203657"/>
        </a:solidFill>
      </dgm:spPr>
      <dgm:t>
        <a:bodyPr/>
        <a:lstStyle/>
        <a:p>
          <a:r>
            <a:rPr lang="pt-BR"/>
            <a:t>APRIMORAR E APROFUNDAR REQUISITOS </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a:solidFill>
          <a:srgbClr val="203657"/>
        </a:solidFill>
      </dgm:spPr>
      <dgm:t>
        <a:bodyPr/>
        <a:lstStyle/>
        <a:p>
          <a:r>
            <a:rPr lang="pt-BR"/>
            <a:t>ANÁLISE DO BANCO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a:solidFill>
          <a:srgbClr val="203657"/>
        </a:solidFill>
      </dgm:spPr>
      <dgm:t>
        <a:bodyPr/>
        <a:lstStyle/>
        <a:p>
          <a:r>
            <a:rPr lang="pt-BR" b="0"/>
            <a:t>FILTRAGEM DE DADOS</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6ED531EE-0BC7-4118-B43F-7D8D436633A8}">
      <dgm:prSet/>
      <dgm:spPr>
        <a:solidFill>
          <a:srgbClr val="203657"/>
        </a:solidFill>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a:solidFill>
          <a:srgbClr val="203657"/>
        </a:solidFill>
      </dgm:spPr>
      <dgm:t>
        <a:bodyPr/>
        <a:lstStyle/>
        <a:p>
          <a:r>
            <a:rPr lang="pt-BR"/>
            <a:t>PESQUISA DE TECNOLOGIAS A SEREM UTILIZADAS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a:solidFill>
          <a:srgbClr val="203657"/>
        </a:solidFill>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a:solidFill>
          <a:srgbClr val="203657"/>
        </a:solidFill>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a:solidFill>
          <a:srgbClr val="203657"/>
        </a:solidFill>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a:solidFill>
          <a:srgbClr val="203657"/>
        </a:solidFill>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a:solidFill>
          <a:srgbClr val="203657"/>
        </a:solidFill>
      </dgm:spPr>
      <dgm:t>
        <a:bodyPr/>
        <a:lstStyle/>
        <a:p>
          <a:r>
            <a:rPr lang="pt-BR"/>
            <a:t>UTILIZAÇÃO DE API</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a:solidFill>
          <a:srgbClr val="203657"/>
        </a:solidFill>
      </dgm:spPr>
      <dgm:t>
        <a:bodyPr/>
        <a:lstStyle/>
        <a:p>
          <a:r>
            <a:rPr lang="pt-BR"/>
            <a:t>PESQUISA DE COMPATIBILIDADE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B71ED880-875D-465D-A2D5-7EFCE170B8F3}">
      <dgm:prSet/>
      <dgm:spPr>
        <a:solidFill>
          <a:srgbClr val="203657"/>
        </a:solidFill>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a:solidFill>
          <a:srgbClr val="203657"/>
        </a:solidFill>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a:solidFill>
          <a:srgbClr val="203657"/>
        </a:solidFill>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a:solidFill>
          <a:srgbClr val="203657"/>
        </a:solidFill>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a:solidFill>
          <a:srgbClr val="203657"/>
        </a:solidFill>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a:solidFill>
          <a:srgbClr val="203657"/>
        </a:solidFill>
      </dgm:spPr>
      <dgm:t>
        <a:bodyPr/>
        <a:lstStyle/>
        <a:p>
          <a:r>
            <a:rPr lang="pt-BR"/>
            <a:t>COMENTÁROS DE USUÁRIOS EM REDES SOCIAIS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a:solidFill>
          <a:srgbClr val="203657"/>
        </a:solidFill>
      </dgm:spPr>
      <dgm:t>
        <a:bodyPr/>
        <a:lstStyle/>
        <a:p>
          <a:r>
            <a:rPr lang="pt-BR"/>
            <a:t>REALIZAÇÃO DE ATUALIZAÇÕES E MELHORIAS CONTÍNUAS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a:solidFill>
          <a:srgbClr val="203657"/>
        </a:solidFill>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a:solidFill>
          <a:srgbClr val="203657"/>
        </a:solidFill>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a:solidFill>
          <a:srgbClr val="203657"/>
        </a:solidFill>
      </dgm:spPr>
      <dgm:t>
        <a:bodyPr/>
        <a:lstStyle/>
        <a:p>
          <a:r>
            <a:rPr lang="pt-BR"/>
            <a:t>TESTES DE ACEITAÇÃO</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a:solidFill>
          <a:srgbClr val="203657"/>
        </a:solidFill>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a:solidFill>
          <a:srgbClr val="203657"/>
        </a:solidFill>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dgm:spPr>
        <a:solidFill>
          <a:srgbClr val="203657"/>
        </a:solidFill>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a:solidFill>
          <a:srgbClr val="203657"/>
        </a:solidFill>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a:solidFill>
          <a:srgbClr val="203657"/>
        </a:solidFill>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4E30E45-6AAA-4792-8576-FBA7A1A05F06}">
      <dgm:prSet/>
      <dgm:spPr>
        <a:solidFill>
          <a:srgbClr val="203657"/>
        </a:solidFill>
      </dgm:spPr>
      <dgm:t>
        <a:bodyPr/>
        <a:lstStyle/>
        <a:p>
          <a:r>
            <a:rPr lang="pt-BR"/>
            <a:t>DISTRIBUIÇÃO DE FUNÇÃO AOS INTEGRANTES</a:t>
          </a:r>
        </a:p>
      </dgm:t>
    </dgm:pt>
    <dgm:pt modelId="{07924608-1826-4A3C-AB31-FE4236A753F6}" type="parTrans" cxnId="{E25F0DFC-D980-4A57-861F-F56AF35DD9E9}">
      <dgm:prSet/>
      <dgm:spPr/>
      <dgm:t>
        <a:bodyPr/>
        <a:lstStyle/>
        <a:p>
          <a:endParaRPr lang="pt-BR"/>
        </a:p>
      </dgm:t>
    </dgm:pt>
    <dgm:pt modelId="{AB4B863D-D4BA-4AEF-BA4A-6BE9F5CDFBCF}" type="sibTrans" cxnId="{E25F0DFC-D980-4A57-861F-F56AF35DD9E9}">
      <dgm:prSet/>
      <dgm:spPr/>
      <dgm:t>
        <a:bodyPr/>
        <a:lstStyle/>
        <a:p>
          <a:endParaRPr lang="pt-BR"/>
        </a:p>
      </dgm:t>
    </dgm:pt>
    <dgm:pt modelId="{A1DA9A7A-6EBD-4F52-982E-10866F015C0D}">
      <dgm:prSet/>
      <dgm:spPr>
        <a:solidFill>
          <a:srgbClr val="203657"/>
        </a:solidFill>
      </dgm:spPr>
      <dgm:t>
        <a:bodyPr/>
        <a:lstStyle/>
        <a:p>
          <a:r>
            <a:rPr lang="pt-BR"/>
            <a:t>DEFINIÇÃO DE PÚBLICO ALVO</a:t>
          </a:r>
        </a:p>
      </dgm:t>
    </dgm:pt>
    <dgm:pt modelId="{F9E099E6-E673-4AEC-A832-777F8AEAD069}" type="parTrans" cxnId="{8C8E28A3-AFD1-4B45-B93D-C6131D91B0F6}">
      <dgm:prSet/>
      <dgm:spPr/>
      <dgm:t>
        <a:bodyPr/>
        <a:lstStyle/>
        <a:p>
          <a:endParaRPr lang="pt-BR"/>
        </a:p>
      </dgm:t>
    </dgm:pt>
    <dgm:pt modelId="{56C57D42-0A4D-4141-96D2-98E26B69AA0A}" type="sibTrans" cxnId="{8C8E28A3-AFD1-4B45-B93D-C6131D91B0F6}">
      <dgm:prSet/>
      <dgm:spPr/>
      <dgm:t>
        <a:bodyPr/>
        <a:lstStyle/>
        <a:p>
          <a:endParaRPr lang="pt-BR"/>
        </a:p>
      </dgm:t>
    </dgm:pt>
    <dgm:pt modelId="{98E25CCB-0315-44A8-A46B-A000EF419E41}">
      <dgm:prSet/>
      <dgm:spPr>
        <a:solidFill>
          <a:srgbClr val="203657"/>
        </a:solidFill>
      </dgm:spPr>
      <dgm:t>
        <a:bodyPr/>
        <a:lstStyle/>
        <a:p>
          <a:r>
            <a:rPr lang="pt-BR"/>
            <a:t>ACESSIBILIDADE</a:t>
          </a:r>
        </a:p>
      </dgm:t>
    </dgm:pt>
    <dgm:pt modelId="{FBD99C52-95A3-49E3-88DD-6C43F4C61C93}" type="parTrans" cxnId="{CD86D67C-C7DA-4B73-9D2E-2A52C5E8775E}">
      <dgm:prSet/>
      <dgm:spPr/>
      <dgm:t>
        <a:bodyPr/>
        <a:lstStyle/>
        <a:p>
          <a:endParaRPr lang="pt-BR"/>
        </a:p>
      </dgm:t>
    </dgm:pt>
    <dgm:pt modelId="{550E9148-0310-4C62-91E4-29BB299DED27}" type="sibTrans" cxnId="{CD86D67C-C7DA-4B73-9D2E-2A52C5E8775E}">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10880"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8E786AF9-2057-476A-9A9F-73558C62573C}" type="pres">
      <dgm:prSet presAssocID="{07924608-1826-4A3C-AB31-FE4236A753F6}" presName="Name37" presStyleLbl="parChTrans1D3" presStyleIdx="3" presStyleCnt="25"/>
      <dgm:spPr/>
    </dgm:pt>
    <dgm:pt modelId="{D339E574-EB2B-4471-B964-FB4B0A4AD1CF}" type="pres">
      <dgm:prSet presAssocID="{64E30E45-6AAA-4792-8576-FBA7A1A05F06}" presName="hierRoot2" presStyleCnt="0">
        <dgm:presLayoutVars>
          <dgm:hierBranch val="init"/>
        </dgm:presLayoutVars>
      </dgm:prSet>
      <dgm:spPr/>
    </dgm:pt>
    <dgm:pt modelId="{F835C98F-4454-415B-8FE6-85C75471544D}" type="pres">
      <dgm:prSet presAssocID="{64E30E45-6AAA-4792-8576-FBA7A1A05F06}" presName="rootComposite" presStyleCnt="0"/>
      <dgm:spPr/>
    </dgm:pt>
    <dgm:pt modelId="{78C28271-B675-4C90-824A-95536C6695C3}" type="pres">
      <dgm:prSet presAssocID="{64E30E45-6AAA-4792-8576-FBA7A1A05F06}" presName="rootText" presStyleLbl="node3" presStyleIdx="3" presStyleCnt="25">
        <dgm:presLayoutVars>
          <dgm:chPref val="3"/>
        </dgm:presLayoutVars>
      </dgm:prSet>
      <dgm:spPr/>
    </dgm:pt>
    <dgm:pt modelId="{AB9B79E3-4A56-4C99-879B-FDB467803934}" type="pres">
      <dgm:prSet presAssocID="{64E30E45-6AAA-4792-8576-FBA7A1A05F06}" presName="rootConnector" presStyleLbl="node3" presStyleIdx="3" presStyleCnt="25"/>
      <dgm:spPr/>
    </dgm:pt>
    <dgm:pt modelId="{1530AFE4-7F4B-4F63-AFE7-66B2F0B5AA37}" type="pres">
      <dgm:prSet presAssocID="{64E30E45-6AAA-4792-8576-FBA7A1A05F06}" presName="hierChild4" presStyleCnt="0"/>
      <dgm:spPr/>
    </dgm:pt>
    <dgm:pt modelId="{FE7E7AB0-ED1B-4A3A-949B-E55C1D039317}" type="pres">
      <dgm:prSet presAssocID="{64E30E45-6AAA-4792-8576-FBA7A1A05F06}"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2">
        <dgm:presLayoutVars>
          <dgm:chPref val="3"/>
        </dgm:presLayoutVars>
      </dgm:prSet>
      <dgm:spPr/>
    </dgm:pt>
    <dgm:pt modelId="{61BD3AC5-6CF6-4CA9-B7DA-7A4EF7D20243}" type="pres">
      <dgm:prSet presAssocID="{86AF350A-A785-4BDD-9C13-1E90196942B4}" presName="rootConnector" presStyleLbl="node4" presStyleIdx="0" presStyleCnt="12"/>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2"/>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2">
        <dgm:presLayoutVars>
          <dgm:chPref val="3"/>
        </dgm:presLayoutVars>
      </dgm:prSet>
      <dgm:spPr/>
    </dgm:pt>
    <dgm:pt modelId="{385FC982-988E-4302-98BB-D7460D5505EC}" type="pres">
      <dgm:prSet presAssocID="{95643014-9364-4ED7-A23C-11FF87634454}" presName="rootConnector" presStyleLbl="node4" presStyleIdx="1" presStyleCnt="12"/>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2">
        <dgm:presLayoutVars>
          <dgm:chPref val="3"/>
        </dgm:presLayoutVars>
      </dgm:prSet>
      <dgm:spPr/>
    </dgm:pt>
    <dgm:pt modelId="{37EBA9EA-1D7F-4485-92CD-286075E5D657}" type="pres">
      <dgm:prSet presAssocID="{85C9611E-0EC3-4C90-8306-3D5D07DB36F8}" presName="rootConnector" presStyleLbl="node4" presStyleIdx="2" presStyleCnt="1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035C45E7-96E0-4E7A-9D3C-4E798FA73B0A}" type="pres">
      <dgm:prSet presAssocID="{F9E099E6-E673-4AEC-A832-777F8AEAD069}" presName="Name37" presStyleLbl="parChTrans1D3" presStyleIdx="5" presStyleCnt="25"/>
      <dgm:spPr/>
    </dgm:pt>
    <dgm:pt modelId="{F18E5439-6485-4ED1-8796-AA1FC3563882}" type="pres">
      <dgm:prSet presAssocID="{A1DA9A7A-6EBD-4F52-982E-10866F015C0D}" presName="hierRoot2" presStyleCnt="0">
        <dgm:presLayoutVars>
          <dgm:hierBranch val="init"/>
        </dgm:presLayoutVars>
      </dgm:prSet>
      <dgm:spPr/>
    </dgm:pt>
    <dgm:pt modelId="{91A76975-4BAD-4C0F-815E-5F879701DF78}" type="pres">
      <dgm:prSet presAssocID="{A1DA9A7A-6EBD-4F52-982E-10866F015C0D}" presName="rootComposite" presStyleCnt="0"/>
      <dgm:spPr/>
    </dgm:pt>
    <dgm:pt modelId="{1371183D-5086-44E6-B347-EA89F9B1B750}" type="pres">
      <dgm:prSet presAssocID="{A1DA9A7A-6EBD-4F52-982E-10866F015C0D}" presName="rootText" presStyleLbl="node3" presStyleIdx="5" presStyleCnt="25">
        <dgm:presLayoutVars>
          <dgm:chPref val="3"/>
        </dgm:presLayoutVars>
      </dgm:prSet>
      <dgm:spPr/>
    </dgm:pt>
    <dgm:pt modelId="{97AD41B3-25A1-4576-AD88-C95EC85DCA34}" type="pres">
      <dgm:prSet presAssocID="{A1DA9A7A-6EBD-4F52-982E-10866F015C0D}" presName="rootConnector" presStyleLbl="node3" presStyleIdx="5" presStyleCnt="25"/>
      <dgm:spPr/>
    </dgm:pt>
    <dgm:pt modelId="{9EA49333-0FDC-49B7-B89E-8679D099DFBD}" type="pres">
      <dgm:prSet presAssocID="{A1DA9A7A-6EBD-4F52-982E-10866F015C0D}" presName="hierChild4" presStyleCnt="0"/>
      <dgm:spPr/>
    </dgm:pt>
    <dgm:pt modelId="{A0F8FA4A-5E8A-4D99-B5E8-D83F5D0B492F}" type="pres">
      <dgm:prSet presAssocID="{A1DA9A7A-6EBD-4F52-982E-10866F015C0D}"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6"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6" presStyleCnt="25">
        <dgm:presLayoutVars>
          <dgm:chPref val="3"/>
        </dgm:presLayoutVars>
      </dgm:prSet>
      <dgm:spPr/>
    </dgm:pt>
    <dgm:pt modelId="{77CF87DA-CCF2-4C68-A6A1-315D38F06E97}" type="pres">
      <dgm:prSet presAssocID="{4EDFDD96-7D03-4644-B893-2DE9B7516A86}" presName="rootConnector" presStyleLbl="node3" presStyleIdx="6"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2">
        <dgm:presLayoutVars>
          <dgm:chPref val="3"/>
        </dgm:presLayoutVars>
      </dgm:prSet>
      <dgm:spPr/>
    </dgm:pt>
    <dgm:pt modelId="{4AFAFC3D-D935-4174-82BF-8097E9CC3978}" type="pres">
      <dgm:prSet presAssocID="{E2EC6A85-58E6-4744-B75D-3324C60D8EE8}" presName="rootConnector" presStyleLbl="node4" presStyleIdx="3" presStyleCnt="1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2">
        <dgm:presLayoutVars>
          <dgm:chPref val="3"/>
        </dgm:presLayoutVars>
      </dgm:prSet>
      <dgm:spPr/>
    </dgm:pt>
    <dgm:pt modelId="{3957C82B-EF44-4844-A580-BC3F07AD1AAA}" type="pres">
      <dgm:prSet presAssocID="{69233474-9CCA-431F-ADB6-8A9AC33B9697}" presName="rootConnector" presStyleLbl="node4" presStyleIdx="4" presStyleCnt="1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7"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7" presStyleCnt="25">
        <dgm:presLayoutVars>
          <dgm:chPref val="3"/>
        </dgm:presLayoutVars>
      </dgm:prSet>
      <dgm:spPr/>
    </dgm:pt>
    <dgm:pt modelId="{FC89D3C7-0538-47F7-AF35-0B577D30F034}" type="pres">
      <dgm:prSet presAssocID="{141B889D-94F1-45C1-B73E-13B1197CCCF8}" presName="rootConnector" presStyleLbl="node3" presStyleIdx="7"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2">
        <dgm:presLayoutVars>
          <dgm:chPref val="3"/>
        </dgm:presLayoutVars>
      </dgm:prSet>
      <dgm:spPr/>
    </dgm:pt>
    <dgm:pt modelId="{A2F7DB0A-CD49-4EDD-B25D-FF7E00E87D85}" type="pres">
      <dgm:prSet presAssocID="{0AE7F9E1-765F-489C-8C16-C7BC49A797D9}" presName="rootConnector" presStyleLbl="node4" presStyleIdx="5" presStyleCnt="1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E09F5ECC-16DE-40E6-A2AA-8AF0F90CAC55}" type="pres">
      <dgm:prSet presAssocID="{FBD99C52-95A3-49E3-88DD-6C43F4C61C93}" presName="Name37" presStyleLbl="parChTrans1D4" presStyleIdx="6" presStyleCnt="12"/>
      <dgm:spPr/>
    </dgm:pt>
    <dgm:pt modelId="{74D5EC63-4F06-4C1D-A8A7-DFAF0F57DA0F}" type="pres">
      <dgm:prSet presAssocID="{98E25CCB-0315-44A8-A46B-A000EF419E41}" presName="hierRoot2" presStyleCnt="0">
        <dgm:presLayoutVars>
          <dgm:hierBranch val="init"/>
        </dgm:presLayoutVars>
      </dgm:prSet>
      <dgm:spPr/>
    </dgm:pt>
    <dgm:pt modelId="{95589E94-0C96-47BB-AA7B-FC98CD974C78}" type="pres">
      <dgm:prSet presAssocID="{98E25CCB-0315-44A8-A46B-A000EF419E41}" presName="rootComposite" presStyleCnt="0"/>
      <dgm:spPr/>
    </dgm:pt>
    <dgm:pt modelId="{600F58BF-2845-4C6A-B94F-689E1EA16BDB}" type="pres">
      <dgm:prSet presAssocID="{98E25CCB-0315-44A8-A46B-A000EF419E41}" presName="rootText" presStyleLbl="node4" presStyleIdx="6" presStyleCnt="12">
        <dgm:presLayoutVars>
          <dgm:chPref val="3"/>
        </dgm:presLayoutVars>
      </dgm:prSet>
      <dgm:spPr/>
    </dgm:pt>
    <dgm:pt modelId="{8780D39D-426A-4E38-A88A-CEF7F75F159C}" type="pres">
      <dgm:prSet presAssocID="{98E25CCB-0315-44A8-A46B-A000EF419E41}" presName="rootConnector" presStyleLbl="node4" presStyleIdx="6" presStyleCnt="12"/>
      <dgm:spPr/>
    </dgm:pt>
    <dgm:pt modelId="{A54EE05B-DC8C-4DF8-83FE-DE5E83A72F5A}" type="pres">
      <dgm:prSet presAssocID="{98E25CCB-0315-44A8-A46B-A000EF419E41}" presName="hierChild4" presStyleCnt="0"/>
      <dgm:spPr/>
    </dgm:pt>
    <dgm:pt modelId="{DBD21086-A95D-4188-8EB7-8928C39008AA}" type="pres">
      <dgm:prSet presAssocID="{98E25CCB-0315-44A8-A46B-A000EF419E41}" presName="hierChild5" presStyleCnt="0"/>
      <dgm:spPr/>
    </dgm:pt>
    <dgm:pt modelId="{B1F44040-471C-47E1-AA4C-3975425FBF91}" type="pres">
      <dgm:prSet presAssocID="{88490267-DE7E-43ED-9BD4-B69E754A61AF}" presName="Name37" presStyleLbl="parChTrans1D4" presStyleIdx="7" presStyleCnt="1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7" presStyleCnt="12">
        <dgm:presLayoutVars>
          <dgm:chPref val="3"/>
        </dgm:presLayoutVars>
      </dgm:prSet>
      <dgm:spPr/>
    </dgm:pt>
    <dgm:pt modelId="{5517D03E-AE9E-4827-A3FB-E1CF8BC3E098}" type="pres">
      <dgm:prSet presAssocID="{1FA32465-79CA-43E4-925C-FD9E6E9DB5C8}" presName="rootConnector" presStyleLbl="node4" presStyleIdx="7" presStyleCnt="1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8"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8" presStyleCnt="25">
        <dgm:presLayoutVars>
          <dgm:chPref val="3"/>
        </dgm:presLayoutVars>
      </dgm:prSet>
      <dgm:spPr/>
    </dgm:pt>
    <dgm:pt modelId="{99E07EF1-2718-49C0-B549-73DEE2F71416}" type="pres">
      <dgm:prSet presAssocID="{D9DCBD92-CF2D-4FA3-9650-A94983E94475}" presName="rootConnector" presStyleLbl="node3" presStyleIdx="8"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8" presStyleCnt="1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8" presStyleCnt="12">
        <dgm:presLayoutVars>
          <dgm:chPref val="3"/>
        </dgm:presLayoutVars>
      </dgm:prSet>
      <dgm:spPr/>
    </dgm:pt>
    <dgm:pt modelId="{30BF917B-30C7-4244-BCF5-B6609692DE4D}" type="pres">
      <dgm:prSet presAssocID="{DBA8929B-46BA-404E-A3FA-7CF913B88C72}" presName="rootConnector" presStyleLbl="node4" presStyleIdx="8" presStyleCnt="1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2">
        <dgm:presLayoutVars>
          <dgm:chPref val="3"/>
        </dgm:presLayoutVars>
      </dgm:prSet>
      <dgm:spPr/>
    </dgm:pt>
    <dgm:pt modelId="{C3AE13EC-AD65-415B-91FB-22FE48785A3E}" type="pres">
      <dgm:prSet presAssocID="{C2E9E08C-C520-4750-9A46-099873830BC9}" presName="rootConnector" presStyleLbl="node4" presStyleIdx="9" presStyleCnt="1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9"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9" presStyleCnt="25">
        <dgm:presLayoutVars>
          <dgm:chPref val="3"/>
        </dgm:presLayoutVars>
      </dgm:prSet>
      <dgm:spPr/>
    </dgm:pt>
    <dgm:pt modelId="{E962E456-3173-4AC8-9388-5565756FFDF6}" type="pres">
      <dgm:prSet presAssocID="{D5E38E4B-FED5-4A0A-B8AA-8728BED387A3}" presName="rootConnector" presStyleLbl="node3" presStyleIdx="9"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0" presStyleCnt="1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0" presStyleCnt="12">
        <dgm:presLayoutVars>
          <dgm:chPref val="3"/>
        </dgm:presLayoutVars>
      </dgm:prSet>
      <dgm:spPr/>
    </dgm:pt>
    <dgm:pt modelId="{4FD3DBF8-676D-4E03-B8F9-806C982C4A66}" type="pres">
      <dgm:prSet presAssocID="{B3F45023-E1E3-43C0-B67F-AD1E7AC51078}" presName="rootConnector" presStyleLbl="node4" presStyleIdx="10" presStyleCnt="1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DE31F5CA-37EC-464B-A0E1-9AB790904E0E}" type="pres">
      <dgm:prSet presAssocID="{6B85388F-71E1-413F-BC49-7FE13C99924D}" presName="Name37" presStyleLbl="parChTrans1D4" presStyleIdx="11" presStyleCnt="1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2">
        <dgm:presLayoutVars>
          <dgm:chPref val="3"/>
        </dgm:presLayoutVars>
      </dgm:prSet>
      <dgm:spPr/>
    </dgm:pt>
    <dgm:pt modelId="{1E232AB8-93DE-4845-B58C-D44BE96A7024}" type="pres">
      <dgm:prSet presAssocID="{B71ED880-875D-465D-A2D5-7EFCE170B8F3}" presName="rootConnector" presStyleLbl="node4" presStyleIdx="11" presStyleCnt="1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47A21D83-0961-4F83-B6CA-9111DF4BFE52}" type="pres">
      <dgm:prSet presAssocID="{7B0E8674-AF5F-4D43-BDCB-E4D39514593E}" presName="Name37" presStyleLbl="parChTrans1D3" presStyleIdx="10" presStyleCnt="25"/>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10" presStyleCnt="25">
        <dgm:presLayoutVars>
          <dgm:chPref val="3"/>
        </dgm:presLayoutVars>
      </dgm:prSet>
      <dgm:spPr/>
    </dgm:pt>
    <dgm:pt modelId="{9F318731-EE01-4314-B79B-B28E42749C00}" type="pres">
      <dgm:prSet presAssocID="{602FD50F-130C-4E3A-A16E-AF79EACA12AD}" presName="rootConnector" presStyleLbl="node3" presStyleIdx="10" presStyleCnt="25"/>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1" presStyleCnt="25"/>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1" presStyleCnt="25">
        <dgm:presLayoutVars>
          <dgm:chPref val="3"/>
        </dgm:presLayoutVars>
      </dgm:prSet>
      <dgm:spPr/>
    </dgm:pt>
    <dgm:pt modelId="{45F7E176-19D1-4464-8B8E-5DA14B89B110}" type="pres">
      <dgm:prSet presAssocID="{E5E9916D-2D7F-4C7A-A808-9D88F35BEC5A}" presName="rootConnector" presStyleLbl="node3" presStyleIdx="11" presStyleCnt="25"/>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2"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2" presStyleCnt="25">
        <dgm:presLayoutVars>
          <dgm:chPref val="3"/>
        </dgm:presLayoutVars>
      </dgm:prSet>
      <dgm:spPr/>
    </dgm:pt>
    <dgm:pt modelId="{C0FC47CA-1988-459D-A473-7CA219823B7E}" type="pres">
      <dgm:prSet presAssocID="{D6F5CD79-D3E1-4B19-9C25-479267A00537}" presName="rootConnector" presStyleLbl="node3" presStyleIdx="12"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3"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3" presStyleCnt="25">
        <dgm:presLayoutVars>
          <dgm:chPref val="3"/>
        </dgm:presLayoutVars>
      </dgm:prSet>
      <dgm:spPr/>
    </dgm:pt>
    <dgm:pt modelId="{2B3E1A31-C7DC-446D-8815-E4813D3B56B4}" type="pres">
      <dgm:prSet presAssocID="{9AC19E5E-60C4-4CCF-A20E-E4814BC2FE9B}" presName="rootConnector" presStyleLbl="node3" presStyleIdx="13"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4"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4" presStyleCnt="25">
        <dgm:presLayoutVars>
          <dgm:chPref val="3"/>
        </dgm:presLayoutVars>
      </dgm:prSet>
      <dgm:spPr/>
    </dgm:pt>
    <dgm:pt modelId="{7568918C-FAD7-4B9E-9AFD-52C33DE56813}" type="pres">
      <dgm:prSet presAssocID="{03DF699C-3176-485E-B584-5BC85EC703ED}" presName="rootConnector" presStyleLbl="node3" presStyleIdx="14"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5"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5" presStyleCnt="25">
        <dgm:presLayoutVars>
          <dgm:chPref val="3"/>
        </dgm:presLayoutVars>
      </dgm:prSet>
      <dgm:spPr/>
    </dgm:pt>
    <dgm:pt modelId="{8DE7EDC3-030C-4699-90B7-316F8F127CEA}" type="pres">
      <dgm:prSet presAssocID="{92338313-9670-40FB-8040-D372407E9060}" presName="rootConnector" presStyleLbl="node3" presStyleIdx="15"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6"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6" presStyleCnt="25">
        <dgm:presLayoutVars>
          <dgm:chPref val="3"/>
        </dgm:presLayoutVars>
      </dgm:prSet>
      <dgm:spPr/>
    </dgm:pt>
    <dgm:pt modelId="{ABCA2F01-C14C-4548-BBBB-84ED0283C97F}" type="pres">
      <dgm:prSet presAssocID="{F02C7DD0-38B5-42D3-B052-77C4D943365F}" presName="rootConnector" presStyleLbl="node3" presStyleIdx="16"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7"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7" presStyleCnt="25">
        <dgm:presLayoutVars>
          <dgm:chPref val="3"/>
        </dgm:presLayoutVars>
      </dgm:prSet>
      <dgm:spPr/>
    </dgm:pt>
    <dgm:pt modelId="{3E384659-83D8-423C-BB17-F82A4F217F6D}" type="pres">
      <dgm:prSet presAssocID="{23A96D7A-299B-4FA1-93D0-41E5DC2BDB0F}" presName="rootConnector" presStyleLbl="node3" presStyleIdx="17"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8"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8" presStyleCnt="25">
        <dgm:presLayoutVars>
          <dgm:chPref val="3"/>
        </dgm:presLayoutVars>
      </dgm:prSet>
      <dgm:spPr/>
    </dgm:pt>
    <dgm:pt modelId="{F6623B5E-28CD-4799-A9B4-EF636C566661}" type="pres">
      <dgm:prSet presAssocID="{EC6FE534-DC93-4BE9-B221-533498D9AED2}" presName="rootConnector" presStyleLbl="node3" presStyleIdx="18"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9"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9" presStyleCnt="25">
        <dgm:presLayoutVars>
          <dgm:chPref val="3"/>
        </dgm:presLayoutVars>
      </dgm:prSet>
      <dgm:spPr/>
    </dgm:pt>
    <dgm:pt modelId="{5A747205-C3F6-4D4A-B739-6135E3BDFDEF}" type="pres">
      <dgm:prSet presAssocID="{0995A2E3-0901-4DB1-B970-376B2E4006D1}" presName="rootConnector" presStyleLbl="node3" presStyleIdx="19"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9B6FEAED-F609-4ABD-9830-664C2D6F7BC4}" type="pres">
      <dgm:prSet presAssocID="{7D1D39C0-3B18-4635-B1B3-C21C05B51E72}" presName="Name37" presStyleLbl="parChTrans1D3" presStyleIdx="20"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0" presStyleCnt="25">
        <dgm:presLayoutVars>
          <dgm:chPref val="3"/>
        </dgm:presLayoutVars>
      </dgm:prSet>
      <dgm:spPr/>
    </dgm:pt>
    <dgm:pt modelId="{58BCE5B8-AC2E-43FA-B884-A8172ED4A1EB}" type="pres">
      <dgm:prSet presAssocID="{8C33E48E-334E-4A5A-8828-C0B9BC12F4DA}" presName="rootConnector" presStyleLbl="node3" presStyleIdx="20"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1" presStyleCnt="25"/>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1" presStyleCnt="25">
        <dgm:presLayoutVars>
          <dgm:chPref val="3"/>
        </dgm:presLayoutVars>
      </dgm:prSet>
      <dgm:spPr/>
    </dgm:pt>
    <dgm:pt modelId="{3D5DCA66-EC03-4D13-94BA-59130EF8F053}" type="pres">
      <dgm:prSet presAssocID="{FA075ABC-5CA4-4216-8E88-E8C82245409F}" presName="rootConnector" presStyleLbl="node3" presStyleIdx="21" presStyleCnt="25"/>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2" presStyleCnt="25"/>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2" presStyleCnt="25">
        <dgm:presLayoutVars>
          <dgm:chPref val="3"/>
        </dgm:presLayoutVars>
      </dgm:prSet>
      <dgm:spPr/>
    </dgm:pt>
    <dgm:pt modelId="{BAE3A63D-44E0-41CC-9D09-F10B1732475A}" type="pres">
      <dgm:prSet presAssocID="{52322AC1-C0CA-41C2-AF77-D47B568609DC}" presName="rootConnector" presStyleLbl="node3" presStyleIdx="22" presStyleCnt="25"/>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3" presStyleCnt="25"/>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3" presStyleCnt="25">
        <dgm:presLayoutVars>
          <dgm:chPref val="3"/>
        </dgm:presLayoutVars>
      </dgm:prSet>
      <dgm:spPr/>
    </dgm:pt>
    <dgm:pt modelId="{4DEEC77A-A0DC-4AFB-B445-C99CA3365BBD}" type="pres">
      <dgm:prSet presAssocID="{B0D67059-EF7D-43CE-8506-8E9B5868DB0C}" presName="rootConnector" presStyleLbl="node3" presStyleIdx="23" presStyleCnt="25"/>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1F22369C-0260-40DE-A3B5-80071F47CFCB}" type="pres">
      <dgm:prSet presAssocID="{900F9B5B-B201-41E8-9F84-B4A949821D1D}" presName="Name37" presStyleLbl="parChTrans1D3" presStyleIdx="24"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5">
        <dgm:presLayoutVars>
          <dgm:chPref val="3"/>
        </dgm:presLayoutVars>
      </dgm:prSet>
      <dgm:spPr/>
    </dgm:pt>
    <dgm:pt modelId="{F7BA7A01-E042-4673-AEEA-303514636AFE}" type="pres">
      <dgm:prSet presAssocID="{85451313-C917-4F47-86D0-45E28E549CBF}" presName="rootConnector" presStyleLbl="node3" presStyleIdx="24"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458FC50D-63B1-4032-8919-FD3627B2C995}" type="presOf" srcId="{A1DA9A7A-6EBD-4F52-982E-10866F015C0D}" destId="{1371183D-5086-44E6-B347-EA89F9B1B750}"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9E73A113-42A0-4AC6-A5E9-E5B3172396C9}" type="presOf" srcId="{98E25CCB-0315-44A8-A46B-A000EF419E41}" destId="{600F58BF-2845-4C6A-B94F-689E1EA16BDB}"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0"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18DED269-6A38-41F5-9FCC-89240434AA25}" type="presOf" srcId="{FBD99C52-95A3-49E3-88DD-6C43F4C61C93}" destId="{E09F5ECC-16DE-40E6-A2AA-8AF0F90CAC55}"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42C00374-B2F1-4434-87E3-ED8197A50C47}" type="presOf" srcId="{64E30E45-6AAA-4792-8576-FBA7A1A05F06}" destId="{AB9B79E3-4A56-4C99-879B-FDB467803934}" srcOrd="1"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1"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3111AE7B-8131-474F-8216-8EAB46989102}" type="presOf" srcId="{07924608-1826-4A3C-AB31-FE4236A753F6}" destId="{8E786AF9-2057-476A-9A9F-73558C62573C}" srcOrd="0" destOrd="0" presId="urn:microsoft.com/office/officeart/2005/8/layout/orgChart1"/>
    <dgm:cxn modelId="{CD86D67C-C7DA-4B73-9D2E-2A52C5E8775E}" srcId="{141B889D-94F1-45C1-B73E-13B1197CCCF8}" destId="{98E25CCB-0315-44A8-A46B-A000EF419E41}" srcOrd="1" destOrd="0" parTransId="{FBD99C52-95A3-49E3-88DD-6C43F4C61C93}" sibTransId="{550E9148-0310-4C62-91E4-29BB299DED27}"/>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B3CDFC89-F109-42B9-90D5-E7A0AB8CD254}" type="presOf" srcId="{64E30E45-6AAA-4792-8576-FBA7A1A05F06}" destId="{78C28271-B675-4C90-824A-95536C6695C3}" srcOrd="0" destOrd="0" presId="urn:microsoft.com/office/officeart/2005/8/layout/orgChart1"/>
    <dgm:cxn modelId="{0240078F-62DD-4287-BFF5-F334873C529A}" type="presOf" srcId="{F9E099E6-E673-4AEC-A832-777F8AEAD069}" destId="{035C45E7-96E0-4E7A-9D3C-4E798FA73B0A}"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8C8E28A3-AFD1-4B45-B93D-C6131D91B0F6}" srcId="{809B22AA-EB2B-4C4F-82C3-E979FD4CF357}" destId="{A1DA9A7A-6EBD-4F52-982E-10866F015C0D}" srcOrd="1" destOrd="0" parTransId="{F9E099E6-E673-4AEC-A832-777F8AEAD069}" sibTransId="{56C57D42-0A4D-4141-96D2-98E26B69AA0A}"/>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0" destOrd="0" parTransId="{7D1D39C0-3B18-4635-B1B3-C21C05B51E72}" sibTransId="{A5953739-5348-4DF8-A599-C497DF96D7A3}"/>
    <dgm:cxn modelId="{60E141B4-0D1F-4265-8B28-AE2D256EBA61}" type="presOf" srcId="{A1DA9A7A-6EBD-4F52-982E-10866F015C0D}" destId="{97AD41B3-25A1-4576-AD88-C95EC85DCA34}" srcOrd="1"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186A48B7-C942-4DF9-A198-0A87B53EE7B1}" srcId="{D5E38E4B-FED5-4A0A-B8AA-8728BED387A3}" destId="{B71ED880-875D-465D-A2D5-7EFCE170B8F3}" srcOrd="1" destOrd="0" parTransId="{6B85388F-71E1-413F-BC49-7FE13C99924D}" sibTransId="{01D8D94A-4C5D-44E8-A195-D41DEB2DABF3}"/>
    <dgm:cxn modelId="{2D2942B9-AE92-428E-A729-5E27740E495E}" type="presOf" srcId="{98E25CCB-0315-44A8-A46B-A000EF419E41}" destId="{8780D39D-426A-4E38-A88A-CEF7F75F159C}" srcOrd="1"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2"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8D70DD5-D354-4E8F-8F36-FBA22A5D2A2C}" srcId="{14FC8420-D447-4CEA-A3B7-61E9B3749D8E}" destId="{85451313-C917-4F47-86D0-45E28E549CBF}" srcOrd="0"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2612AAF9-55D8-414F-B4D5-759315DA46EB}" type="presOf" srcId="{4EDFDD96-7D03-4644-B893-2DE9B7516A86}" destId="{77CF87DA-CCF2-4C68-A6A1-315D38F06E97}" srcOrd="1" destOrd="0" presId="urn:microsoft.com/office/officeart/2005/8/layout/orgChart1"/>
    <dgm:cxn modelId="{E25F0DFC-D980-4A57-861F-F56AF35DD9E9}" srcId="{8D244D8F-C792-40BC-A511-7DE39E45E194}" destId="{64E30E45-6AAA-4792-8576-FBA7A1A05F06}" srcOrd="3" destOrd="0" parTransId="{07924608-1826-4A3C-AB31-FE4236A753F6}" sibTransId="{AB4B863D-D4BA-4AEF-BA4A-6BE9F5CDFBCF}"/>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AE1EA63-8742-4ECD-99A2-5CF634B0BBC4}" type="presParOf" srcId="{CFE7259F-6958-4278-B532-D5FC1DF0D989}" destId="{8E786AF9-2057-476A-9A9F-73558C62573C}" srcOrd="6" destOrd="0" presId="urn:microsoft.com/office/officeart/2005/8/layout/orgChart1"/>
    <dgm:cxn modelId="{F6EA584D-B37D-4DF5-9BB7-415B8A40E967}" type="presParOf" srcId="{CFE7259F-6958-4278-B532-D5FC1DF0D989}" destId="{D339E574-EB2B-4471-B964-FB4B0A4AD1CF}" srcOrd="7" destOrd="0" presId="urn:microsoft.com/office/officeart/2005/8/layout/orgChart1"/>
    <dgm:cxn modelId="{7719238B-06F9-4761-A63E-E33836756AD0}" type="presParOf" srcId="{D339E574-EB2B-4471-B964-FB4B0A4AD1CF}" destId="{F835C98F-4454-415B-8FE6-85C75471544D}" srcOrd="0" destOrd="0" presId="urn:microsoft.com/office/officeart/2005/8/layout/orgChart1"/>
    <dgm:cxn modelId="{93581ADC-742B-4F5F-B9DA-AB1140D5C9EF}" type="presParOf" srcId="{F835C98F-4454-415B-8FE6-85C75471544D}" destId="{78C28271-B675-4C90-824A-95536C6695C3}" srcOrd="0" destOrd="0" presId="urn:microsoft.com/office/officeart/2005/8/layout/orgChart1"/>
    <dgm:cxn modelId="{D3680B8E-367B-4CB6-8E50-9A5F2983208E}" type="presParOf" srcId="{F835C98F-4454-415B-8FE6-85C75471544D}" destId="{AB9B79E3-4A56-4C99-879B-FDB467803934}" srcOrd="1" destOrd="0" presId="urn:microsoft.com/office/officeart/2005/8/layout/orgChart1"/>
    <dgm:cxn modelId="{341BE5AE-BF36-4DD5-9BC5-D94B9E01167C}" type="presParOf" srcId="{D339E574-EB2B-4471-B964-FB4B0A4AD1CF}" destId="{1530AFE4-7F4B-4F63-AFE7-66B2F0B5AA37}" srcOrd="1" destOrd="0" presId="urn:microsoft.com/office/officeart/2005/8/layout/orgChart1"/>
    <dgm:cxn modelId="{9CC544B4-9BC8-4626-A0C3-0953CE43A2E4}" type="presParOf" srcId="{D339E574-EB2B-4471-B964-FB4B0A4AD1CF}" destId="{FE7E7AB0-ED1B-4A3A-949B-E55C1D039317}"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A1C1D844-CE9B-4697-AE8B-2E6B19A84AB4}" type="presParOf" srcId="{C4D3DF99-A745-4C02-9204-B9053A10435D}" destId="{035C45E7-96E0-4E7A-9D3C-4E798FA73B0A}" srcOrd="2" destOrd="0" presId="urn:microsoft.com/office/officeart/2005/8/layout/orgChart1"/>
    <dgm:cxn modelId="{2DC9E44F-A48B-4790-AD79-AFFCFEE7BDCF}" type="presParOf" srcId="{C4D3DF99-A745-4C02-9204-B9053A10435D}" destId="{F18E5439-6485-4ED1-8796-AA1FC3563882}" srcOrd="3" destOrd="0" presId="urn:microsoft.com/office/officeart/2005/8/layout/orgChart1"/>
    <dgm:cxn modelId="{6E2BB79A-D3E3-463A-B488-72B0A50315EC}" type="presParOf" srcId="{F18E5439-6485-4ED1-8796-AA1FC3563882}" destId="{91A76975-4BAD-4C0F-815E-5F879701DF78}" srcOrd="0" destOrd="0" presId="urn:microsoft.com/office/officeart/2005/8/layout/orgChart1"/>
    <dgm:cxn modelId="{2AF6DA2D-06A9-4FED-BE81-EC83C6327F72}" type="presParOf" srcId="{91A76975-4BAD-4C0F-815E-5F879701DF78}" destId="{1371183D-5086-44E6-B347-EA89F9B1B750}" srcOrd="0" destOrd="0" presId="urn:microsoft.com/office/officeart/2005/8/layout/orgChart1"/>
    <dgm:cxn modelId="{B176C828-0DE6-40AC-91B7-226E0D8C84C3}" type="presParOf" srcId="{91A76975-4BAD-4C0F-815E-5F879701DF78}" destId="{97AD41B3-25A1-4576-AD88-C95EC85DCA34}" srcOrd="1" destOrd="0" presId="urn:microsoft.com/office/officeart/2005/8/layout/orgChart1"/>
    <dgm:cxn modelId="{1791D552-B489-48B0-B330-BD8D7B3215E3}" type="presParOf" srcId="{F18E5439-6485-4ED1-8796-AA1FC3563882}" destId="{9EA49333-0FDC-49B7-B89E-8679D099DFBD}" srcOrd="1" destOrd="0" presId="urn:microsoft.com/office/officeart/2005/8/layout/orgChart1"/>
    <dgm:cxn modelId="{35AA654F-9364-4581-930F-8D8E53084F82}" type="presParOf" srcId="{F18E5439-6485-4ED1-8796-AA1FC3563882}" destId="{A0F8FA4A-5E8A-4D99-B5E8-D83F5D0B492F}"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719D335A-04B1-4540-9529-44E859949A69}" type="presParOf" srcId="{40C287F3-39F2-4A58-9655-CD0EF0D06F7B}" destId="{E09F5ECC-16DE-40E6-A2AA-8AF0F90CAC55}" srcOrd="2" destOrd="0" presId="urn:microsoft.com/office/officeart/2005/8/layout/orgChart1"/>
    <dgm:cxn modelId="{3409298D-697F-4BB4-8E31-C719DD5B7AFD}" type="presParOf" srcId="{40C287F3-39F2-4A58-9655-CD0EF0D06F7B}" destId="{74D5EC63-4F06-4C1D-A8A7-DFAF0F57DA0F}" srcOrd="3" destOrd="0" presId="urn:microsoft.com/office/officeart/2005/8/layout/orgChart1"/>
    <dgm:cxn modelId="{5607D7E2-1F66-41F3-893A-40F14446612F}" type="presParOf" srcId="{74D5EC63-4F06-4C1D-A8A7-DFAF0F57DA0F}" destId="{95589E94-0C96-47BB-AA7B-FC98CD974C78}" srcOrd="0" destOrd="0" presId="urn:microsoft.com/office/officeart/2005/8/layout/orgChart1"/>
    <dgm:cxn modelId="{50A1B4E9-4E32-4D86-9D9C-40049C1140E7}" type="presParOf" srcId="{95589E94-0C96-47BB-AA7B-FC98CD974C78}" destId="{600F58BF-2845-4C6A-B94F-689E1EA16BDB}" srcOrd="0" destOrd="0" presId="urn:microsoft.com/office/officeart/2005/8/layout/orgChart1"/>
    <dgm:cxn modelId="{B28223B7-78AD-4881-A416-AF923D1E89CA}" type="presParOf" srcId="{95589E94-0C96-47BB-AA7B-FC98CD974C78}" destId="{8780D39D-426A-4E38-A88A-CEF7F75F159C}" srcOrd="1" destOrd="0" presId="urn:microsoft.com/office/officeart/2005/8/layout/orgChart1"/>
    <dgm:cxn modelId="{D7573977-095A-4E23-9C46-4A54303C0EF1}" type="presParOf" srcId="{74D5EC63-4F06-4C1D-A8A7-DFAF0F57DA0F}" destId="{A54EE05B-DC8C-4DF8-83FE-DE5E83A72F5A}" srcOrd="1" destOrd="0" presId="urn:microsoft.com/office/officeart/2005/8/layout/orgChart1"/>
    <dgm:cxn modelId="{96E8BCE8-F93A-493F-87B6-E4EA32A75A18}" type="presParOf" srcId="{74D5EC63-4F06-4C1D-A8A7-DFAF0F57DA0F}" destId="{DBD21086-A95D-4188-8EB7-8928C39008AA}" srcOrd="2" destOrd="0" presId="urn:microsoft.com/office/officeart/2005/8/layout/orgChart1"/>
    <dgm:cxn modelId="{1A1407C5-B4BF-4306-9B8A-7534E95EA87F}" type="presParOf" srcId="{40C287F3-39F2-4A58-9655-CD0EF0D06F7B}" destId="{B1F44040-471C-47E1-AA4C-3975425FBF91}" srcOrd="4" destOrd="0" presId="urn:microsoft.com/office/officeart/2005/8/layout/orgChart1"/>
    <dgm:cxn modelId="{20B6C382-20CA-4C58-A86A-728FEB9C47DA}" type="presParOf" srcId="{40C287F3-39F2-4A58-9655-CD0EF0D06F7B}" destId="{C2D84DC7-5EF4-4BC8-9576-DED11C3A7DFD}" srcOrd="5"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18F2A3A4-DE32-4D18-BECF-AFA762C256AE}" type="presParOf" srcId="{7E0C7BB9-5BB2-4E5A-B8D7-6F7CFC60ED3A}" destId="{DE31F5CA-37EC-464B-A0E1-9AB790904E0E}" srcOrd="2" destOrd="0" presId="urn:microsoft.com/office/officeart/2005/8/layout/orgChart1"/>
    <dgm:cxn modelId="{69F0F29B-DEC6-4ADE-A473-B8722C058D6B}" type="presParOf" srcId="{7E0C7BB9-5BB2-4E5A-B8D7-6F7CFC60ED3A}" destId="{D467E7B8-8553-4750-9481-240B144A140A}" srcOrd="3"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DE987850-B32E-4784-B914-A5FBB37AB6D8}" type="presParOf" srcId="{30CBF445-3176-4871-AE74-8842DAE8EA77}" destId="{47A21D83-0961-4F83-B6CA-9111DF4BFE52}" srcOrd="0" destOrd="0" presId="urn:microsoft.com/office/officeart/2005/8/layout/orgChart1"/>
    <dgm:cxn modelId="{67E2D471-5ACD-4E8F-91EE-99F23BC4BCCB}" type="presParOf" srcId="{30CBF445-3176-4871-AE74-8842DAE8EA77}" destId="{27C8648E-06C7-41E1-AB85-24ADACB06DA0}" srcOrd="1"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2" destOrd="0" presId="urn:microsoft.com/office/officeart/2005/8/layout/orgChart1"/>
    <dgm:cxn modelId="{E31466F6-2974-4E95-9608-F9165E799D14}" type="presParOf" srcId="{30CBF445-3176-4871-AE74-8842DAE8EA77}" destId="{D5654D94-4063-4907-90AD-D557FD0FC7D8}" srcOrd="3"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E653A018-71F0-4B9F-B48B-B67737D77A7F}" type="presParOf" srcId="{2A9EE20B-950C-4346-8C81-41F64B0AED1C}" destId="{9B6FEAED-F609-4ABD-9830-664C2D6F7BC4}" srcOrd="0" destOrd="0" presId="urn:microsoft.com/office/officeart/2005/8/layout/orgChart1"/>
    <dgm:cxn modelId="{D57A92C6-76DB-442B-B9ED-489D9147A161}" type="presParOf" srcId="{2A9EE20B-950C-4346-8C81-41F64B0AED1C}" destId="{D8DEFD14-83E4-4BB6-8FE0-D4EA6BAA21BB}" srcOrd="1"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86B90D90-27A8-40DD-B4D1-C01A66CA92EE}" type="presParOf" srcId="{5ACBC9EB-3255-4183-99C6-36BFA4DB898A}" destId="{1F22369C-0260-40DE-A3B5-80071F47CFCB}" srcOrd="0" destOrd="0" presId="urn:microsoft.com/office/officeart/2005/8/layout/orgChart1"/>
    <dgm:cxn modelId="{58496954-9366-40F6-8318-4362E843A9CB}" type="presParOf" srcId="{5ACBC9EB-3255-4183-99C6-36BFA4DB898A}" destId="{751DE3A9-98AD-4BB8-9614-99AE6394060E}" srcOrd="1"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304322" y="2937126"/>
          <a:ext cx="121943" cy="403358"/>
        </a:xfrm>
        <a:custGeom>
          <a:avLst/>
          <a:gdLst/>
          <a:ahLst/>
          <a:cxnLst/>
          <a:rect l="0" t="0" r="0" b="0"/>
          <a:pathLst>
            <a:path>
              <a:moveTo>
                <a:pt x="0" y="0"/>
              </a:moveTo>
              <a:lnTo>
                <a:pt x="0" y="403358"/>
              </a:lnTo>
              <a:lnTo>
                <a:pt x="121943"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2672" y="1828415"/>
          <a:ext cx="7160845" cy="670276"/>
        </a:xfrm>
        <a:custGeom>
          <a:avLst/>
          <a:gdLst/>
          <a:ahLst/>
          <a:cxnLst/>
          <a:rect l="0" t="0" r="0" b="0"/>
          <a:pathLst>
            <a:path>
              <a:moveTo>
                <a:pt x="0" y="0"/>
              </a:moveTo>
              <a:lnTo>
                <a:pt x="0" y="578205"/>
              </a:lnTo>
              <a:lnTo>
                <a:pt x="7160845" y="578205"/>
              </a:lnTo>
              <a:lnTo>
                <a:pt x="7160845"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3127897" y="2927721"/>
          <a:ext cx="179325" cy="1657914"/>
        </a:xfrm>
        <a:custGeom>
          <a:avLst/>
          <a:gdLst/>
          <a:ahLst/>
          <a:cxnLst/>
          <a:rect l="0" t="0" r="0" b="0"/>
          <a:pathLst>
            <a:path>
              <a:moveTo>
                <a:pt x="0" y="0"/>
              </a:moveTo>
              <a:lnTo>
                <a:pt x="0" y="1657914"/>
              </a:lnTo>
              <a:lnTo>
                <a:pt x="179325"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3127897" y="2927721"/>
          <a:ext cx="179325" cy="1035338"/>
        </a:xfrm>
        <a:custGeom>
          <a:avLst/>
          <a:gdLst/>
          <a:ahLst/>
          <a:cxnLst/>
          <a:rect l="0" t="0" r="0" b="0"/>
          <a:pathLst>
            <a:path>
              <a:moveTo>
                <a:pt x="0" y="0"/>
              </a:moveTo>
              <a:lnTo>
                <a:pt x="0" y="1035338"/>
              </a:lnTo>
              <a:lnTo>
                <a:pt x="179325"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3127897" y="2927721"/>
          <a:ext cx="179325" cy="412763"/>
        </a:xfrm>
        <a:custGeom>
          <a:avLst/>
          <a:gdLst/>
          <a:ahLst/>
          <a:cxnLst/>
          <a:rect l="0" t="0" r="0" b="0"/>
          <a:pathLst>
            <a:path>
              <a:moveTo>
                <a:pt x="0" y="0"/>
              </a:moveTo>
              <a:lnTo>
                <a:pt x="0" y="412763"/>
              </a:lnTo>
              <a:lnTo>
                <a:pt x="17932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2672" y="1828415"/>
          <a:ext cx="6137440" cy="660872"/>
        </a:xfrm>
        <a:custGeom>
          <a:avLst/>
          <a:gdLst/>
          <a:ahLst/>
          <a:cxnLst/>
          <a:rect l="0" t="0" r="0" b="0"/>
          <a:pathLst>
            <a:path>
              <a:moveTo>
                <a:pt x="0" y="0"/>
              </a:moveTo>
              <a:lnTo>
                <a:pt x="0" y="568801"/>
              </a:lnTo>
              <a:lnTo>
                <a:pt x="6137440" y="568801"/>
              </a:lnTo>
              <a:lnTo>
                <a:pt x="613744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2051522" y="2927721"/>
          <a:ext cx="156275" cy="412763"/>
        </a:xfrm>
        <a:custGeom>
          <a:avLst/>
          <a:gdLst/>
          <a:ahLst/>
          <a:cxnLst/>
          <a:rect l="0" t="0" r="0" b="0"/>
          <a:pathLst>
            <a:path>
              <a:moveTo>
                <a:pt x="0" y="0"/>
              </a:moveTo>
              <a:lnTo>
                <a:pt x="0" y="412763"/>
              </a:lnTo>
              <a:lnTo>
                <a:pt x="15627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2672" y="1828415"/>
          <a:ext cx="4999596" cy="660872"/>
        </a:xfrm>
        <a:custGeom>
          <a:avLst/>
          <a:gdLst/>
          <a:ahLst/>
          <a:cxnLst/>
          <a:rect l="0" t="0" r="0" b="0"/>
          <a:pathLst>
            <a:path>
              <a:moveTo>
                <a:pt x="0" y="0"/>
              </a:moveTo>
              <a:lnTo>
                <a:pt x="0" y="568801"/>
              </a:lnTo>
              <a:lnTo>
                <a:pt x="4999596" y="568801"/>
              </a:lnTo>
              <a:lnTo>
                <a:pt x="4999596"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1015258" y="2927721"/>
          <a:ext cx="131530" cy="1657914"/>
        </a:xfrm>
        <a:custGeom>
          <a:avLst/>
          <a:gdLst/>
          <a:ahLst/>
          <a:cxnLst/>
          <a:rect l="0" t="0" r="0" b="0"/>
          <a:pathLst>
            <a:path>
              <a:moveTo>
                <a:pt x="0" y="0"/>
              </a:moveTo>
              <a:lnTo>
                <a:pt x="0" y="1657914"/>
              </a:lnTo>
              <a:lnTo>
                <a:pt x="131530"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1015258" y="2927721"/>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1015258" y="2927721"/>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2672" y="1828415"/>
          <a:ext cx="3963332" cy="660872"/>
        </a:xfrm>
        <a:custGeom>
          <a:avLst/>
          <a:gdLst/>
          <a:ahLst/>
          <a:cxnLst/>
          <a:rect l="0" t="0" r="0" b="0"/>
          <a:pathLst>
            <a:path>
              <a:moveTo>
                <a:pt x="0" y="0"/>
              </a:moveTo>
              <a:lnTo>
                <a:pt x="0" y="568801"/>
              </a:lnTo>
              <a:lnTo>
                <a:pt x="3963332" y="568801"/>
              </a:lnTo>
              <a:lnTo>
                <a:pt x="3963332"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954249" y="2927721"/>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954249" y="2927721"/>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2672" y="1828415"/>
          <a:ext cx="2902323" cy="660872"/>
        </a:xfrm>
        <a:custGeom>
          <a:avLst/>
          <a:gdLst/>
          <a:ahLst/>
          <a:cxnLst/>
          <a:rect l="0" t="0" r="0" b="0"/>
          <a:pathLst>
            <a:path>
              <a:moveTo>
                <a:pt x="0" y="0"/>
              </a:moveTo>
              <a:lnTo>
                <a:pt x="0" y="568801"/>
              </a:lnTo>
              <a:lnTo>
                <a:pt x="2902323" y="568801"/>
              </a:lnTo>
              <a:lnTo>
                <a:pt x="2902323"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829064" y="2927721"/>
          <a:ext cx="142226" cy="1657914"/>
        </a:xfrm>
        <a:custGeom>
          <a:avLst/>
          <a:gdLst/>
          <a:ahLst/>
          <a:cxnLst/>
          <a:rect l="0" t="0" r="0" b="0"/>
          <a:pathLst>
            <a:path>
              <a:moveTo>
                <a:pt x="0" y="0"/>
              </a:moveTo>
              <a:lnTo>
                <a:pt x="0" y="1657914"/>
              </a:lnTo>
              <a:lnTo>
                <a:pt x="142226"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829064" y="2927721"/>
          <a:ext cx="142226" cy="1035338"/>
        </a:xfrm>
        <a:custGeom>
          <a:avLst/>
          <a:gdLst/>
          <a:ahLst/>
          <a:cxnLst/>
          <a:rect l="0" t="0" r="0" b="0"/>
          <a:pathLst>
            <a:path>
              <a:moveTo>
                <a:pt x="0" y="0"/>
              </a:moveTo>
              <a:lnTo>
                <a:pt x="0" y="1035338"/>
              </a:lnTo>
              <a:lnTo>
                <a:pt x="142226"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829064" y="2927721"/>
          <a:ext cx="142226" cy="412763"/>
        </a:xfrm>
        <a:custGeom>
          <a:avLst/>
          <a:gdLst/>
          <a:ahLst/>
          <a:cxnLst/>
          <a:rect l="0" t="0" r="0" b="0"/>
          <a:pathLst>
            <a:path>
              <a:moveTo>
                <a:pt x="0" y="0"/>
              </a:moveTo>
              <a:lnTo>
                <a:pt x="0" y="412763"/>
              </a:lnTo>
              <a:lnTo>
                <a:pt x="142226"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2672" y="1828415"/>
          <a:ext cx="1805661" cy="660872"/>
        </a:xfrm>
        <a:custGeom>
          <a:avLst/>
          <a:gdLst/>
          <a:ahLst/>
          <a:cxnLst/>
          <a:rect l="0" t="0" r="0" b="0"/>
          <a:pathLst>
            <a:path>
              <a:moveTo>
                <a:pt x="0" y="0"/>
              </a:moveTo>
              <a:lnTo>
                <a:pt x="0" y="568801"/>
              </a:lnTo>
              <a:lnTo>
                <a:pt x="1805661" y="568801"/>
              </a:lnTo>
              <a:lnTo>
                <a:pt x="1805661"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668890" y="2927721"/>
          <a:ext cx="146869" cy="1035338"/>
        </a:xfrm>
        <a:custGeom>
          <a:avLst/>
          <a:gdLst/>
          <a:ahLst/>
          <a:cxnLst/>
          <a:rect l="0" t="0" r="0" b="0"/>
          <a:pathLst>
            <a:path>
              <a:moveTo>
                <a:pt x="0" y="0"/>
              </a:moveTo>
              <a:lnTo>
                <a:pt x="0" y="1035338"/>
              </a:lnTo>
              <a:lnTo>
                <a:pt x="146869"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668890" y="2927721"/>
          <a:ext cx="146869" cy="412763"/>
        </a:xfrm>
        <a:custGeom>
          <a:avLst/>
          <a:gdLst/>
          <a:ahLst/>
          <a:cxnLst/>
          <a:rect l="0" t="0" r="0" b="0"/>
          <a:pathLst>
            <a:path>
              <a:moveTo>
                <a:pt x="0" y="0"/>
              </a:moveTo>
              <a:lnTo>
                <a:pt x="0" y="412763"/>
              </a:lnTo>
              <a:lnTo>
                <a:pt x="146869"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402672" y="1828415"/>
          <a:ext cx="657869" cy="660872"/>
        </a:xfrm>
        <a:custGeom>
          <a:avLst/>
          <a:gdLst/>
          <a:ahLst/>
          <a:cxnLst/>
          <a:rect l="0" t="0" r="0" b="0"/>
          <a:pathLst>
            <a:path>
              <a:moveTo>
                <a:pt x="0" y="0"/>
              </a:moveTo>
              <a:lnTo>
                <a:pt x="0" y="568801"/>
              </a:lnTo>
              <a:lnTo>
                <a:pt x="657869" y="568801"/>
              </a:lnTo>
              <a:lnTo>
                <a:pt x="657869"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23221"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23221"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443463"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562212"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562212"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912958"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443463" y="1828415"/>
          <a:ext cx="959208" cy="660872"/>
        </a:xfrm>
        <a:custGeom>
          <a:avLst/>
          <a:gdLst/>
          <a:ahLst/>
          <a:cxnLst/>
          <a:rect l="0" t="0" r="0" b="0"/>
          <a:pathLst>
            <a:path>
              <a:moveTo>
                <a:pt x="959208" y="0"/>
              </a:moveTo>
              <a:lnTo>
                <a:pt x="959208"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501203" y="3559701"/>
          <a:ext cx="131530" cy="1648509"/>
        </a:xfrm>
        <a:custGeom>
          <a:avLst/>
          <a:gdLst/>
          <a:ahLst/>
          <a:cxnLst/>
          <a:rect l="0" t="0" r="0" b="0"/>
          <a:pathLst>
            <a:path>
              <a:moveTo>
                <a:pt x="0" y="0"/>
              </a:moveTo>
              <a:lnTo>
                <a:pt x="0" y="1648509"/>
              </a:lnTo>
              <a:lnTo>
                <a:pt x="131530"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09F5ECC-16DE-40E6-A2AA-8AF0F90CAC55}">
      <dsp:nvSpPr>
        <dsp:cNvPr id="0" name=""/>
        <dsp:cNvSpPr/>
      </dsp:nvSpPr>
      <dsp:spPr>
        <a:xfrm>
          <a:off x="4501203"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501203"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321445"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440194"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440194"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790941"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321445" y="1828415"/>
          <a:ext cx="3081226" cy="660872"/>
        </a:xfrm>
        <a:custGeom>
          <a:avLst/>
          <a:gdLst/>
          <a:ahLst/>
          <a:cxnLst/>
          <a:rect l="0" t="0" r="0" b="0"/>
          <a:pathLst>
            <a:path>
              <a:moveTo>
                <a:pt x="3081226" y="0"/>
              </a:moveTo>
              <a:lnTo>
                <a:pt x="3081226"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5C45E7-96E0-4E7A-9D3C-4E798FA73B0A}">
      <dsp:nvSpPr>
        <dsp:cNvPr id="0" name=""/>
        <dsp:cNvSpPr/>
      </dsp:nvSpPr>
      <dsp:spPr>
        <a:xfrm>
          <a:off x="2199427"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318176" y="4182277"/>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318176" y="4182277"/>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623203" y="3559701"/>
          <a:ext cx="91440" cy="184142"/>
        </a:xfrm>
        <a:custGeom>
          <a:avLst/>
          <a:gdLst/>
          <a:ahLst/>
          <a:cxnLst/>
          <a:rect l="0" t="0" r="0" b="0"/>
          <a:pathLst>
            <a:path>
              <a:moveTo>
                <a:pt x="45720" y="0"/>
              </a:moveTo>
              <a:lnTo>
                <a:pt x="45720" y="1841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668923"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199427" y="1828415"/>
          <a:ext cx="5203244" cy="660872"/>
        </a:xfrm>
        <a:custGeom>
          <a:avLst/>
          <a:gdLst/>
          <a:ahLst/>
          <a:cxnLst/>
          <a:rect l="0" t="0" r="0" b="0"/>
          <a:pathLst>
            <a:path>
              <a:moveTo>
                <a:pt x="5203244" y="0"/>
              </a:moveTo>
              <a:lnTo>
                <a:pt x="5203244"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E786AF9-2057-476A-9A9F-73558C62573C}">
      <dsp:nvSpPr>
        <dsp:cNvPr id="0" name=""/>
        <dsp:cNvSpPr/>
      </dsp:nvSpPr>
      <dsp:spPr>
        <a:xfrm>
          <a:off x="67464" y="2937126"/>
          <a:ext cx="102016" cy="2271085"/>
        </a:xfrm>
        <a:custGeom>
          <a:avLst/>
          <a:gdLst/>
          <a:ahLst/>
          <a:cxnLst/>
          <a:rect l="0" t="0" r="0" b="0"/>
          <a:pathLst>
            <a:path>
              <a:moveTo>
                <a:pt x="0" y="0"/>
              </a:moveTo>
              <a:lnTo>
                <a:pt x="0" y="2271085"/>
              </a:lnTo>
              <a:lnTo>
                <a:pt x="102016" y="22710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67464" y="2937126"/>
          <a:ext cx="102016" cy="1648509"/>
        </a:xfrm>
        <a:custGeom>
          <a:avLst/>
          <a:gdLst/>
          <a:ahLst/>
          <a:cxnLst/>
          <a:rect l="0" t="0" r="0" b="0"/>
          <a:pathLst>
            <a:path>
              <a:moveTo>
                <a:pt x="0" y="0"/>
              </a:moveTo>
              <a:lnTo>
                <a:pt x="0" y="1648509"/>
              </a:lnTo>
              <a:lnTo>
                <a:pt x="102016"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67464" y="2937126"/>
          <a:ext cx="102016" cy="1025934"/>
        </a:xfrm>
        <a:custGeom>
          <a:avLst/>
          <a:gdLst/>
          <a:ahLst/>
          <a:cxnLst/>
          <a:rect l="0" t="0" r="0" b="0"/>
          <a:pathLst>
            <a:path>
              <a:moveTo>
                <a:pt x="0" y="0"/>
              </a:moveTo>
              <a:lnTo>
                <a:pt x="0" y="1025934"/>
              </a:lnTo>
              <a:lnTo>
                <a:pt x="102016"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67464" y="2937126"/>
          <a:ext cx="102016" cy="403358"/>
        </a:xfrm>
        <a:custGeom>
          <a:avLst/>
          <a:gdLst/>
          <a:ahLst/>
          <a:cxnLst/>
          <a:rect l="0" t="0" r="0" b="0"/>
          <a:pathLst>
            <a:path>
              <a:moveTo>
                <a:pt x="0" y="0"/>
              </a:moveTo>
              <a:lnTo>
                <a:pt x="0" y="403358"/>
              </a:lnTo>
              <a:lnTo>
                <a:pt x="102016"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37321" y="1828415"/>
          <a:ext cx="7065350" cy="670276"/>
        </a:xfrm>
        <a:custGeom>
          <a:avLst/>
          <a:gdLst/>
          <a:ahLst/>
          <a:cxnLst/>
          <a:rect l="0" t="0" r="0" b="0"/>
          <a:pathLst>
            <a:path>
              <a:moveTo>
                <a:pt x="7065350" y="0"/>
              </a:moveTo>
              <a:lnTo>
                <a:pt x="7065350" y="578205"/>
              </a:lnTo>
              <a:lnTo>
                <a:pt x="0" y="578205"/>
              </a:lnTo>
              <a:lnTo>
                <a:pt x="0"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4311" y="1263661"/>
          <a:ext cx="1316720" cy="564754"/>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COMPARA DRIVE</a:t>
          </a:r>
        </a:p>
      </dsp:txBody>
      <dsp:txXfrm>
        <a:off x="6744311" y="1263661"/>
        <a:ext cx="1316720" cy="564754"/>
      </dsp:txXfrm>
    </dsp:sp>
    <dsp:sp modelId="{4C9AEEA8-806B-4221-A8CF-497F84C39D63}">
      <dsp:nvSpPr>
        <dsp:cNvPr id="0" name=""/>
        <dsp:cNvSpPr/>
      </dsp:nvSpPr>
      <dsp:spPr>
        <a:xfrm>
          <a:off x="0" y="2498692"/>
          <a:ext cx="67464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 DO PROJETO</a:t>
          </a:r>
        </a:p>
      </dsp:txBody>
      <dsp:txXfrm>
        <a:off x="0" y="2498692"/>
        <a:ext cx="674643" cy="438433"/>
      </dsp:txXfrm>
    </dsp:sp>
    <dsp:sp modelId="{9E9FE827-52A4-46D9-ADB2-E6FCF0B9E008}">
      <dsp:nvSpPr>
        <dsp:cNvPr id="0" name=""/>
        <dsp:cNvSpPr/>
      </dsp:nvSpPr>
      <dsp:spPr>
        <a:xfrm>
          <a:off x="169481"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LEVANTAMENTO DE REQUISITOS</a:t>
          </a:r>
        </a:p>
      </dsp:txBody>
      <dsp:txXfrm>
        <a:off x="169481" y="3121268"/>
        <a:ext cx="876866" cy="438433"/>
      </dsp:txXfrm>
    </dsp:sp>
    <dsp:sp modelId="{CF1CE0D6-2000-45B7-B412-882350AF6F25}">
      <dsp:nvSpPr>
        <dsp:cNvPr id="0" name=""/>
        <dsp:cNvSpPr/>
      </dsp:nvSpPr>
      <dsp:spPr>
        <a:xfrm>
          <a:off x="169481"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TECNOLOGIAS A SEREM UTILIZADAS</a:t>
          </a:r>
        </a:p>
      </dsp:txBody>
      <dsp:txXfrm>
        <a:off x="169481" y="3743843"/>
        <a:ext cx="876866" cy="438433"/>
      </dsp:txXfrm>
    </dsp:sp>
    <dsp:sp modelId="{422A5DCC-F310-4179-AC5C-3A5AA9AB3509}">
      <dsp:nvSpPr>
        <dsp:cNvPr id="0" name=""/>
        <dsp:cNvSpPr/>
      </dsp:nvSpPr>
      <dsp:spPr>
        <a:xfrm>
          <a:off x="169481"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DE FUNCIONALIDADES E RECURSOS</a:t>
          </a:r>
        </a:p>
      </dsp:txBody>
      <dsp:txXfrm>
        <a:off x="169481" y="4366419"/>
        <a:ext cx="876866" cy="438433"/>
      </dsp:txXfrm>
    </dsp:sp>
    <dsp:sp modelId="{78C28271-B675-4C90-824A-95536C6695C3}">
      <dsp:nvSpPr>
        <dsp:cNvPr id="0" name=""/>
        <dsp:cNvSpPr/>
      </dsp:nvSpPr>
      <dsp:spPr>
        <a:xfrm>
          <a:off x="169481"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DISTRIBUIÇÃO DE FUNÇÃO AOS INTEGRANTES</a:t>
          </a:r>
        </a:p>
      </dsp:txBody>
      <dsp:txXfrm>
        <a:off x="169481" y="4988994"/>
        <a:ext cx="876866" cy="438433"/>
      </dsp:txXfrm>
    </dsp:sp>
    <dsp:sp modelId="{D170E32D-A43F-4CAB-A215-C289F970862B}">
      <dsp:nvSpPr>
        <dsp:cNvPr id="0" name=""/>
        <dsp:cNvSpPr/>
      </dsp:nvSpPr>
      <dsp:spPr>
        <a:xfrm>
          <a:off x="1759061" y="2489288"/>
          <a:ext cx="88073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759061" y="2489288"/>
        <a:ext cx="880733" cy="438433"/>
      </dsp:txXfrm>
    </dsp:sp>
    <dsp:sp modelId="{8D28DA9C-651E-493C-AEB4-8DE7C4670A76}">
      <dsp:nvSpPr>
        <dsp:cNvPr id="0" name=""/>
        <dsp:cNvSpPr/>
      </dsp:nvSpPr>
      <dsp:spPr>
        <a:xfrm>
          <a:off x="1230490"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MERCADO</a:t>
          </a:r>
        </a:p>
      </dsp:txBody>
      <dsp:txXfrm>
        <a:off x="1230490" y="3121268"/>
        <a:ext cx="876866" cy="438433"/>
      </dsp:txXfrm>
    </dsp:sp>
    <dsp:sp modelId="{72AC346F-2F4E-444E-8C03-BD2A3B5A48DE}">
      <dsp:nvSpPr>
        <dsp:cNvPr id="0" name=""/>
        <dsp:cNvSpPr/>
      </dsp:nvSpPr>
      <dsp:spPr>
        <a:xfrm>
          <a:off x="1230490"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APRIMORAR E APROFUNDAR REQUISITOS </a:t>
          </a:r>
        </a:p>
      </dsp:txBody>
      <dsp:txXfrm>
        <a:off x="1230490" y="3743843"/>
        <a:ext cx="876866" cy="438433"/>
      </dsp:txXfrm>
    </dsp:sp>
    <dsp:sp modelId="{3C105CD6-BA5F-4296-9ADF-C21FEB294665}">
      <dsp:nvSpPr>
        <dsp:cNvPr id="0" name=""/>
        <dsp:cNvSpPr/>
      </dsp:nvSpPr>
      <dsp:spPr>
        <a:xfrm>
          <a:off x="1449706"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DO BANCO DADOS</a:t>
          </a:r>
        </a:p>
      </dsp:txBody>
      <dsp:txXfrm>
        <a:off x="1449706" y="4366419"/>
        <a:ext cx="876866" cy="438433"/>
      </dsp:txXfrm>
    </dsp:sp>
    <dsp:sp modelId="{539C43EC-88FB-4101-BFC8-2FBEBDCB1CFF}">
      <dsp:nvSpPr>
        <dsp:cNvPr id="0" name=""/>
        <dsp:cNvSpPr/>
      </dsp:nvSpPr>
      <dsp:spPr>
        <a:xfrm>
          <a:off x="1449706"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0" kern="1200"/>
            <a:t>FILTRAGEM DE DADOS</a:t>
          </a:r>
        </a:p>
      </dsp:txBody>
      <dsp:txXfrm>
        <a:off x="1449706" y="4988994"/>
        <a:ext cx="876866" cy="438433"/>
      </dsp:txXfrm>
    </dsp:sp>
    <dsp:sp modelId="{1371183D-5086-44E6-B347-EA89F9B1B750}">
      <dsp:nvSpPr>
        <dsp:cNvPr id="0" name=""/>
        <dsp:cNvSpPr/>
      </dsp:nvSpPr>
      <dsp:spPr>
        <a:xfrm>
          <a:off x="2291498"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DEFINIÇÃO DE PÚBLICO ALVO</a:t>
          </a:r>
        </a:p>
      </dsp:txBody>
      <dsp:txXfrm>
        <a:off x="2291498" y="3121268"/>
        <a:ext cx="876866" cy="438433"/>
      </dsp:txXfrm>
    </dsp:sp>
    <dsp:sp modelId="{5368EF9E-E26F-497A-B704-8C2CE5D835FD}">
      <dsp:nvSpPr>
        <dsp:cNvPr id="0" name=""/>
        <dsp:cNvSpPr/>
      </dsp:nvSpPr>
      <dsp:spPr>
        <a:xfrm>
          <a:off x="3883012"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883012" y="2489288"/>
        <a:ext cx="876866" cy="438433"/>
      </dsp:txXfrm>
    </dsp:sp>
    <dsp:sp modelId="{3CB81659-FE3C-423B-9CBD-B42FC5FE3EA0}">
      <dsp:nvSpPr>
        <dsp:cNvPr id="0" name=""/>
        <dsp:cNvSpPr/>
      </dsp:nvSpPr>
      <dsp:spPr>
        <a:xfrm>
          <a:off x="3352507"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UI </a:t>
          </a:r>
        </a:p>
      </dsp:txBody>
      <dsp:txXfrm>
        <a:off x="3352507" y="3121268"/>
        <a:ext cx="876866" cy="438433"/>
      </dsp:txXfrm>
    </dsp:sp>
    <dsp:sp modelId="{07D3882F-C235-4ADF-85FA-E879C777A8BD}">
      <dsp:nvSpPr>
        <dsp:cNvPr id="0" name=""/>
        <dsp:cNvSpPr/>
      </dsp:nvSpPr>
      <dsp:spPr>
        <a:xfrm>
          <a:off x="3571724"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NAVEGAÇÃO E FUNCIONALIDADES</a:t>
          </a:r>
        </a:p>
      </dsp:txBody>
      <dsp:txXfrm>
        <a:off x="3571724" y="3743843"/>
        <a:ext cx="876866" cy="438433"/>
      </dsp:txXfrm>
    </dsp:sp>
    <dsp:sp modelId="{D7DDDDF0-F44F-4B11-B08B-89295DEA0D9B}">
      <dsp:nvSpPr>
        <dsp:cNvPr id="0" name=""/>
        <dsp:cNvSpPr/>
      </dsp:nvSpPr>
      <dsp:spPr>
        <a:xfrm>
          <a:off x="3571724"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PROTÓTIPOS INTERATIVOS</a:t>
          </a:r>
        </a:p>
      </dsp:txBody>
      <dsp:txXfrm>
        <a:off x="3571724" y="4366419"/>
        <a:ext cx="876866" cy="438433"/>
      </dsp:txXfrm>
    </dsp:sp>
    <dsp:sp modelId="{12FDCBF9-3BED-482D-906E-5A09DB8EAF1F}">
      <dsp:nvSpPr>
        <dsp:cNvPr id="0" name=""/>
        <dsp:cNvSpPr/>
      </dsp:nvSpPr>
      <dsp:spPr>
        <a:xfrm>
          <a:off x="4413516"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UX</a:t>
          </a:r>
        </a:p>
      </dsp:txBody>
      <dsp:txXfrm>
        <a:off x="4413516" y="3121268"/>
        <a:ext cx="876866" cy="438433"/>
      </dsp:txXfrm>
    </dsp:sp>
    <dsp:sp modelId="{1E535ECD-9FA0-4E48-A66D-29FFB2AB3B70}">
      <dsp:nvSpPr>
        <dsp:cNvPr id="0" name=""/>
        <dsp:cNvSpPr/>
      </dsp:nvSpPr>
      <dsp:spPr>
        <a:xfrm>
          <a:off x="4632733"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INTERFACE LIMPA E INTUITIVA</a:t>
          </a:r>
        </a:p>
      </dsp:txBody>
      <dsp:txXfrm>
        <a:off x="4632733" y="3743843"/>
        <a:ext cx="876866" cy="438433"/>
      </dsp:txXfrm>
    </dsp:sp>
    <dsp:sp modelId="{600F58BF-2845-4C6A-B94F-689E1EA16BDB}">
      <dsp:nvSpPr>
        <dsp:cNvPr id="0" name=""/>
        <dsp:cNvSpPr/>
      </dsp:nvSpPr>
      <dsp:spPr>
        <a:xfrm>
          <a:off x="4632733"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ACESSIBILIDADE</a:t>
          </a:r>
        </a:p>
      </dsp:txBody>
      <dsp:txXfrm>
        <a:off x="4632733" y="4366419"/>
        <a:ext cx="876866" cy="438433"/>
      </dsp:txXfrm>
    </dsp:sp>
    <dsp:sp modelId="{0A7F2A46-750F-45A2-923B-D1292802EFDC}">
      <dsp:nvSpPr>
        <dsp:cNvPr id="0" name=""/>
        <dsp:cNvSpPr/>
      </dsp:nvSpPr>
      <dsp:spPr>
        <a:xfrm>
          <a:off x="4632733"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TESTAR A UI/UX</a:t>
          </a:r>
        </a:p>
      </dsp:txBody>
      <dsp:txXfrm>
        <a:off x="4632733" y="4988994"/>
        <a:ext cx="876866" cy="438433"/>
      </dsp:txXfrm>
    </dsp:sp>
    <dsp:sp modelId="{34D49AA9-33AD-4664-ADD5-58DB46EB9889}">
      <dsp:nvSpPr>
        <dsp:cNvPr id="0" name=""/>
        <dsp:cNvSpPr/>
      </dsp:nvSpPr>
      <dsp:spPr>
        <a:xfrm>
          <a:off x="5900393" y="2489288"/>
          <a:ext cx="1086139"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900393" y="2489288"/>
        <a:ext cx="1086139" cy="438433"/>
      </dsp:txXfrm>
    </dsp:sp>
    <dsp:sp modelId="{DA2E93DC-BB1D-4564-889B-BA004AC786E0}">
      <dsp:nvSpPr>
        <dsp:cNvPr id="0" name=""/>
        <dsp:cNvSpPr/>
      </dsp:nvSpPr>
      <dsp:spPr>
        <a:xfrm>
          <a:off x="5474525"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DEFINIR A ESTRUTURA DO SITE</a:t>
          </a:r>
        </a:p>
      </dsp:txBody>
      <dsp:txXfrm>
        <a:off x="5474525" y="3121268"/>
        <a:ext cx="876866" cy="438433"/>
      </dsp:txXfrm>
    </dsp:sp>
    <dsp:sp modelId="{47D7B08E-C006-4337-AFA5-B2B6AB5330E7}">
      <dsp:nvSpPr>
        <dsp:cNvPr id="0" name=""/>
        <dsp:cNvSpPr/>
      </dsp:nvSpPr>
      <dsp:spPr>
        <a:xfrm>
          <a:off x="5693742"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FRONT-END</a:t>
          </a:r>
        </a:p>
      </dsp:txBody>
      <dsp:txXfrm>
        <a:off x="5693742" y="3743843"/>
        <a:ext cx="876866" cy="438433"/>
      </dsp:txXfrm>
    </dsp:sp>
    <dsp:sp modelId="{43E1BAD0-C612-479E-A76D-9ADDAE663A0D}">
      <dsp:nvSpPr>
        <dsp:cNvPr id="0" name=""/>
        <dsp:cNvSpPr/>
      </dsp:nvSpPr>
      <dsp:spPr>
        <a:xfrm>
          <a:off x="5693742"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BACK-END</a:t>
          </a:r>
        </a:p>
      </dsp:txBody>
      <dsp:txXfrm>
        <a:off x="5693742" y="4366419"/>
        <a:ext cx="876866" cy="438433"/>
      </dsp:txXfrm>
    </dsp:sp>
    <dsp:sp modelId="{4CB3CC10-420D-4678-B4A5-F650FAA65CFC}">
      <dsp:nvSpPr>
        <dsp:cNvPr id="0" name=""/>
        <dsp:cNvSpPr/>
      </dsp:nvSpPr>
      <dsp:spPr>
        <a:xfrm>
          <a:off x="6535534"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UTILIZAÇÃO DE API</a:t>
          </a:r>
        </a:p>
      </dsp:txBody>
      <dsp:txXfrm>
        <a:off x="6535534" y="3121268"/>
        <a:ext cx="876866" cy="438433"/>
      </dsp:txXfrm>
    </dsp:sp>
    <dsp:sp modelId="{4AD3C1C4-D9EA-4B51-B2F8-F5F336E1219A}">
      <dsp:nvSpPr>
        <dsp:cNvPr id="0" name=""/>
        <dsp:cNvSpPr/>
      </dsp:nvSpPr>
      <dsp:spPr>
        <a:xfrm>
          <a:off x="6754751"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COMPATIBILIDADE</a:t>
          </a:r>
        </a:p>
      </dsp:txBody>
      <dsp:txXfrm>
        <a:off x="6754751" y="3743843"/>
        <a:ext cx="876866" cy="438433"/>
      </dsp:txXfrm>
    </dsp:sp>
    <dsp:sp modelId="{A197E7E5-E989-4B2D-830A-0E09071FB3E2}">
      <dsp:nvSpPr>
        <dsp:cNvPr id="0" name=""/>
        <dsp:cNvSpPr/>
      </dsp:nvSpPr>
      <dsp:spPr>
        <a:xfrm>
          <a:off x="6754751"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DE APIS</a:t>
          </a:r>
        </a:p>
      </dsp:txBody>
      <dsp:txXfrm>
        <a:off x="6754751" y="4366419"/>
        <a:ext cx="876866" cy="438433"/>
      </dsp:txXfrm>
    </dsp:sp>
    <dsp:sp modelId="{0BF99F41-2B36-4860-856E-9B912562371F}">
      <dsp:nvSpPr>
        <dsp:cNvPr id="0" name=""/>
        <dsp:cNvSpPr/>
      </dsp:nvSpPr>
      <dsp:spPr>
        <a:xfrm>
          <a:off x="7570978" y="2489288"/>
          <a:ext cx="97912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GESTÃO DE SEGURANÇA DE DADOS</a:t>
          </a:r>
        </a:p>
      </dsp:txBody>
      <dsp:txXfrm>
        <a:off x="7570978" y="2489288"/>
        <a:ext cx="979127" cy="438433"/>
      </dsp:txXfrm>
    </dsp:sp>
    <dsp:sp modelId="{D2B32FE8-B300-4E27-B7E2-297F3F999D4E}">
      <dsp:nvSpPr>
        <dsp:cNvPr id="0" name=""/>
        <dsp:cNvSpPr/>
      </dsp:nvSpPr>
      <dsp:spPr>
        <a:xfrm>
          <a:off x="7815759"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GARANTIR A SEGURANÇA E PRIVACIDADE </a:t>
          </a:r>
        </a:p>
      </dsp:txBody>
      <dsp:txXfrm>
        <a:off x="7815759" y="3121268"/>
        <a:ext cx="876866" cy="438433"/>
      </dsp:txXfrm>
    </dsp:sp>
    <dsp:sp modelId="{0B77889B-AAC5-42E4-AC09-1DCA681BCE85}">
      <dsp:nvSpPr>
        <dsp:cNvPr id="0" name=""/>
        <dsp:cNvSpPr/>
      </dsp:nvSpPr>
      <dsp:spPr>
        <a:xfrm>
          <a:off x="7815759"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E SINCRONIZAÇÃO DE DADOS</a:t>
          </a:r>
        </a:p>
      </dsp:txBody>
      <dsp:txXfrm>
        <a:off x="7815759" y="3743843"/>
        <a:ext cx="876866" cy="438433"/>
      </dsp:txXfrm>
    </dsp:sp>
    <dsp:sp modelId="{3A2A1C1F-CABC-4C98-B728-F262323AA994}">
      <dsp:nvSpPr>
        <dsp:cNvPr id="0" name=""/>
        <dsp:cNvSpPr/>
      </dsp:nvSpPr>
      <dsp:spPr>
        <a:xfrm>
          <a:off x="8734247" y="2489288"/>
          <a:ext cx="94817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TESTES</a:t>
          </a:r>
        </a:p>
      </dsp:txBody>
      <dsp:txXfrm>
        <a:off x="8734247" y="2489288"/>
        <a:ext cx="948173" cy="438433"/>
      </dsp:txXfrm>
    </dsp:sp>
    <dsp:sp modelId="{6BAFA004-7462-4BB3-8CF7-8F0FAE532698}">
      <dsp:nvSpPr>
        <dsp:cNvPr id="0" name=""/>
        <dsp:cNvSpPr/>
      </dsp:nvSpPr>
      <dsp:spPr>
        <a:xfrm>
          <a:off x="8971290"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QUALIDADE E DESEMPENHO</a:t>
          </a:r>
        </a:p>
      </dsp:txBody>
      <dsp:txXfrm>
        <a:off x="8971290" y="3121268"/>
        <a:ext cx="876866" cy="438433"/>
      </dsp:txXfrm>
    </dsp:sp>
    <dsp:sp modelId="{8214640F-5D66-49B2-997F-5F320E255B10}">
      <dsp:nvSpPr>
        <dsp:cNvPr id="0" name=""/>
        <dsp:cNvSpPr/>
      </dsp:nvSpPr>
      <dsp:spPr>
        <a:xfrm>
          <a:off x="8971290"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USABILIDADE</a:t>
          </a:r>
        </a:p>
      </dsp:txBody>
      <dsp:txXfrm>
        <a:off x="8971290" y="3743843"/>
        <a:ext cx="876866" cy="438433"/>
      </dsp:txXfrm>
    </dsp:sp>
    <dsp:sp modelId="{0CE7C8B4-F8E6-429D-8C4A-73E9D60DCB81}">
      <dsp:nvSpPr>
        <dsp:cNvPr id="0" name=""/>
        <dsp:cNvSpPr/>
      </dsp:nvSpPr>
      <dsp:spPr>
        <a:xfrm>
          <a:off x="8971290"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E CORREÇÃO DE BUGS</a:t>
          </a:r>
        </a:p>
      </dsp:txBody>
      <dsp:txXfrm>
        <a:off x="8971290" y="4366419"/>
        <a:ext cx="876866" cy="438433"/>
      </dsp:txXfrm>
    </dsp:sp>
    <dsp:sp modelId="{9A681887-5350-4EBE-BD43-C7E4297AB1BB}">
      <dsp:nvSpPr>
        <dsp:cNvPr id="0" name=""/>
        <dsp:cNvSpPr/>
      </dsp:nvSpPr>
      <dsp:spPr>
        <a:xfrm>
          <a:off x="9866562"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LANÇAMENTO</a:t>
          </a:r>
        </a:p>
      </dsp:txBody>
      <dsp:txXfrm>
        <a:off x="9866562" y="2489288"/>
        <a:ext cx="876866" cy="438433"/>
      </dsp:txXfrm>
    </dsp:sp>
    <dsp:sp modelId="{A4073290-40FA-4447-A63D-A2A271E69369}">
      <dsp:nvSpPr>
        <dsp:cNvPr id="0" name=""/>
        <dsp:cNvSpPr/>
      </dsp:nvSpPr>
      <dsp:spPr>
        <a:xfrm>
          <a:off x="10085779"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PRODUZIR MATERIAIS DE MARKETING</a:t>
          </a:r>
        </a:p>
      </dsp:txBody>
      <dsp:txXfrm>
        <a:off x="10085779" y="3121268"/>
        <a:ext cx="876866" cy="438433"/>
      </dsp:txXfrm>
    </dsp:sp>
    <dsp:sp modelId="{55EC4157-21BA-4613-8860-42E031585862}">
      <dsp:nvSpPr>
        <dsp:cNvPr id="0" name=""/>
        <dsp:cNvSpPr/>
      </dsp:nvSpPr>
      <dsp:spPr>
        <a:xfrm>
          <a:off x="10085779"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COMENTÁROS DE USUÁRIOS EM REDES SOCIAIS</a:t>
          </a:r>
        </a:p>
      </dsp:txBody>
      <dsp:txXfrm>
        <a:off x="10085779" y="3743843"/>
        <a:ext cx="876866" cy="438433"/>
      </dsp:txXfrm>
    </dsp:sp>
    <dsp:sp modelId="{36F65EB3-A93B-4BDE-AD59-D991F66D50DB}">
      <dsp:nvSpPr>
        <dsp:cNvPr id="0" name=""/>
        <dsp:cNvSpPr/>
      </dsp:nvSpPr>
      <dsp:spPr>
        <a:xfrm>
          <a:off x="10927571"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PÓS-LANÇAMENTO</a:t>
          </a:r>
        </a:p>
      </dsp:txBody>
      <dsp:txXfrm>
        <a:off x="10927571" y="2489288"/>
        <a:ext cx="876866" cy="438433"/>
      </dsp:txXfrm>
    </dsp:sp>
    <dsp:sp modelId="{26279B3F-32AE-429E-8F6A-E74283514EA0}">
      <dsp:nvSpPr>
        <dsp:cNvPr id="0" name=""/>
        <dsp:cNvSpPr/>
      </dsp:nvSpPr>
      <dsp:spPr>
        <a:xfrm>
          <a:off x="11146788"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MONITORAÇÃO DE FEEDBACK</a:t>
          </a:r>
        </a:p>
      </dsp:txBody>
      <dsp:txXfrm>
        <a:off x="11146788" y="3121268"/>
        <a:ext cx="876866" cy="438433"/>
      </dsp:txXfrm>
    </dsp:sp>
    <dsp:sp modelId="{463E7EE2-DBFC-4EC0-BC5D-9271F221CF32}">
      <dsp:nvSpPr>
        <dsp:cNvPr id="0" name=""/>
        <dsp:cNvSpPr/>
      </dsp:nvSpPr>
      <dsp:spPr>
        <a:xfrm>
          <a:off x="11146788"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REALIZAÇÃO DE ATUALIZAÇÕES E MELHORIAS CONTÍNUAS </a:t>
          </a:r>
        </a:p>
      </dsp:txBody>
      <dsp:txXfrm>
        <a:off x="11146788" y="3743843"/>
        <a:ext cx="876866" cy="438433"/>
      </dsp:txXfrm>
    </dsp:sp>
    <dsp:sp modelId="{133F1FC1-C5F4-4978-BE80-4F349F36D878}">
      <dsp:nvSpPr>
        <dsp:cNvPr id="0" name=""/>
        <dsp:cNvSpPr/>
      </dsp:nvSpPr>
      <dsp:spPr>
        <a:xfrm>
          <a:off x="11146788"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SUPORTE AO USUÁRIO</a:t>
          </a:r>
        </a:p>
      </dsp:txBody>
      <dsp:txXfrm>
        <a:off x="11146788" y="4366419"/>
        <a:ext cx="876866" cy="438433"/>
      </dsp:txXfrm>
    </dsp:sp>
    <dsp:sp modelId="{66215115-E87F-416B-87DA-9B997A3EC349}">
      <dsp:nvSpPr>
        <dsp:cNvPr id="0" name=""/>
        <dsp:cNvSpPr/>
      </dsp:nvSpPr>
      <dsp:spPr>
        <a:xfrm>
          <a:off x="11963835"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MARKETING </a:t>
          </a:r>
        </a:p>
        <a:p>
          <a:pPr marL="0" lvl="0" indent="0" algn="ctr" defTabSz="311150">
            <a:lnSpc>
              <a:spcPct val="90000"/>
            </a:lnSpc>
            <a:spcBef>
              <a:spcPct val="0"/>
            </a:spcBef>
            <a:spcAft>
              <a:spcPct val="35000"/>
            </a:spcAft>
            <a:buNone/>
          </a:pPr>
          <a:r>
            <a:rPr lang="pt-BR" sz="700" b="1" kern="1200"/>
            <a:t>E DIVULGAÇÃO</a:t>
          </a:r>
        </a:p>
      </dsp:txBody>
      <dsp:txXfrm>
        <a:off x="11963835" y="2489288"/>
        <a:ext cx="876866" cy="438433"/>
      </dsp:txXfrm>
    </dsp:sp>
    <dsp:sp modelId="{77F7510F-B277-4906-B909-89B1197C6DDE}">
      <dsp:nvSpPr>
        <dsp:cNvPr id="0" name=""/>
        <dsp:cNvSpPr/>
      </dsp:nvSpPr>
      <dsp:spPr>
        <a:xfrm>
          <a:off x="12207797"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CAMPANHAS EM MÍDIAS SOCIAIS E ANÚNCIOS ONLINE</a:t>
          </a:r>
        </a:p>
      </dsp:txBody>
      <dsp:txXfrm>
        <a:off x="12207797" y="3121268"/>
        <a:ext cx="876866" cy="438433"/>
      </dsp:txXfrm>
    </dsp:sp>
    <dsp:sp modelId="{9A7C5AEB-3E05-469A-95FE-22BE39540AE1}">
      <dsp:nvSpPr>
        <dsp:cNvPr id="0" name=""/>
        <dsp:cNvSpPr/>
      </dsp:nvSpPr>
      <dsp:spPr>
        <a:xfrm>
          <a:off x="13024844" y="2489288"/>
          <a:ext cx="103053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AVALIAÇÃO</a:t>
          </a:r>
        </a:p>
        <a:p>
          <a:pPr marL="0" lvl="0" indent="0" algn="ctr" defTabSz="311150">
            <a:lnSpc>
              <a:spcPct val="90000"/>
            </a:lnSpc>
            <a:spcBef>
              <a:spcPct val="0"/>
            </a:spcBef>
            <a:spcAft>
              <a:spcPct val="35000"/>
            </a:spcAft>
            <a:buNone/>
          </a:pPr>
          <a:r>
            <a:rPr lang="pt-BR" sz="700" b="1" kern="1200"/>
            <a:t>E APERFEICOAMENTO</a:t>
          </a:r>
        </a:p>
      </dsp:txBody>
      <dsp:txXfrm>
        <a:off x="13024844" y="2489288"/>
        <a:ext cx="1030537" cy="438433"/>
      </dsp:txXfrm>
    </dsp:sp>
    <dsp:sp modelId="{250F3822-B3AA-4407-90AE-B2B8D5EF00A9}">
      <dsp:nvSpPr>
        <dsp:cNvPr id="0" name=""/>
        <dsp:cNvSpPr/>
      </dsp:nvSpPr>
      <dsp:spPr>
        <a:xfrm>
          <a:off x="13307223"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USABILIDADE</a:t>
          </a:r>
        </a:p>
      </dsp:txBody>
      <dsp:txXfrm>
        <a:off x="13307223" y="3121268"/>
        <a:ext cx="876866" cy="438433"/>
      </dsp:txXfrm>
    </dsp:sp>
    <dsp:sp modelId="{9BEC86F9-D6A7-4983-86A8-08577B7FE900}">
      <dsp:nvSpPr>
        <dsp:cNvPr id="0" name=""/>
        <dsp:cNvSpPr/>
      </dsp:nvSpPr>
      <dsp:spPr>
        <a:xfrm>
          <a:off x="13307223"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ACEITAÇÃO</a:t>
          </a:r>
        </a:p>
      </dsp:txBody>
      <dsp:txXfrm>
        <a:off x="13307223" y="3743843"/>
        <a:ext cx="876866" cy="438433"/>
      </dsp:txXfrm>
    </dsp:sp>
    <dsp:sp modelId="{68D73AD6-74BD-4C2E-A75E-08E466B13B32}">
      <dsp:nvSpPr>
        <dsp:cNvPr id="0" name=""/>
        <dsp:cNvSpPr/>
      </dsp:nvSpPr>
      <dsp:spPr>
        <a:xfrm>
          <a:off x="13307223"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ADAPTAÇÃO  AO MERCADO</a:t>
          </a:r>
        </a:p>
      </dsp:txBody>
      <dsp:txXfrm>
        <a:off x="13307223" y="4366419"/>
        <a:ext cx="876866" cy="438433"/>
      </dsp:txXfrm>
    </dsp:sp>
    <dsp:sp modelId="{F5C5F184-CBCA-49BB-BB7E-3A0146C211EB}">
      <dsp:nvSpPr>
        <dsp:cNvPr id="0" name=""/>
        <dsp:cNvSpPr/>
      </dsp:nvSpPr>
      <dsp:spPr>
        <a:xfrm>
          <a:off x="14239523" y="2498692"/>
          <a:ext cx="64798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EXPANSÃO</a:t>
          </a:r>
        </a:p>
      </dsp:txBody>
      <dsp:txXfrm>
        <a:off x="14239523" y="2498692"/>
        <a:ext cx="647987" cy="438433"/>
      </dsp:txXfrm>
    </dsp:sp>
    <dsp:sp modelId="{E1649481-31C2-4E1C-A6F3-BCDF01D59BD2}">
      <dsp:nvSpPr>
        <dsp:cNvPr id="0" name=""/>
        <dsp:cNvSpPr/>
      </dsp:nvSpPr>
      <dsp:spPr>
        <a:xfrm>
          <a:off x="14426265"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DESENVOLVER PARCERIAS</a:t>
          </a:r>
        </a:p>
      </dsp:txBody>
      <dsp:txXfrm>
        <a:off x="14426265" y="3121268"/>
        <a:ext cx="876866" cy="43843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4.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3.png"/><Relationship Id="rId6" Type="http://schemas.microsoft.com/office/2007/relationships/hdphoto" Target="../media/hdphoto3.wdp"/><Relationship Id="rId5" Type="http://schemas.openxmlformats.org/officeDocument/2006/relationships/image" Target="../media/image5.png"/><Relationship Id="rId4" Type="http://schemas.microsoft.com/office/2007/relationships/hdphoto" Target="../media/hdphoto2.wdp"/></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7.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236220</xdr:colOff>
      <xdr:row>0</xdr:row>
      <xdr:rowOff>30480</xdr:rowOff>
    </xdr:from>
    <xdr:to>
      <xdr:col>1</xdr:col>
      <xdr:colOff>574080</xdr:colOff>
      <xdr:row>4</xdr:row>
      <xdr:rowOff>144780</xdr:rowOff>
    </xdr:to>
    <xdr:pic>
      <xdr:nvPicPr>
        <xdr:cNvPr id="2" name="Imagem 4">
          <a:extLst>
            <a:ext uri="{FF2B5EF4-FFF2-40B4-BE49-F238E27FC236}">
              <a16:creationId xmlns:a16="http://schemas.microsoft.com/office/drawing/2014/main" id="{7F196707-C416-492F-882D-7761963F55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220" y="30480"/>
          <a:ext cx="916980" cy="7924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15875</xdr:colOff>
      <xdr:row>9</xdr:row>
      <xdr:rowOff>63500</xdr:rowOff>
    </xdr:from>
    <xdr:to>
      <xdr:col>13</xdr:col>
      <xdr:colOff>571500</xdr:colOff>
      <xdr:row>9</xdr:row>
      <xdr:rowOff>79375</xdr:rowOff>
    </xdr:to>
    <xdr:cxnSp macro="">
      <xdr:nvCxnSpPr>
        <xdr:cNvPr id="2" name="Straight Arrow Connector 1">
          <a:extLst>
            <a:ext uri="{FF2B5EF4-FFF2-40B4-BE49-F238E27FC236}">
              <a16:creationId xmlns:a16="http://schemas.microsoft.com/office/drawing/2014/main" id="{D570E130-92DD-448D-9450-59733F492542}"/>
            </a:ext>
          </a:extLst>
        </xdr:cNvPr>
        <xdr:cNvCxnSpPr/>
      </xdr:nvCxnSpPr>
      <xdr:spPr>
        <a:xfrm>
          <a:off x="10500995" y="1534160"/>
          <a:ext cx="1142365"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555625</xdr:colOff>
      <xdr:row>9</xdr:row>
      <xdr:rowOff>31750</xdr:rowOff>
    </xdr:from>
    <xdr:to>
      <xdr:col>18</xdr:col>
      <xdr:colOff>0</xdr:colOff>
      <xdr:row>9</xdr:row>
      <xdr:rowOff>79375</xdr:rowOff>
    </xdr:to>
    <xdr:cxnSp macro="">
      <xdr:nvCxnSpPr>
        <xdr:cNvPr id="3" name="Straight Arrow Connector 2">
          <a:extLst>
            <a:ext uri="{FF2B5EF4-FFF2-40B4-BE49-F238E27FC236}">
              <a16:creationId xmlns:a16="http://schemas.microsoft.com/office/drawing/2014/main" id="{C5CE470C-50DE-4820-8E16-094585E0C67A}"/>
            </a:ext>
          </a:extLst>
        </xdr:cNvPr>
        <xdr:cNvCxnSpPr/>
      </xdr:nvCxnSpPr>
      <xdr:spPr>
        <a:xfrm>
          <a:off x="12800965" y="1502410"/>
          <a:ext cx="1204595" cy="47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571500</xdr:colOff>
      <xdr:row>9</xdr:row>
      <xdr:rowOff>15875</xdr:rowOff>
    </xdr:from>
    <xdr:to>
      <xdr:col>21</xdr:col>
      <xdr:colOff>539750</xdr:colOff>
      <xdr:row>9</xdr:row>
      <xdr:rowOff>15875</xdr:rowOff>
    </xdr:to>
    <xdr:cxnSp macro="">
      <xdr:nvCxnSpPr>
        <xdr:cNvPr id="4" name="Straight Arrow Connector 3">
          <a:extLst>
            <a:ext uri="{FF2B5EF4-FFF2-40B4-BE49-F238E27FC236}">
              <a16:creationId xmlns:a16="http://schemas.microsoft.com/office/drawing/2014/main" id="{12666299-D835-413A-AE4E-13EB92530827}"/>
            </a:ext>
          </a:extLst>
        </xdr:cNvPr>
        <xdr:cNvCxnSpPr/>
      </xdr:nvCxnSpPr>
      <xdr:spPr>
        <a:xfrm>
          <a:off x="15163800" y="1486535"/>
          <a:ext cx="114173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9</xdr:row>
      <xdr:rowOff>63500</xdr:rowOff>
    </xdr:from>
    <xdr:to>
      <xdr:col>26</xdr:col>
      <xdr:colOff>31750</xdr:colOff>
      <xdr:row>9</xdr:row>
      <xdr:rowOff>79375</xdr:rowOff>
    </xdr:to>
    <xdr:cxnSp macro="">
      <xdr:nvCxnSpPr>
        <xdr:cNvPr id="5" name="Straight Arrow Connector 4">
          <a:extLst>
            <a:ext uri="{FF2B5EF4-FFF2-40B4-BE49-F238E27FC236}">
              <a16:creationId xmlns:a16="http://schemas.microsoft.com/office/drawing/2014/main" id="{539488CB-9D74-4BB3-AC32-A0E6FA6E432E}"/>
            </a:ext>
          </a:extLst>
        </xdr:cNvPr>
        <xdr:cNvCxnSpPr/>
      </xdr:nvCxnSpPr>
      <xdr:spPr>
        <a:xfrm>
          <a:off x="17526000" y="1534160"/>
          <a:ext cx="1205230"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15875</xdr:colOff>
      <xdr:row>9</xdr:row>
      <xdr:rowOff>31750</xdr:rowOff>
    </xdr:from>
    <xdr:to>
      <xdr:col>30</xdr:col>
      <xdr:colOff>0</xdr:colOff>
      <xdr:row>11</xdr:row>
      <xdr:rowOff>79375</xdr:rowOff>
    </xdr:to>
    <xdr:cxnSp macro="">
      <xdr:nvCxnSpPr>
        <xdr:cNvPr id="6" name="Straight Arrow Connector 5">
          <a:extLst>
            <a:ext uri="{FF2B5EF4-FFF2-40B4-BE49-F238E27FC236}">
              <a16:creationId xmlns:a16="http://schemas.microsoft.com/office/drawing/2014/main" id="{0A613EF9-3578-4781-9C93-1FA18BECED8B}"/>
            </a:ext>
          </a:extLst>
        </xdr:cNvPr>
        <xdr:cNvCxnSpPr/>
      </xdr:nvCxnSpPr>
      <xdr:spPr>
        <a:xfrm>
          <a:off x="19888835" y="1502410"/>
          <a:ext cx="115760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31750</xdr:colOff>
      <xdr:row>11</xdr:row>
      <xdr:rowOff>111125</xdr:rowOff>
    </xdr:from>
    <xdr:to>
      <xdr:col>32</xdr:col>
      <xdr:colOff>539750</xdr:colOff>
      <xdr:row>12</xdr:row>
      <xdr:rowOff>31750</xdr:rowOff>
    </xdr:to>
    <xdr:cxnSp macro="">
      <xdr:nvCxnSpPr>
        <xdr:cNvPr id="7" name="Straight Arrow Connector 6">
          <a:extLst>
            <a:ext uri="{FF2B5EF4-FFF2-40B4-BE49-F238E27FC236}">
              <a16:creationId xmlns:a16="http://schemas.microsoft.com/office/drawing/2014/main" id="{DA88AC74-80E7-4F0A-B76C-5B67B841E60F}"/>
            </a:ext>
          </a:extLst>
        </xdr:cNvPr>
        <xdr:cNvCxnSpPr/>
      </xdr:nvCxnSpPr>
      <xdr:spPr>
        <a:xfrm>
          <a:off x="22251670" y="1962785"/>
          <a:ext cx="508000" cy="11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111125</xdr:colOff>
      <xdr:row>14</xdr:row>
      <xdr:rowOff>47625</xdr:rowOff>
    </xdr:from>
    <xdr:to>
      <xdr:col>34</xdr:col>
      <xdr:colOff>508000</xdr:colOff>
      <xdr:row>18</xdr:row>
      <xdr:rowOff>111125</xdr:rowOff>
    </xdr:to>
    <xdr:cxnSp macro="">
      <xdr:nvCxnSpPr>
        <xdr:cNvPr id="8" name="Straight Arrow Connector 7">
          <a:extLst>
            <a:ext uri="{FF2B5EF4-FFF2-40B4-BE49-F238E27FC236}">
              <a16:creationId xmlns:a16="http://schemas.microsoft.com/office/drawing/2014/main" id="{893B6428-789E-4D58-91BA-C3997F3E2536}"/>
            </a:ext>
          </a:extLst>
        </xdr:cNvPr>
        <xdr:cNvCxnSpPr/>
      </xdr:nvCxnSpPr>
      <xdr:spPr>
        <a:xfrm>
          <a:off x="23504525" y="2470785"/>
          <a:ext cx="396875" cy="734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15875</xdr:colOff>
      <xdr:row>23</xdr:row>
      <xdr:rowOff>31750</xdr:rowOff>
    </xdr:from>
    <xdr:to>
      <xdr:col>35</xdr:col>
      <xdr:colOff>15875</xdr:colOff>
      <xdr:row>27</xdr:row>
      <xdr:rowOff>111125</xdr:rowOff>
    </xdr:to>
    <xdr:cxnSp macro="">
      <xdr:nvCxnSpPr>
        <xdr:cNvPr id="9" name="Straight Arrow Connector 8">
          <a:extLst>
            <a:ext uri="{FF2B5EF4-FFF2-40B4-BE49-F238E27FC236}">
              <a16:creationId xmlns:a16="http://schemas.microsoft.com/office/drawing/2014/main" id="{A37FD625-5E25-40EE-AB94-76C7471ACD5C}"/>
            </a:ext>
          </a:extLst>
        </xdr:cNvPr>
        <xdr:cNvCxnSpPr/>
      </xdr:nvCxnSpPr>
      <xdr:spPr>
        <a:xfrm>
          <a:off x="23996015" y="3925570"/>
          <a:ext cx="0" cy="7194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206375</xdr:colOff>
      <xdr:row>31</xdr:row>
      <xdr:rowOff>111125</xdr:rowOff>
    </xdr:from>
    <xdr:to>
      <xdr:col>35</xdr:col>
      <xdr:colOff>31750</xdr:colOff>
      <xdr:row>36</xdr:row>
      <xdr:rowOff>0</xdr:rowOff>
    </xdr:to>
    <xdr:cxnSp macro="">
      <xdr:nvCxnSpPr>
        <xdr:cNvPr id="10" name="Straight Arrow Connector 9">
          <a:extLst>
            <a:ext uri="{FF2B5EF4-FFF2-40B4-BE49-F238E27FC236}">
              <a16:creationId xmlns:a16="http://schemas.microsoft.com/office/drawing/2014/main" id="{3EF6557A-1FCE-45BF-ABBB-052A80CDADD1}"/>
            </a:ext>
          </a:extLst>
        </xdr:cNvPr>
        <xdr:cNvCxnSpPr/>
      </xdr:nvCxnSpPr>
      <xdr:spPr>
        <a:xfrm flipH="1">
          <a:off x="23013035" y="5285105"/>
          <a:ext cx="998855" cy="688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333375</xdr:colOff>
      <xdr:row>25</xdr:row>
      <xdr:rowOff>15875</xdr:rowOff>
    </xdr:from>
    <xdr:to>
      <xdr:col>32</xdr:col>
      <xdr:colOff>539750</xdr:colOff>
      <xdr:row>35</xdr:row>
      <xdr:rowOff>142875</xdr:rowOff>
    </xdr:to>
    <xdr:cxnSp macro="">
      <xdr:nvCxnSpPr>
        <xdr:cNvPr id="11" name="Straight Arrow Connector 10">
          <a:extLst>
            <a:ext uri="{FF2B5EF4-FFF2-40B4-BE49-F238E27FC236}">
              <a16:creationId xmlns:a16="http://schemas.microsoft.com/office/drawing/2014/main" id="{0CCD1D53-3461-44D1-A380-EC64AD3DF9CC}"/>
            </a:ext>
          </a:extLst>
        </xdr:cNvPr>
        <xdr:cNvCxnSpPr/>
      </xdr:nvCxnSpPr>
      <xdr:spPr>
        <a:xfrm flipH="1" flipV="1">
          <a:off x="21379815" y="4229735"/>
          <a:ext cx="1379855" cy="172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333375</xdr:colOff>
      <xdr:row>11</xdr:row>
      <xdr:rowOff>47625</xdr:rowOff>
    </xdr:from>
    <xdr:to>
      <xdr:col>10</xdr:col>
      <xdr:colOff>476250</xdr:colOff>
      <xdr:row>13</xdr:row>
      <xdr:rowOff>158750</xdr:rowOff>
    </xdr:to>
    <xdr:cxnSp macro="">
      <xdr:nvCxnSpPr>
        <xdr:cNvPr id="12" name="Straight Arrow Connector 11">
          <a:extLst>
            <a:ext uri="{FF2B5EF4-FFF2-40B4-BE49-F238E27FC236}">
              <a16:creationId xmlns:a16="http://schemas.microsoft.com/office/drawing/2014/main" id="{98E4A3FD-FCB9-4B51-B268-C3B131029925}"/>
            </a:ext>
          </a:extLst>
        </xdr:cNvPr>
        <xdr:cNvCxnSpPr/>
      </xdr:nvCxnSpPr>
      <xdr:spPr>
        <a:xfrm flipV="1">
          <a:off x="8471535" y="1899285"/>
          <a:ext cx="1316355" cy="492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10</xdr:row>
      <xdr:rowOff>158750</xdr:rowOff>
    </xdr:from>
    <xdr:to>
      <xdr:col>14</xdr:col>
      <xdr:colOff>0</xdr:colOff>
      <xdr:row>17</xdr:row>
      <xdr:rowOff>127000</xdr:rowOff>
    </xdr:to>
    <xdr:cxnSp macro="">
      <xdr:nvCxnSpPr>
        <xdr:cNvPr id="13" name="Straight Arrow Connector 12">
          <a:extLst>
            <a:ext uri="{FF2B5EF4-FFF2-40B4-BE49-F238E27FC236}">
              <a16:creationId xmlns:a16="http://schemas.microsoft.com/office/drawing/2014/main" id="{8EC5F214-47D4-48B6-8EB1-991B6D3AE6D0}"/>
            </a:ext>
          </a:extLst>
        </xdr:cNvPr>
        <xdr:cNvCxnSpPr/>
      </xdr:nvCxnSpPr>
      <xdr:spPr>
        <a:xfrm flipH="1" flipV="1">
          <a:off x="10516870" y="1819910"/>
          <a:ext cx="1141730" cy="12407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11</xdr:row>
      <xdr:rowOff>63500</xdr:rowOff>
    </xdr:from>
    <xdr:to>
      <xdr:col>11</xdr:col>
      <xdr:colOff>15875</xdr:colOff>
      <xdr:row>15</xdr:row>
      <xdr:rowOff>0</xdr:rowOff>
    </xdr:to>
    <xdr:cxnSp macro="">
      <xdr:nvCxnSpPr>
        <xdr:cNvPr id="14" name="Straight Arrow Connector 13">
          <a:extLst>
            <a:ext uri="{FF2B5EF4-FFF2-40B4-BE49-F238E27FC236}">
              <a16:creationId xmlns:a16="http://schemas.microsoft.com/office/drawing/2014/main" id="{C2C85DFC-A48D-448F-8B77-64A48FB512AF}"/>
            </a:ext>
          </a:extLst>
        </xdr:cNvPr>
        <xdr:cNvCxnSpPr/>
      </xdr:nvCxnSpPr>
      <xdr:spPr>
        <a:xfrm flipV="1">
          <a:off x="9883140" y="1915160"/>
          <a:ext cx="31115" cy="698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63500</xdr:colOff>
      <xdr:row>11</xdr:row>
      <xdr:rowOff>63500</xdr:rowOff>
    </xdr:from>
    <xdr:to>
      <xdr:col>19</xdr:col>
      <xdr:colOff>15875</xdr:colOff>
      <xdr:row>33</xdr:row>
      <xdr:rowOff>95250</xdr:rowOff>
    </xdr:to>
    <xdr:cxnSp macro="">
      <xdr:nvCxnSpPr>
        <xdr:cNvPr id="15" name="Straight Arrow Connector 14">
          <a:extLst>
            <a:ext uri="{FF2B5EF4-FFF2-40B4-BE49-F238E27FC236}">
              <a16:creationId xmlns:a16="http://schemas.microsoft.com/office/drawing/2014/main" id="{89152D42-CAF1-43FC-B986-66136063A5A3}"/>
            </a:ext>
          </a:extLst>
        </xdr:cNvPr>
        <xdr:cNvCxnSpPr/>
      </xdr:nvCxnSpPr>
      <xdr:spPr>
        <a:xfrm flipV="1">
          <a:off x="12895580" y="1915160"/>
          <a:ext cx="1712595" cy="3674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396875</xdr:colOff>
      <xdr:row>11</xdr:row>
      <xdr:rowOff>31750</xdr:rowOff>
    </xdr:from>
    <xdr:to>
      <xdr:col>18</xdr:col>
      <xdr:colOff>317500</xdr:colOff>
      <xdr:row>13</xdr:row>
      <xdr:rowOff>174625</xdr:rowOff>
    </xdr:to>
    <xdr:cxnSp macro="">
      <xdr:nvCxnSpPr>
        <xdr:cNvPr id="16" name="Straight Arrow Connector 15">
          <a:extLst>
            <a:ext uri="{FF2B5EF4-FFF2-40B4-BE49-F238E27FC236}">
              <a16:creationId xmlns:a16="http://schemas.microsoft.com/office/drawing/2014/main" id="{412B5968-B57C-4E48-B0BA-03E5B6D80164}"/>
            </a:ext>
          </a:extLst>
        </xdr:cNvPr>
        <xdr:cNvCxnSpPr/>
      </xdr:nvCxnSpPr>
      <xdr:spPr>
        <a:xfrm flipV="1">
          <a:off x="13228955" y="1883410"/>
          <a:ext cx="1094105"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111125</xdr:colOff>
      <xdr:row>11</xdr:row>
      <xdr:rowOff>79375</xdr:rowOff>
    </xdr:from>
    <xdr:to>
      <xdr:col>20</xdr:col>
      <xdr:colOff>31750</xdr:colOff>
      <xdr:row>16</xdr:row>
      <xdr:rowOff>127000</xdr:rowOff>
    </xdr:to>
    <xdr:cxnSp macro="">
      <xdr:nvCxnSpPr>
        <xdr:cNvPr id="17" name="Straight Arrow Connector 16">
          <a:extLst>
            <a:ext uri="{FF2B5EF4-FFF2-40B4-BE49-F238E27FC236}">
              <a16:creationId xmlns:a16="http://schemas.microsoft.com/office/drawing/2014/main" id="{C94C8E3B-5137-4CB1-952A-14A30AAF1F23}"/>
            </a:ext>
          </a:extLst>
        </xdr:cNvPr>
        <xdr:cNvCxnSpPr/>
      </xdr:nvCxnSpPr>
      <xdr:spPr>
        <a:xfrm flipH="1" flipV="1">
          <a:off x="14703425" y="1931035"/>
          <a:ext cx="507365" cy="9696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11</xdr:row>
      <xdr:rowOff>0</xdr:rowOff>
    </xdr:from>
    <xdr:to>
      <xdr:col>18</xdr:col>
      <xdr:colOff>444500</xdr:colOff>
      <xdr:row>25</xdr:row>
      <xdr:rowOff>142875</xdr:rowOff>
    </xdr:to>
    <xdr:cxnSp macro="">
      <xdr:nvCxnSpPr>
        <xdr:cNvPr id="18" name="Straight Arrow Connector 17">
          <a:extLst>
            <a:ext uri="{FF2B5EF4-FFF2-40B4-BE49-F238E27FC236}">
              <a16:creationId xmlns:a16="http://schemas.microsoft.com/office/drawing/2014/main" id="{2622DA71-D100-448B-B68B-8639C1BDCEB6}"/>
            </a:ext>
          </a:extLst>
        </xdr:cNvPr>
        <xdr:cNvCxnSpPr/>
      </xdr:nvCxnSpPr>
      <xdr:spPr>
        <a:xfrm flipV="1">
          <a:off x="14180185" y="1851660"/>
          <a:ext cx="269875" cy="2505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460375</xdr:colOff>
      <xdr:row>11</xdr:row>
      <xdr:rowOff>63500</xdr:rowOff>
    </xdr:from>
    <xdr:to>
      <xdr:col>23</xdr:col>
      <xdr:colOff>47625</xdr:colOff>
      <xdr:row>27</xdr:row>
      <xdr:rowOff>0</xdr:rowOff>
    </xdr:to>
    <xdr:cxnSp macro="">
      <xdr:nvCxnSpPr>
        <xdr:cNvPr id="19" name="Straight Arrow Connector 18">
          <a:extLst>
            <a:ext uri="{FF2B5EF4-FFF2-40B4-BE49-F238E27FC236}">
              <a16:creationId xmlns:a16="http://schemas.microsoft.com/office/drawing/2014/main" id="{EC8D6F0C-EB43-4151-9DAE-C5A694F67DA4}"/>
            </a:ext>
          </a:extLst>
        </xdr:cNvPr>
        <xdr:cNvCxnSpPr/>
      </xdr:nvCxnSpPr>
      <xdr:spPr>
        <a:xfrm flipH="1" flipV="1">
          <a:off x="15052675" y="1915160"/>
          <a:ext cx="1934210" cy="2618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15875</xdr:colOff>
      <xdr:row>11</xdr:row>
      <xdr:rowOff>47625</xdr:rowOff>
    </xdr:from>
    <xdr:to>
      <xdr:col>24</xdr:col>
      <xdr:colOff>15875</xdr:colOff>
      <xdr:row>17</xdr:row>
      <xdr:rowOff>127000</xdr:rowOff>
    </xdr:to>
    <xdr:cxnSp macro="">
      <xdr:nvCxnSpPr>
        <xdr:cNvPr id="20" name="Straight Arrow Connector 19">
          <a:extLst>
            <a:ext uri="{FF2B5EF4-FFF2-40B4-BE49-F238E27FC236}">
              <a16:creationId xmlns:a16="http://schemas.microsoft.com/office/drawing/2014/main" id="{1CEF62C7-5195-4C6A-BC06-0CF5FCC44A87}"/>
            </a:ext>
          </a:extLst>
        </xdr:cNvPr>
        <xdr:cNvCxnSpPr/>
      </xdr:nvCxnSpPr>
      <xdr:spPr>
        <a:xfrm flipH="1" flipV="1">
          <a:off x="15194915" y="1899285"/>
          <a:ext cx="2346960" cy="1161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555625</xdr:colOff>
      <xdr:row>10</xdr:row>
      <xdr:rowOff>63500</xdr:rowOff>
    </xdr:from>
    <xdr:to>
      <xdr:col>30</xdr:col>
      <xdr:colOff>0</xdr:colOff>
      <xdr:row>21</xdr:row>
      <xdr:rowOff>15875</xdr:rowOff>
    </xdr:to>
    <xdr:cxnSp macro="">
      <xdr:nvCxnSpPr>
        <xdr:cNvPr id="21" name="Straight Arrow Connector 20">
          <a:extLst>
            <a:ext uri="{FF2B5EF4-FFF2-40B4-BE49-F238E27FC236}">
              <a16:creationId xmlns:a16="http://schemas.microsoft.com/office/drawing/2014/main" id="{F38CA6B1-151C-4E1E-BC61-2058B0E0A284}"/>
            </a:ext>
          </a:extLst>
        </xdr:cNvPr>
        <xdr:cNvCxnSpPr/>
      </xdr:nvCxnSpPr>
      <xdr:spPr>
        <a:xfrm flipH="1" flipV="1">
          <a:off x="15147925" y="1724660"/>
          <a:ext cx="5898515" cy="18649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269875</xdr:colOff>
      <xdr:row>18</xdr:row>
      <xdr:rowOff>31750</xdr:rowOff>
    </xdr:from>
    <xdr:to>
      <xdr:col>11</xdr:col>
      <xdr:colOff>79375</xdr:colOff>
      <xdr:row>33</xdr:row>
      <xdr:rowOff>95250</xdr:rowOff>
    </xdr:to>
    <xdr:cxnSp macro="">
      <xdr:nvCxnSpPr>
        <xdr:cNvPr id="22" name="Straight Arrow Connector 21">
          <a:extLst>
            <a:ext uri="{FF2B5EF4-FFF2-40B4-BE49-F238E27FC236}">
              <a16:creationId xmlns:a16="http://schemas.microsoft.com/office/drawing/2014/main" id="{3AD78B91-7323-4B01-AAC7-DE690DDC7BA5}"/>
            </a:ext>
          </a:extLst>
        </xdr:cNvPr>
        <xdr:cNvCxnSpPr/>
      </xdr:nvCxnSpPr>
      <xdr:spPr>
        <a:xfrm>
          <a:off x="8408035" y="3125470"/>
          <a:ext cx="1569720" cy="2463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18</xdr:row>
      <xdr:rowOff>63500</xdr:rowOff>
    </xdr:from>
    <xdr:to>
      <xdr:col>8</xdr:col>
      <xdr:colOff>571500</xdr:colOff>
      <xdr:row>38</xdr:row>
      <xdr:rowOff>79375</xdr:rowOff>
    </xdr:to>
    <xdr:cxnSp macro="">
      <xdr:nvCxnSpPr>
        <xdr:cNvPr id="23" name="Straight Arrow Connector 22">
          <a:extLst>
            <a:ext uri="{FF2B5EF4-FFF2-40B4-BE49-F238E27FC236}">
              <a16:creationId xmlns:a16="http://schemas.microsoft.com/office/drawing/2014/main" id="{B0AFE674-D3BC-4CEA-A402-1CA6EDB2507A}"/>
            </a:ext>
          </a:extLst>
        </xdr:cNvPr>
        <xdr:cNvCxnSpPr/>
      </xdr:nvCxnSpPr>
      <xdr:spPr>
        <a:xfrm>
          <a:off x="8185785" y="3157220"/>
          <a:ext cx="523875" cy="321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508000</xdr:colOff>
      <xdr:row>18</xdr:row>
      <xdr:rowOff>47625</xdr:rowOff>
    </xdr:from>
    <xdr:to>
      <xdr:col>7</xdr:col>
      <xdr:colOff>539750</xdr:colOff>
      <xdr:row>29</xdr:row>
      <xdr:rowOff>142875</xdr:rowOff>
    </xdr:to>
    <xdr:cxnSp macro="">
      <xdr:nvCxnSpPr>
        <xdr:cNvPr id="24" name="Straight Arrow Connector 23">
          <a:extLst>
            <a:ext uri="{FF2B5EF4-FFF2-40B4-BE49-F238E27FC236}">
              <a16:creationId xmlns:a16="http://schemas.microsoft.com/office/drawing/2014/main" id="{EA38B56B-D471-42C0-A78D-CF2129ECF159}"/>
            </a:ext>
          </a:extLst>
        </xdr:cNvPr>
        <xdr:cNvCxnSpPr/>
      </xdr:nvCxnSpPr>
      <xdr:spPr>
        <a:xfrm>
          <a:off x="8059420" y="3141345"/>
          <a:ext cx="31750" cy="1855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18</xdr:row>
      <xdr:rowOff>0</xdr:rowOff>
    </xdr:from>
    <xdr:to>
      <xdr:col>7</xdr:col>
      <xdr:colOff>333375</xdr:colOff>
      <xdr:row>20</xdr:row>
      <xdr:rowOff>111125</xdr:rowOff>
    </xdr:to>
    <xdr:cxnSp macro="">
      <xdr:nvCxnSpPr>
        <xdr:cNvPr id="25" name="Straight Arrow Connector 24">
          <a:extLst>
            <a:ext uri="{FF2B5EF4-FFF2-40B4-BE49-F238E27FC236}">
              <a16:creationId xmlns:a16="http://schemas.microsoft.com/office/drawing/2014/main" id="{AE0696AA-D0C1-4847-8F2F-E63F32330A09}"/>
            </a:ext>
          </a:extLst>
        </xdr:cNvPr>
        <xdr:cNvCxnSpPr/>
      </xdr:nvCxnSpPr>
      <xdr:spPr>
        <a:xfrm flipV="1">
          <a:off x="7599045" y="3093720"/>
          <a:ext cx="285750" cy="431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15875</xdr:colOff>
      <xdr:row>18</xdr:row>
      <xdr:rowOff>15875</xdr:rowOff>
    </xdr:from>
    <xdr:to>
      <xdr:col>10</xdr:col>
      <xdr:colOff>412750</xdr:colOff>
      <xdr:row>23</xdr:row>
      <xdr:rowOff>0</xdr:rowOff>
    </xdr:to>
    <xdr:cxnSp macro="">
      <xdr:nvCxnSpPr>
        <xdr:cNvPr id="26" name="Straight Arrow Connector 25">
          <a:extLst>
            <a:ext uri="{FF2B5EF4-FFF2-40B4-BE49-F238E27FC236}">
              <a16:creationId xmlns:a16="http://schemas.microsoft.com/office/drawing/2014/main" id="{103A989A-9465-45EE-87A6-9A31D779B195}"/>
            </a:ext>
          </a:extLst>
        </xdr:cNvPr>
        <xdr:cNvCxnSpPr/>
      </xdr:nvCxnSpPr>
      <xdr:spPr>
        <a:xfrm>
          <a:off x="8740775" y="3109595"/>
          <a:ext cx="983615" cy="784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269875</xdr:colOff>
      <xdr:row>36</xdr:row>
      <xdr:rowOff>111125</xdr:rowOff>
    </xdr:from>
    <xdr:to>
      <xdr:col>14</xdr:col>
      <xdr:colOff>555625</xdr:colOff>
      <xdr:row>43</xdr:row>
      <xdr:rowOff>0</xdr:rowOff>
    </xdr:to>
    <xdr:cxnSp macro="">
      <xdr:nvCxnSpPr>
        <xdr:cNvPr id="27" name="Straight Arrow Connector 26">
          <a:extLst>
            <a:ext uri="{FF2B5EF4-FFF2-40B4-BE49-F238E27FC236}">
              <a16:creationId xmlns:a16="http://schemas.microsoft.com/office/drawing/2014/main" id="{2A1E3CF3-E959-4FB5-8238-CA6B0552433B}"/>
            </a:ext>
          </a:extLst>
        </xdr:cNvPr>
        <xdr:cNvCxnSpPr/>
      </xdr:nvCxnSpPr>
      <xdr:spPr>
        <a:xfrm flipV="1">
          <a:off x="10754995" y="6085205"/>
          <a:ext cx="1459230" cy="10090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555625</xdr:colOff>
      <xdr:row>34</xdr:row>
      <xdr:rowOff>0</xdr:rowOff>
    </xdr:from>
    <xdr:to>
      <xdr:col>14</xdr:col>
      <xdr:colOff>571500</xdr:colOff>
      <xdr:row>35</xdr:row>
      <xdr:rowOff>79375</xdr:rowOff>
    </xdr:to>
    <xdr:cxnSp macro="">
      <xdr:nvCxnSpPr>
        <xdr:cNvPr id="28" name="Straight Arrow Connector 27">
          <a:extLst>
            <a:ext uri="{FF2B5EF4-FFF2-40B4-BE49-F238E27FC236}">
              <a16:creationId xmlns:a16="http://schemas.microsoft.com/office/drawing/2014/main" id="{3892D683-5C43-480D-9A33-D2CE0B612F47}"/>
            </a:ext>
          </a:extLst>
        </xdr:cNvPr>
        <xdr:cNvCxnSpPr/>
      </xdr:nvCxnSpPr>
      <xdr:spPr>
        <a:xfrm flipH="1">
          <a:off x="11040745" y="5654040"/>
          <a:ext cx="1189355" cy="2393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523875</xdr:colOff>
      <xdr:row>36</xdr:row>
      <xdr:rowOff>47625</xdr:rowOff>
    </xdr:from>
    <xdr:to>
      <xdr:col>14</xdr:col>
      <xdr:colOff>539750</xdr:colOff>
      <xdr:row>40</xdr:row>
      <xdr:rowOff>142875</xdr:rowOff>
    </xdr:to>
    <xdr:cxnSp macro="">
      <xdr:nvCxnSpPr>
        <xdr:cNvPr id="29" name="Straight Arrow Connector 28">
          <a:extLst>
            <a:ext uri="{FF2B5EF4-FFF2-40B4-BE49-F238E27FC236}">
              <a16:creationId xmlns:a16="http://schemas.microsoft.com/office/drawing/2014/main" id="{8B8D39EA-F70A-4F46-86C9-6B24F77D80BF}"/>
            </a:ext>
          </a:extLst>
        </xdr:cNvPr>
        <xdr:cNvCxnSpPr/>
      </xdr:nvCxnSpPr>
      <xdr:spPr>
        <a:xfrm flipV="1">
          <a:off x="9248775" y="6021705"/>
          <a:ext cx="2949575" cy="7353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xdr:row>
      <xdr:rowOff>79375</xdr:rowOff>
    </xdr:from>
    <xdr:to>
      <xdr:col>20</xdr:col>
      <xdr:colOff>555625</xdr:colOff>
      <xdr:row>33</xdr:row>
      <xdr:rowOff>15875</xdr:rowOff>
    </xdr:to>
    <xdr:cxnSp macro="">
      <xdr:nvCxnSpPr>
        <xdr:cNvPr id="30" name="Straight Arrow Connector 29">
          <a:extLst>
            <a:ext uri="{FF2B5EF4-FFF2-40B4-BE49-F238E27FC236}">
              <a16:creationId xmlns:a16="http://schemas.microsoft.com/office/drawing/2014/main" id="{40976375-9BB2-4119-87B1-BEC84986AA48}"/>
            </a:ext>
          </a:extLst>
        </xdr:cNvPr>
        <xdr:cNvCxnSpPr/>
      </xdr:nvCxnSpPr>
      <xdr:spPr>
        <a:xfrm flipH="1" flipV="1">
          <a:off x="15179040" y="1931035"/>
          <a:ext cx="555625" cy="3578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11</xdr:row>
      <xdr:rowOff>15875</xdr:rowOff>
    </xdr:from>
    <xdr:to>
      <xdr:col>27</xdr:col>
      <xdr:colOff>0</xdr:colOff>
      <xdr:row>23</xdr:row>
      <xdr:rowOff>111125</xdr:rowOff>
    </xdr:to>
    <xdr:cxnSp macro="">
      <xdr:nvCxnSpPr>
        <xdr:cNvPr id="31" name="Straight Arrow Connector 30">
          <a:extLst>
            <a:ext uri="{FF2B5EF4-FFF2-40B4-BE49-F238E27FC236}">
              <a16:creationId xmlns:a16="http://schemas.microsoft.com/office/drawing/2014/main" id="{041FF81F-CA02-476D-9A27-8C1F4E554A5F}"/>
            </a:ext>
          </a:extLst>
        </xdr:cNvPr>
        <xdr:cNvCxnSpPr/>
      </xdr:nvCxnSpPr>
      <xdr:spPr>
        <a:xfrm flipV="1">
          <a:off x="18699480" y="1867535"/>
          <a:ext cx="586740" cy="21374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37</xdr:row>
      <xdr:rowOff>63500</xdr:rowOff>
    </xdr:from>
    <xdr:to>
      <xdr:col>24</xdr:col>
      <xdr:colOff>555625</xdr:colOff>
      <xdr:row>43</xdr:row>
      <xdr:rowOff>111125</xdr:rowOff>
    </xdr:to>
    <xdr:cxnSp macro="">
      <xdr:nvCxnSpPr>
        <xdr:cNvPr id="32" name="Straight Arrow Connector 31">
          <a:extLst>
            <a:ext uri="{FF2B5EF4-FFF2-40B4-BE49-F238E27FC236}">
              <a16:creationId xmlns:a16="http://schemas.microsoft.com/office/drawing/2014/main" id="{B0C7CA7F-A22F-496A-BAB4-FD4DDB6FE548}"/>
            </a:ext>
          </a:extLst>
        </xdr:cNvPr>
        <xdr:cNvCxnSpPr/>
      </xdr:nvCxnSpPr>
      <xdr:spPr>
        <a:xfrm flipH="1" flipV="1">
          <a:off x="13418820" y="6197600"/>
          <a:ext cx="4662805" cy="10077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15875</xdr:colOff>
      <xdr:row>26</xdr:row>
      <xdr:rowOff>47625</xdr:rowOff>
    </xdr:from>
    <xdr:to>
      <xdr:col>14</xdr:col>
      <xdr:colOff>0</xdr:colOff>
      <xdr:row>28</xdr:row>
      <xdr:rowOff>95250</xdr:rowOff>
    </xdr:to>
    <xdr:cxnSp macro="">
      <xdr:nvCxnSpPr>
        <xdr:cNvPr id="33" name="Straight Arrow Connector 32">
          <a:extLst>
            <a:ext uri="{FF2B5EF4-FFF2-40B4-BE49-F238E27FC236}">
              <a16:creationId xmlns:a16="http://schemas.microsoft.com/office/drawing/2014/main" id="{877BB7DB-1960-44E6-80BC-C74E47AC54EF}"/>
            </a:ext>
          </a:extLst>
        </xdr:cNvPr>
        <xdr:cNvCxnSpPr/>
      </xdr:nvCxnSpPr>
      <xdr:spPr>
        <a:xfrm flipH="1" flipV="1">
          <a:off x="10500995" y="4421505"/>
          <a:ext cx="1157605" cy="3676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25</xdr:row>
      <xdr:rowOff>79375</xdr:rowOff>
    </xdr:from>
    <xdr:to>
      <xdr:col>14</xdr:col>
      <xdr:colOff>31750</xdr:colOff>
      <xdr:row>30</xdr:row>
      <xdr:rowOff>63500</xdr:rowOff>
    </xdr:to>
    <xdr:cxnSp macro="">
      <xdr:nvCxnSpPr>
        <xdr:cNvPr id="34" name="Straight Arrow Connector 33">
          <a:extLst>
            <a:ext uri="{FF2B5EF4-FFF2-40B4-BE49-F238E27FC236}">
              <a16:creationId xmlns:a16="http://schemas.microsoft.com/office/drawing/2014/main" id="{9442E603-70EC-4F3E-92EB-3C47A29980A4}"/>
            </a:ext>
          </a:extLst>
        </xdr:cNvPr>
        <xdr:cNvCxnSpPr/>
      </xdr:nvCxnSpPr>
      <xdr:spPr>
        <a:xfrm flipH="1" flipV="1">
          <a:off x="8185785" y="4293235"/>
          <a:ext cx="3504565" cy="784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365125</xdr:colOff>
      <xdr:row>24</xdr:row>
      <xdr:rowOff>127000</xdr:rowOff>
    </xdr:from>
    <xdr:to>
      <xdr:col>29</xdr:col>
      <xdr:colOff>571500</xdr:colOff>
      <xdr:row>31</xdr:row>
      <xdr:rowOff>47625</xdr:rowOff>
    </xdr:to>
    <xdr:cxnSp macro="">
      <xdr:nvCxnSpPr>
        <xdr:cNvPr id="35" name="Straight Arrow Connector 34">
          <a:extLst>
            <a:ext uri="{FF2B5EF4-FFF2-40B4-BE49-F238E27FC236}">
              <a16:creationId xmlns:a16="http://schemas.microsoft.com/office/drawing/2014/main" id="{619E5C73-9AFA-4432-9181-41FE764D5B9D}"/>
            </a:ext>
          </a:extLst>
        </xdr:cNvPr>
        <xdr:cNvCxnSpPr/>
      </xdr:nvCxnSpPr>
      <xdr:spPr>
        <a:xfrm flipH="1">
          <a:off x="20238085" y="4180840"/>
          <a:ext cx="793115" cy="1040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1</xdr:row>
      <xdr:rowOff>83820</xdr:rowOff>
    </xdr:from>
    <xdr:to>
      <xdr:col>0</xdr:col>
      <xdr:colOff>557113</xdr:colOff>
      <xdr:row>3</xdr:row>
      <xdr:rowOff>137160</xdr:rowOff>
    </xdr:to>
    <xdr:pic>
      <xdr:nvPicPr>
        <xdr:cNvPr id="2" name="Imagem 4">
          <a:extLst>
            <a:ext uri="{FF2B5EF4-FFF2-40B4-BE49-F238E27FC236}">
              <a16:creationId xmlns:a16="http://schemas.microsoft.com/office/drawing/2014/main" id="{8AC6F571-B4E3-4AAA-ACDF-984C1673E7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 y="251460"/>
          <a:ext cx="511393" cy="441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60960</xdr:colOff>
      <xdr:row>1</xdr:row>
      <xdr:rowOff>106680</xdr:rowOff>
    </xdr:from>
    <xdr:to>
      <xdr:col>0</xdr:col>
      <xdr:colOff>572353</xdr:colOff>
      <xdr:row>3</xdr:row>
      <xdr:rowOff>160020</xdr:rowOff>
    </xdr:to>
    <xdr:pic>
      <xdr:nvPicPr>
        <xdr:cNvPr id="2" name="Imagem 4">
          <a:extLst>
            <a:ext uri="{FF2B5EF4-FFF2-40B4-BE49-F238E27FC236}">
              <a16:creationId xmlns:a16="http://schemas.microsoft.com/office/drawing/2014/main" id="{CC5A89CE-C12C-47B2-A626-DFE016DA30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 y="274320"/>
          <a:ext cx="511393" cy="441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28575</xdr:colOff>
      <xdr:row>1</xdr:row>
      <xdr:rowOff>142875</xdr:rowOff>
    </xdr:from>
    <xdr:to>
      <xdr:col>16</xdr:col>
      <xdr:colOff>504825</xdr:colOff>
      <xdr:row>20</xdr:row>
      <xdr:rowOff>95250</xdr:rowOff>
    </xdr:to>
    <xdr:graphicFrame macro="">
      <xdr:nvGraphicFramePr>
        <xdr:cNvPr id="2" name="Chart 1">
          <a:extLst>
            <a:ext uri="{FF2B5EF4-FFF2-40B4-BE49-F238E27FC236}">
              <a16:creationId xmlns:a16="http://schemas.microsoft.com/office/drawing/2014/main" id="{FB813715-FE7B-407A-818C-4AF752479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10</xdr:row>
      <xdr:rowOff>83820</xdr:rowOff>
    </xdr:from>
    <xdr:to>
      <xdr:col>1</xdr:col>
      <xdr:colOff>595213</xdr:colOff>
      <xdr:row>13</xdr:row>
      <xdr:rowOff>0</xdr:rowOff>
    </xdr:to>
    <xdr:pic>
      <xdr:nvPicPr>
        <xdr:cNvPr id="3" name="Imagem 4">
          <a:extLst>
            <a:ext uri="{FF2B5EF4-FFF2-40B4-BE49-F238E27FC236}">
              <a16:creationId xmlns:a16="http://schemas.microsoft.com/office/drawing/2014/main" id="{341D1980-E046-4AA6-ABBB-6677ED712F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3420" y="1905000"/>
          <a:ext cx="511393" cy="441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305523</xdr:colOff>
      <xdr:row>38</xdr:row>
      <xdr:rowOff>153280</xdr:rowOff>
    </xdr:to>
    <xdr:pic>
      <xdr:nvPicPr>
        <xdr:cNvPr id="3" name="Imagem 2">
          <a:extLst>
            <a:ext uri="{FF2B5EF4-FFF2-40B4-BE49-F238E27FC236}">
              <a16:creationId xmlns:a16="http://schemas.microsoft.com/office/drawing/2014/main" id="{88783EAB-ED46-44FA-B234-0D02F007F73D}"/>
            </a:ext>
          </a:extLst>
        </xdr:cNvPr>
        <xdr:cNvPicPr>
          <a:picLocks noChangeAspect="1"/>
        </xdr:cNvPicPr>
      </xdr:nvPicPr>
      <xdr:blipFill>
        <a:blip xmlns:r="http://schemas.openxmlformats.org/officeDocument/2006/relationships" r:embed="rId1"/>
        <a:stretch>
          <a:fillRect/>
        </a:stretch>
      </xdr:blipFill>
      <xdr:spPr>
        <a:xfrm>
          <a:off x="0" y="0"/>
          <a:ext cx="5182323" cy="6306430"/>
        </a:xfrm>
        <a:prstGeom prst="rect">
          <a:avLst/>
        </a:prstGeom>
      </xdr:spPr>
    </xdr:pic>
    <xdr:clientData/>
  </xdr:twoCellAnchor>
  <xdr:twoCellAnchor editAs="oneCell">
    <xdr:from>
      <xdr:col>0</xdr:col>
      <xdr:colOff>0</xdr:colOff>
      <xdr:row>38</xdr:row>
      <xdr:rowOff>152400</xdr:rowOff>
    </xdr:from>
    <xdr:to>
      <xdr:col>8</xdr:col>
      <xdr:colOff>315050</xdr:colOff>
      <xdr:row>51</xdr:row>
      <xdr:rowOff>152715</xdr:rowOff>
    </xdr:to>
    <xdr:pic>
      <xdr:nvPicPr>
        <xdr:cNvPr id="4" name="Imagem 3">
          <a:extLst>
            <a:ext uri="{FF2B5EF4-FFF2-40B4-BE49-F238E27FC236}">
              <a16:creationId xmlns:a16="http://schemas.microsoft.com/office/drawing/2014/main" id="{30549226-4072-48BB-9D5F-2026FF4CC007}"/>
            </a:ext>
          </a:extLst>
        </xdr:cNvPr>
        <xdr:cNvPicPr>
          <a:picLocks noChangeAspect="1"/>
        </xdr:cNvPicPr>
      </xdr:nvPicPr>
      <xdr:blipFill rotWithShape="1">
        <a:blip xmlns:r="http://schemas.openxmlformats.org/officeDocument/2006/relationships" r:embed="rId2"/>
        <a:srcRect t="6750"/>
        <a:stretch/>
      </xdr:blipFill>
      <xdr:spPr>
        <a:xfrm>
          <a:off x="0" y="6305550"/>
          <a:ext cx="5191850" cy="21053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99060</xdr:colOff>
      <xdr:row>14</xdr:row>
      <xdr:rowOff>198120</xdr:rowOff>
    </xdr:from>
    <xdr:to>
      <xdr:col>7</xdr:col>
      <xdr:colOff>149524</xdr:colOff>
      <xdr:row>21</xdr:row>
      <xdr:rowOff>53340</xdr:rowOff>
    </xdr:to>
    <xdr:pic>
      <xdr:nvPicPr>
        <xdr:cNvPr id="2" name="Imagem 4">
          <a:extLst>
            <a:ext uri="{FF2B5EF4-FFF2-40B4-BE49-F238E27FC236}">
              <a16:creationId xmlns:a16="http://schemas.microsoft.com/office/drawing/2014/main" id="{4B6A5685-7045-4592-9829-527C633A32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240" y="3154680"/>
          <a:ext cx="1269664" cy="10972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447675</xdr:colOff>
      <xdr:row>9</xdr:row>
      <xdr:rowOff>1409700</xdr:rowOff>
    </xdr:from>
    <xdr:to>
      <xdr:col>3</xdr:col>
      <xdr:colOff>323850</xdr:colOff>
      <xdr:row>9</xdr:row>
      <xdr:rowOff>1409700</xdr:rowOff>
    </xdr:to>
    <xdr:sp macro="" textlink="">
      <xdr:nvSpPr>
        <xdr:cNvPr id="4" name="Line 1">
          <a:extLst>
            <a:ext uri="{FF2B5EF4-FFF2-40B4-BE49-F238E27FC236}">
              <a16:creationId xmlns:a16="http://schemas.microsoft.com/office/drawing/2014/main" id="{8CE6945D-1A89-4B74-8653-D5F8BCB618EA}"/>
            </a:ext>
          </a:extLst>
        </xdr:cNvPr>
        <xdr:cNvSpPr>
          <a:spLocks noChangeShapeType="1"/>
        </xdr:cNvSpPr>
      </xdr:nvSpPr>
      <xdr:spPr bwMode="auto">
        <a:xfrm>
          <a:off x="504825" y="3190875"/>
          <a:ext cx="1085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9</xdr:row>
      <xdr:rowOff>9525</xdr:rowOff>
    </xdr:from>
    <xdr:to>
      <xdr:col>1</xdr:col>
      <xdr:colOff>285750</xdr:colOff>
      <xdr:row>9</xdr:row>
      <xdr:rowOff>1409700</xdr:rowOff>
    </xdr:to>
    <xdr:sp macro="" textlink="">
      <xdr:nvSpPr>
        <xdr:cNvPr id="5" name="Line 2">
          <a:extLst>
            <a:ext uri="{FF2B5EF4-FFF2-40B4-BE49-F238E27FC236}">
              <a16:creationId xmlns:a16="http://schemas.microsoft.com/office/drawing/2014/main" id="{A10D4E40-8CEE-4D04-A3AF-D8118249EC13}"/>
            </a:ext>
          </a:extLst>
        </xdr:cNvPr>
        <xdr:cNvSpPr>
          <a:spLocks noChangeShapeType="1"/>
        </xdr:cNvSpPr>
      </xdr:nvSpPr>
      <xdr:spPr bwMode="auto">
        <a:xfrm flipV="1">
          <a:off x="504825" y="1790700"/>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289560</xdr:colOff>
      <xdr:row>0</xdr:row>
      <xdr:rowOff>60960</xdr:rowOff>
    </xdr:from>
    <xdr:to>
      <xdr:col>3</xdr:col>
      <xdr:colOff>106680</xdr:colOff>
      <xdr:row>2</xdr:row>
      <xdr:rowOff>127490</xdr:rowOff>
    </xdr:to>
    <xdr:pic>
      <xdr:nvPicPr>
        <xdr:cNvPr id="2" name="Imagem 4">
          <a:extLst>
            <a:ext uri="{FF2B5EF4-FFF2-40B4-BE49-F238E27FC236}">
              <a16:creationId xmlns:a16="http://schemas.microsoft.com/office/drawing/2014/main" id="{CD6A1CC5-2105-46BA-95AB-4718B6A667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4440" y="60960"/>
          <a:ext cx="632460" cy="546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213360</xdr:colOff>
      <xdr:row>3</xdr:row>
      <xdr:rowOff>0</xdr:rowOff>
    </xdr:from>
    <xdr:to>
      <xdr:col>12</xdr:col>
      <xdr:colOff>263824</xdr:colOff>
      <xdr:row>8</xdr:row>
      <xdr:rowOff>7620</xdr:rowOff>
    </xdr:to>
    <xdr:pic>
      <xdr:nvPicPr>
        <xdr:cNvPr id="2" name="Imagem 4">
          <a:extLst>
            <a:ext uri="{FF2B5EF4-FFF2-40B4-BE49-F238E27FC236}">
              <a16:creationId xmlns:a16="http://schemas.microsoft.com/office/drawing/2014/main" id="{B0F63D55-D9E1-464A-9A2D-FEE927838E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0360" y="502920"/>
          <a:ext cx="1269664" cy="1097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169521</xdr:colOff>
      <xdr:row>46</xdr:row>
      <xdr:rowOff>99661</xdr:rowOff>
    </xdr:to>
    <xdr:pic>
      <xdr:nvPicPr>
        <xdr:cNvPr id="5" name="Imagem 4">
          <a:extLst>
            <a:ext uri="{FF2B5EF4-FFF2-40B4-BE49-F238E27FC236}">
              <a16:creationId xmlns:a16="http://schemas.microsoft.com/office/drawing/2014/main" id="{EEEB2BF9-B248-404F-97B0-EAB02E9571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9525"/>
          <a:ext cx="6979896" cy="7757761"/>
        </a:xfrm>
        <a:prstGeom prst="rect">
          <a:avLst/>
        </a:prstGeom>
      </xdr:spPr>
    </xdr:pic>
    <xdr:clientData/>
  </xdr:twoCellAnchor>
  <xdr:twoCellAnchor editAs="oneCell">
    <xdr:from>
      <xdr:col>0</xdr:col>
      <xdr:colOff>23812</xdr:colOff>
      <xdr:row>46</xdr:row>
      <xdr:rowOff>0</xdr:rowOff>
    </xdr:from>
    <xdr:to>
      <xdr:col>11</xdr:col>
      <xdr:colOff>207349</xdr:colOff>
      <xdr:row>92</xdr:row>
      <xdr:rowOff>76121</xdr:rowOff>
    </xdr:to>
    <xdr:pic>
      <xdr:nvPicPr>
        <xdr:cNvPr id="7" name="Imagem 6">
          <a:extLst>
            <a:ext uri="{FF2B5EF4-FFF2-40B4-BE49-F238E27FC236}">
              <a16:creationId xmlns:a16="http://schemas.microsoft.com/office/drawing/2014/main" id="{27989262-35BA-4401-ADB6-D61ECAC72442}"/>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23812" y="7667625"/>
          <a:ext cx="6993912" cy="7743746"/>
        </a:xfrm>
        <a:prstGeom prst="rect">
          <a:avLst/>
        </a:prstGeom>
      </xdr:spPr>
    </xdr:pic>
    <xdr:clientData/>
  </xdr:twoCellAnchor>
  <xdr:twoCellAnchor editAs="oneCell">
    <xdr:from>
      <xdr:col>0</xdr:col>
      <xdr:colOff>0</xdr:colOff>
      <xdr:row>91</xdr:row>
      <xdr:rowOff>123825</xdr:rowOff>
    </xdr:from>
    <xdr:to>
      <xdr:col>11</xdr:col>
      <xdr:colOff>197552</xdr:colOff>
      <xdr:row>131</xdr:row>
      <xdr:rowOff>22739</xdr:rowOff>
    </xdr:to>
    <xdr:pic>
      <xdr:nvPicPr>
        <xdr:cNvPr id="9" name="Imagem 8">
          <a:extLst>
            <a:ext uri="{FF2B5EF4-FFF2-40B4-BE49-F238E27FC236}">
              <a16:creationId xmlns:a16="http://schemas.microsoft.com/office/drawing/2014/main" id="{7720D6DE-2442-409F-9DE8-99A11FF1D5FD}"/>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15292388"/>
          <a:ext cx="7007927" cy="6566414"/>
        </a:xfrm>
        <a:prstGeom prst="rect">
          <a:avLst/>
        </a:prstGeom>
      </xdr:spPr>
    </xdr:pic>
    <xdr:clientData/>
  </xdr:twoCellAnchor>
  <xdr:twoCellAnchor editAs="oneCell">
    <xdr:from>
      <xdr:col>0</xdr:col>
      <xdr:colOff>0</xdr:colOff>
      <xdr:row>130</xdr:row>
      <xdr:rowOff>109538</xdr:rowOff>
    </xdr:from>
    <xdr:to>
      <xdr:col>11</xdr:col>
      <xdr:colOff>182573</xdr:colOff>
      <xdr:row>163</xdr:row>
      <xdr:rowOff>23812</xdr:rowOff>
    </xdr:to>
    <xdr:pic>
      <xdr:nvPicPr>
        <xdr:cNvPr id="11" name="Imagem 10">
          <a:extLst>
            <a:ext uri="{FF2B5EF4-FFF2-40B4-BE49-F238E27FC236}">
              <a16:creationId xmlns:a16="http://schemas.microsoft.com/office/drawing/2014/main" id="{A28C1483-EBBD-4FDB-B3B9-80CF5A937A05}"/>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21778913"/>
          <a:ext cx="6992948" cy="54149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213360</xdr:colOff>
      <xdr:row>0</xdr:row>
      <xdr:rowOff>45720</xdr:rowOff>
    </xdr:from>
    <xdr:to>
      <xdr:col>7</xdr:col>
      <xdr:colOff>4744</xdr:colOff>
      <xdr:row>6</xdr:row>
      <xdr:rowOff>137160</xdr:rowOff>
    </xdr:to>
    <xdr:pic>
      <xdr:nvPicPr>
        <xdr:cNvPr id="3" name="Imagem 4">
          <a:extLst>
            <a:ext uri="{FF2B5EF4-FFF2-40B4-BE49-F238E27FC236}">
              <a16:creationId xmlns:a16="http://schemas.microsoft.com/office/drawing/2014/main" id="{AE30ADCC-0DF8-4AFD-B084-1CEFA7E039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83040" y="45720"/>
          <a:ext cx="1269664" cy="1097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415018</xdr:colOff>
      <xdr:row>1</xdr:row>
      <xdr:rowOff>54428</xdr:rowOff>
    </xdr:from>
    <xdr:to>
      <xdr:col>25</xdr:col>
      <xdr:colOff>478971</xdr:colOff>
      <xdr:row>44</xdr:row>
      <xdr:rowOff>23132</xdr:rowOff>
    </xdr:to>
    <xdr:graphicFrame macro="">
      <xdr:nvGraphicFramePr>
        <xdr:cNvPr id="3" name="Diagrama 2">
          <a:extLst>
            <a:ext uri="{FF2B5EF4-FFF2-40B4-BE49-F238E27FC236}">
              <a16:creationId xmlns:a16="http://schemas.microsoft.com/office/drawing/2014/main" id="{5FFD9F1F-9E06-4928-B4D0-666EF4069AC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9</xdr:col>
      <xdr:colOff>154943</xdr:colOff>
      <xdr:row>6</xdr:row>
      <xdr:rowOff>85339</xdr:rowOff>
    </xdr:from>
    <xdr:to>
      <xdr:col>11</xdr:col>
      <xdr:colOff>267608</xdr:colOff>
      <xdr:row>13</xdr:row>
      <xdr:rowOff>28442</xdr:rowOff>
    </xdr:to>
    <xdr:pic>
      <xdr:nvPicPr>
        <xdr:cNvPr id="4" name="Imagem 3">
          <a:extLst>
            <a:ext uri="{FF2B5EF4-FFF2-40B4-BE49-F238E27FC236}">
              <a16:creationId xmlns:a16="http://schemas.microsoft.com/office/drawing/2014/main" id="{0424F4C6-3DF6-4FE1-92DB-CB15631C2D3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665836" y="1065053"/>
          <a:ext cx="1337308" cy="10861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290415</xdr:colOff>
      <xdr:row>4</xdr:row>
      <xdr:rowOff>47626</xdr:rowOff>
    </xdr:to>
    <xdr:pic>
      <xdr:nvPicPr>
        <xdr:cNvPr id="3" name="Imagem 2">
          <a:extLst>
            <a:ext uri="{FF2B5EF4-FFF2-40B4-BE49-F238E27FC236}">
              <a16:creationId xmlns:a16="http://schemas.microsoft.com/office/drawing/2014/main" id="{FC4C87A7-5F04-49C6-8844-D687C91DC9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376140</xdr:colOff>
      <xdr:row>4</xdr:row>
      <xdr:rowOff>85726</xdr:rowOff>
    </xdr:to>
    <xdr:pic>
      <xdr:nvPicPr>
        <xdr:cNvPr id="2" name="Imagem 1">
          <a:extLst>
            <a:ext uri="{FF2B5EF4-FFF2-40B4-BE49-F238E27FC236}">
              <a16:creationId xmlns:a16="http://schemas.microsoft.com/office/drawing/2014/main" id="{92B4C216-DD96-4646-962B-471A32517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1714500</xdr:colOff>
      <xdr:row>0</xdr:row>
      <xdr:rowOff>45720</xdr:rowOff>
    </xdr:from>
    <xdr:to>
      <xdr:col>4</xdr:col>
      <xdr:colOff>278971</xdr:colOff>
      <xdr:row>4</xdr:row>
      <xdr:rowOff>114300</xdr:rowOff>
    </xdr:to>
    <xdr:pic>
      <xdr:nvPicPr>
        <xdr:cNvPr id="2" name="Imagem 4">
          <a:extLst>
            <a:ext uri="{FF2B5EF4-FFF2-40B4-BE49-F238E27FC236}">
              <a16:creationId xmlns:a16="http://schemas.microsoft.com/office/drawing/2014/main" id="{97967F40-3B5F-4121-9063-AE73AEDCF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13120" y="45720"/>
          <a:ext cx="819991" cy="7086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350519</xdr:colOff>
      <xdr:row>0</xdr:row>
      <xdr:rowOff>38100</xdr:rowOff>
    </xdr:from>
    <xdr:to>
      <xdr:col>3</xdr:col>
      <xdr:colOff>1232230</xdr:colOff>
      <xdr:row>4</xdr:row>
      <xdr:rowOff>137160</xdr:rowOff>
    </xdr:to>
    <xdr:pic>
      <xdr:nvPicPr>
        <xdr:cNvPr id="2" name="Imagem 4">
          <a:extLst>
            <a:ext uri="{FF2B5EF4-FFF2-40B4-BE49-F238E27FC236}">
              <a16:creationId xmlns:a16="http://schemas.microsoft.com/office/drawing/2014/main" id="{C9852013-C3FA-4D14-B12B-EC209A32C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7759" y="38100"/>
          <a:ext cx="881711" cy="762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23025397/Downloads/ComparaDrive_gest&#227;o_risc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23025397/Downloads/comparadrive_gestao_de_cust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AA%202022.02\A%20Material_aula\TI%20Gest&#227;o%20de%20Projetos\ATUAL\AULAS\2023_PMI_e_Gest&#227;oAgil\Se&#231;&#227;o%2004%20-%20Previsoes%20do%20Orcamento_EXEMP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dentificar"/>
      <sheetName val="Qualificar"/>
      <sheetName val="Quantificar"/>
      <sheetName val="Histórico de evolução(não)"/>
      <sheetName val="Sensibilidade ao Risco"/>
    </sheetNames>
    <sheetDataSet>
      <sheetData sheetId="0">
        <row r="6">
          <cell r="E6" t="str">
            <v>CD - ComparaDrive</v>
          </cell>
        </row>
      </sheetData>
      <sheetData sheetId="1">
        <row r="4">
          <cell r="A4" t="str">
            <v>CD - ComparaDrive</v>
          </cell>
        </row>
        <row r="8">
          <cell r="A8" t="str">
            <v>R01</v>
          </cell>
          <cell r="D8" t="str">
            <v>Como resultado da falta de envolvimento de usuários-chave</v>
          </cell>
          <cell r="E8" t="str">
            <v>Pode ocorrer a exclusão de funcionalidades críticas</v>
          </cell>
          <cell r="F8" t="str">
            <v>O que acarretaria em retrabalho massivo na fase de desenvolvimento</v>
          </cell>
          <cell r="G8" t="str">
            <v>Gustavo</v>
          </cell>
          <cell r="I8" t="str">
            <v>Realizar workshops com todos os stakeholders e validar personas</v>
          </cell>
          <cell r="J8" t="str">
            <v>Priorizar requisitos em sprints curtos para validação iterativa</v>
          </cell>
        </row>
        <row r="9">
          <cell r="A9" t="str">
            <v>R02</v>
          </cell>
          <cell r="D9" t="str">
            <v>Como resultado da redação vaga ou subjetiva</v>
          </cell>
          <cell r="E9" t="str">
            <v>Pode ocorrer interpretações divergentes entre desenvolvedores e testadores</v>
          </cell>
          <cell r="F9" t="str">
            <v>O que geraria inconsistências no produto final</v>
          </cell>
          <cell r="G9" t="str">
            <v>Gustavo</v>
          </cell>
          <cell r="I9" t="str">
            <v>Usar templates padronizados e linguagem técnica clara</v>
          </cell>
          <cell r="J9" t="str">
            <v>Realizar sessões de alinhamento com perguntas fechadas</v>
          </cell>
        </row>
        <row r="10">
          <cell r="A10" t="str">
            <v>R03</v>
          </cell>
          <cell r="D10" t="str">
            <v>Como resultado da falta de controle nas solicitações de mudanças</v>
          </cell>
          <cell r="E10" t="str">
            <v>Pode ocorrer acúmulo de requisitos não planejados</v>
          </cell>
          <cell r="F10" t="str">
            <v>O que causaria atrasos e estouro do orçamento</v>
          </cell>
          <cell r="G10" t="str">
            <v>Emilly</v>
          </cell>
          <cell r="I10" t="str">
            <v>Estabelecer processo formal de aprovação de mudanças com comitê</v>
          </cell>
          <cell r="J10" t="str">
            <v>Congelar escopo após aprovação inicial e criar backlog para versões futuras</v>
          </cell>
        </row>
        <row r="11">
          <cell r="A11" t="str">
            <v>R04</v>
          </cell>
          <cell r="D11" t="str">
            <v>Como resultado da escolha de tecnologias não validadas</v>
          </cell>
          <cell r="E11" t="str">
            <v>Pode ocorrer incompatibilidade com requisitos não funcionais</v>
          </cell>
          <cell r="F11" t="str">
            <v>O que exigiria refatoração total do sistema</v>
          </cell>
          <cell r="G11" t="str">
            <v>Fernando</v>
          </cell>
          <cell r="I11" t="str">
            <v>Realizar POCs (Provas de Conceito) antes da definição final</v>
          </cell>
          <cell r="J11" t="str">
            <v>Contratar consultoria especializada para migração emergencial</v>
          </cell>
        </row>
        <row r="12">
          <cell r="A12" t="str">
            <v>R05</v>
          </cell>
          <cell r="D12" t="str">
            <v>Como resultado da barreira linguística com clientes estrangeiros</v>
          </cell>
          <cell r="E12" t="str">
            <v>Pode ocorrer distorção nas especificações técnicas</v>
          </cell>
          <cell r="F12" t="str">
            <v>O que resultaria em funcionalidades fora do contexto real</v>
          </cell>
          <cell r="G12" t="str">
            <v>Emilly</v>
          </cell>
          <cell r="I12" t="str">
            <v>Usar tradutores profissionais e glossários técnicos bilíngues</v>
          </cell>
          <cell r="J12" t="str">
            <v>Validar requisitos com terceiros especialistas no domínio</v>
          </cell>
        </row>
        <row r="13">
          <cell r="A13" t="str">
            <v>R06</v>
          </cell>
          <cell r="D13" t="str">
            <v>Como resultado da complexidade oculta nos requisitos</v>
          </cell>
          <cell r="E13" t="str">
            <v>Pode ocorrer atraso na finalização da análise</v>
          </cell>
          <cell r="F13" t="str">
            <v>O que impactaria todo o cronograma do projeto</v>
          </cell>
          <cell r="G13" t="str">
            <v>Gustavo</v>
          </cell>
          <cell r="I13" t="str">
            <v>Adicionar buffer de 20% no tempo estimado e dividir em milestones</v>
          </cell>
          <cell r="J13" t="str">
            <v>Realocar recursos de outras fases ou negociar prazos estendidos</v>
          </cell>
        </row>
        <row r="14">
          <cell r="A14" t="str">
            <v>R07</v>
          </cell>
          <cell r="D14" t="str">
            <v>Como resultado da falta de conhecimento sobre leis locais (ex: LGPD)</v>
          </cell>
          <cell r="E14" t="str">
            <v>Pode ocorrer descumprimento legal</v>
          </cell>
          <cell r="F14" t="str">
            <v>O que acarretaria multas e necessidade de ajustes emergenciais</v>
          </cell>
          <cell r="G14" t="str">
            <v>Renan</v>
          </cell>
          <cell r="I14" t="str">
            <v>Incluir auditoria jurídica na fase de análise</v>
          </cell>
          <cell r="J14" t="str">
            <v>Contratar especialistas em compliance para correção rápida</v>
          </cell>
        </row>
        <row r="15">
          <cell r="A15" t="str">
            <v>R08</v>
          </cell>
          <cell r="D15" t="str">
            <v>Como resultado da falta de análise detalhada de APIs de terceiros</v>
          </cell>
          <cell r="E15" t="str">
            <v>Pode ocorrer falha na integração com sistemas parceiros</v>
          </cell>
          <cell r="F15" t="str">
            <v>O que tornaria partes do sistema inoperantes</v>
          </cell>
          <cell r="G15" t="str">
            <v>Fernando</v>
          </cell>
          <cell r="I15" t="str">
            <v>Mapear todas as APIs necessárias e testar endpoints antes da validação</v>
          </cell>
          <cell r="J15" t="str">
            <v>Implementar módulos substitutos temporários (fallback)</v>
          </cell>
        </row>
      </sheetData>
      <sheetData sheetId="2">
        <row r="2">
          <cell r="M2">
            <v>29700</v>
          </cell>
        </row>
        <row r="3">
          <cell r="M3">
            <v>35</v>
          </cell>
        </row>
      </sheetData>
      <sheetData sheetId="3">
        <row r="8">
          <cell r="G8">
            <v>4100</v>
          </cell>
          <cell r="H8">
            <v>7</v>
          </cell>
        </row>
        <row r="9">
          <cell r="G9">
            <v>7500</v>
          </cell>
          <cell r="H9">
            <v>15</v>
          </cell>
        </row>
        <row r="10">
          <cell r="G10">
            <v>2100</v>
          </cell>
          <cell r="H10">
            <v>6</v>
          </cell>
        </row>
        <row r="11">
          <cell r="G11">
            <v>2500</v>
          </cell>
          <cell r="H11">
            <v>8</v>
          </cell>
        </row>
        <row r="12">
          <cell r="G12">
            <v>2200</v>
          </cell>
          <cell r="H12">
            <v>12</v>
          </cell>
        </row>
        <row r="13">
          <cell r="G13">
            <v>7750</v>
          </cell>
          <cell r="H13">
            <v>11</v>
          </cell>
        </row>
        <row r="14">
          <cell r="G14">
            <v>550</v>
          </cell>
          <cell r="H14">
            <v>8</v>
          </cell>
        </row>
        <row r="15">
          <cell r="G15">
            <v>3000</v>
          </cell>
          <cell r="H15">
            <v>6</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xo de Caixa Previsto"/>
      <sheetName val="Fluxo de Caixa Realizado"/>
      <sheetName val="Status"/>
    </sheetNames>
    <sheetDataSet>
      <sheetData sheetId="0">
        <row r="28">
          <cell r="N28">
            <v>10800</v>
          </cell>
          <cell r="O28">
            <v>4900</v>
          </cell>
          <cell r="P28">
            <v>1600</v>
          </cell>
        </row>
      </sheetData>
      <sheetData sheetId="1">
        <row r="28">
          <cell r="M28">
            <v>7300</v>
          </cell>
          <cell r="N28">
            <v>9100</v>
          </cell>
          <cell r="O28">
            <v>4800</v>
          </cell>
          <cell r="P28">
            <v>1500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Orcado"/>
      <sheetName val="Realizado"/>
      <sheetName val="Status"/>
      <sheetName val="Param"/>
    </sheetNames>
    <sheetDataSet>
      <sheetData sheetId="0"/>
      <sheetData sheetId="1"/>
      <sheetData sheetId="2"/>
      <sheetData sheetId="3">
        <row r="3">
          <cell r="B3" t="str">
            <v>Mês</v>
          </cell>
          <cell r="E3" t="str">
            <v>Orçado</v>
          </cell>
          <cell r="F3" t="str">
            <v>Realizado</v>
          </cell>
        </row>
        <row r="4">
          <cell r="B4">
            <v>0</v>
          </cell>
          <cell r="E4">
            <v>4000</v>
          </cell>
          <cell r="F4">
            <v>4000</v>
          </cell>
        </row>
        <row r="5">
          <cell r="B5">
            <v>1</v>
          </cell>
          <cell r="E5">
            <v>6900</v>
          </cell>
          <cell r="F5">
            <v>7150</v>
          </cell>
        </row>
        <row r="6">
          <cell r="B6">
            <v>2</v>
          </cell>
          <cell r="E6">
            <v>10050</v>
          </cell>
          <cell r="F6">
            <v>10300</v>
          </cell>
        </row>
        <row r="7">
          <cell r="B7">
            <v>3</v>
          </cell>
          <cell r="E7">
            <v>13475</v>
          </cell>
          <cell r="F7">
            <v>13450</v>
          </cell>
        </row>
        <row r="8">
          <cell r="B8">
            <v>4</v>
          </cell>
          <cell r="E8">
            <v>17202.5</v>
          </cell>
          <cell r="F8">
            <v>16600</v>
          </cell>
        </row>
        <row r="9">
          <cell r="B9">
            <v>5</v>
          </cell>
          <cell r="E9">
            <v>21262.75</v>
          </cell>
          <cell r="F9">
            <v>19750</v>
          </cell>
        </row>
        <row r="10">
          <cell r="B10">
            <v>6</v>
          </cell>
          <cell r="E10">
            <v>25689.025000000001</v>
          </cell>
          <cell r="F10">
            <v>22900</v>
          </cell>
        </row>
        <row r="11">
          <cell r="B11">
            <v>7</v>
          </cell>
          <cell r="E11">
            <v>30517.927500000002</v>
          </cell>
          <cell r="F11">
            <v>26050</v>
          </cell>
        </row>
        <row r="12">
          <cell r="B12">
            <v>8</v>
          </cell>
          <cell r="E12">
            <v>35789.720250000006</v>
          </cell>
          <cell r="F12">
            <v>29200</v>
          </cell>
        </row>
        <row r="13">
          <cell r="B13">
            <v>9</v>
          </cell>
          <cell r="E13">
            <v>41548.692275000009</v>
          </cell>
          <cell r="F13">
            <v>32350</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usta/Downloads/WBS-PROJETO-SAUDE-BEM-ESTAR_templateSAM_SR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1">
    <tabColor theme="5"/>
  </sheetPr>
  <dimension ref="A3:BN38"/>
  <sheetViews>
    <sheetView showGridLines="0" workbookViewId="0">
      <selection activeCell="G11" sqref="G11"/>
    </sheetView>
  </sheetViews>
  <sheetFormatPr defaultRowHeight="14.4" x14ac:dyDescent="0.3"/>
  <cols>
    <col min="1" max="3" width="2.6640625" style="35"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1" t="s">
        <v>158</v>
      </c>
      <c r="F3" s="32"/>
      <c r="G3" s="33"/>
      <c r="H3" s="34"/>
    </row>
    <row r="5" spans="1:66" ht="34.5" customHeight="1" thickBot="1" x14ac:dyDescent="0.35">
      <c r="A5" s="35" t="s">
        <v>127</v>
      </c>
      <c r="D5" s="99" t="s">
        <v>157</v>
      </c>
      <c r="E5" s="431" t="s">
        <v>128</v>
      </c>
      <c r="F5" s="432"/>
      <c r="G5" s="433">
        <v>45160</v>
      </c>
      <c r="H5" s="433"/>
    </row>
    <row r="6" spans="1:66" ht="30" customHeight="1" thickTop="1" thickBot="1" x14ac:dyDescent="0.35">
      <c r="A6" s="30" t="s">
        <v>129</v>
      </c>
      <c r="B6" s="30"/>
      <c r="C6" s="30"/>
      <c r="E6" s="431" t="s">
        <v>130</v>
      </c>
      <c r="F6" s="432"/>
      <c r="G6" s="36">
        <v>1</v>
      </c>
      <c r="K6" s="428">
        <f>K7</f>
        <v>45159</v>
      </c>
      <c r="L6" s="429"/>
      <c r="M6" s="429"/>
      <c r="N6" s="429"/>
      <c r="O6" s="429"/>
      <c r="P6" s="429"/>
      <c r="Q6" s="430"/>
      <c r="R6" s="428">
        <f>R7</f>
        <v>45166</v>
      </c>
      <c r="S6" s="429"/>
      <c r="T6" s="429"/>
      <c r="U6" s="429"/>
      <c r="V6" s="429"/>
      <c r="W6" s="429"/>
      <c r="X6" s="430"/>
      <c r="Y6" s="428">
        <f>Y7</f>
        <v>45173</v>
      </c>
      <c r="Z6" s="429"/>
      <c r="AA6" s="429"/>
      <c r="AB6" s="429"/>
      <c r="AC6" s="429"/>
      <c r="AD6" s="429"/>
      <c r="AE6" s="430"/>
      <c r="AF6" s="428">
        <f>AF7</f>
        <v>45180</v>
      </c>
      <c r="AG6" s="429"/>
      <c r="AH6" s="429"/>
      <c r="AI6" s="429"/>
      <c r="AJ6" s="429"/>
      <c r="AK6" s="429"/>
      <c r="AL6" s="430"/>
      <c r="AM6" s="428">
        <f>AM7</f>
        <v>45187</v>
      </c>
      <c r="AN6" s="429"/>
      <c r="AO6" s="429"/>
      <c r="AP6" s="429"/>
      <c r="AQ6" s="429"/>
      <c r="AR6" s="429"/>
      <c r="AS6" s="430"/>
      <c r="AT6" s="428">
        <f>AT7</f>
        <v>45194</v>
      </c>
      <c r="AU6" s="429"/>
      <c r="AV6" s="429"/>
      <c r="AW6" s="429"/>
      <c r="AX6" s="429"/>
      <c r="AY6" s="429"/>
      <c r="AZ6" s="430"/>
      <c r="BA6" s="428">
        <f>BA7</f>
        <v>45201</v>
      </c>
      <c r="BB6" s="429"/>
      <c r="BC6" s="429"/>
      <c r="BD6" s="429"/>
      <c r="BE6" s="429"/>
      <c r="BF6" s="429"/>
      <c r="BG6" s="430"/>
      <c r="BH6" s="428">
        <f>BH7</f>
        <v>45208</v>
      </c>
      <c r="BI6" s="429"/>
      <c r="BJ6" s="429"/>
      <c r="BK6" s="429"/>
      <c r="BL6" s="429"/>
      <c r="BM6" s="429"/>
      <c r="BN6" s="430"/>
    </row>
    <row r="7" spans="1:66" ht="15" customHeight="1" x14ac:dyDescent="0.3">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5">
      <c r="A8" s="30" t="s">
        <v>132</v>
      </c>
      <c r="B8" s="30"/>
      <c r="C8" s="30"/>
      <c r="D8" s="41" t="s">
        <v>133</v>
      </c>
      <c r="E8" s="42" t="s">
        <v>134</v>
      </c>
      <c r="F8" s="42" t="s">
        <v>135</v>
      </c>
      <c r="G8" s="42" t="s">
        <v>136</v>
      </c>
      <c r="H8" s="42" t="s">
        <v>137</v>
      </c>
      <c r="I8" s="42"/>
      <c r="J8" s="42" t="s">
        <v>138</v>
      </c>
      <c r="K8" s="43" t="str">
        <f t="shared" ref="K8:BN8" si="2">LEFT(TEXT(K7,"ddd"),1)</f>
        <v>M</v>
      </c>
      <c r="L8" s="43" t="str">
        <f t="shared" si="2"/>
        <v>T</v>
      </c>
      <c r="M8" s="43" t="str">
        <f t="shared" si="2"/>
        <v>W</v>
      </c>
      <c r="N8" s="43" t="str">
        <f t="shared" si="2"/>
        <v>T</v>
      </c>
      <c r="O8" s="43" t="str">
        <f t="shared" si="2"/>
        <v>F</v>
      </c>
      <c r="P8" s="43" t="str">
        <f t="shared" si="2"/>
        <v>S</v>
      </c>
      <c r="Q8" s="43" t="str">
        <f t="shared" si="2"/>
        <v>S</v>
      </c>
      <c r="R8" s="43" t="str">
        <f t="shared" si="2"/>
        <v>M</v>
      </c>
      <c r="S8" s="43" t="str">
        <f t="shared" si="2"/>
        <v>T</v>
      </c>
      <c r="T8" s="43" t="str">
        <f t="shared" si="2"/>
        <v>W</v>
      </c>
      <c r="U8" s="43" t="str">
        <f t="shared" si="2"/>
        <v>T</v>
      </c>
      <c r="V8" s="43" t="str">
        <f t="shared" si="2"/>
        <v>F</v>
      </c>
      <c r="W8" s="43" t="str">
        <f t="shared" si="2"/>
        <v>S</v>
      </c>
      <c r="X8" s="43" t="str">
        <f t="shared" si="2"/>
        <v>S</v>
      </c>
      <c r="Y8" s="43" t="str">
        <f t="shared" si="2"/>
        <v>M</v>
      </c>
      <c r="Z8" s="43" t="str">
        <f t="shared" si="2"/>
        <v>T</v>
      </c>
      <c r="AA8" s="43" t="str">
        <f t="shared" si="2"/>
        <v>W</v>
      </c>
      <c r="AB8" s="43" t="str">
        <f t="shared" si="2"/>
        <v>T</v>
      </c>
      <c r="AC8" s="43" t="str">
        <f t="shared" si="2"/>
        <v>F</v>
      </c>
      <c r="AD8" s="43" t="str">
        <f t="shared" si="2"/>
        <v>S</v>
      </c>
      <c r="AE8" s="43" t="str">
        <f t="shared" si="2"/>
        <v>S</v>
      </c>
      <c r="AF8" s="43" t="str">
        <f t="shared" si="2"/>
        <v>M</v>
      </c>
      <c r="AG8" s="43" t="str">
        <f t="shared" si="2"/>
        <v>T</v>
      </c>
      <c r="AH8" s="43" t="str">
        <f t="shared" si="2"/>
        <v>W</v>
      </c>
      <c r="AI8" s="43" t="str">
        <f t="shared" si="2"/>
        <v>T</v>
      </c>
      <c r="AJ8" s="43" t="str">
        <f t="shared" si="2"/>
        <v>F</v>
      </c>
      <c r="AK8" s="43" t="str">
        <f t="shared" si="2"/>
        <v>S</v>
      </c>
      <c r="AL8" s="43" t="str">
        <f t="shared" si="2"/>
        <v>S</v>
      </c>
      <c r="AM8" s="43" t="str">
        <f t="shared" si="2"/>
        <v>M</v>
      </c>
      <c r="AN8" s="43" t="str">
        <f t="shared" si="2"/>
        <v>T</v>
      </c>
      <c r="AO8" s="43" t="str">
        <f t="shared" si="2"/>
        <v>W</v>
      </c>
      <c r="AP8" s="43" t="str">
        <f t="shared" si="2"/>
        <v>T</v>
      </c>
      <c r="AQ8" s="43" t="str">
        <f t="shared" si="2"/>
        <v>F</v>
      </c>
      <c r="AR8" s="43" t="str">
        <f t="shared" si="2"/>
        <v>S</v>
      </c>
      <c r="AS8" s="43" t="str">
        <f t="shared" si="2"/>
        <v>S</v>
      </c>
      <c r="AT8" s="43" t="str">
        <f t="shared" si="2"/>
        <v>M</v>
      </c>
      <c r="AU8" s="43" t="str">
        <f t="shared" si="2"/>
        <v>T</v>
      </c>
      <c r="AV8" s="43" t="str">
        <f t="shared" si="2"/>
        <v>W</v>
      </c>
      <c r="AW8" s="43" t="str">
        <f t="shared" si="2"/>
        <v>T</v>
      </c>
      <c r="AX8" s="43" t="str">
        <f t="shared" si="2"/>
        <v>F</v>
      </c>
      <c r="AY8" s="43" t="str">
        <f t="shared" si="2"/>
        <v>S</v>
      </c>
      <c r="AZ8" s="43" t="str">
        <f t="shared" si="2"/>
        <v>S</v>
      </c>
      <c r="BA8" s="43" t="str">
        <f t="shared" si="2"/>
        <v>M</v>
      </c>
      <c r="BB8" s="43" t="str">
        <f t="shared" si="2"/>
        <v>T</v>
      </c>
      <c r="BC8" s="43" t="str">
        <f t="shared" si="2"/>
        <v>W</v>
      </c>
      <c r="BD8" s="43" t="str">
        <f t="shared" si="2"/>
        <v>T</v>
      </c>
      <c r="BE8" s="43" t="str">
        <f t="shared" si="2"/>
        <v>F</v>
      </c>
      <c r="BF8" s="43" t="str">
        <f t="shared" si="2"/>
        <v>S</v>
      </c>
      <c r="BG8" s="43" t="str">
        <f t="shared" si="2"/>
        <v>S</v>
      </c>
      <c r="BH8" s="43" t="str">
        <f t="shared" si="2"/>
        <v>M</v>
      </c>
      <c r="BI8" s="43" t="str">
        <f t="shared" si="2"/>
        <v>T</v>
      </c>
      <c r="BJ8" s="43" t="str">
        <f t="shared" si="2"/>
        <v>W</v>
      </c>
      <c r="BK8" s="43" t="str">
        <f t="shared" si="2"/>
        <v>T</v>
      </c>
      <c r="BL8" s="43" t="str">
        <f t="shared" si="2"/>
        <v>F</v>
      </c>
      <c r="BM8" s="43" t="str">
        <f t="shared" si="2"/>
        <v>S</v>
      </c>
      <c r="BN8" s="43" t="str">
        <f t="shared" si="2"/>
        <v>S</v>
      </c>
    </row>
    <row r="9" spans="1:66" ht="30" hidden="1" customHeight="1" x14ac:dyDescent="0.3">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5">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5">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5">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5">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5">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5">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5">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5">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5">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5">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5">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5">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5">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5">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5">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5">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5">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5">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5">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5">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5">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5">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5">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5">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5">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5">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3">
      <c r="I36" s="95"/>
    </row>
    <row r="37" spans="1:66" ht="30" customHeight="1" x14ac:dyDescent="0.3">
      <c r="E37" s="96"/>
      <c r="H37" s="97"/>
    </row>
    <row r="38" spans="1:66" ht="30" customHeight="1" x14ac:dyDescent="0.3">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9" priority="4">
      <formula>AND(TODAY()&gt;=K$7,TODAY()&lt;L$7)</formula>
    </cfRule>
  </conditionalFormatting>
  <conditionalFormatting sqref="K9:BN35">
    <cfRule type="expression" dxfId="8" priority="2">
      <formula>AND(início_da_tarefa&lt;=K$7,ROUNDDOWN((término_da_tarefa-início_da_tarefa+1)*progresso_da_tarefa,0)+início_da_tarefa-1&gt;=K$7)</formula>
    </cfRule>
    <cfRule type="expression" dxfId="7"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8A18-4F4C-4BD2-9ABD-87B23FD4604E}">
  <dimension ref="A1:K15"/>
  <sheetViews>
    <sheetView workbookViewId="0">
      <selection activeCell="F3" sqref="F3"/>
    </sheetView>
  </sheetViews>
  <sheetFormatPr defaultRowHeight="13.2" x14ac:dyDescent="0.25"/>
  <cols>
    <col min="1" max="1" width="8.44140625" customWidth="1"/>
    <col min="2" max="2" width="35.6640625" customWidth="1"/>
    <col min="3" max="3" width="30.33203125" customWidth="1"/>
    <col min="4" max="4" width="29.88671875" customWidth="1"/>
    <col min="5" max="5" width="12.88671875" customWidth="1"/>
    <col min="6" max="6" width="21" customWidth="1"/>
    <col min="7" max="11" width="16" customWidth="1"/>
  </cols>
  <sheetData>
    <row r="1" spans="1:11" x14ac:dyDescent="0.25">
      <c r="A1" s="470" t="s">
        <v>620</v>
      </c>
      <c r="B1" s="471"/>
      <c r="C1" s="471"/>
      <c r="D1" s="472"/>
      <c r="E1" s="281"/>
      <c r="F1" s="267"/>
      <c r="G1" s="282"/>
      <c r="H1" s="282"/>
      <c r="I1" s="282"/>
      <c r="J1" s="267"/>
      <c r="K1" s="267"/>
    </row>
    <row r="2" spans="1:11" x14ac:dyDescent="0.25">
      <c r="A2" s="473"/>
      <c r="B2" s="474"/>
      <c r="C2" s="474"/>
      <c r="D2" s="475"/>
      <c r="E2" s="281"/>
      <c r="F2" s="267"/>
      <c r="G2" s="282"/>
      <c r="H2" s="282"/>
      <c r="I2" s="282"/>
      <c r="J2" s="267"/>
      <c r="K2" s="267"/>
    </row>
    <row r="3" spans="1:11" ht="13.8" thickBot="1" x14ac:dyDescent="0.3">
      <c r="A3" s="476"/>
      <c r="B3" s="477"/>
      <c r="C3" s="477"/>
      <c r="D3" s="501"/>
      <c r="E3" s="281"/>
      <c r="F3" s="267"/>
      <c r="G3" s="282"/>
      <c r="H3" s="282"/>
      <c r="I3" s="282"/>
      <c r="J3" s="267"/>
      <c r="K3" s="267"/>
    </row>
    <row r="4" spans="1:11" x14ac:dyDescent="0.25">
      <c r="A4" s="470" t="str">
        <f>[4]Identificar!A4</f>
        <v>CD - ComparaDrive</v>
      </c>
      <c r="B4" s="471"/>
      <c r="C4" s="471"/>
      <c r="D4" s="472"/>
      <c r="E4" s="281"/>
      <c r="F4" s="267"/>
      <c r="G4" s="282"/>
      <c r="H4" s="282"/>
      <c r="I4" s="282"/>
      <c r="J4" s="267"/>
      <c r="K4" s="267"/>
    </row>
    <row r="5" spans="1:11" ht="13.8" thickBot="1" x14ac:dyDescent="0.3">
      <c r="A5" s="476"/>
      <c r="B5" s="477"/>
      <c r="C5" s="477"/>
      <c r="D5" s="501"/>
      <c r="E5" s="267"/>
      <c r="F5" s="267"/>
      <c r="G5" s="282"/>
      <c r="H5" s="282"/>
      <c r="I5" s="282"/>
      <c r="J5" s="267"/>
      <c r="K5" s="267"/>
    </row>
    <row r="6" spans="1:11" ht="13.8" thickBot="1" x14ac:dyDescent="0.3">
      <c r="A6" s="478" t="s">
        <v>509</v>
      </c>
      <c r="B6" s="480" t="s">
        <v>510</v>
      </c>
      <c r="C6" s="481"/>
      <c r="D6" s="482"/>
      <c r="E6" s="483" t="s">
        <v>511</v>
      </c>
      <c r="F6" s="269"/>
      <c r="G6" s="465" t="s">
        <v>621</v>
      </c>
      <c r="H6" s="465" t="s">
        <v>622</v>
      </c>
      <c r="I6" s="465" t="s">
        <v>623</v>
      </c>
      <c r="J6" s="465" t="s">
        <v>513</v>
      </c>
      <c r="K6" s="467" t="s">
        <v>514</v>
      </c>
    </row>
    <row r="7" spans="1:11" ht="21" thickBot="1" x14ac:dyDescent="0.3">
      <c r="A7" s="479"/>
      <c r="B7" s="271" t="s">
        <v>517</v>
      </c>
      <c r="C7" s="271" t="s">
        <v>518</v>
      </c>
      <c r="D7" s="272" t="s">
        <v>605</v>
      </c>
      <c r="E7" s="484"/>
      <c r="F7" s="273" t="s">
        <v>520</v>
      </c>
      <c r="G7" s="466"/>
      <c r="H7" s="466"/>
      <c r="I7" s="466"/>
      <c r="J7" s="499"/>
      <c r="K7" s="500"/>
    </row>
    <row r="8" spans="1:11" ht="46.8" x14ac:dyDescent="0.25">
      <c r="A8" s="278" t="str">
        <f>IF([4]Identificar!A8&lt;&gt;"",[4]Identificar!A8,"")</f>
        <v>R01</v>
      </c>
      <c r="B8" s="278" t="str">
        <f>IF([4]Identificar!D8&lt;&gt;"",[4]Identificar!D8,"")</f>
        <v>Como resultado da falta de envolvimento de usuários-chave</v>
      </c>
      <c r="C8" s="278" t="str">
        <f>IF([4]Identificar!E8&lt;&gt;"",[4]Identificar!E8,"")</f>
        <v>Pode ocorrer a exclusão de funcionalidades críticas</v>
      </c>
      <c r="D8" s="278" t="str">
        <f>IF([4]Identificar!F8&lt;&gt;"",[4]Identificar!F8,"")</f>
        <v>O que acarretaria em retrabalho massivo na fase de desenvolvimento</v>
      </c>
      <c r="E8" s="278" t="str">
        <f>IF([4]Identificar!G8&lt;&gt;"",[4]Identificar!G8,"")</f>
        <v>Gustavo</v>
      </c>
      <c r="F8" s="277" t="s">
        <v>531</v>
      </c>
      <c r="G8" s="315">
        <v>4100</v>
      </c>
      <c r="H8" s="316">
        <v>7</v>
      </c>
      <c r="I8" s="316" t="s">
        <v>624</v>
      </c>
      <c r="J8" s="317" t="str">
        <f>[4]Identificar!I8</f>
        <v>Realizar workshops com todos os stakeholders e validar personas</v>
      </c>
      <c r="K8" s="317" t="str">
        <f>[4]Identificar!J8</f>
        <v>Priorizar requisitos em sprints curtos para validação iterativa</v>
      </c>
    </row>
    <row r="9" spans="1:11" ht="46.8" x14ac:dyDescent="0.25">
      <c r="A9" s="278" t="str">
        <f>IF([4]Identificar!A9&lt;&gt;"",[4]Identificar!A9,"")</f>
        <v>R02</v>
      </c>
      <c r="B9" s="278" t="str">
        <f>IF([4]Identificar!D9&lt;&gt;"",[4]Identificar!D9,"")</f>
        <v>Como resultado da redação vaga ou subjetiva</v>
      </c>
      <c r="C9" s="278" t="str">
        <f>IF([4]Identificar!E9&lt;&gt;"",[4]Identificar!E9,"")</f>
        <v>Pode ocorrer interpretações divergentes entre desenvolvedores e testadores</v>
      </c>
      <c r="D9" s="278" t="str">
        <f>IF([4]Identificar!F9&lt;&gt;"",[4]Identificar!F9,"")</f>
        <v>O que geraria inconsistências no produto final</v>
      </c>
      <c r="E9" s="278" t="str">
        <f>IF([4]Identificar!G9&lt;&gt;"",[4]Identificar!G9,"")</f>
        <v>Gustavo</v>
      </c>
      <c r="F9" s="277" t="s">
        <v>625</v>
      </c>
      <c r="G9" s="315">
        <v>7500</v>
      </c>
      <c r="H9" s="316">
        <v>15</v>
      </c>
      <c r="I9" s="316" t="s">
        <v>624</v>
      </c>
      <c r="J9" s="317" t="str">
        <f>[4]Identificar!I9</f>
        <v>Usar templates padronizados e linguagem técnica clara</v>
      </c>
      <c r="K9" s="317" t="str">
        <f>[4]Identificar!J9</f>
        <v>Realizar sessões de alinhamento com perguntas fechadas</v>
      </c>
    </row>
    <row r="10" spans="1:11" ht="46.8" x14ac:dyDescent="0.25">
      <c r="A10" s="278" t="str">
        <f>IF([4]Identificar!A10&lt;&gt;"",[4]Identificar!A10,"")</f>
        <v>R03</v>
      </c>
      <c r="B10" s="278" t="str">
        <f>IF([4]Identificar!D10&lt;&gt;"",[4]Identificar!D10,"")</f>
        <v>Como resultado da falta de controle nas solicitações de mudanças</v>
      </c>
      <c r="C10" s="278" t="str">
        <f>IF([4]Identificar!E10&lt;&gt;"",[4]Identificar!E10,"")</f>
        <v>Pode ocorrer acúmulo de requisitos não planejados</v>
      </c>
      <c r="D10" s="278" t="str">
        <f>IF([4]Identificar!F10&lt;&gt;"",[4]Identificar!F10,"")</f>
        <v>O que causaria atrasos e estouro do orçamento</v>
      </c>
      <c r="E10" s="278" t="str">
        <f>IF([4]Identificar!G10&lt;&gt;"",[4]Identificar!G10,"")</f>
        <v>Emilly</v>
      </c>
      <c r="F10" s="277" t="s">
        <v>626</v>
      </c>
      <c r="G10" s="315">
        <v>2100</v>
      </c>
      <c r="H10" s="316">
        <v>6</v>
      </c>
      <c r="I10" s="316" t="s">
        <v>624</v>
      </c>
      <c r="J10" s="317" t="str">
        <f>[4]Identificar!I10</f>
        <v>Estabelecer processo formal de aprovação de mudanças com comitê</v>
      </c>
      <c r="K10" s="317" t="str">
        <f>[4]Identificar!J10</f>
        <v>Congelar escopo após aprovação inicial e criar backlog para versões futuras</v>
      </c>
    </row>
    <row r="11" spans="1:11" ht="46.8" x14ac:dyDescent="0.25">
      <c r="A11" s="278" t="str">
        <f>IF([4]Identificar!A11&lt;&gt;"",[4]Identificar!A11,"")</f>
        <v>R04</v>
      </c>
      <c r="B11" s="278" t="str">
        <f>IF([4]Identificar!D11&lt;&gt;"",[4]Identificar!D11,"")</f>
        <v>Como resultado da escolha de tecnologias não validadas</v>
      </c>
      <c r="C11" s="278" t="str">
        <f>IF([4]Identificar!E11&lt;&gt;"",[4]Identificar!E11,"")</f>
        <v>Pode ocorrer incompatibilidade com requisitos não funcionais</v>
      </c>
      <c r="D11" s="278" t="str">
        <f>IF([4]Identificar!F11&lt;&gt;"",[4]Identificar!F11,"")</f>
        <v>O que exigiria refatoração total do sistema</v>
      </c>
      <c r="E11" s="278" t="str">
        <f>IF([4]Identificar!G11&lt;&gt;"",[4]Identificar!G11,"")</f>
        <v>Fernando</v>
      </c>
      <c r="F11" s="277" t="s">
        <v>627</v>
      </c>
      <c r="G11" s="315">
        <v>2500</v>
      </c>
      <c r="H11" s="316">
        <v>8</v>
      </c>
      <c r="I11" s="316" t="s">
        <v>624</v>
      </c>
      <c r="J11" s="317" t="str">
        <f>[4]Identificar!I11</f>
        <v>Realizar POCs (Provas de Conceito) antes da definição final</v>
      </c>
      <c r="K11" s="317" t="str">
        <f>[4]Identificar!J11</f>
        <v>Contratar consultoria especializada para migração emergencial</v>
      </c>
    </row>
    <row r="12" spans="1:11" ht="46.8" x14ac:dyDescent="0.25">
      <c r="A12" s="278" t="str">
        <f>IF([4]Identificar!A12&lt;&gt;"",[4]Identificar!A12,"")</f>
        <v>R05</v>
      </c>
      <c r="B12" s="278" t="str">
        <f>IF([4]Identificar!D12&lt;&gt;"",[4]Identificar!D12,"")</f>
        <v>Como resultado da barreira linguística com clientes estrangeiros</v>
      </c>
      <c r="C12" s="278" t="str">
        <f>IF([4]Identificar!E12&lt;&gt;"",[4]Identificar!E12,"")</f>
        <v>Pode ocorrer distorção nas especificações técnicas</v>
      </c>
      <c r="D12" s="278" t="str">
        <f>IF([4]Identificar!F12&lt;&gt;"",[4]Identificar!F12,"")</f>
        <v>O que resultaria em funcionalidades fora do contexto real</v>
      </c>
      <c r="E12" s="278" t="str">
        <f>IF([4]Identificar!G12&lt;&gt;"",[4]Identificar!G12,"")</f>
        <v>Emilly</v>
      </c>
      <c r="F12" s="277" t="s">
        <v>628</v>
      </c>
      <c r="G12" s="315">
        <v>2200</v>
      </c>
      <c r="H12" s="316">
        <v>12</v>
      </c>
      <c r="I12" s="316" t="s">
        <v>624</v>
      </c>
      <c r="J12" s="317" t="str">
        <f>[4]Identificar!I12</f>
        <v>Usar tradutores profissionais e glossários técnicos bilíngues</v>
      </c>
      <c r="K12" s="317" t="str">
        <f>[4]Identificar!J12</f>
        <v>Validar requisitos com terceiros especialistas no domínio</v>
      </c>
    </row>
    <row r="13" spans="1:11" ht="46.8" x14ac:dyDescent="0.25">
      <c r="A13" s="278" t="str">
        <f>IF([4]Identificar!A13&lt;&gt;"",[4]Identificar!A13,"")</f>
        <v>R06</v>
      </c>
      <c r="B13" s="278" t="str">
        <f>IF([4]Identificar!D13&lt;&gt;"",[4]Identificar!D13,"")</f>
        <v>Como resultado da complexidade oculta nos requisitos</v>
      </c>
      <c r="C13" s="278" t="str">
        <f>IF([4]Identificar!E13&lt;&gt;"",[4]Identificar!E13,"")</f>
        <v>Pode ocorrer atraso na finalização da análise</v>
      </c>
      <c r="D13" s="278" t="str">
        <f>IF([4]Identificar!F13&lt;&gt;"",[4]Identificar!F13,"")</f>
        <v>O que impactaria todo o cronograma do projeto</v>
      </c>
      <c r="E13" s="278" t="str">
        <f>IF([4]Identificar!G13&lt;&gt;"",[4]Identificar!G13,"")</f>
        <v>Gustavo</v>
      </c>
      <c r="F13" s="277" t="s">
        <v>629</v>
      </c>
      <c r="G13" s="315">
        <v>7750</v>
      </c>
      <c r="H13" s="316">
        <v>11</v>
      </c>
      <c r="I13" s="316" t="s">
        <v>624</v>
      </c>
      <c r="J13" s="317" t="str">
        <f>[4]Identificar!I13</f>
        <v>Adicionar buffer de 20% no tempo estimado e dividir em milestones</v>
      </c>
      <c r="K13" s="317" t="str">
        <f>[4]Identificar!J13</f>
        <v>Realocar recursos de outras fases ou negociar prazos estendidos</v>
      </c>
    </row>
    <row r="14" spans="1:11" ht="46.8" x14ac:dyDescent="0.25">
      <c r="A14" s="278" t="str">
        <f>IF([4]Identificar!A14&lt;&gt;"",[4]Identificar!A14,"")</f>
        <v>R07</v>
      </c>
      <c r="B14" s="278" t="str">
        <f>IF([4]Identificar!D14&lt;&gt;"",[4]Identificar!D14,"")</f>
        <v>Como resultado da falta de conhecimento sobre leis locais (ex: LGPD)</v>
      </c>
      <c r="C14" s="278" t="str">
        <f>IF([4]Identificar!E14&lt;&gt;"",[4]Identificar!E14,"")</f>
        <v>Pode ocorrer descumprimento legal</v>
      </c>
      <c r="D14" s="278" t="str">
        <f>IF([4]Identificar!F14&lt;&gt;"",[4]Identificar!F14,"")</f>
        <v>O que acarretaria multas e necessidade de ajustes emergenciais</v>
      </c>
      <c r="E14" s="278" t="str">
        <f>IF([4]Identificar!G14&lt;&gt;"",[4]Identificar!G14,"")</f>
        <v>Renan</v>
      </c>
      <c r="F14" s="277" t="s">
        <v>630</v>
      </c>
      <c r="G14" s="315">
        <v>550</v>
      </c>
      <c r="H14" s="316">
        <v>8</v>
      </c>
      <c r="I14" s="316" t="s">
        <v>624</v>
      </c>
      <c r="J14" s="317" t="str">
        <f>[4]Identificar!I14</f>
        <v>Incluir auditoria jurídica na fase de análise</v>
      </c>
      <c r="K14" s="317" t="str">
        <f>[4]Identificar!J14</f>
        <v>Contratar especialistas em compliance para correção rápida</v>
      </c>
    </row>
    <row r="15" spans="1:11" ht="46.8" x14ac:dyDescent="0.25">
      <c r="A15" s="278" t="str">
        <f>IF([4]Identificar!A15&lt;&gt;"",[4]Identificar!A15,"")</f>
        <v>R08</v>
      </c>
      <c r="B15" s="278" t="str">
        <f>IF([4]Identificar!D15&lt;&gt;"",[4]Identificar!D15,"")</f>
        <v>Como resultado da falta de análise detalhada de APIs de terceiros</v>
      </c>
      <c r="C15" s="278" t="str">
        <f>IF([4]Identificar!E15&lt;&gt;"",[4]Identificar!E15,"")</f>
        <v>Pode ocorrer falha na integração com sistemas parceiros</v>
      </c>
      <c r="D15" s="278" t="str">
        <f>IF([4]Identificar!F15&lt;&gt;"",[4]Identificar!F15,"")</f>
        <v>O que tornaria partes do sistema inoperantes</v>
      </c>
      <c r="E15" s="278" t="str">
        <f>IF([4]Identificar!G15&lt;&gt;"",[4]Identificar!G15,"")</f>
        <v>Fernando</v>
      </c>
      <c r="F15" s="277" t="s">
        <v>631</v>
      </c>
      <c r="G15" s="315">
        <v>3000</v>
      </c>
      <c r="H15" s="316">
        <v>6</v>
      </c>
      <c r="I15" s="316" t="s">
        <v>624</v>
      </c>
      <c r="J15" s="317" t="str">
        <f>[4]Identificar!I15</f>
        <v>Mapear todas as APIs necessárias e testar endpoints antes da validação</v>
      </c>
      <c r="K15" s="317" t="str">
        <f>[4]Identificar!J15</f>
        <v>Implementar módulos substitutos temporários (fallback)</v>
      </c>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6E869-FB15-4689-9CAF-AB38DF8A70F4}">
  <dimension ref="A1:H43"/>
  <sheetViews>
    <sheetView topLeftCell="A28" workbookViewId="0">
      <selection activeCell="B40" sqref="B40:G43"/>
    </sheetView>
  </sheetViews>
  <sheetFormatPr defaultRowHeight="13.2" x14ac:dyDescent="0.25"/>
  <cols>
    <col min="2" max="2" width="66.44140625" bestFit="1" customWidth="1"/>
    <col min="3" max="3" width="15.21875" customWidth="1"/>
    <col min="4" max="4" width="13.5546875" customWidth="1"/>
    <col min="5" max="5" width="14.33203125" customWidth="1"/>
    <col min="6" max="6" width="15.33203125" customWidth="1"/>
    <col min="7" max="7" width="17.5546875" customWidth="1"/>
  </cols>
  <sheetData>
    <row r="1" spans="1:8" x14ac:dyDescent="0.25">
      <c r="A1" s="434"/>
      <c r="C1" s="434"/>
      <c r="D1" s="434"/>
      <c r="E1" s="434"/>
      <c r="F1" s="434"/>
      <c r="G1" s="434"/>
      <c r="H1" s="434"/>
    </row>
    <row r="2" spans="1:8" ht="22.8" x14ac:dyDescent="0.4">
      <c r="A2" s="434"/>
      <c r="B2" s="502" t="s">
        <v>693</v>
      </c>
      <c r="C2" s="502"/>
      <c r="D2" s="502"/>
      <c r="E2" s="502"/>
      <c r="F2" s="502"/>
      <c r="G2" s="502"/>
    </row>
    <row r="3" spans="1:8" x14ac:dyDescent="0.25">
      <c r="A3" s="434"/>
      <c r="B3" s="434"/>
      <c r="C3" s="434"/>
      <c r="D3" s="434"/>
      <c r="E3" s="434"/>
      <c r="F3" s="434"/>
      <c r="G3" s="434"/>
      <c r="H3" s="434"/>
    </row>
    <row r="4" spans="1:8" x14ac:dyDescent="0.25">
      <c r="A4" s="434"/>
      <c r="B4" s="434"/>
      <c r="C4" s="434"/>
      <c r="D4" s="434"/>
      <c r="E4" s="434"/>
      <c r="F4" s="434"/>
      <c r="G4" s="434"/>
      <c r="H4" s="434"/>
    </row>
    <row r="5" spans="1:8" x14ac:dyDescent="0.25">
      <c r="A5" s="434"/>
      <c r="B5" s="503"/>
      <c r="C5" s="503"/>
      <c r="D5" s="503"/>
      <c r="E5" s="503"/>
      <c r="F5" s="503"/>
      <c r="G5" s="503"/>
      <c r="H5" s="434"/>
    </row>
    <row r="6" spans="1:8" x14ac:dyDescent="0.25">
      <c r="A6" s="434"/>
      <c r="B6" s="367" t="s">
        <v>641</v>
      </c>
      <c r="C6" s="367" t="s">
        <v>694</v>
      </c>
      <c r="D6" s="367" t="s">
        <v>695</v>
      </c>
      <c r="E6" s="367" t="s">
        <v>696</v>
      </c>
      <c r="F6" s="367" t="s">
        <v>697</v>
      </c>
      <c r="G6" s="367" t="s">
        <v>698</v>
      </c>
      <c r="H6" s="434"/>
    </row>
    <row r="7" spans="1:8" x14ac:dyDescent="0.25">
      <c r="A7" s="434"/>
      <c r="B7" s="368" t="s">
        <v>699</v>
      </c>
      <c r="C7" s="369" t="s">
        <v>700</v>
      </c>
      <c r="D7" s="369" t="s">
        <v>430</v>
      </c>
      <c r="E7" s="370">
        <v>45691</v>
      </c>
      <c r="F7" s="370">
        <v>45727</v>
      </c>
      <c r="G7" s="371">
        <v>10</v>
      </c>
      <c r="H7" s="434"/>
    </row>
    <row r="8" spans="1:8" x14ac:dyDescent="0.25">
      <c r="A8" s="434"/>
      <c r="B8" s="368" t="s">
        <v>701</v>
      </c>
      <c r="C8" s="369">
        <v>1.2</v>
      </c>
      <c r="D8" s="369" t="s">
        <v>702</v>
      </c>
      <c r="E8" s="370">
        <v>45691</v>
      </c>
      <c r="F8" s="370">
        <v>45727</v>
      </c>
      <c r="G8" s="371">
        <v>36</v>
      </c>
      <c r="H8" s="434"/>
    </row>
    <row r="9" spans="1:8" x14ac:dyDescent="0.25">
      <c r="A9" s="434"/>
      <c r="B9" s="368" t="s">
        <v>342</v>
      </c>
      <c r="C9" s="369">
        <v>1.3</v>
      </c>
      <c r="D9" s="369" t="s">
        <v>433</v>
      </c>
      <c r="E9" s="370">
        <v>45691</v>
      </c>
      <c r="F9" s="370">
        <v>45727</v>
      </c>
      <c r="G9" s="371">
        <v>36</v>
      </c>
      <c r="H9" s="434"/>
    </row>
    <row r="10" spans="1:8" x14ac:dyDescent="0.25">
      <c r="A10" s="434"/>
      <c r="B10" s="368" t="s">
        <v>703</v>
      </c>
      <c r="C10" s="369" t="s">
        <v>36</v>
      </c>
      <c r="D10" s="369" t="s">
        <v>704</v>
      </c>
      <c r="E10" s="370">
        <v>45691</v>
      </c>
      <c r="F10" s="370">
        <v>45727</v>
      </c>
      <c r="G10" s="371">
        <v>36</v>
      </c>
      <c r="H10" s="434"/>
    </row>
    <row r="11" spans="1:8" x14ac:dyDescent="0.25">
      <c r="A11" s="434"/>
      <c r="B11" s="368" t="s">
        <v>705</v>
      </c>
      <c r="C11" s="369" t="s">
        <v>37</v>
      </c>
      <c r="D11" s="369" t="s">
        <v>706</v>
      </c>
      <c r="E11" s="370">
        <v>45691</v>
      </c>
      <c r="F11" s="370">
        <v>45727</v>
      </c>
      <c r="G11" s="371">
        <v>36</v>
      </c>
      <c r="H11" s="434"/>
    </row>
    <row r="12" spans="1:8" x14ac:dyDescent="0.25">
      <c r="A12" s="434"/>
      <c r="B12" s="368" t="s">
        <v>707</v>
      </c>
      <c r="C12" s="369" t="s">
        <v>53</v>
      </c>
      <c r="D12" s="369" t="s">
        <v>708</v>
      </c>
      <c r="E12" s="370">
        <v>45691</v>
      </c>
      <c r="F12" s="370">
        <v>45727</v>
      </c>
      <c r="G12" s="371">
        <v>36</v>
      </c>
      <c r="H12" s="434"/>
    </row>
    <row r="13" spans="1:8" x14ac:dyDescent="0.25">
      <c r="A13" s="434"/>
      <c r="B13" s="368" t="s">
        <v>709</v>
      </c>
      <c r="C13" s="369" t="s">
        <v>117</v>
      </c>
      <c r="D13" s="369" t="s">
        <v>710</v>
      </c>
      <c r="E13" s="370">
        <v>45728</v>
      </c>
      <c r="F13" s="370">
        <v>45732</v>
      </c>
      <c r="G13" s="371">
        <v>4</v>
      </c>
      <c r="H13" s="434"/>
    </row>
    <row r="14" spans="1:8" x14ac:dyDescent="0.25">
      <c r="A14" s="434"/>
      <c r="B14" s="368" t="s">
        <v>711</v>
      </c>
      <c r="C14" s="369" t="s">
        <v>59</v>
      </c>
      <c r="D14" s="369" t="s">
        <v>712</v>
      </c>
      <c r="E14" s="370">
        <v>45728</v>
      </c>
      <c r="F14" s="370">
        <v>45732</v>
      </c>
      <c r="G14" s="371">
        <v>4</v>
      </c>
      <c r="H14" s="434"/>
    </row>
    <row r="15" spans="1:8" x14ac:dyDescent="0.25">
      <c r="A15" s="434"/>
      <c r="B15" s="368" t="s">
        <v>713</v>
      </c>
      <c r="C15" s="369" t="s">
        <v>714</v>
      </c>
      <c r="D15" s="369" t="s">
        <v>431</v>
      </c>
      <c r="E15" s="370">
        <v>45728</v>
      </c>
      <c r="F15" s="370">
        <v>45732</v>
      </c>
      <c r="G15" s="371">
        <v>4</v>
      </c>
      <c r="H15" s="434"/>
    </row>
    <row r="16" spans="1:8" x14ac:dyDescent="0.25">
      <c r="A16" s="434"/>
      <c r="B16" s="368" t="s">
        <v>715</v>
      </c>
      <c r="C16" s="369" t="s">
        <v>716</v>
      </c>
      <c r="D16" s="369" t="s">
        <v>717</v>
      </c>
      <c r="E16" s="370">
        <v>45733</v>
      </c>
      <c r="F16" s="370">
        <v>45777</v>
      </c>
      <c r="G16" s="371">
        <v>44</v>
      </c>
      <c r="H16" s="434"/>
    </row>
    <row r="17" spans="1:8" x14ac:dyDescent="0.25">
      <c r="A17" s="434"/>
      <c r="B17" s="368" t="s">
        <v>718</v>
      </c>
      <c r="C17" s="369" t="s">
        <v>719</v>
      </c>
      <c r="D17" s="369" t="s">
        <v>720</v>
      </c>
      <c r="E17" s="370">
        <v>45733</v>
      </c>
      <c r="F17" s="370">
        <v>45777</v>
      </c>
      <c r="G17" s="371">
        <v>44</v>
      </c>
      <c r="H17" s="434"/>
    </row>
    <row r="18" spans="1:8" x14ac:dyDescent="0.25">
      <c r="A18" s="434"/>
      <c r="B18" s="368" t="s">
        <v>721</v>
      </c>
      <c r="C18" s="369" t="s">
        <v>722</v>
      </c>
      <c r="D18" s="369" t="s">
        <v>723</v>
      </c>
      <c r="E18" s="370">
        <v>45733</v>
      </c>
      <c r="F18" s="370">
        <v>45777</v>
      </c>
      <c r="G18" s="371">
        <v>44</v>
      </c>
      <c r="H18" s="434"/>
    </row>
    <row r="19" spans="1:8" x14ac:dyDescent="0.25">
      <c r="A19" s="434"/>
      <c r="B19" s="368" t="s">
        <v>724</v>
      </c>
      <c r="C19" s="369" t="s">
        <v>725</v>
      </c>
      <c r="D19" s="369" t="s">
        <v>726</v>
      </c>
      <c r="E19" s="370">
        <v>45733</v>
      </c>
      <c r="F19" s="370">
        <v>45777</v>
      </c>
      <c r="G19" s="371">
        <v>44</v>
      </c>
      <c r="H19" s="434"/>
    </row>
    <row r="20" spans="1:8" x14ac:dyDescent="0.25">
      <c r="A20" s="434"/>
      <c r="B20" s="368" t="s">
        <v>727</v>
      </c>
      <c r="C20" s="369" t="s">
        <v>728</v>
      </c>
      <c r="D20" s="369" t="s">
        <v>729</v>
      </c>
      <c r="E20" s="370">
        <v>45733</v>
      </c>
      <c r="F20" s="370">
        <v>45777</v>
      </c>
      <c r="G20" s="371">
        <v>44</v>
      </c>
      <c r="H20" s="434"/>
    </row>
    <row r="21" spans="1:8" x14ac:dyDescent="0.25">
      <c r="A21" s="434"/>
      <c r="B21" s="368" t="s">
        <v>730</v>
      </c>
      <c r="C21" s="369" t="s">
        <v>731</v>
      </c>
      <c r="D21" s="369" t="s">
        <v>732</v>
      </c>
      <c r="E21" s="370">
        <v>45733</v>
      </c>
      <c r="F21" s="370">
        <v>45777</v>
      </c>
      <c r="G21" s="371">
        <v>44</v>
      </c>
      <c r="H21" s="434"/>
    </row>
    <row r="22" spans="1:8" x14ac:dyDescent="0.25">
      <c r="A22" s="434"/>
      <c r="B22" s="368" t="s">
        <v>733</v>
      </c>
      <c r="C22" s="369" t="s">
        <v>38</v>
      </c>
      <c r="D22" s="369" t="s">
        <v>734</v>
      </c>
      <c r="E22" s="370">
        <v>45733</v>
      </c>
      <c r="F22" s="370">
        <v>45777</v>
      </c>
      <c r="G22" s="371">
        <v>44</v>
      </c>
      <c r="H22" s="434"/>
    </row>
    <row r="23" spans="1:8" x14ac:dyDescent="0.25">
      <c r="A23" s="434"/>
      <c r="B23" s="368" t="s">
        <v>735</v>
      </c>
      <c r="C23" s="369" t="s">
        <v>66</v>
      </c>
      <c r="D23" s="369" t="s">
        <v>736</v>
      </c>
      <c r="E23" s="370">
        <v>45733</v>
      </c>
      <c r="F23" s="370">
        <v>45777</v>
      </c>
      <c r="G23" s="371">
        <v>44</v>
      </c>
      <c r="H23" s="434"/>
    </row>
    <row r="24" spans="1:8" x14ac:dyDescent="0.25">
      <c r="A24" s="434"/>
      <c r="B24" s="368" t="s">
        <v>737</v>
      </c>
      <c r="C24" s="369" t="s">
        <v>67</v>
      </c>
      <c r="D24" s="369" t="s">
        <v>432</v>
      </c>
      <c r="E24" s="370">
        <v>45733</v>
      </c>
      <c r="F24" s="370">
        <v>45777</v>
      </c>
      <c r="G24" s="371">
        <v>44</v>
      </c>
      <c r="H24" s="434"/>
    </row>
    <row r="25" spans="1:8" x14ac:dyDescent="0.25">
      <c r="A25" s="434"/>
      <c r="B25" s="368" t="s">
        <v>370</v>
      </c>
      <c r="C25" s="369">
        <v>5.0999999999999996</v>
      </c>
      <c r="D25" s="369" t="s">
        <v>738</v>
      </c>
      <c r="E25" s="370">
        <v>45778</v>
      </c>
      <c r="F25" s="370">
        <v>45787</v>
      </c>
      <c r="G25" s="371">
        <v>9</v>
      </c>
      <c r="H25" s="434"/>
    </row>
    <row r="26" spans="1:8" x14ac:dyDescent="0.25">
      <c r="A26" s="434"/>
      <c r="B26" s="368" t="s">
        <v>371</v>
      </c>
      <c r="C26" s="369">
        <v>5.2</v>
      </c>
      <c r="D26" s="369" t="s">
        <v>739</v>
      </c>
      <c r="E26" s="370">
        <v>45778</v>
      </c>
      <c r="F26" s="370">
        <v>45787</v>
      </c>
      <c r="G26" s="371">
        <v>9</v>
      </c>
      <c r="H26" s="434"/>
    </row>
    <row r="27" spans="1:8" x14ac:dyDescent="0.25">
      <c r="A27" s="434"/>
      <c r="B27" s="368" t="s">
        <v>740</v>
      </c>
      <c r="C27" s="369">
        <v>5.3</v>
      </c>
      <c r="D27" s="369" t="s">
        <v>741</v>
      </c>
      <c r="E27" s="370">
        <v>45778</v>
      </c>
      <c r="F27" s="370">
        <v>45787</v>
      </c>
      <c r="G27" s="371">
        <v>9</v>
      </c>
      <c r="H27" s="434"/>
    </row>
    <row r="28" spans="1:8" x14ac:dyDescent="0.25">
      <c r="A28" s="434"/>
      <c r="B28" s="368" t="s">
        <v>742</v>
      </c>
      <c r="C28" s="369">
        <v>5.4</v>
      </c>
      <c r="D28" s="369" t="s">
        <v>743</v>
      </c>
      <c r="E28" s="370">
        <v>45778</v>
      </c>
      <c r="F28" s="370">
        <v>45787</v>
      </c>
      <c r="G28" s="371">
        <v>9</v>
      </c>
      <c r="H28" s="434"/>
    </row>
    <row r="29" spans="1:8" x14ac:dyDescent="0.25">
      <c r="A29" s="434"/>
      <c r="B29" s="368" t="s">
        <v>744</v>
      </c>
      <c r="C29" s="369">
        <v>5.5</v>
      </c>
      <c r="D29" s="369" t="s">
        <v>745</v>
      </c>
      <c r="E29" s="370">
        <v>45778</v>
      </c>
      <c r="F29" s="370">
        <v>45787</v>
      </c>
      <c r="G29" s="371">
        <v>9</v>
      </c>
      <c r="H29" s="434"/>
    </row>
    <row r="30" spans="1:8" x14ac:dyDescent="0.25">
      <c r="A30" s="434"/>
      <c r="B30" s="368" t="s">
        <v>746</v>
      </c>
      <c r="C30" s="369">
        <v>5.6</v>
      </c>
      <c r="D30" s="369" t="s">
        <v>747</v>
      </c>
      <c r="E30" s="370">
        <v>45778</v>
      </c>
      <c r="F30" s="370">
        <v>45787</v>
      </c>
      <c r="G30" s="371">
        <v>9</v>
      </c>
      <c r="H30" s="434"/>
    </row>
    <row r="31" spans="1:8" x14ac:dyDescent="0.25">
      <c r="A31" s="434"/>
      <c r="B31" s="368" t="s">
        <v>748</v>
      </c>
      <c r="C31" s="369">
        <v>6.1</v>
      </c>
      <c r="D31" s="369" t="s">
        <v>749</v>
      </c>
      <c r="E31" s="370">
        <v>45788</v>
      </c>
      <c r="F31" s="370">
        <v>45790</v>
      </c>
      <c r="G31" s="371">
        <v>2</v>
      </c>
      <c r="H31" s="434"/>
    </row>
    <row r="32" spans="1:8" x14ac:dyDescent="0.25">
      <c r="A32" s="434"/>
      <c r="B32" s="368" t="s">
        <v>750</v>
      </c>
      <c r="C32" s="369">
        <v>7.1</v>
      </c>
      <c r="D32" s="369" t="s">
        <v>751</v>
      </c>
      <c r="E32" s="370">
        <v>45791</v>
      </c>
      <c r="F32" s="370">
        <v>45795</v>
      </c>
      <c r="G32" s="371">
        <v>4</v>
      </c>
      <c r="H32" s="434"/>
    </row>
    <row r="33" spans="1:8" x14ac:dyDescent="0.25">
      <c r="A33" s="434"/>
      <c r="B33" s="368" t="s">
        <v>752</v>
      </c>
      <c r="C33" s="369">
        <v>7.2</v>
      </c>
      <c r="D33" s="369" t="s">
        <v>753</v>
      </c>
      <c r="E33" s="370">
        <v>45791</v>
      </c>
      <c r="F33" s="370">
        <v>45795</v>
      </c>
      <c r="G33" s="371">
        <v>4</v>
      </c>
      <c r="H33" s="434"/>
    </row>
    <row r="34" spans="1:8" x14ac:dyDescent="0.25">
      <c r="A34" s="434"/>
      <c r="B34" s="368" t="s">
        <v>754</v>
      </c>
      <c r="C34" s="369">
        <v>8.1</v>
      </c>
      <c r="D34" s="369" t="s">
        <v>755</v>
      </c>
      <c r="E34" s="370">
        <v>45796</v>
      </c>
      <c r="F34" s="370">
        <v>45798</v>
      </c>
      <c r="G34" s="371">
        <v>2</v>
      </c>
      <c r="H34" s="434"/>
    </row>
    <row r="35" spans="1:8" x14ac:dyDescent="0.25">
      <c r="A35" s="434"/>
      <c r="B35" s="368" t="s">
        <v>756</v>
      </c>
      <c r="C35" s="369">
        <v>8.1999999999999993</v>
      </c>
      <c r="D35" s="369" t="s">
        <v>757</v>
      </c>
      <c r="E35" s="370">
        <v>45796</v>
      </c>
      <c r="F35" s="370">
        <v>45798</v>
      </c>
      <c r="G35" s="371">
        <v>2</v>
      </c>
      <c r="H35" s="434"/>
    </row>
    <row r="36" spans="1:8" x14ac:dyDescent="0.25">
      <c r="A36" s="434"/>
      <c r="B36" s="368" t="s">
        <v>758</v>
      </c>
      <c r="C36" s="369">
        <v>9.1</v>
      </c>
      <c r="D36" s="369" t="s">
        <v>759</v>
      </c>
      <c r="E36" s="370">
        <v>45796</v>
      </c>
      <c r="F36" s="370">
        <v>45798</v>
      </c>
      <c r="G36" s="371">
        <v>2</v>
      </c>
      <c r="H36" s="434"/>
    </row>
    <row r="37" spans="1:8" x14ac:dyDescent="0.25">
      <c r="A37" s="434"/>
      <c r="B37" s="368" t="s">
        <v>760</v>
      </c>
      <c r="C37" s="369">
        <v>9.1999999999999993</v>
      </c>
      <c r="D37" s="369" t="s">
        <v>761</v>
      </c>
      <c r="E37" s="370">
        <v>45796</v>
      </c>
      <c r="F37" s="370">
        <v>45798</v>
      </c>
      <c r="G37" s="371">
        <v>2</v>
      </c>
      <c r="H37" s="434"/>
    </row>
    <row r="38" spans="1:8" x14ac:dyDescent="0.25">
      <c r="A38" s="434"/>
      <c r="B38" s="368" t="s">
        <v>762</v>
      </c>
      <c r="C38" s="369">
        <v>10.1</v>
      </c>
      <c r="D38" s="369" t="s">
        <v>763</v>
      </c>
      <c r="E38" s="370">
        <v>45799</v>
      </c>
      <c r="F38" s="370">
        <v>45805</v>
      </c>
      <c r="G38" s="371">
        <v>6</v>
      </c>
      <c r="H38" s="434"/>
    </row>
    <row r="39" spans="1:8" x14ac:dyDescent="0.25">
      <c r="A39" s="434"/>
      <c r="B39" s="368" t="s">
        <v>764</v>
      </c>
      <c r="C39" s="369">
        <v>10.199999999999999</v>
      </c>
      <c r="D39" s="369" t="s">
        <v>765</v>
      </c>
      <c r="E39" s="370">
        <v>45799</v>
      </c>
      <c r="F39" s="370">
        <v>45805</v>
      </c>
      <c r="G39" s="371">
        <v>6</v>
      </c>
      <c r="H39" s="434"/>
    </row>
    <row r="40" spans="1:8" x14ac:dyDescent="0.25">
      <c r="A40" s="434"/>
      <c r="B40" s="504"/>
      <c r="C40" s="504"/>
      <c r="D40" s="504"/>
      <c r="E40" s="504"/>
      <c r="F40" s="504"/>
      <c r="G40" s="504"/>
      <c r="H40" s="434"/>
    </row>
    <row r="41" spans="1:8" x14ac:dyDescent="0.25">
      <c r="A41" s="434"/>
      <c r="B41" s="434"/>
      <c r="C41" s="434"/>
      <c r="D41" s="434"/>
      <c r="E41" s="434"/>
      <c r="F41" s="434"/>
      <c r="G41" s="434"/>
      <c r="H41" s="434"/>
    </row>
    <row r="42" spans="1:8" x14ac:dyDescent="0.25">
      <c r="A42" s="434"/>
      <c r="B42" s="434"/>
      <c r="C42" s="434"/>
      <c r="D42" s="434"/>
      <c r="E42" s="434"/>
      <c r="F42" s="434"/>
      <c r="G42" s="434"/>
      <c r="H42" s="434"/>
    </row>
    <row r="43" spans="1:8" x14ac:dyDescent="0.25">
      <c r="A43" s="434"/>
      <c r="B43" s="434"/>
      <c r="C43" s="434"/>
      <c r="D43" s="434"/>
      <c r="E43" s="434"/>
      <c r="F43" s="434"/>
      <c r="G43" s="434"/>
      <c r="H43" s="434"/>
    </row>
  </sheetData>
  <mergeCells count="7">
    <mergeCell ref="B2:G2"/>
    <mergeCell ref="A1:A43"/>
    <mergeCell ref="B4:G5"/>
    <mergeCell ref="C1:H1"/>
    <mergeCell ref="B3:H3"/>
    <mergeCell ref="H4:H43"/>
    <mergeCell ref="B40:G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B647-CCA7-4A43-ABF0-9C720AD07181}">
  <dimension ref="B2:AJ57"/>
  <sheetViews>
    <sheetView topLeftCell="B1" zoomScale="62" workbookViewId="0">
      <selection activeCell="B6" sqref="B6"/>
    </sheetView>
  </sheetViews>
  <sheetFormatPr defaultRowHeight="13.2" x14ac:dyDescent="0.25"/>
  <cols>
    <col min="2" max="2" width="55.33203125" customWidth="1"/>
    <col min="3" max="3" width="9" bestFit="1" customWidth="1"/>
    <col min="4" max="4" width="12.21875" bestFit="1" customWidth="1"/>
    <col min="5" max="5" width="8.33203125" bestFit="1" customWidth="1"/>
  </cols>
  <sheetData>
    <row r="2" spans="2:35" ht="22.8" x14ac:dyDescent="0.4">
      <c r="B2" s="366" t="s">
        <v>693</v>
      </c>
      <c r="C2" s="366"/>
      <c r="D2" s="372"/>
      <c r="E2" s="372"/>
      <c r="F2" s="372"/>
      <c r="H2" s="372"/>
      <c r="I2" s="372"/>
      <c r="J2" s="372"/>
      <c r="K2" s="372"/>
      <c r="L2" s="372"/>
      <c r="M2" s="372"/>
      <c r="N2" s="372"/>
      <c r="O2" s="372"/>
      <c r="P2" s="372"/>
      <c r="Q2" s="372"/>
      <c r="R2" s="372"/>
      <c r="S2" s="372"/>
      <c r="Z2" s="372"/>
      <c r="AA2" s="372"/>
      <c r="AB2" s="372"/>
      <c r="AC2" s="372"/>
      <c r="AD2" s="372"/>
      <c r="AE2" s="372"/>
      <c r="AF2" s="372"/>
      <c r="AG2" s="372"/>
      <c r="AH2" s="372"/>
      <c r="AI2" s="372"/>
    </row>
    <row r="3" spans="2:35" x14ac:dyDescent="0.25">
      <c r="B3" s="372"/>
      <c r="C3" s="372"/>
      <c r="D3" s="372"/>
      <c r="E3" s="372"/>
      <c r="F3" s="372"/>
      <c r="H3" s="372"/>
      <c r="I3" s="372"/>
      <c r="J3" s="372"/>
      <c r="K3" s="372"/>
      <c r="L3" s="372"/>
      <c r="M3" s="372"/>
      <c r="N3" s="372"/>
      <c r="O3" s="372"/>
      <c r="P3" s="372"/>
      <c r="Q3" s="372"/>
      <c r="R3" s="372"/>
      <c r="S3" s="372"/>
      <c r="AA3" s="372"/>
      <c r="AD3" s="372"/>
      <c r="AG3" s="372"/>
    </row>
    <row r="4" spans="2:35" ht="15" x14ac:dyDescent="0.25">
      <c r="B4" s="372"/>
      <c r="C4" s="373"/>
      <c r="D4" s="372"/>
      <c r="E4" s="372"/>
      <c r="F4" s="372"/>
      <c r="H4" s="372"/>
      <c r="I4" s="372"/>
      <c r="J4" s="372"/>
      <c r="K4" s="372"/>
      <c r="L4" s="372"/>
      <c r="M4" s="372"/>
      <c r="N4" s="372"/>
      <c r="O4" s="372"/>
      <c r="R4" s="372"/>
      <c r="AA4" s="372"/>
      <c r="AD4" s="372"/>
    </row>
    <row r="5" spans="2:35" x14ac:dyDescent="0.25">
      <c r="B5" s="372"/>
      <c r="C5" s="372"/>
      <c r="D5" s="372"/>
      <c r="E5" s="372"/>
      <c r="F5" s="372"/>
      <c r="H5" s="372"/>
      <c r="I5" s="372"/>
      <c r="J5" s="372"/>
      <c r="K5" s="372"/>
      <c r="L5" s="372"/>
      <c r="M5" s="372"/>
      <c r="N5" s="372"/>
      <c r="O5" s="372"/>
      <c r="R5" s="372"/>
      <c r="AA5" s="372"/>
      <c r="AD5" s="372"/>
    </row>
    <row r="6" spans="2:35" x14ac:dyDescent="0.25">
      <c r="B6" s="372"/>
      <c r="C6" s="372"/>
      <c r="D6" s="372"/>
      <c r="E6" s="372"/>
    </row>
    <row r="7" spans="2:35" ht="13.8" thickBot="1" x14ac:dyDescent="0.3">
      <c r="B7" s="374" t="s">
        <v>641</v>
      </c>
      <c r="C7" s="367" t="s">
        <v>695</v>
      </c>
      <c r="D7" s="367" t="s">
        <v>2</v>
      </c>
      <c r="E7" s="367" t="s">
        <v>766</v>
      </c>
      <c r="H7" s="372"/>
      <c r="J7" s="372"/>
      <c r="K7" s="372"/>
      <c r="L7" s="372"/>
      <c r="M7" s="372"/>
      <c r="N7" s="372"/>
      <c r="O7" s="372"/>
      <c r="P7" s="372"/>
      <c r="Q7" s="372"/>
      <c r="T7" s="372"/>
      <c r="W7" s="372"/>
      <c r="X7" s="372"/>
      <c r="Y7" s="372"/>
      <c r="Z7" s="372"/>
      <c r="AC7" s="372"/>
      <c r="AF7" s="372"/>
    </row>
    <row r="8" spans="2:35" ht="13.8" thickBot="1" x14ac:dyDescent="0.3">
      <c r="B8" s="368" t="s">
        <v>699</v>
      </c>
      <c r="C8" s="369" t="s">
        <v>430</v>
      </c>
      <c r="D8" s="371" t="s">
        <v>430</v>
      </c>
      <c r="E8" s="371">
        <v>10</v>
      </c>
      <c r="H8" s="375"/>
      <c r="I8" s="375"/>
      <c r="K8" s="376" t="s">
        <v>430</v>
      </c>
      <c r="L8" s="377">
        <v>7</v>
      </c>
      <c r="M8" s="375"/>
      <c r="N8" s="375"/>
      <c r="O8" s="376" t="s">
        <v>702</v>
      </c>
      <c r="P8" s="377">
        <v>7</v>
      </c>
      <c r="Q8" s="375"/>
      <c r="R8" s="375"/>
      <c r="S8" s="378" t="s">
        <v>433</v>
      </c>
      <c r="T8" s="379">
        <v>7</v>
      </c>
      <c r="U8" s="372"/>
      <c r="W8" s="376" t="s">
        <v>704</v>
      </c>
      <c r="X8" s="377">
        <v>7</v>
      </c>
      <c r="AA8" s="376" t="s">
        <v>706</v>
      </c>
      <c r="AB8" s="377">
        <v>7</v>
      </c>
      <c r="AD8" s="372"/>
      <c r="AG8" s="372"/>
    </row>
    <row r="9" spans="2:35" ht="13.8" thickBot="1" x14ac:dyDescent="0.3">
      <c r="B9" s="368" t="s">
        <v>701</v>
      </c>
      <c r="C9" s="369" t="s">
        <v>702</v>
      </c>
      <c r="D9" s="371" t="s">
        <v>430</v>
      </c>
      <c r="E9" s="371">
        <v>36</v>
      </c>
      <c r="H9" s="375"/>
      <c r="I9" s="375"/>
      <c r="K9" s="380">
        <v>0</v>
      </c>
      <c r="L9" s="381">
        <v>0</v>
      </c>
      <c r="M9" s="375"/>
      <c r="N9" s="375" t="s">
        <v>767</v>
      </c>
      <c r="O9" s="380">
        <v>0</v>
      </c>
      <c r="P9" s="381">
        <v>0</v>
      </c>
      <c r="Q9" s="375"/>
      <c r="R9" s="375"/>
      <c r="S9" s="380">
        <v>7</v>
      </c>
      <c r="T9" s="381">
        <v>7</v>
      </c>
      <c r="U9" s="372"/>
      <c r="W9" s="382">
        <v>14</v>
      </c>
      <c r="X9" s="383">
        <v>14</v>
      </c>
      <c r="AA9" s="382">
        <v>21</v>
      </c>
      <c r="AB9" s="383">
        <v>21</v>
      </c>
      <c r="AH9" s="372"/>
    </row>
    <row r="10" spans="2:35" ht="13.8" thickBot="1" x14ac:dyDescent="0.3">
      <c r="B10" s="368" t="s">
        <v>707</v>
      </c>
      <c r="C10" s="369" t="s">
        <v>433</v>
      </c>
      <c r="D10" s="371" t="s">
        <v>702</v>
      </c>
      <c r="E10" s="371">
        <v>36</v>
      </c>
      <c r="H10" s="375"/>
      <c r="I10" s="375"/>
      <c r="K10" s="384">
        <v>0</v>
      </c>
      <c r="L10" s="385">
        <v>7</v>
      </c>
      <c r="M10" s="375"/>
      <c r="N10" s="375"/>
      <c r="O10" s="384">
        <v>0</v>
      </c>
      <c r="P10" s="385">
        <v>7</v>
      </c>
      <c r="R10" s="375"/>
      <c r="S10" s="384">
        <v>7</v>
      </c>
      <c r="T10" s="385">
        <v>14</v>
      </c>
      <c r="U10" s="372"/>
      <c r="W10" s="386">
        <v>14</v>
      </c>
      <c r="X10" s="387">
        <v>21</v>
      </c>
      <c r="AA10" s="386">
        <v>21</v>
      </c>
      <c r="AB10" s="387">
        <v>28</v>
      </c>
      <c r="AE10" s="376" t="s">
        <v>710</v>
      </c>
      <c r="AF10" s="377">
        <v>7</v>
      </c>
    </row>
    <row r="11" spans="2:35" ht="13.8" thickBot="1" x14ac:dyDescent="0.3">
      <c r="B11" s="368" t="s">
        <v>342</v>
      </c>
      <c r="C11" s="369" t="s">
        <v>704</v>
      </c>
      <c r="D11" s="371" t="s">
        <v>430</v>
      </c>
      <c r="E11" s="371">
        <v>36</v>
      </c>
      <c r="H11" s="375"/>
      <c r="I11" s="375"/>
      <c r="K11" s="388">
        <v>0</v>
      </c>
      <c r="L11" s="388">
        <v>7</v>
      </c>
      <c r="M11" s="375"/>
      <c r="N11" s="375"/>
      <c r="O11" s="388">
        <v>0</v>
      </c>
      <c r="P11" s="388">
        <v>7</v>
      </c>
      <c r="S11" s="389">
        <v>0</v>
      </c>
      <c r="T11" s="389">
        <v>7</v>
      </c>
      <c r="U11" s="372"/>
      <c r="W11" s="390">
        <v>0</v>
      </c>
      <c r="X11" s="390">
        <v>7</v>
      </c>
      <c r="AA11" s="391">
        <v>0</v>
      </c>
      <c r="AB11" s="391">
        <v>7</v>
      </c>
      <c r="AE11" s="382">
        <v>35</v>
      </c>
      <c r="AF11" s="383">
        <v>35</v>
      </c>
      <c r="AH11" s="376" t="s">
        <v>712</v>
      </c>
      <c r="AI11" s="377">
        <v>7</v>
      </c>
    </row>
    <row r="12" spans="2:35" x14ac:dyDescent="0.25">
      <c r="B12" s="392" t="s">
        <v>703</v>
      </c>
      <c r="C12" s="393" t="s">
        <v>706</v>
      </c>
      <c r="D12" s="394" t="s">
        <v>704</v>
      </c>
      <c r="E12" s="394">
        <v>36</v>
      </c>
      <c r="H12" s="375"/>
      <c r="AE12" s="386">
        <v>35</v>
      </c>
      <c r="AF12" s="387">
        <v>42</v>
      </c>
      <c r="AH12" s="382">
        <v>42</v>
      </c>
      <c r="AI12" s="383">
        <v>42</v>
      </c>
    </row>
    <row r="13" spans="2:35" ht="13.8" thickBot="1" x14ac:dyDescent="0.3">
      <c r="B13" s="368" t="s">
        <v>709</v>
      </c>
      <c r="C13" s="393" t="s">
        <v>708</v>
      </c>
      <c r="D13" s="394" t="s">
        <v>704</v>
      </c>
      <c r="E13" s="394">
        <v>36</v>
      </c>
      <c r="H13" s="395"/>
      <c r="AE13" s="391">
        <f>AE11-AE12</f>
        <v>0</v>
      </c>
      <c r="AF13" s="391">
        <v>7</v>
      </c>
      <c r="AH13" s="386">
        <v>42</v>
      </c>
      <c r="AI13" s="387">
        <v>49</v>
      </c>
    </row>
    <row r="14" spans="2:35" ht="13.8" thickBot="1" x14ac:dyDescent="0.3">
      <c r="B14" s="368" t="s">
        <v>711</v>
      </c>
      <c r="C14" s="393" t="s">
        <v>710</v>
      </c>
      <c r="D14" s="394" t="s">
        <v>768</v>
      </c>
      <c r="E14" s="394">
        <v>4</v>
      </c>
      <c r="H14" s="395"/>
      <c r="AH14" s="390">
        <f>AH13-AH12</f>
        <v>0</v>
      </c>
      <c r="AI14" s="390">
        <f>AI13-AI12</f>
        <v>7</v>
      </c>
    </row>
    <row r="15" spans="2:35" ht="13.8" thickBot="1" x14ac:dyDescent="0.3">
      <c r="B15" s="368" t="s">
        <v>713</v>
      </c>
      <c r="C15" s="393" t="s">
        <v>712</v>
      </c>
      <c r="D15" s="394" t="s">
        <v>710</v>
      </c>
      <c r="E15" s="394">
        <v>4</v>
      </c>
      <c r="H15" s="376" t="s">
        <v>708</v>
      </c>
      <c r="I15" s="377">
        <v>7</v>
      </c>
      <c r="Q15" s="376" t="s">
        <v>741</v>
      </c>
      <c r="R15" s="377">
        <v>21</v>
      </c>
      <c r="AH15" s="372"/>
    </row>
    <row r="16" spans="2:35" ht="13.8" thickBot="1" x14ac:dyDescent="0.3">
      <c r="B16" s="368" t="s">
        <v>715</v>
      </c>
      <c r="C16" s="393" t="s">
        <v>431</v>
      </c>
      <c r="D16" s="394" t="s">
        <v>708</v>
      </c>
      <c r="E16" s="394">
        <v>4</v>
      </c>
      <c r="H16" s="382">
        <v>28</v>
      </c>
      <c r="I16" s="383">
        <v>28</v>
      </c>
      <c r="K16" s="376" t="s">
        <v>761</v>
      </c>
      <c r="L16" s="377">
        <v>7</v>
      </c>
      <c r="Q16" s="380">
        <v>63</v>
      </c>
      <c r="R16" s="383">
        <v>63</v>
      </c>
      <c r="AH16" s="372"/>
    </row>
    <row r="17" spans="2:36" ht="13.8" thickBot="1" x14ac:dyDescent="0.3">
      <c r="B17" s="368" t="s">
        <v>718</v>
      </c>
      <c r="C17" s="393" t="s">
        <v>717</v>
      </c>
      <c r="D17" s="394" t="s">
        <v>769</v>
      </c>
      <c r="E17" s="394">
        <v>44</v>
      </c>
      <c r="H17" s="386">
        <v>28</v>
      </c>
      <c r="I17" s="387">
        <v>35</v>
      </c>
      <c r="K17" s="380">
        <v>98</v>
      </c>
      <c r="L17" s="383">
        <v>98</v>
      </c>
      <c r="Q17" s="386">
        <v>63</v>
      </c>
      <c r="R17" s="387">
        <v>84</v>
      </c>
    </row>
    <row r="18" spans="2:36" ht="13.8" thickBot="1" x14ac:dyDescent="0.3">
      <c r="B18" s="368" t="s">
        <v>721</v>
      </c>
      <c r="C18" s="393" t="s">
        <v>720</v>
      </c>
      <c r="D18" s="394" t="s">
        <v>770</v>
      </c>
      <c r="E18" s="394">
        <v>44</v>
      </c>
      <c r="H18" s="390">
        <v>0</v>
      </c>
      <c r="I18" s="390">
        <f>I17-I16</f>
        <v>7</v>
      </c>
      <c r="K18" s="386">
        <v>98</v>
      </c>
      <c r="L18" s="387">
        <v>105</v>
      </c>
      <c r="Q18" s="396">
        <f>Q17-Q16</f>
        <v>0</v>
      </c>
      <c r="R18" s="396">
        <v>21</v>
      </c>
      <c r="T18" s="376" t="s">
        <v>743</v>
      </c>
      <c r="U18" s="377">
        <v>7</v>
      </c>
    </row>
    <row r="19" spans="2:36" ht="13.8" thickBot="1" x14ac:dyDescent="0.3">
      <c r="B19" s="368" t="s">
        <v>727</v>
      </c>
      <c r="C19" s="393" t="s">
        <v>723</v>
      </c>
      <c r="D19" s="394" t="s">
        <v>433</v>
      </c>
      <c r="E19" s="394">
        <v>44</v>
      </c>
      <c r="H19" s="395"/>
      <c r="K19" s="390">
        <f>K18-K17</f>
        <v>0</v>
      </c>
      <c r="L19" s="390">
        <f>L18-L17</f>
        <v>7</v>
      </c>
      <c r="N19" s="376" t="s">
        <v>431</v>
      </c>
      <c r="O19" s="377">
        <v>7</v>
      </c>
      <c r="T19" s="382">
        <v>84</v>
      </c>
      <c r="U19" s="383">
        <v>84</v>
      </c>
      <c r="X19" s="376" t="s">
        <v>751</v>
      </c>
      <c r="Y19" s="377">
        <v>63</v>
      </c>
    </row>
    <row r="20" spans="2:36" ht="13.8" thickBot="1" x14ac:dyDescent="0.3">
      <c r="B20" s="368" t="s">
        <v>705</v>
      </c>
      <c r="C20" s="393" t="s">
        <v>726</v>
      </c>
      <c r="D20" s="394" t="s">
        <v>771</v>
      </c>
      <c r="E20" s="394">
        <v>44</v>
      </c>
      <c r="H20" s="395"/>
      <c r="N20" s="380">
        <v>49</v>
      </c>
      <c r="O20" s="381">
        <v>49</v>
      </c>
      <c r="T20" s="386">
        <v>84</v>
      </c>
      <c r="U20" s="387">
        <v>91</v>
      </c>
      <c r="X20" s="380">
        <v>28</v>
      </c>
      <c r="Y20" s="381">
        <v>28</v>
      </c>
      <c r="AI20" s="376" t="s">
        <v>745</v>
      </c>
      <c r="AJ20" s="377">
        <v>14</v>
      </c>
    </row>
    <row r="21" spans="2:36" ht="13.8" thickBot="1" x14ac:dyDescent="0.3">
      <c r="B21" s="368" t="s">
        <v>730</v>
      </c>
      <c r="C21" s="393" t="s">
        <v>729</v>
      </c>
      <c r="D21" s="394" t="s">
        <v>720</v>
      </c>
      <c r="E21" s="394">
        <v>44</v>
      </c>
      <c r="H21" s="395"/>
      <c r="N21" s="384">
        <v>49</v>
      </c>
      <c r="O21" s="385">
        <v>56</v>
      </c>
      <c r="T21" s="390">
        <f>T20-T19</f>
        <v>0</v>
      </c>
      <c r="U21" s="390">
        <f>U20-U19</f>
        <v>7</v>
      </c>
      <c r="X21" s="384">
        <v>28</v>
      </c>
      <c r="Y21" s="385">
        <v>91</v>
      </c>
      <c r="AI21" s="382">
        <v>56</v>
      </c>
      <c r="AJ21" s="383">
        <v>56</v>
      </c>
    </row>
    <row r="22" spans="2:36" ht="13.8" thickBot="1" x14ac:dyDescent="0.3">
      <c r="B22" s="368" t="s">
        <v>724</v>
      </c>
      <c r="C22" s="393" t="s">
        <v>732</v>
      </c>
      <c r="D22" s="394" t="s">
        <v>704</v>
      </c>
      <c r="E22" s="394">
        <v>44</v>
      </c>
      <c r="G22" s="376" t="s">
        <v>738</v>
      </c>
      <c r="H22" s="377">
        <v>21</v>
      </c>
      <c r="N22" s="388">
        <f>N20-N21</f>
        <v>0</v>
      </c>
      <c r="O22" s="388">
        <v>7</v>
      </c>
      <c r="X22" s="389">
        <f>X21-X20</f>
        <v>0</v>
      </c>
      <c r="Y22" s="389">
        <f>Y21-Y20</f>
        <v>63</v>
      </c>
      <c r="AD22" s="376" t="s">
        <v>757</v>
      </c>
      <c r="AE22" s="377">
        <v>7</v>
      </c>
      <c r="AI22" s="386">
        <v>56</v>
      </c>
      <c r="AJ22" s="387">
        <v>70</v>
      </c>
    </row>
    <row r="23" spans="2:36" ht="13.8" thickBot="1" x14ac:dyDescent="0.3">
      <c r="B23" s="368" t="s">
        <v>733</v>
      </c>
      <c r="C23" s="393" t="s">
        <v>734</v>
      </c>
      <c r="D23" s="394" t="s">
        <v>772</v>
      </c>
      <c r="E23" s="394">
        <v>44</v>
      </c>
      <c r="G23" s="380">
        <v>63</v>
      </c>
      <c r="H23" s="381">
        <v>63</v>
      </c>
      <c r="AD23" s="380">
        <v>91</v>
      </c>
      <c r="AE23" s="383">
        <v>91</v>
      </c>
      <c r="AI23" s="390">
        <f>AI22-AI21</f>
        <v>0</v>
      </c>
      <c r="AJ23" s="390">
        <f>AJ22-AJ21</f>
        <v>14</v>
      </c>
    </row>
    <row r="24" spans="2:36" ht="13.8" thickBot="1" x14ac:dyDescent="0.3">
      <c r="B24" s="368" t="s">
        <v>735</v>
      </c>
      <c r="C24" s="393" t="s">
        <v>736</v>
      </c>
      <c r="D24" s="394" t="s">
        <v>772</v>
      </c>
      <c r="E24" s="394">
        <v>44</v>
      </c>
      <c r="G24" s="384">
        <v>63</v>
      </c>
      <c r="H24" s="385">
        <v>84</v>
      </c>
      <c r="K24" s="376" t="s">
        <v>739</v>
      </c>
      <c r="L24" s="377">
        <v>7</v>
      </c>
      <c r="AD24" s="386">
        <v>91</v>
      </c>
      <c r="AE24" s="387">
        <v>98</v>
      </c>
    </row>
    <row r="25" spans="2:36" ht="13.8" thickBot="1" x14ac:dyDescent="0.3">
      <c r="B25" s="368" t="s">
        <v>737</v>
      </c>
      <c r="C25" s="393" t="s">
        <v>432</v>
      </c>
      <c r="D25" s="394" t="s">
        <v>704</v>
      </c>
      <c r="E25" s="394">
        <v>44</v>
      </c>
      <c r="G25" s="389">
        <f>G24-G23</f>
        <v>0</v>
      </c>
      <c r="H25" s="389">
        <f>H24-H23</f>
        <v>21</v>
      </c>
      <c r="K25" s="382">
        <v>63</v>
      </c>
      <c r="L25" s="383">
        <v>63</v>
      </c>
      <c r="Z25" s="376" t="s">
        <v>717</v>
      </c>
      <c r="AA25" s="377">
        <v>14</v>
      </c>
      <c r="AD25" s="396">
        <f>AD23-AD24</f>
        <v>0</v>
      </c>
      <c r="AE25" s="396">
        <f>AE23-AE24</f>
        <v>-7</v>
      </c>
      <c r="AF25" s="372"/>
    </row>
    <row r="26" spans="2:36" ht="13.8" thickBot="1" x14ac:dyDescent="0.3">
      <c r="B26" s="368" t="s">
        <v>370</v>
      </c>
      <c r="C26" s="393" t="s">
        <v>738</v>
      </c>
      <c r="D26" s="394" t="s">
        <v>773</v>
      </c>
      <c r="E26" s="394">
        <v>9</v>
      </c>
      <c r="K26" s="386">
        <v>63</v>
      </c>
      <c r="L26" s="387">
        <v>70</v>
      </c>
      <c r="Z26" s="380">
        <v>21</v>
      </c>
      <c r="AA26" s="381">
        <v>21</v>
      </c>
      <c r="AF26" s="372"/>
      <c r="AG26" s="372"/>
    </row>
    <row r="27" spans="2:36" ht="13.8" thickBot="1" x14ac:dyDescent="0.3">
      <c r="B27" s="368" t="s">
        <v>371</v>
      </c>
      <c r="C27" s="393" t="s">
        <v>739</v>
      </c>
      <c r="D27" s="394" t="s">
        <v>708</v>
      </c>
      <c r="E27" s="394">
        <v>9</v>
      </c>
      <c r="K27" s="391">
        <f>K25-K26</f>
        <v>0</v>
      </c>
      <c r="L27" s="391">
        <v>7</v>
      </c>
      <c r="S27" s="376" t="s">
        <v>726</v>
      </c>
      <c r="T27" s="377">
        <v>7</v>
      </c>
      <c r="Z27" s="384">
        <v>21</v>
      </c>
      <c r="AA27" s="385">
        <v>35</v>
      </c>
      <c r="AF27" s="372"/>
      <c r="AG27" s="372"/>
    </row>
    <row r="28" spans="2:36" ht="13.8" thickBot="1" x14ac:dyDescent="0.3">
      <c r="B28" s="368" t="s">
        <v>740</v>
      </c>
      <c r="C28" s="393" t="s">
        <v>741</v>
      </c>
      <c r="D28" s="394" t="s">
        <v>720</v>
      </c>
      <c r="E28" s="394">
        <v>9</v>
      </c>
      <c r="O28" s="376" t="s">
        <v>755</v>
      </c>
      <c r="P28" s="377">
        <v>7</v>
      </c>
      <c r="S28" s="382">
        <v>42</v>
      </c>
      <c r="T28" s="383">
        <v>42</v>
      </c>
      <c r="W28" s="376" t="s">
        <v>747</v>
      </c>
      <c r="X28" s="377">
        <v>14</v>
      </c>
      <c r="Z28" s="388">
        <v>0</v>
      </c>
      <c r="AA28" s="388">
        <v>14</v>
      </c>
      <c r="AF28" s="372"/>
    </row>
    <row r="29" spans="2:36" ht="13.8" thickBot="1" x14ac:dyDescent="0.3">
      <c r="B29" s="368" t="s">
        <v>742</v>
      </c>
      <c r="C29" s="393" t="s">
        <v>743</v>
      </c>
      <c r="D29" s="394" t="s">
        <v>729</v>
      </c>
      <c r="E29" s="394">
        <v>9</v>
      </c>
      <c r="H29" s="395"/>
      <c r="O29" s="380">
        <v>91</v>
      </c>
      <c r="P29" s="383">
        <v>91</v>
      </c>
      <c r="S29" s="386">
        <v>42</v>
      </c>
      <c r="T29" s="387">
        <v>49</v>
      </c>
      <c r="W29" s="380">
        <v>70</v>
      </c>
      <c r="X29" s="381">
        <v>70</v>
      </c>
      <c r="AI29" s="376" t="s">
        <v>749</v>
      </c>
      <c r="AJ29" s="377">
        <v>63</v>
      </c>
    </row>
    <row r="30" spans="2:36" ht="13.8" thickBot="1" x14ac:dyDescent="0.3">
      <c r="B30" s="368" t="s">
        <v>746</v>
      </c>
      <c r="C30" s="393" t="s">
        <v>745</v>
      </c>
      <c r="D30" s="394" t="s">
        <v>720</v>
      </c>
      <c r="E30" s="394">
        <v>9</v>
      </c>
      <c r="H30" s="395"/>
      <c r="O30" s="386">
        <v>91</v>
      </c>
      <c r="P30" s="387">
        <v>98</v>
      </c>
      <c r="S30" s="390">
        <f>S29-S28</f>
        <v>0</v>
      </c>
      <c r="T30" s="390">
        <v>7</v>
      </c>
      <c r="W30" s="384">
        <v>70</v>
      </c>
      <c r="X30" s="385">
        <v>84</v>
      </c>
      <c r="AI30" s="382">
        <v>28</v>
      </c>
      <c r="AJ30" s="383">
        <v>28</v>
      </c>
    </row>
    <row r="31" spans="2:36" ht="13.8" thickBot="1" x14ac:dyDescent="0.3">
      <c r="B31" s="368" t="s">
        <v>744</v>
      </c>
      <c r="C31" s="393" t="s">
        <v>747</v>
      </c>
      <c r="D31" s="394" t="s">
        <v>774</v>
      </c>
      <c r="E31" s="394">
        <v>9</v>
      </c>
      <c r="G31" s="376" t="s">
        <v>432</v>
      </c>
      <c r="H31" s="377">
        <v>7</v>
      </c>
      <c r="O31" s="396">
        <f>O30-O29</f>
        <v>0</v>
      </c>
      <c r="P31" s="396">
        <f>P30-P29</f>
        <v>7</v>
      </c>
      <c r="W31" s="389">
        <f>W30-W29</f>
        <v>0</v>
      </c>
      <c r="X31" s="389">
        <f>X30-X29</f>
        <v>14</v>
      </c>
      <c r="AI31" s="386">
        <v>28</v>
      </c>
      <c r="AJ31" s="387">
        <v>91</v>
      </c>
    </row>
    <row r="32" spans="2:36" ht="13.8" thickBot="1" x14ac:dyDescent="0.3">
      <c r="B32" s="368" t="s">
        <v>748</v>
      </c>
      <c r="C32" s="393" t="s">
        <v>749</v>
      </c>
      <c r="D32" s="394" t="s">
        <v>772</v>
      </c>
      <c r="E32" s="394">
        <v>2</v>
      </c>
      <c r="G32" s="382">
        <v>56</v>
      </c>
      <c r="H32" s="383">
        <v>56</v>
      </c>
      <c r="AC32" s="376" t="s">
        <v>763</v>
      </c>
      <c r="AD32" s="377">
        <v>7</v>
      </c>
      <c r="AI32" s="390">
        <f>AI31-AI30</f>
        <v>0</v>
      </c>
      <c r="AJ32" s="390">
        <f>AJ31-AJ30</f>
        <v>63</v>
      </c>
    </row>
    <row r="33" spans="2:34" ht="13.8" thickBot="1" x14ac:dyDescent="0.3">
      <c r="B33" s="368" t="s">
        <v>754</v>
      </c>
      <c r="C33" s="393" t="s">
        <v>751</v>
      </c>
      <c r="D33" s="394" t="s">
        <v>749</v>
      </c>
      <c r="E33" s="394">
        <v>4</v>
      </c>
      <c r="G33" s="386">
        <v>56</v>
      </c>
      <c r="H33" s="387">
        <v>63</v>
      </c>
      <c r="AC33" s="380">
        <f>W68</f>
        <v>0</v>
      </c>
      <c r="AD33" s="383">
        <v>98</v>
      </c>
    </row>
    <row r="34" spans="2:34" ht="13.8" thickBot="1" x14ac:dyDescent="0.3">
      <c r="B34" s="368" t="s">
        <v>756</v>
      </c>
      <c r="C34" s="393" t="s">
        <v>753</v>
      </c>
      <c r="D34" s="394" t="s">
        <v>751</v>
      </c>
      <c r="E34" s="394">
        <v>4</v>
      </c>
      <c r="G34" s="390">
        <f>G33-G32</f>
        <v>0</v>
      </c>
      <c r="H34" s="390">
        <f>H33-H32</f>
        <v>7</v>
      </c>
      <c r="U34" s="376" t="s">
        <v>723</v>
      </c>
      <c r="V34" s="377">
        <v>7</v>
      </c>
      <c r="AC34" s="386">
        <v>98</v>
      </c>
      <c r="AD34" s="387">
        <v>105</v>
      </c>
    </row>
    <row r="35" spans="2:34" ht="13.8" thickBot="1" x14ac:dyDescent="0.3">
      <c r="B35" s="368" t="s">
        <v>750</v>
      </c>
      <c r="C35" s="393" t="s">
        <v>755</v>
      </c>
      <c r="D35" s="394" t="s">
        <v>775</v>
      </c>
      <c r="E35" s="394">
        <v>2</v>
      </c>
      <c r="L35" s="376" t="s">
        <v>734</v>
      </c>
      <c r="M35" s="377">
        <v>21</v>
      </c>
      <c r="P35" s="376" t="s">
        <v>720</v>
      </c>
      <c r="Q35" s="377">
        <v>14</v>
      </c>
      <c r="U35" s="382">
        <v>35</v>
      </c>
      <c r="V35" s="383">
        <v>35</v>
      </c>
      <c r="AC35" s="391">
        <f>AC34-AC33</f>
        <v>98</v>
      </c>
      <c r="AD35" s="391">
        <f>AD34-AD33</f>
        <v>7</v>
      </c>
    </row>
    <row r="36" spans="2:34" ht="13.8" thickBot="1" x14ac:dyDescent="0.3">
      <c r="B36" s="368" t="s">
        <v>758</v>
      </c>
      <c r="C36" s="393" t="s">
        <v>757</v>
      </c>
      <c r="D36" s="394" t="s">
        <v>776</v>
      </c>
      <c r="E36" s="394">
        <v>2</v>
      </c>
      <c r="K36" s="395"/>
      <c r="L36" s="382">
        <v>35</v>
      </c>
      <c r="M36" s="383">
        <v>35</v>
      </c>
      <c r="P36" s="382">
        <v>21</v>
      </c>
      <c r="Q36" s="383">
        <v>21</v>
      </c>
      <c r="U36" s="386">
        <v>35</v>
      </c>
      <c r="V36" s="387">
        <v>42</v>
      </c>
    </row>
    <row r="37" spans="2:34" ht="13.8" thickBot="1" x14ac:dyDescent="0.3">
      <c r="B37" s="368" t="s">
        <v>760</v>
      </c>
      <c r="C37" s="393" t="s">
        <v>759</v>
      </c>
      <c r="D37" s="394" t="s">
        <v>777</v>
      </c>
      <c r="E37" s="394">
        <v>2</v>
      </c>
      <c r="H37" s="395"/>
      <c r="L37" s="386">
        <v>35</v>
      </c>
      <c r="M37" s="387">
        <v>56</v>
      </c>
      <c r="P37" s="386">
        <f>Q37-Q35</f>
        <v>21</v>
      </c>
      <c r="Q37" s="387">
        <f>AE12</f>
        <v>35</v>
      </c>
      <c r="U37" s="391">
        <f>U36-U35</f>
        <v>0</v>
      </c>
      <c r="V37" s="391">
        <f>V36-V35</f>
        <v>7</v>
      </c>
      <c r="AG37" s="376" t="s">
        <v>753</v>
      </c>
      <c r="AH37" s="377">
        <v>63</v>
      </c>
    </row>
    <row r="38" spans="2:34" ht="13.8" thickBot="1" x14ac:dyDescent="0.3">
      <c r="B38" s="368" t="s">
        <v>752</v>
      </c>
      <c r="C38" s="393" t="s">
        <v>761</v>
      </c>
      <c r="D38" s="394" t="s">
        <v>778</v>
      </c>
      <c r="E38" s="394">
        <v>2</v>
      </c>
      <c r="L38" s="390">
        <f>L37-L36</f>
        <v>0</v>
      </c>
      <c r="M38" s="390">
        <v>21</v>
      </c>
      <c r="O38" s="395"/>
      <c r="P38" s="391">
        <v>0</v>
      </c>
      <c r="Q38" s="391">
        <v>14</v>
      </c>
      <c r="AG38" s="382">
        <v>28</v>
      </c>
      <c r="AH38" s="383">
        <v>28</v>
      </c>
    </row>
    <row r="39" spans="2:34" ht="13.8" thickBot="1" x14ac:dyDescent="0.3">
      <c r="B39" s="368" t="s">
        <v>762</v>
      </c>
      <c r="C39" s="393" t="s">
        <v>763</v>
      </c>
      <c r="D39" s="394" t="s">
        <v>779</v>
      </c>
      <c r="E39" s="394">
        <v>6</v>
      </c>
      <c r="M39" s="395"/>
      <c r="O39" s="395"/>
      <c r="V39" s="395"/>
      <c r="W39" s="395"/>
      <c r="AG39" s="386">
        <v>28</v>
      </c>
      <c r="AH39" s="387">
        <v>91</v>
      </c>
    </row>
    <row r="40" spans="2:34" ht="13.8" thickBot="1" x14ac:dyDescent="0.3">
      <c r="B40" s="368" t="s">
        <v>764</v>
      </c>
      <c r="C40" s="393" t="s">
        <v>765</v>
      </c>
      <c r="D40" s="397" t="s">
        <v>763</v>
      </c>
      <c r="E40" s="394">
        <v>6</v>
      </c>
      <c r="I40" s="376" t="s">
        <v>736</v>
      </c>
      <c r="J40" s="377">
        <v>7</v>
      </c>
      <c r="K40" s="395"/>
      <c r="L40" s="395"/>
      <c r="M40" s="395"/>
      <c r="N40" s="395"/>
      <c r="O40" s="395"/>
      <c r="AD40" s="372"/>
      <c r="AG40" s="396">
        <f>AG39-AG38</f>
        <v>0</v>
      </c>
      <c r="AH40" s="396">
        <f>AH39-AH38</f>
        <v>63</v>
      </c>
    </row>
    <row r="41" spans="2:34" x14ac:dyDescent="0.25">
      <c r="I41" s="380">
        <v>56</v>
      </c>
      <c r="J41" s="381">
        <v>56</v>
      </c>
    </row>
    <row r="42" spans="2:34" ht="14.4" thickBot="1" x14ac:dyDescent="0.35">
      <c r="B42" s="398"/>
      <c r="I42" s="384">
        <v>53</v>
      </c>
      <c r="J42" s="385">
        <v>63</v>
      </c>
    </row>
    <row r="43" spans="2:34" ht="13.8" thickBot="1" x14ac:dyDescent="0.3">
      <c r="B43" s="399" t="s">
        <v>780</v>
      </c>
      <c r="C43" s="372"/>
      <c r="I43" s="389">
        <v>0</v>
      </c>
      <c r="J43" s="389">
        <v>7</v>
      </c>
      <c r="Z43" s="376" t="s">
        <v>729</v>
      </c>
      <c r="AA43" s="377">
        <v>7</v>
      </c>
    </row>
    <row r="44" spans="2:34" ht="13.8" thickBot="1" x14ac:dyDescent="0.3">
      <c r="B44" s="505" t="s">
        <v>781</v>
      </c>
      <c r="C44" s="506"/>
      <c r="L44" s="376" t="s">
        <v>732</v>
      </c>
      <c r="M44" s="377">
        <v>7</v>
      </c>
      <c r="V44" s="395"/>
      <c r="W44" s="395"/>
      <c r="Z44" s="382">
        <v>42</v>
      </c>
      <c r="AA44" s="383">
        <v>42</v>
      </c>
    </row>
    <row r="45" spans="2:34" x14ac:dyDescent="0.25">
      <c r="B45" s="400" t="s">
        <v>782</v>
      </c>
      <c r="C45" s="401" t="s">
        <v>783</v>
      </c>
      <c r="L45" s="382">
        <v>49</v>
      </c>
      <c r="M45" s="383">
        <v>49</v>
      </c>
      <c r="V45" s="395"/>
      <c r="W45" s="395"/>
      <c r="Z45" s="386">
        <v>42</v>
      </c>
      <c r="AA45" s="387">
        <v>49</v>
      </c>
    </row>
    <row r="46" spans="2:34" ht="13.8" thickBot="1" x14ac:dyDescent="0.3">
      <c r="B46" s="402" t="s">
        <v>784</v>
      </c>
      <c r="C46" s="403" t="s">
        <v>785</v>
      </c>
      <c r="L46" s="386">
        <v>49</v>
      </c>
      <c r="M46" s="387">
        <v>56</v>
      </c>
      <c r="Z46" s="396">
        <f>Z44-Z45</f>
        <v>0</v>
      </c>
      <c r="AA46" s="396">
        <v>7</v>
      </c>
    </row>
    <row r="47" spans="2:34" ht="13.8" thickBot="1" x14ac:dyDescent="0.3">
      <c r="B47" s="402" t="s">
        <v>786</v>
      </c>
      <c r="C47" s="403" t="s">
        <v>787</v>
      </c>
      <c r="L47" s="390">
        <f>L46-L45</f>
        <v>0</v>
      </c>
      <c r="M47" s="390">
        <f>M46-M45</f>
        <v>7</v>
      </c>
    </row>
    <row r="48" spans="2:34" ht="13.8" thickBot="1" x14ac:dyDescent="0.3">
      <c r="B48" s="404" t="s">
        <v>788</v>
      </c>
      <c r="C48" s="405" t="s">
        <v>789</v>
      </c>
      <c r="J48" s="395"/>
      <c r="K48" s="395"/>
      <c r="L48" s="395"/>
      <c r="M48" s="395"/>
      <c r="N48" s="395"/>
      <c r="O48" s="395"/>
      <c r="P48" s="395"/>
      <c r="Q48" s="395"/>
      <c r="R48" s="395"/>
      <c r="AD48" s="372"/>
    </row>
    <row r="49" spans="12:24" x14ac:dyDescent="0.25">
      <c r="L49" s="395"/>
      <c r="R49" s="395"/>
    </row>
    <row r="50" spans="12:24" x14ac:dyDescent="0.25">
      <c r="L50" s="395"/>
      <c r="R50" s="395"/>
      <c r="X50" s="372"/>
    </row>
    <row r="51" spans="12:24" x14ac:dyDescent="0.25">
      <c r="L51" s="395"/>
      <c r="X51" s="372"/>
    </row>
    <row r="52" spans="12:24" x14ac:dyDescent="0.25">
      <c r="L52" s="395"/>
      <c r="X52" s="372"/>
    </row>
    <row r="53" spans="12:24" x14ac:dyDescent="0.25">
      <c r="L53" s="395"/>
      <c r="O53" s="395"/>
      <c r="X53" s="372"/>
    </row>
    <row r="54" spans="12:24" x14ac:dyDescent="0.25">
      <c r="L54" s="395"/>
      <c r="O54" s="395"/>
      <c r="X54" s="372"/>
    </row>
    <row r="55" spans="12:24" x14ac:dyDescent="0.25">
      <c r="L55" s="395"/>
      <c r="O55" s="395"/>
      <c r="R55" s="395"/>
    </row>
    <row r="56" spans="12:24" x14ac:dyDescent="0.25">
      <c r="L56" s="395"/>
      <c r="O56" s="395"/>
      <c r="R56" s="395"/>
    </row>
    <row r="57" spans="12:24" x14ac:dyDescent="0.25">
      <c r="L57" s="395"/>
      <c r="O57" s="395"/>
      <c r="R57" s="395"/>
    </row>
  </sheetData>
  <mergeCells count="1">
    <mergeCell ref="B44:C44"/>
  </mergeCells>
  <conditionalFormatting sqref="K11:L11 O11:P11 S11:T11 W11:X11 AA11:AB11 AE13:AF13 AH14:AI14 H18:I18 Q18:R18 K19:L19 T21:U21 N22:O22 X22:Y22 AI23:AJ23 G25:H25 AD25:AE25 K27:L27 Z28:AA28 S30:T30 O31:P31 W31:X31 AI32:AJ32 G34:H34 AC35:AD35 U37:V37 L38:M38 P38:Q38 AG40:AH40 I43:J43 Z46:AA46 L47:M47">
    <cfRule type="cellIs" dxfId="0" priority="1" operator="equal">
      <formula>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0FA1-4F7D-4511-BBEA-7E0A5FB2A2EA}">
  <dimension ref="A1:R33"/>
  <sheetViews>
    <sheetView workbookViewId="0">
      <selection activeCell="C8" sqref="C8"/>
    </sheetView>
  </sheetViews>
  <sheetFormatPr defaultRowHeight="13.2" x14ac:dyDescent="0.25"/>
  <cols>
    <col min="2" max="2" width="33.88671875" customWidth="1"/>
    <col min="3" max="3" width="24" customWidth="1"/>
    <col min="4" max="4" width="20.44140625" customWidth="1"/>
    <col min="5" max="6" width="8.5546875" customWidth="1"/>
    <col min="7" max="7" width="19" bestFit="1" customWidth="1"/>
    <col min="8" max="8" width="15.5546875" customWidth="1"/>
    <col min="9" max="9" width="14.5546875" customWidth="1"/>
    <col min="10" max="10" width="12.109375" bestFit="1" customWidth="1"/>
    <col min="11" max="11" width="12.33203125" bestFit="1" customWidth="1"/>
    <col min="12" max="13" width="15.5546875" bestFit="1" customWidth="1"/>
    <col min="14" max="15" width="14" bestFit="1" customWidth="1"/>
    <col min="16" max="16" width="15.5546875" bestFit="1" customWidth="1"/>
    <col min="17" max="17" width="11.109375" bestFit="1" customWidth="1"/>
  </cols>
  <sheetData>
    <row r="1" spans="1:18" x14ac:dyDescent="0.25">
      <c r="A1" s="517"/>
      <c r="B1" s="517"/>
      <c r="C1" s="517"/>
      <c r="D1" s="517"/>
      <c r="E1" s="517"/>
      <c r="F1" s="517"/>
      <c r="G1" s="517"/>
      <c r="H1" s="517"/>
      <c r="I1" s="517"/>
      <c r="J1" s="517"/>
      <c r="K1" s="517"/>
      <c r="L1" s="517"/>
      <c r="M1" s="517"/>
      <c r="N1" s="517"/>
      <c r="O1" s="517"/>
      <c r="P1" s="517"/>
      <c r="Q1" s="517"/>
      <c r="R1" s="517"/>
    </row>
    <row r="2" spans="1:18" ht="17.399999999999999" x14ac:dyDescent="0.25">
      <c r="A2" s="517"/>
      <c r="B2" s="319" t="s">
        <v>632</v>
      </c>
      <c r="C2" s="319"/>
      <c r="D2" s="320"/>
      <c r="E2" s="321"/>
      <c r="F2" s="322" t="s">
        <v>633</v>
      </c>
      <c r="G2" s="323"/>
      <c r="H2" s="507" t="s">
        <v>634</v>
      </c>
      <c r="I2" s="508"/>
      <c r="J2" s="324" t="s">
        <v>635</v>
      </c>
      <c r="K2" s="325" t="s">
        <v>636</v>
      </c>
      <c r="L2" s="326"/>
      <c r="M2" s="327"/>
      <c r="N2" s="328"/>
      <c r="O2" s="329"/>
      <c r="P2" s="330"/>
      <c r="Q2" s="517"/>
      <c r="R2" s="517"/>
    </row>
    <row r="3" spans="1:18" x14ac:dyDescent="0.25">
      <c r="A3" s="517"/>
      <c r="B3" s="519"/>
      <c r="C3" s="519"/>
      <c r="D3" s="519"/>
      <c r="E3" s="519"/>
      <c r="F3" s="519"/>
      <c r="G3" s="519"/>
      <c r="H3" s="519"/>
      <c r="I3" s="519"/>
      <c r="J3" s="519"/>
      <c r="K3" s="519"/>
      <c r="L3" s="519"/>
      <c r="M3" s="519"/>
      <c r="N3" s="519"/>
      <c r="O3" s="519"/>
      <c r="P3" s="519"/>
      <c r="Q3" s="519"/>
      <c r="R3" s="519"/>
    </row>
    <row r="4" spans="1:18" ht="18" thickBot="1" x14ac:dyDescent="0.3">
      <c r="A4" s="517"/>
      <c r="B4" s="521" t="s">
        <v>681</v>
      </c>
      <c r="C4" s="522"/>
      <c r="D4" s="522"/>
      <c r="E4" s="522"/>
      <c r="F4" s="522"/>
      <c r="G4" s="522"/>
      <c r="H4" s="522"/>
      <c r="I4" s="523"/>
      <c r="J4" s="509" t="s">
        <v>637</v>
      </c>
      <c r="K4" s="510"/>
      <c r="L4" s="511"/>
      <c r="M4" s="512">
        <v>71000</v>
      </c>
      <c r="N4" s="513"/>
      <c r="O4" s="331" t="s">
        <v>638</v>
      </c>
      <c r="P4" s="332">
        <v>45689</v>
      </c>
      <c r="Q4" s="333" t="s">
        <v>639</v>
      </c>
      <c r="R4" s="332">
        <v>45778</v>
      </c>
    </row>
    <row r="5" spans="1:18" ht="13.8" thickBot="1" x14ac:dyDescent="0.3">
      <c r="A5" s="518"/>
      <c r="B5" s="520"/>
      <c r="C5" s="520"/>
      <c r="D5" s="520"/>
      <c r="E5" s="520"/>
      <c r="F5" s="520"/>
      <c r="G5" s="520"/>
      <c r="H5" s="520"/>
      <c r="I5" s="520"/>
      <c r="J5" s="520"/>
      <c r="K5" s="520"/>
      <c r="L5" s="520"/>
      <c r="M5" s="520"/>
      <c r="N5" s="520"/>
      <c r="O5" s="520"/>
      <c r="P5" s="520"/>
      <c r="Q5" s="520"/>
      <c r="R5" s="520"/>
    </row>
    <row r="6" spans="1:18" ht="27" thickBot="1" x14ac:dyDescent="0.3">
      <c r="A6" s="514" t="s">
        <v>640</v>
      </c>
      <c r="B6" s="334" t="s">
        <v>641</v>
      </c>
      <c r="C6" s="335" t="s">
        <v>642</v>
      </c>
      <c r="D6" s="335" t="s">
        <v>643</v>
      </c>
      <c r="E6" s="334" t="s">
        <v>489</v>
      </c>
      <c r="F6" s="336" t="s">
        <v>644</v>
      </c>
      <c r="G6" s="336" t="s">
        <v>645</v>
      </c>
      <c r="H6" s="337" t="s">
        <v>646</v>
      </c>
      <c r="I6" s="337" t="s">
        <v>647</v>
      </c>
      <c r="J6" s="338" t="s">
        <v>648</v>
      </c>
      <c r="K6" s="339" t="s">
        <v>649</v>
      </c>
      <c r="L6" s="340">
        <v>45689</v>
      </c>
      <c r="M6" s="340">
        <v>45717</v>
      </c>
      <c r="N6" s="340">
        <v>45748</v>
      </c>
      <c r="O6" s="340">
        <v>45778</v>
      </c>
      <c r="P6" s="341" t="s">
        <v>121</v>
      </c>
      <c r="Q6" s="318"/>
      <c r="R6" s="318"/>
    </row>
    <row r="7" spans="1:18" ht="13.8" thickBot="1" x14ac:dyDescent="0.3">
      <c r="A7" s="515"/>
      <c r="B7" s="342"/>
      <c r="C7" s="342"/>
      <c r="D7" s="342"/>
      <c r="E7" s="342"/>
      <c r="F7" s="342"/>
      <c r="G7" s="342"/>
      <c r="H7" s="342"/>
      <c r="I7" s="342"/>
      <c r="J7" s="342"/>
      <c r="K7" s="342"/>
      <c r="L7" s="342"/>
      <c r="M7" s="342"/>
      <c r="N7" s="342"/>
      <c r="O7" s="342"/>
      <c r="P7" s="343"/>
      <c r="Q7" s="318"/>
      <c r="R7" s="318"/>
    </row>
    <row r="8" spans="1:18" x14ac:dyDescent="0.25">
      <c r="A8" s="515"/>
      <c r="B8" s="344" t="s">
        <v>429</v>
      </c>
      <c r="C8" s="345" t="s">
        <v>650</v>
      </c>
      <c r="D8" s="345" t="s">
        <v>651</v>
      </c>
      <c r="E8" s="346">
        <f t="shared" ref="E8:E27" si="0">IF(B8&lt;&gt;"",$D$4,"")</f>
        <v>0</v>
      </c>
      <c r="F8" s="345">
        <v>1</v>
      </c>
      <c r="G8" s="347" t="s">
        <v>652</v>
      </c>
      <c r="H8" s="347">
        <v>10031</v>
      </c>
      <c r="I8" s="347">
        <v>10031</v>
      </c>
      <c r="J8" s="348">
        <v>4100</v>
      </c>
      <c r="K8" s="349">
        <f>SUM(J8*F8)</f>
        <v>4100</v>
      </c>
      <c r="L8" s="350">
        <v>2500</v>
      </c>
      <c r="M8" s="350">
        <v>1600</v>
      </c>
      <c r="N8" s="350">
        <v>0</v>
      </c>
      <c r="O8" s="350">
        <v>0</v>
      </c>
      <c r="P8" s="351">
        <f t="shared" ref="P8:P27" si="1">SUM(L8:O8)</f>
        <v>4100</v>
      </c>
      <c r="Q8" s="318"/>
      <c r="R8" s="318"/>
    </row>
    <row r="9" spans="1:18" x14ac:dyDescent="0.25">
      <c r="A9" s="515"/>
      <c r="B9" s="344" t="s">
        <v>653</v>
      </c>
      <c r="C9" s="345" t="s">
        <v>650</v>
      </c>
      <c r="D9" s="345" t="s">
        <v>651</v>
      </c>
      <c r="E9" s="346">
        <f t="shared" si="0"/>
        <v>0</v>
      </c>
      <c r="F9" s="345">
        <v>1</v>
      </c>
      <c r="G9" s="347" t="s">
        <v>654</v>
      </c>
      <c r="H9" s="347">
        <v>10032</v>
      </c>
      <c r="I9" s="347">
        <v>10032</v>
      </c>
      <c r="J9" s="348">
        <v>2000</v>
      </c>
      <c r="K9" s="349">
        <f t="shared" ref="K9:K27" si="2">SUM(J9*F9)</f>
        <v>2000</v>
      </c>
      <c r="L9" s="350">
        <v>1300</v>
      </c>
      <c r="M9" s="350">
        <v>700</v>
      </c>
      <c r="N9" s="350">
        <v>0</v>
      </c>
      <c r="O9" s="350">
        <v>0</v>
      </c>
      <c r="P9" s="351">
        <f t="shared" si="1"/>
        <v>2000</v>
      </c>
      <c r="Q9" s="318"/>
      <c r="R9" s="318"/>
    </row>
    <row r="10" spans="1:18" x14ac:dyDescent="0.25">
      <c r="A10" s="515"/>
      <c r="B10" s="344" t="s">
        <v>655</v>
      </c>
      <c r="C10" s="345" t="s">
        <v>650</v>
      </c>
      <c r="D10" s="345" t="s">
        <v>62</v>
      </c>
      <c r="E10" s="346">
        <f t="shared" si="0"/>
        <v>0</v>
      </c>
      <c r="F10" s="345">
        <v>1</v>
      </c>
      <c r="G10" s="347" t="s">
        <v>656</v>
      </c>
      <c r="H10" s="347">
        <v>10033</v>
      </c>
      <c r="I10" s="347">
        <v>10033</v>
      </c>
      <c r="J10" s="348">
        <v>3200</v>
      </c>
      <c r="K10" s="349">
        <f t="shared" si="2"/>
        <v>3200</v>
      </c>
      <c r="L10" s="350">
        <v>1700</v>
      </c>
      <c r="M10" s="350">
        <v>1500</v>
      </c>
      <c r="N10" s="350">
        <v>0</v>
      </c>
      <c r="O10" s="350">
        <v>0</v>
      </c>
      <c r="P10" s="351">
        <f t="shared" si="1"/>
        <v>3200</v>
      </c>
      <c r="Q10" s="318"/>
      <c r="R10" s="318"/>
    </row>
    <row r="11" spans="1:18" x14ac:dyDescent="0.25">
      <c r="A11" s="515"/>
      <c r="B11" s="344" t="s">
        <v>657</v>
      </c>
      <c r="C11" s="345" t="s">
        <v>650</v>
      </c>
      <c r="D11" s="345" t="s">
        <v>62</v>
      </c>
      <c r="E11" s="346">
        <f t="shared" si="0"/>
        <v>0</v>
      </c>
      <c r="F11" s="345">
        <v>1</v>
      </c>
      <c r="G11" s="347" t="s">
        <v>656</v>
      </c>
      <c r="H11" s="347">
        <v>10034</v>
      </c>
      <c r="I11" s="347">
        <v>10034</v>
      </c>
      <c r="J11" s="348">
        <v>1200</v>
      </c>
      <c r="K11" s="349">
        <f t="shared" si="2"/>
        <v>1200</v>
      </c>
      <c r="L11" s="350">
        <v>1000</v>
      </c>
      <c r="M11" s="350">
        <v>200</v>
      </c>
      <c r="N11" s="350">
        <v>0</v>
      </c>
      <c r="O11" s="350">
        <v>0</v>
      </c>
      <c r="P11" s="351">
        <f t="shared" si="1"/>
        <v>1200</v>
      </c>
      <c r="Q11" s="318"/>
      <c r="R11" s="318"/>
    </row>
    <row r="12" spans="1:18" x14ac:dyDescent="0.25">
      <c r="A12" s="515"/>
      <c r="B12" s="344" t="s">
        <v>658</v>
      </c>
      <c r="C12" s="345" t="s">
        <v>650</v>
      </c>
      <c r="D12" s="345" t="s">
        <v>62</v>
      </c>
      <c r="E12" s="346">
        <f t="shared" si="0"/>
        <v>0</v>
      </c>
      <c r="F12" s="345">
        <v>1</v>
      </c>
      <c r="G12" s="347" t="s">
        <v>659</v>
      </c>
      <c r="H12" s="347">
        <v>10035</v>
      </c>
      <c r="I12" s="347">
        <v>10035</v>
      </c>
      <c r="J12" s="348">
        <v>2500</v>
      </c>
      <c r="K12" s="349">
        <f t="shared" si="2"/>
        <v>2500</v>
      </c>
      <c r="L12" s="350">
        <v>1900</v>
      </c>
      <c r="M12" s="350">
        <v>600</v>
      </c>
      <c r="N12" s="350">
        <v>0</v>
      </c>
      <c r="O12" s="350">
        <v>0</v>
      </c>
      <c r="P12" s="351">
        <f t="shared" si="1"/>
        <v>2500</v>
      </c>
      <c r="Q12" s="318"/>
      <c r="R12" s="318"/>
    </row>
    <row r="13" spans="1:18" x14ac:dyDescent="0.25">
      <c r="A13" s="515"/>
      <c r="B13" s="344" t="s">
        <v>660</v>
      </c>
      <c r="C13" s="345" t="s">
        <v>650</v>
      </c>
      <c r="D13" s="345" t="s">
        <v>62</v>
      </c>
      <c r="E13" s="346">
        <f t="shared" si="0"/>
        <v>0</v>
      </c>
      <c r="F13" s="345">
        <v>1</v>
      </c>
      <c r="G13" s="347" t="s">
        <v>659</v>
      </c>
      <c r="H13" s="347">
        <v>10036</v>
      </c>
      <c r="I13" s="347">
        <v>10036</v>
      </c>
      <c r="J13" s="348">
        <v>1400</v>
      </c>
      <c r="K13" s="349">
        <f t="shared" si="2"/>
        <v>1400</v>
      </c>
      <c r="L13" s="350">
        <v>300</v>
      </c>
      <c r="M13" s="350">
        <v>600</v>
      </c>
      <c r="N13" s="350">
        <v>500</v>
      </c>
      <c r="O13" s="350">
        <v>0</v>
      </c>
      <c r="P13" s="351">
        <f t="shared" si="1"/>
        <v>1400</v>
      </c>
      <c r="Q13" s="318"/>
      <c r="R13" s="318"/>
    </row>
    <row r="14" spans="1:18" x14ac:dyDescent="0.25">
      <c r="A14" s="515"/>
      <c r="B14" s="344" t="s">
        <v>661</v>
      </c>
      <c r="C14" s="345" t="s">
        <v>650</v>
      </c>
      <c r="D14" s="345" t="s">
        <v>662</v>
      </c>
      <c r="E14" s="346">
        <f t="shared" si="0"/>
        <v>0</v>
      </c>
      <c r="F14" s="345">
        <v>1</v>
      </c>
      <c r="G14" s="347" t="s">
        <v>663</v>
      </c>
      <c r="H14" s="347">
        <v>10037</v>
      </c>
      <c r="I14" s="347">
        <v>10037</v>
      </c>
      <c r="J14" s="348">
        <v>1600</v>
      </c>
      <c r="K14" s="349">
        <f t="shared" si="2"/>
        <v>1600</v>
      </c>
      <c r="L14" s="350">
        <v>0</v>
      </c>
      <c r="M14" s="350">
        <v>800</v>
      </c>
      <c r="N14" s="350">
        <v>400</v>
      </c>
      <c r="O14" s="350">
        <v>400</v>
      </c>
      <c r="P14" s="351">
        <f t="shared" si="1"/>
        <v>1600</v>
      </c>
      <c r="Q14" s="318"/>
      <c r="R14" s="318"/>
    </row>
    <row r="15" spans="1:18" x14ac:dyDescent="0.25">
      <c r="A15" s="515"/>
      <c r="B15" s="344" t="s">
        <v>664</v>
      </c>
      <c r="C15" s="345" t="s">
        <v>650</v>
      </c>
      <c r="D15" s="345" t="s">
        <v>662</v>
      </c>
      <c r="E15" s="346">
        <f t="shared" si="0"/>
        <v>0</v>
      </c>
      <c r="F15" s="345">
        <v>1</v>
      </c>
      <c r="G15" s="347" t="s">
        <v>665</v>
      </c>
      <c r="H15" s="347">
        <v>10038</v>
      </c>
      <c r="I15" s="347">
        <v>10038</v>
      </c>
      <c r="J15" s="348">
        <v>2000</v>
      </c>
      <c r="K15" s="349">
        <f t="shared" si="2"/>
        <v>2000</v>
      </c>
      <c r="L15" s="350">
        <v>0</v>
      </c>
      <c r="M15" s="350">
        <v>1000</v>
      </c>
      <c r="N15" s="350">
        <v>1000</v>
      </c>
      <c r="O15" s="350">
        <v>0</v>
      </c>
      <c r="P15" s="351">
        <f t="shared" si="1"/>
        <v>2000</v>
      </c>
      <c r="Q15" s="318"/>
      <c r="R15" s="318"/>
    </row>
    <row r="16" spans="1:18" x14ac:dyDescent="0.25">
      <c r="A16" s="515"/>
      <c r="B16" s="344" t="s">
        <v>666</v>
      </c>
      <c r="C16" s="345" t="s">
        <v>650</v>
      </c>
      <c r="D16" s="345" t="s">
        <v>662</v>
      </c>
      <c r="E16" s="346">
        <f t="shared" si="0"/>
        <v>0</v>
      </c>
      <c r="F16" s="345">
        <v>1</v>
      </c>
      <c r="G16" s="347" t="s">
        <v>665</v>
      </c>
      <c r="H16" s="347">
        <v>10039</v>
      </c>
      <c r="I16" s="347">
        <v>10039</v>
      </c>
      <c r="J16" s="348">
        <v>1500</v>
      </c>
      <c r="K16" s="349">
        <f t="shared" si="2"/>
        <v>1500</v>
      </c>
      <c r="L16" s="352">
        <v>0</v>
      </c>
      <c r="M16" s="352">
        <v>800</v>
      </c>
      <c r="N16" s="352">
        <v>500</v>
      </c>
      <c r="O16" s="352">
        <v>200</v>
      </c>
      <c r="P16" s="351">
        <f t="shared" si="1"/>
        <v>1500</v>
      </c>
      <c r="Q16" s="318"/>
      <c r="R16" s="318"/>
    </row>
    <row r="17" spans="1:18" x14ac:dyDescent="0.25">
      <c r="A17" s="515"/>
      <c r="B17" s="344" t="s">
        <v>667</v>
      </c>
      <c r="C17" s="345" t="s">
        <v>650</v>
      </c>
      <c r="D17" s="345" t="s">
        <v>62</v>
      </c>
      <c r="E17" s="346">
        <f t="shared" si="0"/>
        <v>0</v>
      </c>
      <c r="F17" s="345">
        <v>1</v>
      </c>
      <c r="G17" s="347" t="s">
        <v>665</v>
      </c>
      <c r="H17" s="347">
        <v>10040</v>
      </c>
      <c r="I17" s="347">
        <v>10040</v>
      </c>
      <c r="J17" s="348">
        <v>3000</v>
      </c>
      <c r="K17" s="349">
        <f t="shared" si="2"/>
        <v>3000</v>
      </c>
      <c r="L17" s="352">
        <v>0</v>
      </c>
      <c r="M17" s="352">
        <v>1300</v>
      </c>
      <c r="N17" s="352">
        <v>1100</v>
      </c>
      <c r="O17" s="352">
        <v>600</v>
      </c>
      <c r="P17" s="351">
        <f t="shared" si="1"/>
        <v>3000</v>
      </c>
      <c r="Q17" s="318"/>
      <c r="R17" s="318"/>
    </row>
    <row r="18" spans="1:18" x14ac:dyDescent="0.25">
      <c r="A18" s="515"/>
      <c r="B18" s="344" t="s">
        <v>668</v>
      </c>
      <c r="C18" s="345" t="s">
        <v>650</v>
      </c>
      <c r="D18" s="345" t="s">
        <v>62</v>
      </c>
      <c r="E18" s="346">
        <f t="shared" si="0"/>
        <v>0</v>
      </c>
      <c r="F18" s="345">
        <v>1</v>
      </c>
      <c r="G18" s="347" t="s">
        <v>656</v>
      </c>
      <c r="H18" s="347">
        <v>10041</v>
      </c>
      <c r="I18" s="347">
        <v>10041</v>
      </c>
      <c r="J18" s="348">
        <v>3500</v>
      </c>
      <c r="K18" s="349">
        <f t="shared" si="2"/>
        <v>3500</v>
      </c>
      <c r="L18" s="352">
        <v>0</v>
      </c>
      <c r="M18" s="352">
        <v>1700</v>
      </c>
      <c r="N18" s="352">
        <v>1400</v>
      </c>
      <c r="O18" s="352">
        <v>400</v>
      </c>
      <c r="P18" s="351">
        <f t="shared" si="1"/>
        <v>3500</v>
      </c>
      <c r="Q18" s="318"/>
      <c r="R18" s="318"/>
    </row>
    <row r="19" spans="1:18" x14ac:dyDescent="0.25">
      <c r="A19" s="515"/>
      <c r="B19" s="344" t="s">
        <v>669</v>
      </c>
      <c r="C19" s="345" t="s">
        <v>650</v>
      </c>
      <c r="D19" s="345" t="s">
        <v>62</v>
      </c>
      <c r="E19" s="346">
        <f t="shared" si="0"/>
        <v>0</v>
      </c>
      <c r="F19" s="345">
        <v>1</v>
      </c>
      <c r="G19" s="347" t="s">
        <v>656</v>
      </c>
      <c r="H19" s="347">
        <v>10042</v>
      </c>
      <c r="I19" s="347">
        <v>10042</v>
      </c>
      <c r="J19" s="348">
        <v>6000</v>
      </c>
      <c r="K19" s="349">
        <f t="shared" si="2"/>
        <v>6000</v>
      </c>
      <c r="L19" s="352">
        <v>0</v>
      </c>
      <c r="M19" s="352">
        <v>2200</v>
      </c>
      <c r="N19" s="352">
        <v>2200</v>
      </c>
      <c r="O19" s="352">
        <v>1600</v>
      </c>
      <c r="P19" s="351">
        <f t="shared" si="1"/>
        <v>6000</v>
      </c>
      <c r="Q19" s="318"/>
      <c r="R19" s="318"/>
    </row>
    <row r="20" spans="1:18" x14ac:dyDescent="0.25">
      <c r="A20" s="515"/>
      <c r="B20" s="344" t="s">
        <v>670</v>
      </c>
      <c r="C20" s="345" t="s">
        <v>650</v>
      </c>
      <c r="D20" s="345" t="s">
        <v>62</v>
      </c>
      <c r="E20" s="346">
        <f t="shared" si="0"/>
        <v>0</v>
      </c>
      <c r="F20" s="345">
        <v>1</v>
      </c>
      <c r="G20" s="347" t="s">
        <v>656</v>
      </c>
      <c r="H20" s="347">
        <v>10043</v>
      </c>
      <c r="I20" s="347">
        <v>10043</v>
      </c>
      <c r="J20" s="348">
        <v>3200</v>
      </c>
      <c r="K20" s="349">
        <f t="shared" si="2"/>
        <v>3200</v>
      </c>
      <c r="L20" s="352">
        <v>0</v>
      </c>
      <c r="M20" s="352">
        <v>0</v>
      </c>
      <c r="N20" s="352">
        <v>1300</v>
      </c>
      <c r="O20" s="352">
        <v>1900</v>
      </c>
      <c r="P20" s="351">
        <f t="shared" si="1"/>
        <v>3200</v>
      </c>
      <c r="Q20" s="318"/>
      <c r="R20" s="318"/>
    </row>
    <row r="21" spans="1:18" x14ac:dyDescent="0.25">
      <c r="A21" s="515"/>
      <c r="B21" s="344" t="s">
        <v>671</v>
      </c>
      <c r="C21" s="345" t="s">
        <v>650</v>
      </c>
      <c r="D21" s="345" t="s">
        <v>62</v>
      </c>
      <c r="E21" s="346">
        <f t="shared" si="0"/>
        <v>0</v>
      </c>
      <c r="F21" s="345">
        <v>1</v>
      </c>
      <c r="G21" s="347" t="s">
        <v>656</v>
      </c>
      <c r="H21" s="347">
        <v>10044</v>
      </c>
      <c r="I21" s="347">
        <v>10044</v>
      </c>
      <c r="J21" s="348">
        <v>4000</v>
      </c>
      <c r="K21" s="349">
        <f t="shared" si="2"/>
        <v>4000</v>
      </c>
      <c r="L21" s="352">
        <v>0</v>
      </c>
      <c r="M21" s="352">
        <v>700</v>
      </c>
      <c r="N21" s="352">
        <v>1650</v>
      </c>
      <c r="O21" s="352">
        <v>1650</v>
      </c>
      <c r="P21" s="351">
        <f t="shared" si="1"/>
        <v>4000</v>
      </c>
      <c r="Q21" s="318"/>
      <c r="R21" s="318"/>
    </row>
    <row r="22" spans="1:18" x14ac:dyDescent="0.25">
      <c r="A22" s="515"/>
      <c r="B22" s="344" t="s">
        <v>672</v>
      </c>
      <c r="C22" s="345" t="s">
        <v>650</v>
      </c>
      <c r="D22" s="345" t="s">
        <v>62</v>
      </c>
      <c r="E22" s="346">
        <f t="shared" si="0"/>
        <v>0</v>
      </c>
      <c r="F22" s="345">
        <v>1</v>
      </c>
      <c r="G22" s="347" t="s">
        <v>656</v>
      </c>
      <c r="H22" s="347">
        <v>10045</v>
      </c>
      <c r="I22" s="347">
        <v>10045</v>
      </c>
      <c r="J22" s="348">
        <v>6000</v>
      </c>
      <c r="K22" s="349">
        <f t="shared" si="2"/>
        <v>6000</v>
      </c>
      <c r="L22" s="352">
        <v>1300</v>
      </c>
      <c r="M22" s="352">
        <v>1300</v>
      </c>
      <c r="N22" s="352">
        <v>1700</v>
      </c>
      <c r="O22" s="352">
        <v>1700</v>
      </c>
      <c r="P22" s="351">
        <f t="shared" si="1"/>
        <v>6000</v>
      </c>
      <c r="Q22" s="318"/>
      <c r="R22" s="318"/>
    </row>
    <row r="23" spans="1:18" x14ac:dyDescent="0.25">
      <c r="A23" s="515"/>
      <c r="B23" s="344" t="s">
        <v>673</v>
      </c>
      <c r="C23" s="345" t="s">
        <v>650</v>
      </c>
      <c r="D23" s="345" t="s">
        <v>62</v>
      </c>
      <c r="E23" s="346">
        <f t="shared" si="0"/>
        <v>0</v>
      </c>
      <c r="F23" s="345">
        <v>4</v>
      </c>
      <c r="G23" s="347" t="s">
        <v>656</v>
      </c>
      <c r="H23" s="347">
        <v>10046</v>
      </c>
      <c r="I23" s="347">
        <v>10046</v>
      </c>
      <c r="J23" s="348">
        <v>800</v>
      </c>
      <c r="K23" s="349">
        <f t="shared" si="2"/>
        <v>3200</v>
      </c>
      <c r="L23" s="352">
        <v>0</v>
      </c>
      <c r="M23" s="352">
        <v>800</v>
      </c>
      <c r="N23" s="352">
        <v>800</v>
      </c>
      <c r="O23" s="352">
        <v>1600</v>
      </c>
      <c r="P23" s="351">
        <f t="shared" si="1"/>
        <v>3200</v>
      </c>
      <c r="Q23" s="318"/>
      <c r="R23" s="318"/>
    </row>
    <row r="24" spans="1:18" x14ac:dyDescent="0.25">
      <c r="A24" s="515"/>
      <c r="B24" s="344" t="s">
        <v>674</v>
      </c>
      <c r="C24" s="345" t="s">
        <v>650</v>
      </c>
      <c r="D24" s="345" t="s">
        <v>62</v>
      </c>
      <c r="E24" s="346">
        <f t="shared" si="0"/>
        <v>0</v>
      </c>
      <c r="F24" s="345">
        <v>4</v>
      </c>
      <c r="G24" s="347" t="s">
        <v>656</v>
      </c>
      <c r="H24" s="347">
        <v>10047</v>
      </c>
      <c r="I24" s="347">
        <v>10047</v>
      </c>
      <c r="J24" s="348">
        <v>1000</v>
      </c>
      <c r="K24" s="349">
        <f t="shared" si="2"/>
        <v>4000</v>
      </c>
      <c r="L24" s="352">
        <v>1000</v>
      </c>
      <c r="M24" s="352">
        <v>1000</v>
      </c>
      <c r="N24" s="352">
        <v>1000</v>
      </c>
      <c r="O24" s="352">
        <v>1000</v>
      </c>
      <c r="P24" s="351">
        <f t="shared" si="1"/>
        <v>4000</v>
      </c>
      <c r="Q24" s="318"/>
      <c r="R24" s="318"/>
    </row>
    <row r="25" spans="1:18" x14ac:dyDescent="0.25">
      <c r="A25" s="515"/>
      <c r="B25" s="344" t="s">
        <v>675</v>
      </c>
      <c r="C25" s="345" t="s">
        <v>650</v>
      </c>
      <c r="D25" s="345" t="s">
        <v>62</v>
      </c>
      <c r="E25" s="346">
        <f t="shared" si="0"/>
        <v>0</v>
      </c>
      <c r="F25" s="345">
        <v>4</v>
      </c>
      <c r="G25" s="347" t="s">
        <v>656</v>
      </c>
      <c r="H25" s="347">
        <v>10048</v>
      </c>
      <c r="I25" s="347">
        <v>10048</v>
      </c>
      <c r="J25" s="348">
        <v>800</v>
      </c>
      <c r="K25" s="349">
        <f t="shared" si="2"/>
        <v>3200</v>
      </c>
      <c r="L25" s="352">
        <v>800</v>
      </c>
      <c r="M25" s="352">
        <v>800</v>
      </c>
      <c r="N25" s="352">
        <v>800</v>
      </c>
      <c r="O25" s="352">
        <v>800</v>
      </c>
      <c r="P25" s="351">
        <f t="shared" si="1"/>
        <v>3200</v>
      </c>
      <c r="Q25" s="318"/>
      <c r="R25" s="318"/>
    </row>
    <row r="26" spans="1:18" x14ac:dyDescent="0.25">
      <c r="A26" s="515"/>
      <c r="B26" s="344" t="s">
        <v>676</v>
      </c>
      <c r="C26" s="345" t="s">
        <v>650</v>
      </c>
      <c r="D26" s="345" t="s">
        <v>62</v>
      </c>
      <c r="E26" s="346">
        <f t="shared" si="0"/>
        <v>0</v>
      </c>
      <c r="F26" s="345">
        <v>1</v>
      </c>
      <c r="G26" s="347" t="s">
        <v>656</v>
      </c>
      <c r="H26" s="347">
        <v>10049</v>
      </c>
      <c r="I26" s="347">
        <v>10049</v>
      </c>
      <c r="J26" s="348">
        <v>5000</v>
      </c>
      <c r="K26" s="349">
        <f t="shared" si="2"/>
        <v>5000</v>
      </c>
      <c r="L26" s="352">
        <v>800</v>
      </c>
      <c r="M26" s="352">
        <v>800</v>
      </c>
      <c r="N26" s="352">
        <v>1700</v>
      </c>
      <c r="O26" s="352">
        <v>1700</v>
      </c>
      <c r="P26" s="351">
        <f t="shared" si="1"/>
        <v>5000</v>
      </c>
      <c r="Q26" s="318"/>
      <c r="R26" s="318"/>
    </row>
    <row r="27" spans="1:18" ht="13.8" thickBot="1" x14ac:dyDescent="0.3">
      <c r="A27" s="515"/>
      <c r="B27" s="344" t="s">
        <v>677</v>
      </c>
      <c r="C27" s="345" t="s">
        <v>650</v>
      </c>
      <c r="D27" s="345" t="s">
        <v>62</v>
      </c>
      <c r="E27" s="346">
        <f t="shared" si="0"/>
        <v>0</v>
      </c>
      <c r="F27" s="345">
        <v>1</v>
      </c>
      <c r="G27" s="347" t="s">
        <v>656</v>
      </c>
      <c r="H27" s="347">
        <v>10050</v>
      </c>
      <c r="I27" s="347">
        <v>10050</v>
      </c>
      <c r="J27" s="348">
        <v>1600</v>
      </c>
      <c r="K27" s="349">
        <f t="shared" si="2"/>
        <v>1600</v>
      </c>
      <c r="L27" s="352">
        <v>0</v>
      </c>
      <c r="M27" s="352">
        <v>0</v>
      </c>
      <c r="N27" s="352">
        <v>0</v>
      </c>
      <c r="O27" s="352">
        <v>1600</v>
      </c>
      <c r="P27" s="351">
        <f t="shared" si="1"/>
        <v>1600</v>
      </c>
      <c r="Q27" s="318"/>
      <c r="R27" s="318"/>
    </row>
    <row r="28" spans="1:18" ht="18" thickBot="1" x14ac:dyDescent="0.3">
      <c r="A28" s="515"/>
      <c r="B28" s="353" t="s">
        <v>678</v>
      </c>
      <c r="C28" s="353"/>
      <c r="D28" s="353"/>
      <c r="E28" s="353"/>
      <c r="F28" s="353"/>
      <c r="G28" s="353"/>
      <c r="H28" s="353"/>
      <c r="I28" s="353"/>
      <c r="J28" s="353"/>
      <c r="K28" s="354"/>
      <c r="L28" s="355">
        <f>SUMIF($D$8:$D$18,"=Despesa",L8:L18)</f>
        <v>0</v>
      </c>
      <c r="M28" s="355">
        <f>SUMIF($D$8:$D$18,"=Despesa",M8:M18)</f>
        <v>0</v>
      </c>
      <c r="N28" s="355">
        <f>SUMIF($D$8:$D$18,"=Despesa",N8:N18)</f>
        <v>0</v>
      </c>
      <c r="O28" s="355">
        <f>SUMIF($D$8:$D$18,"=Despesa",O8:O18)</f>
        <v>0</v>
      </c>
      <c r="P28" s="355">
        <f>SUMIF($D$8:$D$18,"=Despesa",P8:P18)</f>
        <v>0</v>
      </c>
      <c r="Q28" s="318"/>
      <c r="R28" s="318"/>
    </row>
    <row r="29" spans="1:18" ht="18" thickBot="1" x14ac:dyDescent="0.3">
      <c r="A29" s="515"/>
      <c r="B29" s="353" t="s">
        <v>679</v>
      </c>
      <c r="C29" s="353"/>
      <c r="D29" s="353"/>
      <c r="E29" s="353"/>
      <c r="F29" s="353"/>
      <c r="G29" s="353"/>
      <c r="H29" s="353"/>
      <c r="I29" s="353"/>
      <c r="J29" s="353"/>
      <c r="K29" s="354"/>
      <c r="L29" s="355">
        <v>14000</v>
      </c>
      <c r="M29" s="355">
        <v>16500</v>
      </c>
      <c r="N29" s="355">
        <v>7800</v>
      </c>
      <c r="O29" s="355">
        <v>6500</v>
      </c>
      <c r="P29" s="355">
        <f>SUM(L29:O29)</f>
        <v>44800</v>
      </c>
      <c r="Q29" s="318"/>
      <c r="R29" s="318"/>
    </row>
    <row r="30" spans="1:18" ht="18" thickBot="1" x14ac:dyDescent="0.3">
      <c r="A30" s="516"/>
      <c r="B30" s="353" t="s">
        <v>680</v>
      </c>
      <c r="C30" s="353"/>
      <c r="D30" s="353"/>
      <c r="E30" s="353"/>
      <c r="F30" s="353"/>
      <c r="G30" s="353"/>
      <c r="H30" s="353"/>
      <c r="I30" s="353"/>
      <c r="J30" s="353"/>
      <c r="K30" s="354"/>
      <c r="L30" s="355">
        <f>SUM(L8:L29)</f>
        <v>26600</v>
      </c>
      <c r="M30" s="355">
        <f t="shared" ref="M30:O30" si="3">SUM(M28:M29)</f>
        <v>16500</v>
      </c>
      <c r="N30" s="355">
        <f t="shared" si="3"/>
        <v>7800</v>
      </c>
      <c r="O30" s="355">
        <f t="shared" si="3"/>
        <v>6500</v>
      </c>
      <c r="P30" s="355">
        <f>SUM(P28:P29)</f>
        <v>44800</v>
      </c>
      <c r="Q30" s="318"/>
      <c r="R30" s="318"/>
    </row>
    <row r="31" spans="1:18" x14ac:dyDescent="0.25">
      <c r="A31" s="318"/>
      <c r="B31" s="318"/>
      <c r="C31" s="318"/>
      <c r="D31" s="318"/>
      <c r="E31" s="318"/>
      <c r="F31" s="318"/>
      <c r="G31" s="318"/>
      <c r="H31" s="318"/>
      <c r="I31" s="318"/>
      <c r="J31" s="318"/>
      <c r="K31" s="318"/>
      <c r="L31" s="318"/>
      <c r="M31" s="318"/>
      <c r="N31" s="318"/>
      <c r="O31" s="318"/>
      <c r="P31" s="318"/>
      <c r="Q31" s="318"/>
      <c r="R31" s="318"/>
    </row>
    <row r="32" spans="1:18" x14ac:dyDescent="0.25">
      <c r="A32" s="318"/>
      <c r="B32" s="318"/>
      <c r="C32" s="318"/>
      <c r="D32" s="318"/>
      <c r="E32" s="318"/>
      <c r="F32" s="318"/>
      <c r="G32" s="318"/>
      <c r="H32" s="318"/>
      <c r="I32" s="318"/>
      <c r="J32" s="318"/>
      <c r="K32" s="318"/>
      <c r="L32" s="318"/>
      <c r="M32" s="318"/>
      <c r="N32" s="318"/>
      <c r="O32" s="318"/>
      <c r="P32" s="318"/>
      <c r="Q32" s="318"/>
      <c r="R32" s="318"/>
    </row>
    <row r="33" spans="1:18" x14ac:dyDescent="0.25">
      <c r="A33" s="318"/>
      <c r="B33" s="318"/>
      <c r="C33" s="318"/>
      <c r="D33" s="318"/>
      <c r="E33" s="318"/>
      <c r="F33" s="318"/>
      <c r="G33" s="318"/>
      <c r="H33" s="318"/>
      <c r="I33" s="318"/>
      <c r="J33" s="318"/>
      <c r="K33" s="318"/>
      <c r="L33" s="318"/>
      <c r="M33" s="318"/>
      <c r="N33" s="318"/>
      <c r="O33" s="318"/>
      <c r="P33" s="318"/>
      <c r="Q33" s="318"/>
      <c r="R33" s="318"/>
    </row>
  </sheetData>
  <mergeCells count="10">
    <mergeCell ref="H2:I2"/>
    <mergeCell ref="J4:L4"/>
    <mergeCell ref="M4:N4"/>
    <mergeCell ref="A6:A30"/>
    <mergeCell ref="A1:A5"/>
    <mergeCell ref="B1:R1"/>
    <mergeCell ref="B3:R3"/>
    <mergeCell ref="Q2:R2"/>
    <mergeCell ref="B5:R5"/>
    <mergeCell ref="B4:I4"/>
  </mergeCells>
  <dataValidations count="4">
    <dataValidation type="list" allowBlank="1" showInputMessage="1" showErrorMessage="1" sqref="C8:C30" xr:uid="{D3356C64-3704-4FD3-8B18-8B88997F47B2}">
      <formula1>"INVESTIMENTO, DESPESA"</formula1>
    </dataValidation>
    <dataValidation type="list" allowBlank="1" showInputMessage="1" showErrorMessage="1" sqref="D8:D30" xr:uid="{E1F134DA-C86B-42A3-A1C6-00E93EC9C0EC}">
      <formula1>"DESENVOLVIMENTO,INFRA-ESTRUTURA,N/A"</formula1>
    </dataValidation>
    <dataValidation type="whole" operator="greaterThanOrEqual" allowBlank="1" showInputMessage="1" showErrorMessage="1" sqref="H8:I30" xr:uid="{49C4A037-52C2-4D3E-8A53-52A2D2A6F862}">
      <formula1>0</formula1>
    </dataValidation>
    <dataValidation type="decimal" operator="greaterThanOrEqual" allowBlank="1" showInputMessage="1" showErrorMessage="1" sqref="J8:J30 F8:F30" xr:uid="{9DCD2E49-645D-4A0B-A287-999D564AA0B1}">
      <formula1>0</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DC7A-35BB-4F8E-BDD8-364DAE653995}">
  <dimension ref="A1:S33"/>
  <sheetViews>
    <sheetView workbookViewId="0">
      <selection activeCell="I25" sqref="I25"/>
    </sheetView>
  </sheetViews>
  <sheetFormatPr defaultRowHeight="13.2" x14ac:dyDescent="0.25"/>
  <cols>
    <col min="1" max="1" width="8.88671875" customWidth="1"/>
    <col min="2" max="2" width="34.5546875" customWidth="1"/>
    <col min="3" max="3" width="16" customWidth="1"/>
    <col min="4" max="4" width="22.6640625" customWidth="1"/>
    <col min="7" max="7" width="19" bestFit="1" customWidth="1"/>
    <col min="8" max="8" width="15.5546875" customWidth="1"/>
    <col min="9" max="9" width="13.44140625" customWidth="1"/>
    <col min="10" max="10" width="12.109375" bestFit="1" customWidth="1"/>
    <col min="11" max="11" width="12.33203125" bestFit="1" customWidth="1"/>
    <col min="12" max="13" width="15.5546875" bestFit="1" customWidth="1"/>
    <col min="14" max="15" width="14" bestFit="1" customWidth="1"/>
    <col min="16" max="16" width="15.5546875" bestFit="1" customWidth="1"/>
    <col min="17" max="17" width="11.109375" bestFit="1" customWidth="1"/>
  </cols>
  <sheetData>
    <row r="1" spans="1:19" x14ac:dyDescent="0.25">
      <c r="A1" s="517"/>
      <c r="B1" s="517"/>
      <c r="C1" s="517"/>
      <c r="D1" s="517"/>
      <c r="E1" s="517"/>
      <c r="F1" s="517"/>
      <c r="G1" s="517"/>
      <c r="H1" s="517"/>
      <c r="I1" s="517"/>
      <c r="J1" s="517"/>
      <c r="K1" s="517"/>
      <c r="L1" s="517"/>
      <c r="M1" s="517"/>
      <c r="N1" s="517"/>
      <c r="O1" s="517"/>
      <c r="P1" s="517"/>
      <c r="Q1" s="517"/>
      <c r="R1" s="517"/>
      <c r="S1" s="318"/>
    </row>
    <row r="2" spans="1:19" ht="17.399999999999999" x14ac:dyDescent="0.25">
      <c r="A2" s="517"/>
      <c r="B2" s="319" t="s">
        <v>632</v>
      </c>
      <c r="C2" s="319"/>
      <c r="D2" s="320"/>
      <c r="E2" s="321"/>
      <c r="F2" s="322" t="s">
        <v>633</v>
      </c>
      <c r="G2" s="323"/>
      <c r="H2" s="507" t="s">
        <v>634</v>
      </c>
      <c r="I2" s="508"/>
      <c r="J2" s="324" t="s">
        <v>635</v>
      </c>
      <c r="K2" s="325" t="s">
        <v>636</v>
      </c>
      <c r="L2" s="326"/>
      <c r="M2" s="327"/>
      <c r="N2" s="328"/>
      <c r="O2" s="329"/>
      <c r="P2" s="330"/>
      <c r="Q2" s="517"/>
      <c r="R2" s="517"/>
      <c r="S2" s="318"/>
    </row>
    <row r="3" spans="1:19" x14ac:dyDescent="0.25">
      <c r="A3" s="517"/>
      <c r="B3" s="519"/>
      <c r="C3" s="519"/>
      <c r="D3" s="519"/>
      <c r="E3" s="519"/>
      <c r="F3" s="519"/>
      <c r="G3" s="519"/>
      <c r="H3" s="519"/>
      <c r="I3" s="519"/>
      <c r="J3" s="519"/>
      <c r="K3" s="519"/>
      <c r="L3" s="519"/>
      <c r="M3" s="519"/>
      <c r="N3" s="519"/>
      <c r="O3" s="519"/>
      <c r="P3" s="519"/>
      <c r="Q3" s="519"/>
      <c r="R3" s="519"/>
      <c r="S3" s="318"/>
    </row>
    <row r="4" spans="1:19" ht="18" thickBot="1" x14ac:dyDescent="0.3">
      <c r="A4" s="517"/>
      <c r="B4" s="521" t="s">
        <v>681</v>
      </c>
      <c r="C4" s="522"/>
      <c r="D4" s="522"/>
      <c r="E4" s="522"/>
      <c r="F4" s="522"/>
      <c r="G4" s="522"/>
      <c r="H4" s="522"/>
      <c r="I4" s="523"/>
      <c r="J4" s="509" t="s">
        <v>637</v>
      </c>
      <c r="K4" s="510"/>
      <c r="L4" s="511"/>
      <c r="M4" s="512">
        <v>71000</v>
      </c>
      <c r="N4" s="513"/>
      <c r="O4" s="331" t="s">
        <v>638</v>
      </c>
      <c r="P4" s="332">
        <v>45689</v>
      </c>
      <c r="Q4" s="333" t="s">
        <v>639</v>
      </c>
      <c r="R4" s="332">
        <v>45778</v>
      </c>
      <c r="S4" s="318"/>
    </row>
    <row r="5" spans="1:19" ht="13.8" thickBot="1" x14ac:dyDescent="0.3">
      <c r="A5" s="518"/>
      <c r="B5" s="520"/>
      <c r="C5" s="520"/>
      <c r="D5" s="520"/>
      <c r="E5" s="520"/>
      <c r="F5" s="520"/>
      <c r="G5" s="520"/>
      <c r="H5" s="520"/>
      <c r="I5" s="520"/>
      <c r="J5" s="520"/>
      <c r="K5" s="520"/>
      <c r="L5" s="520"/>
      <c r="M5" s="520"/>
      <c r="N5" s="520"/>
      <c r="O5" s="520"/>
      <c r="P5" s="520"/>
      <c r="Q5" s="520"/>
      <c r="R5" s="520"/>
      <c r="S5" s="318"/>
    </row>
    <row r="6" spans="1:19" ht="27" thickBot="1" x14ac:dyDescent="0.3">
      <c r="A6" s="514" t="s">
        <v>682</v>
      </c>
      <c r="B6" s="334" t="s">
        <v>641</v>
      </c>
      <c r="C6" s="335" t="s">
        <v>642</v>
      </c>
      <c r="D6" s="335" t="s">
        <v>643</v>
      </c>
      <c r="E6" s="334" t="s">
        <v>489</v>
      </c>
      <c r="F6" s="336" t="s">
        <v>644</v>
      </c>
      <c r="G6" s="336" t="s">
        <v>645</v>
      </c>
      <c r="H6" s="337" t="s">
        <v>646</v>
      </c>
      <c r="I6" s="337" t="s">
        <v>647</v>
      </c>
      <c r="J6" s="338" t="s">
        <v>648</v>
      </c>
      <c r="K6" s="339" t="s">
        <v>649</v>
      </c>
      <c r="L6" s="340">
        <v>45689</v>
      </c>
      <c r="M6" s="340">
        <v>45717</v>
      </c>
      <c r="N6" s="340">
        <v>45748</v>
      </c>
      <c r="O6" s="340">
        <v>45778</v>
      </c>
      <c r="P6" s="341" t="s">
        <v>121</v>
      </c>
      <c r="Q6" s="524"/>
      <c r="R6" s="517"/>
      <c r="S6" s="318"/>
    </row>
    <row r="7" spans="1:19" x14ac:dyDescent="0.25">
      <c r="A7" s="515"/>
      <c r="B7" s="526"/>
      <c r="C7" s="527"/>
      <c r="D7" s="527"/>
      <c r="E7" s="527"/>
      <c r="F7" s="527"/>
      <c r="G7" s="527"/>
      <c r="H7" s="527"/>
      <c r="I7" s="527"/>
      <c r="J7" s="527"/>
      <c r="K7" s="527"/>
      <c r="L7" s="527"/>
      <c r="M7" s="527"/>
      <c r="N7" s="527"/>
      <c r="O7" s="527"/>
      <c r="P7" s="527"/>
      <c r="Q7" s="527"/>
      <c r="R7" s="527"/>
      <c r="S7" s="318"/>
    </row>
    <row r="8" spans="1:19" x14ac:dyDescent="0.25">
      <c r="A8" s="515"/>
      <c r="B8" s="344" t="s">
        <v>429</v>
      </c>
      <c r="C8" s="345" t="s">
        <v>650</v>
      </c>
      <c r="D8" s="345" t="s">
        <v>651</v>
      </c>
      <c r="E8" s="346">
        <f t="shared" ref="E8:E27" si="0">IF(B8&lt;&gt;"",$D$4,"")</f>
        <v>0</v>
      </c>
      <c r="F8" s="345">
        <v>1</v>
      </c>
      <c r="G8" s="347" t="s">
        <v>652</v>
      </c>
      <c r="H8" s="347">
        <v>10031</v>
      </c>
      <c r="I8" s="347">
        <v>10031</v>
      </c>
      <c r="J8" s="348">
        <v>3000</v>
      </c>
      <c r="K8" s="349">
        <f>SUM(J8*F8)</f>
        <v>3000</v>
      </c>
      <c r="L8" s="350">
        <v>2300</v>
      </c>
      <c r="M8" s="350">
        <v>700</v>
      </c>
      <c r="N8" s="350">
        <v>0</v>
      </c>
      <c r="O8" s="350">
        <v>0</v>
      </c>
      <c r="P8" s="351">
        <f t="shared" ref="P8:P27" si="1">SUM(L8:O8)</f>
        <v>3000</v>
      </c>
      <c r="Q8" s="517"/>
      <c r="R8" s="517"/>
      <c r="S8" s="318"/>
    </row>
    <row r="9" spans="1:19" x14ac:dyDescent="0.25">
      <c r="A9" s="515"/>
      <c r="B9" s="344" t="s">
        <v>653</v>
      </c>
      <c r="C9" s="345" t="s">
        <v>650</v>
      </c>
      <c r="D9" s="345" t="s">
        <v>651</v>
      </c>
      <c r="E9" s="346">
        <f t="shared" si="0"/>
        <v>0</v>
      </c>
      <c r="F9" s="345">
        <v>1</v>
      </c>
      <c r="G9" s="347" t="s">
        <v>654</v>
      </c>
      <c r="H9" s="347">
        <v>10032</v>
      </c>
      <c r="I9" s="347">
        <v>10032</v>
      </c>
      <c r="J9" s="348">
        <v>1500</v>
      </c>
      <c r="K9" s="349">
        <f t="shared" ref="K9:K27" si="2">SUM(J9*F9)</f>
        <v>1500</v>
      </c>
      <c r="L9" s="350">
        <v>1000</v>
      </c>
      <c r="M9" s="350">
        <v>500</v>
      </c>
      <c r="N9" s="350">
        <v>0</v>
      </c>
      <c r="O9" s="350">
        <v>0</v>
      </c>
      <c r="P9" s="351">
        <f t="shared" si="1"/>
        <v>1500</v>
      </c>
      <c r="Q9" s="517"/>
      <c r="R9" s="517"/>
      <c r="S9" s="318"/>
    </row>
    <row r="10" spans="1:19" x14ac:dyDescent="0.25">
      <c r="A10" s="515"/>
      <c r="B10" s="344" t="s">
        <v>655</v>
      </c>
      <c r="C10" s="345" t="s">
        <v>650</v>
      </c>
      <c r="D10" s="345" t="s">
        <v>62</v>
      </c>
      <c r="E10" s="346">
        <f t="shared" si="0"/>
        <v>0</v>
      </c>
      <c r="F10" s="345">
        <v>1</v>
      </c>
      <c r="G10" s="347" t="s">
        <v>656</v>
      </c>
      <c r="H10" s="347">
        <v>10033</v>
      </c>
      <c r="I10" s="347">
        <v>10033</v>
      </c>
      <c r="J10" s="348">
        <v>2000</v>
      </c>
      <c r="K10" s="349">
        <f t="shared" si="2"/>
        <v>2000</v>
      </c>
      <c r="L10" s="350">
        <v>1200</v>
      </c>
      <c r="M10" s="350">
        <v>800</v>
      </c>
      <c r="N10" s="350">
        <v>0</v>
      </c>
      <c r="O10" s="350">
        <v>0</v>
      </c>
      <c r="P10" s="351">
        <f t="shared" si="1"/>
        <v>2000</v>
      </c>
      <c r="Q10" s="517"/>
      <c r="R10" s="517"/>
      <c r="S10" s="318"/>
    </row>
    <row r="11" spans="1:19" x14ac:dyDescent="0.25">
      <c r="A11" s="515"/>
      <c r="B11" s="344" t="s">
        <v>657</v>
      </c>
      <c r="C11" s="345" t="s">
        <v>650</v>
      </c>
      <c r="D11" s="345" t="s">
        <v>62</v>
      </c>
      <c r="E11" s="346">
        <f t="shared" si="0"/>
        <v>0</v>
      </c>
      <c r="F11" s="345">
        <v>1</v>
      </c>
      <c r="G11" s="347" t="s">
        <v>656</v>
      </c>
      <c r="H11" s="347">
        <v>10034</v>
      </c>
      <c r="I11" s="347">
        <v>10034</v>
      </c>
      <c r="J11" s="348">
        <v>1000</v>
      </c>
      <c r="K11" s="349">
        <f t="shared" si="2"/>
        <v>1000</v>
      </c>
      <c r="L11" s="350">
        <v>800</v>
      </c>
      <c r="M11" s="350">
        <v>200</v>
      </c>
      <c r="N11" s="350">
        <v>0</v>
      </c>
      <c r="O11" s="350">
        <v>0</v>
      </c>
      <c r="P11" s="351">
        <f t="shared" si="1"/>
        <v>1000</v>
      </c>
      <c r="Q11" s="517"/>
      <c r="R11" s="517"/>
      <c r="S11" s="318"/>
    </row>
    <row r="12" spans="1:19" x14ac:dyDescent="0.25">
      <c r="A12" s="515"/>
      <c r="B12" s="344" t="s">
        <v>658</v>
      </c>
      <c r="C12" s="345" t="s">
        <v>650</v>
      </c>
      <c r="D12" s="345" t="s">
        <v>62</v>
      </c>
      <c r="E12" s="346">
        <f t="shared" si="0"/>
        <v>0</v>
      </c>
      <c r="F12" s="345">
        <v>1</v>
      </c>
      <c r="G12" s="347" t="s">
        <v>659</v>
      </c>
      <c r="H12" s="347">
        <v>10035</v>
      </c>
      <c r="I12" s="347">
        <v>10035</v>
      </c>
      <c r="J12" s="348">
        <v>2500</v>
      </c>
      <c r="K12" s="349">
        <f t="shared" si="2"/>
        <v>2500</v>
      </c>
      <c r="L12" s="350">
        <v>1900</v>
      </c>
      <c r="M12" s="350">
        <v>600</v>
      </c>
      <c r="N12" s="350">
        <v>0</v>
      </c>
      <c r="O12" s="350">
        <v>0</v>
      </c>
      <c r="P12" s="351">
        <f t="shared" si="1"/>
        <v>2500</v>
      </c>
      <c r="Q12" s="517"/>
      <c r="R12" s="517"/>
      <c r="S12" s="318"/>
    </row>
    <row r="13" spans="1:19" x14ac:dyDescent="0.25">
      <c r="A13" s="515"/>
      <c r="B13" s="344" t="s">
        <v>660</v>
      </c>
      <c r="C13" s="345" t="s">
        <v>650</v>
      </c>
      <c r="D13" s="345" t="s">
        <v>62</v>
      </c>
      <c r="E13" s="346">
        <f t="shared" si="0"/>
        <v>0</v>
      </c>
      <c r="F13" s="345">
        <v>1</v>
      </c>
      <c r="G13" s="347" t="s">
        <v>659</v>
      </c>
      <c r="H13" s="347">
        <v>10036</v>
      </c>
      <c r="I13" s="347">
        <v>10036</v>
      </c>
      <c r="J13" s="348">
        <v>1200</v>
      </c>
      <c r="K13" s="349">
        <f t="shared" si="2"/>
        <v>1200</v>
      </c>
      <c r="L13" s="350">
        <v>100</v>
      </c>
      <c r="M13" s="350">
        <v>700</v>
      </c>
      <c r="N13" s="350">
        <v>400</v>
      </c>
      <c r="O13" s="350">
        <v>0</v>
      </c>
      <c r="P13" s="351">
        <f t="shared" si="1"/>
        <v>1200</v>
      </c>
      <c r="Q13" s="517"/>
      <c r="R13" s="517"/>
      <c r="S13" s="318"/>
    </row>
    <row r="14" spans="1:19" x14ac:dyDescent="0.25">
      <c r="A14" s="515"/>
      <c r="B14" s="344" t="s">
        <v>661</v>
      </c>
      <c r="C14" s="345" t="s">
        <v>650</v>
      </c>
      <c r="D14" s="345" t="s">
        <v>662</v>
      </c>
      <c r="E14" s="346">
        <f t="shared" si="0"/>
        <v>0</v>
      </c>
      <c r="F14" s="345">
        <v>1</v>
      </c>
      <c r="G14" s="347" t="s">
        <v>663</v>
      </c>
      <c r="H14" s="347">
        <v>10037</v>
      </c>
      <c r="I14" s="347">
        <v>10037</v>
      </c>
      <c r="J14" s="348">
        <v>1500</v>
      </c>
      <c r="K14" s="349">
        <f t="shared" si="2"/>
        <v>1500</v>
      </c>
      <c r="L14" s="350">
        <v>0</v>
      </c>
      <c r="M14" s="350">
        <v>800</v>
      </c>
      <c r="N14" s="350">
        <v>400</v>
      </c>
      <c r="O14" s="350">
        <v>300</v>
      </c>
      <c r="P14" s="351">
        <f t="shared" si="1"/>
        <v>1500</v>
      </c>
      <c r="Q14" s="517"/>
      <c r="R14" s="517"/>
      <c r="S14" s="318"/>
    </row>
    <row r="15" spans="1:19" x14ac:dyDescent="0.25">
      <c r="A15" s="515"/>
      <c r="B15" s="344" t="s">
        <v>664</v>
      </c>
      <c r="C15" s="345" t="s">
        <v>650</v>
      </c>
      <c r="D15" s="345" t="s">
        <v>662</v>
      </c>
      <c r="E15" s="346">
        <f t="shared" si="0"/>
        <v>0</v>
      </c>
      <c r="F15" s="345">
        <v>1</v>
      </c>
      <c r="G15" s="347" t="s">
        <v>665</v>
      </c>
      <c r="H15" s="347">
        <v>10038</v>
      </c>
      <c r="I15" s="347">
        <v>10038</v>
      </c>
      <c r="J15" s="348">
        <v>2000</v>
      </c>
      <c r="K15" s="349">
        <f t="shared" si="2"/>
        <v>2000</v>
      </c>
      <c r="L15" s="350">
        <v>0</v>
      </c>
      <c r="M15" s="350">
        <v>1000</v>
      </c>
      <c r="N15" s="350">
        <v>1000</v>
      </c>
      <c r="O15" s="350">
        <v>0</v>
      </c>
      <c r="P15" s="351">
        <f t="shared" si="1"/>
        <v>2000</v>
      </c>
      <c r="Q15" s="517"/>
      <c r="R15" s="517"/>
      <c r="S15" s="318"/>
    </row>
    <row r="16" spans="1:19" x14ac:dyDescent="0.25">
      <c r="A16" s="515"/>
      <c r="B16" s="344" t="s">
        <v>666</v>
      </c>
      <c r="C16" s="345" t="s">
        <v>650</v>
      </c>
      <c r="D16" s="345" t="s">
        <v>662</v>
      </c>
      <c r="E16" s="346">
        <f t="shared" si="0"/>
        <v>0</v>
      </c>
      <c r="F16" s="345">
        <v>1</v>
      </c>
      <c r="G16" s="347" t="s">
        <v>665</v>
      </c>
      <c r="H16" s="347">
        <v>10039</v>
      </c>
      <c r="I16" s="347">
        <v>10039</v>
      </c>
      <c r="J16" s="348">
        <v>1500</v>
      </c>
      <c r="K16" s="349">
        <f t="shared" si="2"/>
        <v>1500</v>
      </c>
      <c r="L16" s="352">
        <v>0</v>
      </c>
      <c r="M16" s="352">
        <v>800</v>
      </c>
      <c r="N16" s="352">
        <v>500</v>
      </c>
      <c r="O16" s="352">
        <v>200</v>
      </c>
      <c r="P16" s="351">
        <f t="shared" si="1"/>
        <v>1500</v>
      </c>
      <c r="Q16" s="517"/>
      <c r="R16" s="517"/>
      <c r="S16" s="318"/>
    </row>
    <row r="17" spans="1:19" x14ac:dyDescent="0.25">
      <c r="A17" s="515"/>
      <c r="B17" s="344" t="s">
        <v>667</v>
      </c>
      <c r="C17" s="345" t="s">
        <v>650</v>
      </c>
      <c r="D17" s="345" t="s">
        <v>62</v>
      </c>
      <c r="E17" s="346">
        <f t="shared" si="0"/>
        <v>0</v>
      </c>
      <c r="F17" s="345">
        <v>1</v>
      </c>
      <c r="G17" s="347" t="s">
        <v>665</v>
      </c>
      <c r="H17" s="347">
        <v>10040</v>
      </c>
      <c r="I17" s="347">
        <v>10040</v>
      </c>
      <c r="J17" s="348">
        <v>3000</v>
      </c>
      <c r="K17" s="349">
        <f t="shared" si="2"/>
        <v>3000</v>
      </c>
      <c r="L17" s="352">
        <v>0</v>
      </c>
      <c r="M17" s="352">
        <v>1300</v>
      </c>
      <c r="N17" s="352">
        <v>1100</v>
      </c>
      <c r="O17" s="352">
        <v>600</v>
      </c>
      <c r="P17" s="351">
        <f t="shared" si="1"/>
        <v>3000</v>
      </c>
      <c r="Q17" s="517"/>
      <c r="R17" s="517"/>
      <c r="S17" s="318"/>
    </row>
    <row r="18" spans="1:19" x14ac:dyDescent="0.25">
      <c r="A18" s="515"/>
      <c r="B18" s="344" t="s">
        <v>668</v>
      </c>
      <c r="C18" s="345" t="s">
        <v>650</v>
      </c>
      <c r="D18" s="345" t="s">
        <v>62</v>
      </c>
      <c r="E18" s="346">
        <f t="shared" si="0"/>
        <v>0</v>
      </c>
      <c r="F18" s="345">
        <v>1</v>
      </c>
      <c r="G18" s="347" t="s">
        <v>656</v>
      </c>
      <c r="H18" s="347">
        <v>10041</v>
      </c>
      <c r="I18" s="347">
        <v>10041</v>
      </c>
      <c r="J18" s="348">
        <v>3500</v>
      </c>
      <c r="K18" s="349">
        <f t="shared" si="2"/>
        <v>3500</v>
      </c>
      <c r="L18" s="352">
        <v>0</v>
      </c>
      <c r="M18" s="352">
        <v>1700</v>
      </c>
      <c r="N18" s="352">
        <v>1400</v>
      </c>
      <c r="O18" s="352">
        <v>400</v>
      </c>
      <c r="P18" s="351">
        <f t="shared" si="1"/>
        <v>3500</v>
      </c>
      <c r="Q18" s="517"/>
      <c r="R18" s="517"/>
      <c r="S18" s="318"/>
    </row>
    <row r="19" spans="1:19" x14ac:dyDescent="0.25">
      <c r="A19" s="515"/>
      <c r="B19" s="344" t="s">
        <v>669</v>
      </c>
      <c r="C19" s="345" t="s">
        <v>650</v>
      </c>
      <c r="D19" s="345" t="s">
        <v>62</v>
      </c>
      <c r="E19" s="346">
        <f t="shared" si="0"/>
        <v>0</v>
      </c>
      <c r="F19" s="345">
        <v>1</v>
      </c>
      <c r="G19" s="347" t="s">
        <v>656</v>
      </c>
      <c r="H19" s="347">
        <v>10042</v>
      </c>
      <c r="I19" s="347">
        <v>10042</v>
      </c>
      <c r="J19" s="348">
        <v>5000</v>
      </c>
      <c r="K19" s="349">
        <f t="shared" si="2"/>
        <v>5000</v>
      </c>
      <c r="L19" s="352">
        <v>0</v>
      </c>
      <c r="M19" s="352">
        <v>1900</v>
      </c>
      <c r="N19" s="352">
        <v>1900</v>
      </c>
      <c r="O19" s="352">
        <v>1200</v>
      </c>
      <c r="P19" s="351">
        <f t="shared" si="1"/>
        <v>5000</v>
      </c>
      <c r="Q19" s="517"/>
      <c r="R19" s="517"/>
      <c r="S19" s="318"/>
    </row>
    <row r="20" spans="1:19" x14ac:dyDescent="0.25">
      <c r="A20" s="515"/>
      <c r="B20" s="344" t="s">
        <v>670</v>
      </c>
      <c r="C20" s="345" t="s">
        <v>650</v>
      </c>
      <c r="D20" s="345" t="s">
        <v>62</v>
      </c>
      <c r="E20" s="346">
        <f t="shared" si="0"/>
        <v>0</v>
      </c>
      <c r="F20" s="345">
        <v>1</v>
      </c>
      <c r="G20" s="347" t="s">
        <v>656</v>
      </c>
      <c r="H20" s="347">
        <v>10043</v>
      </c>
      <c r="I20" s="347">
        <v>10043</v>
      </c>
      <c r="J20" s="348">
        <v>2500</v>
      </c>
      <c r="K20" s="349">
        <f t="shared" si="2"/>
        <v>2500</v>
      </c>
      <c r="L20" s="352">
        <v>0</v>
      </c>
      <c r="M20" s="352">
        <v>0</v>
      </c>
      <c r="N20" s="352">
        <v>900</v>
      </c>
      <c r="O20" s="352">
        <v>1600</v>
      </c>
      <c r="P20" s="351">
        <f t="shared" si="1"/>
        <v>2500</v>
      </c>
      <c r="Q20" s="517"/>
      <c r="R20" s="517"/>
      <c r="S20" s="318"/>
    </row>
    <row r="21" spans="1:19" x14ac:dyDescent="0.25">
      <c r="A21" s="515"/>
      <c r="B21" s="344" t="s">
        <v>671</v>
      </c>
      <c r="C21" s="345" t="s">
        <v>650</v>
      </c>
      <c r="D21" s="345" t="s">
        <v>62</v>
      </c>
      <c r="E21" s="346">
        <f t="shared" si="0"/>
        <v>0</v>
      </c>
      <c r="F21" s="345">
        <v>1</v>
      </c>
      <c r="G21" s="347" t="s">
        <v>656</v>
      </c>
      <c r="H21" s="347">
        <v>10044</v>
      </c>
      <c r="I21" s="347">
        <v>10044</v>
      </c>
      <c r="J21" s="348">
        <v>4000</v>
      </c>
      <c r="K21" s="349">
        <f t="shared" si="2"/>
        <v>4000</v>
      </c>
      <c r="L21" s="352">
        <v>0</v>
      </c>
      <c r="M21" s="352">
        <v>700</v>
      </c>
      <c r="N21" s="352">
        <v>1650</v>
      </c>
      <c r="O21" s="352">
        <v>1650</v>
      </c>
      <c r="P21" s="351">
        <f t="shared" si="1"/>
        <v>4000</v>
      </c>
      <c r="Q21" s="517"/>
      <c r="R21" s="517"/>
      <c r="S21" s="318"/>
    </row>
    <row r="22" spans="1:19" x14ac:dyDescent="0.25">
      <c r="A22" s="515"/>
      <c r="B22" s="344" t="s">
        <v>672</v>
      </c>
      <c r="C22" s="345" t="s">
        <v>650</v>
      </c>
      <c r="D22" s="345" t="s">
        <v>62</v>
      </c>
      <c r="E22" s="346">
        <f t="shared" si="0"/>
        <v>0</v>
      </c>
      <c r="F22" s="345">
        <v>1</v>
      </c>
      <c r="G22" s="347" t="s">
        <v>656</v>
      </c>
      <c r="H22" s="347">
        <v>10045</v>
      </c>
      <c r="I22" s="347">
        <v>10045</v>
      </c>
      <c r="J22" s="348">
        <v>5500</v>
      </c>
      <c r="K22" s="349">
        <f t="shared" si="2"/>
        <v>5500</v>
      </c>
      <c r="L22" s="352">
        <v>1000</v>
      </c>
      <c r="M22" s="352">
        <v>1000</v>
      </c>
      <c r="N22" s="352">
        <v>1750</v>
      </c>
      <c r="O22" s="352">
        <v>1750</v>
      </c>
      <c r="P22" s="351">
        <f t="shared" si="1"/>
        <v>5500</v>
      </c>
      <c r="Q22" s="517"/>
      <c r="R22" s="517"/>
      <c r="S22" s="318"/>
    </row>
    <row r="23" spans="1:19" x14ac:dyDescent="0.25">
      <c r="A23" s="515"/>
      <c r="B23" s="344" t="s">
        <v>673</v>
      </c>
      <c r="C23" s="345" t="s">
        <v>650</v>
      </c>
      <c r="D23" s="345" t="s">
        <v>62</v>
      </c>
      <c r="E23" s="346">
        <f t="shared" si="0"/>
        <v>0</v>
      </c>
      <c r="F23" s="345">
        <v>4</v>
      </c>
      <c r="G23" s="347" t="s">
        <v>656</v>
      </c>
      <c r="H23" s="347">
        <v>10046</v>
      </c>
      <c r="I23" s="347">
        <v>10046</v>
      </c>
      <c r="J23" s="348">
        <v>800</v>
      </c>
      <c r="K23" s="349">
        <f t="shared" si="2"/>
        <v>3200</v>
      </c>
      <c r="L23" s="352">
        <v>0</v>
      </c>
      <c r="M23" s="352">
        <v>800</v>
      </c>
      <c r="N23" s="352">
        <v>800</v>
      </c>
      <c r="O23" s="352">
        <v>1600</v>
      </c>
      <c r="P23" s="351">
        <f t="shared" si="1"/>
        <v>3200</v>
      </c>
      <c r="Q23" s="517"/>
      <c r="R23" s="517"/>
      <c r="S23" s="318"/>
    </row>
    <row r="24" spans="1:19" x14ac:dyDescent="0.25">
      <c r="A24" s="515"/>
      <c r="B24" s="344" t="s">
        <v>674</v>
      </c>
      <c r="C24" s="345" t="s">
        <v>650</v>
      </c>
      <c r="D24" s="345" t="s">
        <v>62</v>
      </c>
      <c r="E24" s="346">
        <f t="shared" si="0"/>
        <v>0</v>
      </c>
      <c r="F24" s="345">
        <v>4</v>
      </c>
      <c r="G24" s="347" t="s">
        <v>656</v>
      </c>
      <c r="H24" s="347">
        <v>10047</v>
      </c>
      <c r="I24" s="347">
        <v>10047</v>
      </c>
      <c r="J24" s="348">
        <v>1000</v>
      </c>
      <c r="K24" s="349">
        <f t="shared" si="2"/>
        <v>4000</v>
      </c>
      <c r="L24" s="352">
        <v>1000</v>
      </c>
      <c r="M24" s="352">
        <v>1000</v>
      </c>
      <c r="N24" s="352">
        <v>1000</v>
      </c>
      <c r="O24" s="352">
        <v>1000</v>
      </c>
      <c r="P24" s="351">
        <f t="shared" si="1"/>
        <v>4000</v>
      </c>
      <c r="Q24" s="517"/>
      <c r="R24" s="517"/>
      <c r="S24" s="318"/>
    </row>
    <row r="25" spans="1:19" x14ac:dyDescent="0.25">
      <c r="A25" s="515"/>
      <c r="B25" s="344" t="s">
        <v>675</v>
      </c>
      <c r="C25" s="345" t="s">
        <v>650</v>
      </c>
      <c r="D25" s="345" t="s">
        <v>62</v>
      </c>
      <c r="E25" s="346">
        <f t="shared" si="0"/>
        <v>0</v>
      </c>
      <c r="F25" s="345">
        <v>4</v>
      </c>
      <c r="G25" s="347" t="s">
        <v>656</v>
      </c>
      <c r="H25" s="347">
        <v>10048</v>
      </c>
      <c r="I25" s="347">
        <v>10048</v>
      </c>
      <c r="J25" s="348">
        <v>800</v>
      </c>
      <c r="K25" s="349">
        <f t="shared" si="2"/>
        <v>3200</v>
      </c>
      <c r="L25" s="352">
        <v>800</v>
      </c>
      <c r="M25" s="352">
        <v>800</v>
      </c>
      <c r="N25" s="352">
        <v>800</v>
      </c>
      <c r="O25" s="352">
        <v>800</v>
      </c>
      <c r="P25" s="351">
        <f t="shared" si="1"/>
        <v>3200</v>
      </c>
      <c r="Q25" s="517"/>
      <c r="R25" s="517"/>
      <c r="S25" s="318"/>
    </row>
    <row r="26" spans="1:19" x14ac:dyDescent="0.25">
      <c r="A26" s="515"/>
      <c r="B26" s="344" t="s">
        <v>676</v>
      </c>
      <c r="C26" s="345" t="s">
        <v>650</v>
      </c>
      <c r="D26" s="345" t="s">
        <v>62</v>
      </c>
      <c r="E26" s="346">
        <f t="shared" si="0"/>
        <v>0</v>
      </c>
      <c r="F26" s="345">
        <v>1</v>
      </c>
      <c r="G26" s="347" t="s">
        <v>656</v>
      </c>
      <c r="H26" s="347">
        <v>10049</v>
      </c>
      <c r="I26" s="347">
        <v>10049</v>
      </c>
      <c r="J26" s="348">
        <v>4000</v>
      </c>
      <c r="K26" s="349">
        <f t="shared" si="2"/>
        <v>4000</v>
      </c>
      <c r="L26" s="352">
        <v>600</v>
      </c>
      <c r="M26" s="352">
        <v>600</v>
      </c>
      <c r="N26" s="352">
        <v>1200</v>
      </c>
      <c r="O26" s="352">
        <v>1600</v>
      </c>
      <c r="P26" s="351">
        <f t="shared" si="1"/>
        <v>4000</v>
      </c>
      <c r="Q26" s="517"/>
      <c r="R26" s="517"/>
      <c r="S26" s="318"/>
    </row>
    <row r="27" spans="1:19" ht="13.8" thickBot="1" x14ac:dyDescent="0.3">
      <c r="A27" s="515"/>
      <c r="B27" s="344" t="s">
        <v>677</v>
      </c>
      <c r="C27" s="345" t="s">
        <v>650</v>
      </c>
      <c r="D27" s="345" t="s">
        <v>62</v>
      </c>
      <c r="E27" s="346">
        <f t="shared" si="0"/>
        <v>0</v>
      </c>
      <c r="F27" s="345">
        <v>1</v>
      </c>
      <c r="G27" s="347" t="s">
        <v>656</v>
      </c>
      <c r="H27" s="347">
        <v>10050</v>
      </c>
      <c r="I27" s="347">
        <v>10050</v>
      </c>
      <c r="J27" s="348">
        <v>1500</v>
      </c>
      <c r="K27" s="349">
        <f t="shared" si="2"/>
        <v>1500</v>
      </c>
      <c r="L27" s="352">
        <v>0</v>
      </c>
      <c r="M27" s="352">
        <v>0</v>
      </c>
      <c r="N27" s="352">
        <v>0</v>
      </c>
      <c r="O27" s="352">
        <v>1500</v>
      </c>
      <c r="P27" s="351">
        <f t="shared" si="1"/>
        <v>1500</v>
      </c>
      <c r="Q27" s="517"/>
      <c r="R27" s="517"/>
      <c r="S27" s="318"/>
    </row>
    <row r="28" spans="1:19" ht="18" thickBot="1" x14ac:dyDescent="0.3">
      <c r="A28" s="515"/>
      <c r="B28" s="353" t="s">
        <v>678</v>
      </c>
      <c r="C28" s="353"/>
      <c r="D28" s="353"/>
      <c r="E28" s="353"/>
      <c r="F28" s="353"/>
      <c r="G28" s="353"/>
      <c r="H28" s="353"/>
      <c r="I28" s="353"/>
      <c r="J28" s="353"/>
      <c r="K28" s="354"/>
      <c r="L28" s="355">
        <f>SUMIF($D$8:$D$18,"=Despesa",L8:L18)</f>
        <v>0</v>
      </c>
      <c r="M28" s="355">
        <f>SUMIF($D$8:$D$18,"=Despesa",M8:M18)</f>
        <v>0</v>
      </c>
      <c r="N28" s="355">
        <f>SUMIF($D$8:$D$18,"=Despesa",N8:N18)</f>
        <v>0</v>
      </c>
      <c r="O28" s="355">
        <f>SUMIF($D$8:$D$18,"=Despesa",O8:O18)</f>
        <v>0</v>
      </c>
      <c r="P28" s="355">
        <f>SUMIF($D$8:$D$18,"=Despesa",P8:P18)</f>
        <v>0</v>
      </c>
      <c r="Q28" s="517"/>
      <c r="R28" s="517"/>
      <c r="S28" s="318"/>
    </row>
    <row r="29" spans="1:19" ht="18" thickBot="1" x14ac:dyDescent="0.3">
      <c r="A29" s="515"/>
      <c r="B29" s="353" t="s">
        <v>679</v>
      </c>
      <c r="C29" s="353"/>
      <c r="D29" s="353"/>
      <c r="E29" s="353"/>
      <c r="F29" s="353"/>
      <c r="G29" s="353"/>
      <c r="H29" s="353"/>
      <c r="I29" s="353"/>
      <c r="J29" s="353"/>
      <c r="K29" s="354"/>
      <c r="L29" s="355">
        <v>14000</v>
      </c>
      <c r="M29" s="355">
        <v>16500</v>
      </c>
      <c r="N29" s="355">
        <v>7800</v>
      </c>
      <c r="O29" s="355">
        <v>6500</v>
      </c>
      <c r="P29" s="355">
        <f>SUM(L29:O29)</f>
        <v>44800</v>
      </c>
      <c r="Q29" s="517"/>
      <c r="R29" s="517"/>
      <c r="S29" s="318"/>
    </row>
    <row r="30" spans="1:19" ht="18" thickBot="1" x14ac:dyDescent="0.3">
      <c r="A30" s="516"/>
      <c r="B30" s="353" t="s">
        <v>680</v>
      </c>
      <c r="C30" s="353"/>
      <c r="D30" s="353"/>
      <c r="E30" s="353"/>
      <c r="F30" s="353"/>
      <c r="G30" s="353"/>
      <c r="H30" s="353"/>
      <c r="I30" s="353"/>
      <c r="J30" s="353"/>
      <c r="K30" s="354"/>
      <c r="L30" s="355">
        <f>SUM(L8:L29)</f>
        <v>24700</v>
      </c>
      <c r="M30" s="355">
        <f t="shared" ref="M30:P30" si="3">SUM(M28:M29)</f>
        <v>16500</v>
      </c>
      <c r="N30" s="355">
        <f t="shared" si="3"/>
        <v>7800</v>
      </c>
      <c r="O30" s="355">
        <f t="shared" si="3"/>
        <v>6500</v>
      </c>
      <c r="P30" s="355">
        <f t="shared" si="3"/>
        <v>44800</v>
      </c>
      <c r="Q30" s="517"/>
      <c r="R30" s="517"/>
      <c r="S30" s="318"/>
    </row>
    <row r="31" spans="1:19" x14ac:dyDescent="0.25">
      <c r="A31" s="525"/>
      <c r="B31" s="525"/>
      <c r="C31" s="525"/>
      <c r="D31" s="525"/>
      <c r="E31" s="525"/>
      <c r="F31" s="525"/>
      <c r="G31" s="525"/>
      <c r="H31" s="525"/>
      <c r="I31" s="525"/>
      <c r="J31" s="525"/>
      <c r="K31" s="525"/>
      <c r="L31" s="525"/>
      <c r="M31" s="525"/>
      <c r="N31" s="525"/>
      <c r="O31" s="525"/>
      <c r="P31" s="525"/>
      <c r="Q31" s="517"/>
      <c r="R31" s="517"/>
      <c r="S31" s="318"/>
    </row>
    <row r="32" spans="1:19" x14ac:dyDescent="0.25">
      <c r="A32" s="318"/>
      <c r="B32" s="318"/>
      <c r="C32" s="318"/>
      <c r="D32" s="318"/>
      <c r="E32" s="318"/>
      <c r="F32" s="318"/>
      <c r="G32" s="318"/>
      <c r="H32" s="318"/>
      <c r="I32" s="318"/>
      <c r="J32" s="318"/>
      <c r="K32" s="318"/>
      <c r="L32" s="318"/>
      <c r="M32" s="318"/>
      <c r="N32" s="318"/>
      <c r="O32" s="318"/>
      <c r="P32" s="318"/>
      <c r="Q32" s="318"/>
      <c r="R32" s="318"/>
      <c r="S32" s="318"/>
    </row>
    <row r="33" spans="1:19" x14ac:dyDescent="0.25">
      <c r="A33" s="318"/>
      <c r="B33" s="318"/>
      <c r="C33" s="318"/>
      <c r="D33" s="318"/>
      <c r="E33" s="318"/>
      <c r="F33" s="318"/>
      <c r="G33" s="318"/>
      <c r="H33" s="318"/>
      <c r="I33" s="318"/>
      <c r="J33" s="318"/>
      <c r="K33" s="318"/>
      <c r="L33" s="318"/>
      <c r="M33" s="318"/>
      <c r="N33" s="318"/>
      <c r="O33" s="318"/>
      <c r="P33" s="318"/>
      <c r="Q33" s="318"/>
      <c r="R33" s="318"/>
      <c r="S33" s="318"/>
    </row>
  </sheetData>
  <mergeCells count="14">
    <mergeCell ref="Q6:R6"/>
    <mergeCell ref="B4:I4"/>
    <mergeCell ref="Q8:R31"/>
    <mergeCell ref="A31:P31"/>
    <mergeCell ref="H2:I2"/>
    <mergeCell ref="J4:L4"/>
    <mergeCell ref="M4:N4"/>
    <mergeCell ref="A6:A30"/>
    <mergeCell ref="B7:R7"/>
    <mergeCell ref="A1:R1"/>
    <mergeCell ref="A2:A5"/>
    <mergeCell ref="B3:R3"/>
    <mergeCell ref="Q2:R2"/>
    <mergeCell ref="B5:R5"/>
  </mergeCells>
  <dataValidations count="4">
    <dataValidation type="decimal" operator="greaterThanOrEqual" allowBlank="1" showInputMessage="1" showErrorMessage="1" sqref="F8:F27 J8:J27" xr:uid="{CD437E4E-23C3-4DF6-B3F6-298C98548F68}">
      <formula1>0</formula1>
    </dataValidation>
    <dataValidation type="whole" operator="greaterThanOrEqual" allowBlank="1" showInputMessage="1" showErrorMessage="1" sqref="H8:I27" xr:uid="{DF1CC5AD-D7CB-4EB9-A149-CA0609247E88}">
      <formula1>0</formula1>
    </dataValidation>
    <dataValidation type="list" allowBlank="1" showInputMessage="1" showErrorMessage="1" sqref="D8:D27" xr:uid="{C9791AC3-5982-47B6-A673-4138EB272956}">
      <formula1>"DESENVOLVIMENTO,INFRA-ESTRUTURA,N/A"</formula1>
    </dataValidation>
    <dataValidation type="list" allowBlank="1" showInputMessage="1" showErrorMessage="1" sqref="C8:C27" xr:uid="{D32BEBD1-C76F-4E88-A8B4-89FAAC988419}">
      <formula1>"INVESTIMENTO, DESPESA"</formula1>
    </dataValidation>
  </dataValidation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1EE0-CAB2-4D84-A6B5-5D5FFD756581}">
  <dimension ref="A1:U31"/>
  <sheetViews>
    <sheetView workbookViewId="0">
      <selection activeCell="B11" sqref="B11:U26"/>
    </sheetView>
  </sheetViews>
  <sheetFormatPr defaultRowHeight="13.2" x14ac:dyDescent="0.25"/>
  <sheetData>
    <row r="1" spans="1:21" x14ac:dyDescent="0.25">
      <c r="A1" s="530"/>
      <c r="B1" s="530"/>
      <c r="C1" s="530"/>
      <c r="D1" s="530"/>
      <c r="E1" s="530"/>
      <c r="F1" s="530"/>
      <c r="G1" s="530"/>
      <c r="H1" s="530"/>
      <c r="I1" s="530"/>
      <c r="J1" s="530"/>
      <c r="K1" s="530"/>
      <c r="L1" s="530"/>
      <c r="M1" s="530"/>
      <c r="N1" s="530"/>
      <c r="O1" s="530"/>
      <c r="P1" s="530"/>
      <c r="Q1" s="530"/>
      <c r="R1" s="530"/>
      <c r="S1" s="530"/>
      <c r="T1" s="530"/>
      <c r="U1" s="530"/>
    </row>
    <row r="2" spans="1:21" ht="15" customHeight="1" x14ac:dyDescent="0.25">
      <c r="A2" s="530"/>
      <c r="B2" s="530"/>
      <c r="C2" s="530"/>
      <c r="D2" s="530"/>
      <c r="E2" s="530"/>
      <c r="F2" s="530"/>
      <c r="G2" s="530"/>
      <c r="H2" s="530"/>
      <c r="I2" s="530"/>
      <c r="J2" s="530"/>
      <c r="K2" s="530"/>
      <c r="L2" s="530"/>
      <c r="M2" s="530"/>
      <c r="N2" s="530"/>
      <c r="O2" s="530"/>
      <c r="P2" s="530"/>
      <c r="Q2" s="530"/>
      <c r="R2" s="530"/>
      <c r="S2" s="530"/>
      <c r="T2" s="530"/>
      <c r="U2" s="530"/>
    </row>
    <row r="3" spans="1:21" ht="14.4" x14ac:dyDescent="0.3">
      <c r="A3" s="531"/>
      <c r="B3" s="357" t="s">
        <v>683</v>
      </c>
      <c r="C3" s="528" t="s">
        <v>684</v>
      </c>
      <c r="D3" s="529"/>
      <c r="E3" s="528" t="s">
        <v>685</v>
      </c>
      <c r="F3" s="529"/>
      <c r="G3" s="358" t="s">
        <v>686</v>
      </c>
      <c r="H3" s="358" t="s">
        <v>687</v>
      </c>
      <c r="I3" s="533"/>
      <c r="J3" s="530"/>
      <c r="K3" s="530"/>
      <c r="L3" s="530"/>
      <c r="M3" s="530"/>
      <c r="N3" s="530"/>
      <c r="O3" s="530"/>
      <c r="P3" s="530"/>
      <c r="Q3" s="530"/>
      <c r="R3" s="530"/>
      <c r="S3" s="530"/>
      <c r="T3" s="530"/>
      <c r="U3" s="530"/>
    </row>
    <row r="4" spans="1:21" ht="14.4" x14ac:dyDescent="0.3">
      <c r="A4" s="531"/>
      <c r="B4" s="357" t="s">
        <v>688</v>
      </c>
      <c r="C4" s="359" t="s">
        <v>689</v>
      </c>
      <c r="D4" s="360" t="s">
        <v>690</v>
      </c>
      <c r="E4" s="359" t="s">
        <v>689</v>
      </c>
      <c r="F4" s="360" t="s">
        <v>690</v>
      </c>
      <c r="G4" s="361" t="s">
        <v>691</v>
      </c>
      <c r="H4" s="361"/>
      <c r="I4" s="533"/>
      <c r="J4" s="530"/>
      <c r="K4" s="530"/>
      <c r="L4" s="530"/>
      <c r="M4" s="530"/>
      <c r="N4" s="530"/>
      <c r="O4" s="530"/>
      <c r="P4" s="530"/>
      <c r="Q4" s="530"/>
      <c r="R4" s="530"/>
      <c r="S4" s="530"/>
      <c r="T4" s="530"/>
      <c r="U4" s="530"/>
    </row>
    <row r="5" spans="1:21" ht="14.4" x14ac:dyDescent="0.3">
      <c r="A5" s="531"/>
      <c r="B5" s="362">
        <v>0</v>
      </c>
      <c r="C5" s="363">
        <v>8700</v>
      </c>
      <c r="D5" s="363">
        <f>'[5]Fluxo de Caixa Realizado'!M28</f>
        <v>7300</v>
      </c>
      <c r="E5" s="363">
        <f>C5</f>
        <v>8700</v>
      </c>
      <c r="F5" s="363">
        <f>D5</f>
        <v>7300</v>
      </c>
      <c r="G5" s="363">
        <f>F5-E5</f>
        <v>-1400</v>
      </c>
      <c r="H5" s="364">
        <f>IF(E5=0,"",F5/E5-1)</f>
        <v>-0.16091954022988508</v>
      </c>
      <c r="I5" s="533"/>
      <c r="J5" s="530"/>
      <c r="K5" s="530"/>
      <c r="L5" s="530"/>
      <c r="M5" s="530"/>
      <c r="N5" s="530"/>
      <c r="O5" s="530"/>
      <c r="P5" s="530"/>
      <c r="Q5" s="530"/>
      <c r="R5" s="530"/>
      <c r="S5" s="530"/>
      <c r="T5" s="530"/>
      <c r="U5" s="530"/>
    </row>
    <row r="6" spans="1:21" ht="14.4" x14ac:dyDescent="0.3">
      <c r="A6" s="531"/>
      <c r="B6" s="362">
        <f>B5+1</f>
        <v>1</v>
      </c>
      <c r="C6" s="363">
        <f>'[5]Fluxo de Caixa Previsto'!N28</f>
        <v>10800</v>
      </c>
      <c r="D6" s="363">
        <f>'[5]Fluxo de Caixa Realizado'!N28</f>
        <v>9100</v>
      </c>
      <c r="E6" s="363">
        <f>E5+C6</f>
        <v>19500</v>
      </c>
      <c r="F6" s="363">
        <f>F5+D6</f>
        <v>16400</v>
      </c>
      <c r="G6" s="363">
        <f t="shared" ref="G6:G8" si="0">F6-E6</f>
        <v>-3100</v>
      </c>
      <c r="H6" s="364">
        <f t="shared" ref="H6:H8" si="1">F6/E6-1</f>
        <v>-0.15897435897435896</v>
      </c>
      <c r="I6" s="533"/>
      <c r="J6" s="530"/>
      <c r="K6" s="530"/>
      <c r="L6" s="530"/>
      <c r="M6" s="530"/>
      <c r="N6" s="530"/>
      <c r="O6" s="530"/>
      <c r="P6" s="530"/>
      <c r="Q6" s="530"/>
      <c r="R6" s="530"/>
      <c r="S6" s="530"/>
      <c r="T6" s="530"/>
      <c r="U6" s="530"/>
    </row>
    <row r="7" spans="1:21" ht="14.4" x14ac:dyDescent="0.3">
      <c r="A7" s="531"/>
      <c r="B7" s="362">
        <f t="shared" ref="B7:B8" si="2">B6+1</f>
        <v>2</v>
      </c>
      <c r="C7" s="363">
        <f>'[5]Fluxo de Caixa Previsto'!O28</f>
        <v>4900</v>
      </c>
      <c r="D7" s="363">
        <f>'[5]Fluxo de Caixa Realizado'!O28</f>
        <v>4800</v>
      </c>
      <c r="E7" s="363">
        <f t="shared" ref="E7:F8" si="3">E6+C7</f>
        <v>24400</v>
      </c>
      <c r="F7" s="363">
        <f t="shared" si="3"/>
        <v>21200</v>
      </c>
      <c r="G7" s="363">
        <f t="shared" si="0"/>
        <v>-3200</v>
      </c>
      <c r="H7" s="364">
        <f t="shared" si="1"/>
        <v>-0.13114754098360659</v>
      </c>
      <c r="I7" s="533"/>
      <c r="J7" s="530"/>
      <c r="K7" s="530"/>
      <c r="L7" s="530"/>
      <c r="M7" s="530"/>
      <c r="N7" s="530"/>
      <c r="O7" s="530"/>
      <c r="P7" s="530"/>
      <c r="Q7" s="530"/>
      <c r="R7" s="530"/>
      <c r="S7" s="530"/>
      <c r="T7" s="530"/>
      <c r="U7" s="530"/>
    </row>
    <row r="8" spans="1:21" ht="14.4" x14ac:dyDescent="0.3">
      <c r="A8" s="531"/>
      <c r="B8" s="362">
        <f t="shared" si="2"/>
        <v>3</v>
      </c>
      <c r="C8" s="363">
        <f>'[5]Fluxo de Caixa Previsto'!P28</f>
        <v>1600</v>
      </c>
      <c r="D8" s="363">
        <f>'[5]Fluxo de Caixa Realizado'!P28</f>
        <v>1500</v>
      </c>
      <c r="E8" s="363">
        <f t="shared" si="3"/>
        <v>26000</v>
      </c>
      <c r="F8" s="363">
        <f t="shared" si="3"/>
        <v>22700</v>
      </c>
      <c r="G8" s="363">
        <f t="shared" si="0"/>
        <v>-3300</v>
      </c>
      <c r="H8" s="364">
        <f t="shared" si="1"/>
        <v>-0.12692307692307692</v>
      </c>
      <c r="I8" s="533"/>
      <c r="J8" s="530"/>
      <c r="K8" s="530"/>
      <c r="L8" s="530"/>
      <c r="M8" s="530"/>
      <c r="N8" s="530"/>
      <c r="O8" s="530"/>
      <c r="P8" s="530"/>
      <c r="Q8" s="530"/>
      <c r="R8" s="530"/>
      <c r="S8" s="530"/>
      <c r="T8" s="530"/>
      <c r="U8" s="530"/>
    </row>
    <row r="9" spans="1:21" ht="14.4" x14ac:dyDescent="0.3">
      <c r="A9" s="531"/>
      <c r="B9" s="365" t="s">
        <v>121</v>
      </c>
      <c r="C9" s="363">
        <f>SUM(C5:C8)</f>
        <v>26000</v>
      </c>
      <c r="D9" s="363">
        <f>SUM(D5:D8)</f>
        <v>22700</v>
      </c>
      <c r="E9" s="532"/>
      <c r="F9" s="531"/>
      <c r="G9" s="531"/>
      <c r="H9" s="531"/>
      <c r="I9" s="531"/>
      <c r="J9" s="531"/>
      <c r="K9" s="531"/>
      <c r="L9" s="531"/>
      <c r="M9" s="531"/>
      <c r="N9" s="531"/>
      <c r="O9" s="531"/>
      <c r="P9" s="531"/>
      <c r="Q9" s="531"/>
      <c r="R9" s="531"/>
      <c r="S9" s="531"/>
      <c r="T9" s="531"/>
      <c r="U9" s="531"/>
    </row>
    <row r="10" spans="1:21" ht="14.4" x14ac:dyDescent="0.3">
      <c r="A10" s="531"/>
      <c r="B10" s="365" t="s">
        <v>692</v>
      </c>
      <c r="C10" s="363">
        <f>C9-D9</f>
        <v>3300</v>
      </c>
      <c r="D10" s="532"/>
      <c r="E10" s="531"/>
      <c r="F10" s="531"/>
      <c r="G10" s="531"/>
      <c r="H10" s="531"/>
      <c r="I10" s="531"/>
      <c r="J10" s="531"/>
      <c r="K10" s="531"/>
      <c r="L10" s="531"/>
      <c r="M10" s="531"/>
      <c r="N10" s="531"/>
      <c r="O10" s="531"/>
      <c r="P10" s="531"/>
      <c r="Q10" s="531"/>
      <c r="R10" s="531"/>
      <c r="S10" s="531"/>
      <c r="T10" s="531"/>
      <c r="U10" s="531"/>
    </row>
    <row r="11" spans="1:21" ht="15" customHeight="1" x14ac:dyDescent="0.25">
      <c r="A11" s="531"/>
      <c r="B11" s="531"/>
      <c r="C11" s="531"/>
      <c r="D11" s="531"/>
      <c r="E11" s="531"/>
      <c r="F11" s="531"/>
      <c r="G11" s="531"/>
      <c r="H11" s="531"/>
      <c r="I11" s="531"/>
      <c r="J11" s="531"/>
      <c r="K11" s="531"/>
      <c r="L11" s="531"/>
      <c r="M11" s="531"/>
      <c r="N11" s="531"/>
      <c r="O11" s="531"/>
      <c r="P11" s="531"/>
      <c r="Q11" s="531"/>
      <c r="R11" s="531"/>
      <c r="S11" s="531"/>
      <c r="T11" s="531"/>
      <c r="U11" s="531"/>
    </row>
    <row r="12" spans="1:21" x14ac:dyDescent="0.25">
      <c r="A12" s="531"/>
      <c r="B12" s="531"/>
      <c r="C12" s="531"/>
      <c r="D12" s="531"/>
      <c r="E12" s="531"/>
      <c r="F12" s="531"/>
      <c r="G12" s="531"/>
      <c r="H12" s="531"/>
      <c r="I12" s="531"/>
      <c r="J12" s="531"/>
      <c r="K12" s="531"/>
      <c r="L12" s="531"/>
      <c r="M12" s="531"/>
      <c r="N12" s="531"/>
      <c r="O12" s="531"/>
      <c r="P12" s="531"/>
      <c r="Q12" s="531"/>
      <c r="R12" s="531"/>
      <c r="S12" s="531"/>
      <c r="T12" s="531"/>
      <c r="U12" s="531"/>
    </row>
    <row r="13" spans="1:21" x14ac:dyDescent="0.25">
      <c r="A13" s="531"/>
      <c r="B13" s="531"/>
      <c r="C13" s="531"/>
      <c r="D13" s="531"/>
      <c r="E13" s="531"/>
      <c r="F13" s="531"/>
      <c r="G13" s="531"/>
      <c r="H13" s="531"/>
      <c r="I13" s="531"/>
      <c r="J13" s="531"/>
      <c r="K13" s="531"/>
      <c r="L13" s="531"/>
      <c r="M13" s="531"/>
      <c r="N13" s="531"/>
      <c r="O13" s="531"/>
      <c r="P13" s="531"/>
      <c r="Q13" s="531"/>
      <c r="R13" s="531"/>
      <c r="S13" s="531"/>
      <c r="T13" s="531"/>
      <c r="U13" s="531"/>
    </row>
    <row r="14" spans="1:21" x14ac:dyDescent="0.25">
      <c r="A14" s="531"/>
      <c r="B14" s="531"/>
      <c r="C14" s="531"/>
      <c r="D14" s="531"/>
      <c r="E14" s="531"/>
      <c r="F14" s="531"/>
      <c r="G14" s="531"/>
      <c r="H14" s="531"/>
      <c r="I14" s="531"/>
      <c r="J14" s="531"/>
      <c r="K14" s="531"/>
      <c r="L14" s="531"/>
      <c r="M14" s="531"/>
      <c r="N14" s="531"/>
      <c r="O14" s="531"/>
      <c r="P14" s="531"/>
      <c r="Q14" s="531"/>
      <c r="R14" s="531"/>
      <c r="S14" s="531"/>
      <c r="T14" s="531"/>
      <c r="U14" s="531"/>
    </row>
    <row r="15" spans="1:21" x14ac:dyDescent="0.25">
      <c r="A15" s="531"/>
      <c r="B15" s="531"/>
      <c r="C15" s="531"/>
      <c r="D15" s="531"/>
      <c r="E15" s="531"/>
      <c r="F15" s="531"/>
      <c r="G15" s="531"/>
      <c r="H15" s="531"/>
      <c r="I15" s="531"/>
      <c r="J15" s="531"/>
      <c r="K15" s="531"/>
      <c r="L15" s="531"/>
      <c r="M15" s="531"/>
      <c r="N15" s="531"/>
      <c r="O15" s="531"/>
      <c r="P15" s="531"/>
      <c r="Q15" s="531"/>
      <c r="R15" s="531"/>
      <c r="S15" s="531"/>
      <c r="T15" s="531"/>
      <c r="U15" s="531"/>
    </row>
    <row r="16" spans="1:21" x14ac:dyDescent="0.25">
      <c r="A16" s="531"/>
      <c r="B16" s="531"/>
      <c r="C16" s="531"/>
      <c r="D16" s="531"/>
      <c r="E16" s="531"/>
      <c r="F16" s="531"/>
      <c r="G16" s="531"/>
      <c r="H16" s="531"/>
      <c r="I16" s="531"/>
      <c r="J16" s="531"/>
      <c r="K16" s="531"/>
      <c r="L16" s="531"/>
      <c r="M16" s="531"/>
      <c r="N16" s="531"/>
      <c r="O16" s="531"/>
      <c r="P16" s="531"/>
      <c r="Q16" s="531"/>
      <c r="R16" s="531"/>
      <c r="S16" s="531"/>
      <c r="T16" s="531"/>
      <c r="U16" s="531"/>
    </row>
    <row r="17" spans="1:21" x14ac:dyDescent="0.25">
      <c r="A17" s="531"/>
      <c r="B17" s="531"/>
      <c r="C17" s="531"/>
      <c r="D17" s="531"/>
      <c r="E17" s="531"/>
      <c r="F17" s="531"/>
      <c r="G17" s="531"/>
      <c r="H17" s="531"/>
      <c r="I17" s="531"/>
      <c r="J17" s="531"/>
      <c r="K17" s="531"/>
      <c r="L17" s="531"/>
      <c r="M17" s="531"/>
      <c r="N17" s="531"/>
      <c r="O17" s="531"/>
      <c r="P17" s="531"/>
      <c r="Q17" s="531"/>
      <c r="R17" s="531"/>
      <c r="S17" s="531"/>
      <c r="T17" s="531"/>
      <c r="U17" s="531"/>
    </row>
    <row r="18" spans="1:21" x14ac:dyDescent="0.25">
      <c r="A18" s="531"/>
      <c r="B18" s="531"/>
      <c r="C18" s="531"/>
      <c r="D18" s="531"/>
      <c r="E18" s="531"/>
      <c r="F18" s="531"/>
      <c r="G18" s="531"/>
      <c r="H18" s="531"/>
      <c r="I18" s="531"/>
      <c r="J18" s="531"/>
      <c r="K18" s="531"/>
      <c r="L18" s="531"/>
      <c r="M18" s="531"/>
      <c r="N18" s="531"/>
      <c r="O18" s="531"/>
      <c r="P18" s="531"/>
      <c r="Q18" s="531"/>
      <c r="R18" s="531"/>
      <c r="S18" s="531"/>
      <c r="T18" s="531"/>
      <c r="U18" s="531"/>
    </row>
    <row r="19" spans="1:21" x14ac:dyDescent="0.25">
      <c r="A19" s="531"/>
      <c r="B19" s="531"/>
      <c r="C19" s="531"/>
      <c r="D19" s="531"/>
      <c r="E19" s="531"/>
      <c r="F19" s="531"/>
      <c r="G19" s="531"/>
      <c r="H19" s="531"/>
      <c r="I19" s="531"/>
      <c r="J19" s="531"/>
      <c r="K19" s="531"/>
      <c r="L19" s="531"/>
      <c r="M19" s="531"/>
      <c r="N19" s="531"/>
      <c r="O19" s="531"/>
      <c r="P19" s="531"/>
      <c r="Q19" s="531"/>
      <c r="R19" s="531"/>
      <c r="S19" s="531"/>
      <c r="T19" s="531"/>
      <c r="U19" s="531"/>
    </row>
    <row r="20" spans="1:21" x14ac:dyDescent="0.25">
      <c r="A20" s="531"/>
      <c r="B20" s="531"/>
      <c r="C20" s="531"/>
      <c r="D20" s="531"/>
      <c r="E20" s="531"/>
      <c r="F20" s="531"/>
      <c r="G20" s="531"/>
      <c r="H20" s="531"/>
      <c r="I20" s="531"/>
      <c r="J20" s="531"/>
      <c r="K20" s="531"/>
      <c r="L20" s="531"/>
      <c r="M20" s="531"/>
      <c r="N20" s="531"/>
      <c r="O20" s="531"/>
      <c r="P20" s="531"/>
      <c r="Q20" s="531"/>
      <c r="R20" s="531"/>
      <c r="S20" s="531"/>
      <c r="T20" s="531"/>
      <c r="U20" s="531"/>
    </row>
    <row r="21" spans="1:21" x14ac:dyDescent="0.25">
      <c r="A21" s="531"/>
      <c r="B21" s="531"/>
      <c r="C21" s="531"/>
      <c r="D21" s="531"/>
      <c r="E21" s="531"/>
      <c r="F21" s="531"/>
      <c r="G21" s="531"/>
      <c r="H21" s="531"/>
      <c r="I21" s="531"/>
      <c r="J21" s="531"/>
      <c r="K21" s="531"/>
      <c r="L21" s="531"/>
      <c r="M21" s="531"/>
      <c r="N21" s="531"/>
      <c r="O21" s="531"/>
      <c r="P21" s="531"/>
      <c r="Q21" s="531"/>
      <c r="R21" s="531"/>
      <c r="S21" s="531"/>
      <c r="T21" s="531"/>
      <c r="U21" s="531"/>
    </row>
    <row r="22" spans="1:21" x14ac:dyDescent="0.25">
      <c r="A22" s="531"/>
      <c r="B22" s="531"/>
      <c r="C22" s="531"/>
      <c r="D22" s="531"/>
      <c r="E22" s="531"/>
      <c r="F22" s="531"/>
      <c r="G22" s="531"/>
      <c r="H22" s="531"/>
      <c r="I22" s="531"/>
      <c r="J22" s="531"/>
      <c r="K22" s="531"/>
      <c r="L22" s="531"/>
      <c r="M22" s="531"/>
      <c r="N22" s="531"/>
      <c r="O22" s="531"/>
      <c r="P22" s="531"/>
      <c r="Q22" s="531"/>
      <c r="R22" s="531"/>
      <c r="S22" s="531"/>
      <c r="T22" s="531"/>
      <c r="U22" s="531"/>
    </row>
    <row r="23" spans="1:21" x14ac:dyDescent="0.25">
      <c r="A23" s="531"/>
      <c r="B23" s="531"/>
      <c r="C23" s="531"/>
      <c r="D23" s="531"/>
      <c r="E23" s="531"/>
      <c r="F23" s="531"/>
      <c r="G23" s="531"/>
      <c r="H23" s="531"/>
      <c r="I23" s="531"/>
      <c r="J23" s="531"/>
      <c r="K23" s="531"/>
      <c r="L23" s="531"/>
      <c r="M23" s="531"/>
      <c r="N23" s="531"/>
      <c r="O23" s="531"/>
      <c r="P23" s="531"/>
      <c r="Q23" s="531"/>
      <c r="R23" s="531"/>
      <c r="S23" s="531"/>
      <c r="T23" s="531"/>
      <c r="U23" s="531"/>
    </row>
    <row r="24" spans="1:21" x14ac:dyDescent="0.25">
      <c r="A24" s="531"/>
      <c r="B24" s="531"/>
      <c r="C24" s="531"/>
      <c r="D24" s="531"/>
      <c r="E24" s="531"/>
      <c r="F24" s="531"/>
      <c r="G24" s="531"/>
      <c r="H24" s="531"/>
      <c r="I24" s="531"/>
      <c r="J24" s="531"/>
      <c r="K24" s="531"/>
      <c r="L24" s="531"/>
      <c r="M24" s="531"/>
      <c r="N24" s="531"/>
      <c r="O24" s="531"/>
      <c r="P24" s="531"/>
      <c r="Q24" s="531"/>
      <c r="R24" s="531"/>
      <c r="S24" s="531"/>
      <c r="T24" s="531"/>
      <c r="U24" s="531"/>
    </row>
    <row r="25" spans="1:21" x14ac:dyDescent="0.25">
      <c r="A25" s="531"/>
      <c r="B25" s="531"/>
      <c r="C25" s="531"/>
      <c r="D25" s="531"/>
      <c r="E25" s="531"/>
      <c r="F25" s="531"/>
      <c r="G25" s="531"/>
      <c r="H25" s="531"/>
      <c r="I25" s="531"/>
      <c r="J25" s="531"/>
      <c r="K25" s="531"/>
      <c r="L25" s="531"/>
      <c r="M25" s="531"/>
      <c r="N25" s="531"/>
      <c r="O25" s="531"/>
      <c r="P25" s="531"/>
      <c r="Q25" s="531"/>
      <c r="R25" s="531"/>
      <c r="S25" s="531"/>
      <c r="T25" s="531"/>
      <c r="U25" s="531"/>
    </row>
    <row r="26" spans="1:21" x14ac:dyDescent="0.25">
      <c r="A26" s="531"/>
      <c r="B26" s="531"/>
      <c r="C26" s="531"/>
      <c r="D26" s="531"/>
      <c r="E26" s="531"/>
      <c r="F26" s="531"/>
      <c r="G26" s="531"/>
      <c r="H26" s="531"/>
      <c r="I26" s="531"/>
      <c r="J26" s="531"/>
      <c r="K26" s="531"/>
      <c r="L26" s="531"/>
      <c r="M26" s="531"/>
      <c r="N26" s="531"/>
      <c r="O26" s="531"/>
      <c r="P26" s="531"/>
      <c r="Q26" s="531"/>
      <c r="R26" s="531"/>
      <c r="S26" s="531"/>
      <c r="T26" s="531"/>
      <c r="U26" s="531"/>
    </row>
    <row r="27" spans="1:21" x14ac:dyDescent="0.25">
      <c r="A27" s="356"/>
      <c r="B27" s="356"/>
      <c r="C27" s="356"/>
      <c r="D27" s="356"/>
      <c r="E27" s="356"/>
      <c r="F27" s="356"/>
      <c r="G27" s="356"/>
      <c r="H27" s="356"/>
      <c r="I27" s="356"/>
      <c r="J27" s="356"/>
      <c r="K27" s="356"/>
      <c r="L27" s="356"/>
      <c r="M27" s="356"/>
      <c r="N27" s="356"/>
      <c r="O27" s="356"/>
      <c r="P27" s="356"/>
      <c r="Q27" s="356"/>
      <c r="R27" s="356"/>
      <c r="S27" s="356"/>
      <c r="T27" s="356"/>
    </row>
    <row r="28" spans="1:21" x14ac:dyDescent="0.25">
      <c r="A28" s="356"/>
      <c r="B28" s="356"/>
      <c r="C28" s="356"/>
      <c r="D28" s="356"/>
      <c r="E28" s="356"/>
      <c r="F28" s="356"/>
      <c r="G28" s="356"/>
      <c r="H28" s="356"/>
      <c r="I28" s="356"/>
      <c r="J28" s="356"/>
      <c r="K28" s="356"/>
      <c r="L28" s="356"/>
      <c r="M28" s="356"/>
      <c r="N28" s="356"/>
      <c r="O28" s="356"/>
      <c r="P28" s="356"/>
      <c r="Q28" s="356"/>
      <c r="R28" s="356"/>
      <c r="S28" s="356"/>
      <c r="T28" s="356"/>
    </row>
    <row r="29" spans="1:21" x14ac:dyDescent="0.25">
      <c r="A29" s="356"/>
      <c r="B29" s="356"/>
      <c r="C29" s="356"/>
      <c r="D29" s="356"/>
      <c r="E29" s="356"/>
      <c r="F29" s="356"/>
      <c r="G29" s="356"/>
      <c r="H29" s="356"/>
      <c r="I29" s="356"/>
      <c r="J29" s="356"/>
      <c r="K29" s="356"/>
      <c r="L29" s="356"/>
      <c r="M29" s="356"/>
      <c r="N29" s="356"/>
      <c r="O29" s="356"/>
      <c r="P29" s="356"/>
      <c r="Q29" s="356"/>
      <c r="R29" s="356"/>
      <c r="S29" s="356"/>
      <c r="T29" s="356"/>
    </row>
    <row r="30" spans="1:21" x14ac:dyDescent="0.25">
      <c r="A30" s="356"/>
      <c r="B30" s="356"/>
      <c r="C30" s="356"/>
      <c r="D30" s="356"/>
      <c r="E30" s="356"/>
      <c r="F30" s="356"/>
      <c r="G30" s="356"/>
      <c r="H30" s="356"/>
      <c r="I30" s="356"/>
      <c r="J30" s="356"/>
      <c r="K30" s="356"/>
      <c r="L30" s="356"/>
      <c r="M30" s="356"/>
      <c r="N30" s="356"/>
      <c r="O30" s="356"/>
      <c r="P30" s="356"/>
      <c r="Q30" s="356"/>
      <c r="R30" s="356"/>
      <c r="S30" s="356"/>
      <c r="T30" s="356"/>
    </row>
    <row r="31" spans="1:21" x14ac:dyDescent="0.25">
      <c r="A31" s="356"/>
      <c r="B31" s="356"/>
      <c r="C31" s="356"/>
      <c r="D31" s="356"/>
      <c r="E31" s="356"/>
      <c r="F31" s="356"/>
      <c r="G31" s="356"/>
      <c r="H31" s="356"/>
      <c r="I31" s="356"/>
      <c r="J31" s="356"/>
      <c r="K31" s="356"/>
      <c r="L31" s="356"/>
      <c r="M31" s="356"/>
      <c r="N31" s="356"/>
      <c r="O31" s="356"/>
      <c r="P31" s="356"/>
      <c r="Q31" s="356"/>
      <c r="R31" s="356"/>
      <c r="S31" s="356"/>
      <c r="T31" s="356"/>
    </row>
  </sheetData>
  <mergeCells count="9">
    <mergeCell ref="C3:D3"/>
    <mergeCell ref="E3:F3"/>
    <mergeCell ref="A1:R2"/>
    <mergeCell ref="A3:A26"/>
    <mergeCell ref="B11:U26"/>
    <mergeCell ref="D10:U10"/>
    <mergeCell ref="E9:U9"/>
    <mergeCell ref="I3:U8"/>
    <mergeCell ref="S1:U2"/>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CFD5-5903-4DE9-8BE8-AAE46396D555}">
  <sheetPr codeName="Planilha12"/>
  <dimension ref="A1"/>
  <sheetViews>
    <sheetView workbookViewId="0">
      <selection activeCell="M13" sqref="M13"/>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789B-DE7A-4BAC-9725-BFEE3A9C752D}">
  <sheetPr codeName="Planilha10"/>
  <dimension ref="A1:J24"/>
  <sheetViews>
    <sheetView workbookViewId="0">
      <selection activeCell="I20" sqref="I20"/>
    </sheetView>
  </sheetViews>
  <sheetFormatPr defaultRowHeight="13.2" x14ac:dyDescent="0.25"/>
  <cols>
    <col min="1" max="1" width="19" customWidth="1"/>
    <col min="2" max="2" width="45.88671875" customWidth="1"/>
    <col min="3" max="3" width="10.5546875" customWidth="1"/>
  </cols>
  <sheetData>
    <row r="1" spans="1:10" ht="19.8" thickBot="1" x14ac:dyDescent="0.4">
      <c r="A1" s="540" t="s">
        <v>412</v>
      </c>
      <c r="B1" s="541"/>
      <c r="C1" s="541"/>
      <c r="D1" s="541"/>
      <c r="E1" s="541"/>
      <c r="F1" s="541"/>
      <c r="G1" s="541"/>
      <c r="H1" s="541"/>
      <c r="I1" s="541"/>
      <c r="J1" s="542"/>
    </row>
    <row r="2" spans="1:10" ht="16.8" thickTop="1" thickBot="1" x14ac:dyDescent="0.3">
      <c r="A2" s="181" t="s">
        <v>452</v>
      </c>
      <c r="B2" s="182" t="s">
        <v>1</v>
      </c>
      <c r="C2" s="543" t="s">
        <v>413</v>
      </c>
      <c r="D2" s="543"/>
      <c r="E2" s="543"/>
      <c r="F2" s="543"/>
      <c r="G2" s="543"/>
      <c r="H2" s="543"/>
      <c r="I2" s="543"/>
      <c r="J2" s="543"/>
    </row>
    <row r="3" spans="1:10" ht="16.2" thickBot="1" x14ac:dyDescent="0.3">
      <c r="A3" s="183"/>
      <c r="B3" s="184"/>
      <c r="C3" s="193" t="s">
        <v>414</v>
      </c>
      <c r="D3" s="194" t="s">
        <v>422</v>
      </c>
      <c r="E3" s="194" t="s">
        <v>423</v>
      </c>
      <c r="F3" s="194" t="s">
        <v>424</v>
      </c>
      <c r="G3" s="194" t="s">
        <v>425</v>
      </c>
      <c r="H3" s="194" t="s">
        <v>426</v>
      </c>
      <c r="I3" s="194" t="s">
        <v>427</v>
      </c>
      <c r="J3" s="194" t="s">
        <v>428</v>
      </c>
    </row>
    <row r="4" spans="1:10" ht="16.2" thickBot="1" x14ac:dyDescent="0.3">
      <c r="A4" s="185">
        <v>1</v>
      </c>
      <c r="B4" s="195" t="s">
        <v>429</v>
      </c>
      <c r="C4" s="196" t="s">
        <v>430</v>
      </c>
      <c r="D4" s="197" t="s">
        <v>431</v>
      </c>
      <c r="E4" s="197" t="s">
        <v>431</v>
      </c>
      <c r="F4" s="197" t="s">
        <v>431</v>
      </c>
      <c r="G4" s="197" t="s">
        <v>431</v>
      </c>
      <c r="H4" s="197" t="s">
        <v>431</v>
      </c>
      <c r="I4" s="197" t="s">
        <v>432</v>
      </c>
      <c r="J4" s="197" t="s">
        <v>433</v>
      </c>
    </row>
    <row r="5" spans="1:10" ht="16.2" thickBot="1" x14ac:dyDescent="0.3">
      <c r="A5" s="186" t="s">
        <v>8</v>
      </c>
      <c r="B5" s="9" t="s">
        <v>434</v>
      </c>
      <c r="C5" s="198" t="s">
        <v>430</v>
      </c>
      <c r="D5" s="199" t="s">
        <v>431</v>
      </c>
      <c r="E5" s="199" t="s">
        <v>431</v>
      </c>
      <c r="F5" s="199" t="s">
        <v>431</v>
      </c>
      <c r="G5" s="199" t="s">
        <v>431</v>
      </c>
      <c r="H5" s="199" t="s">
        <v>431</v>
      </c>
      <c r="I5" s="199" t="s">
        <v>432</v>
      </c>
      <c r="J5" s="199" t="s">
        <v>433</v>
      </c>
    </row>
    <row r="6" spans="1:10" ht="16.2" thickBot="1" x14ac:dyDescent="0.3">
      <c r="A6" s="186">
        <v>2</v>
      </c>
      <c r="B6" s="9" t="s">
        <v>435</v>
      </c>
      <c r="C6" s="198" t="s">
        <v>433</v>
      </c>
      <c r="D6" s="199" t="s">
        <v>431</v>
      </c>
      <c r="E6" s="199" t="s">
        <v>431</v>
      </c>
      <c r="F6" s="199" t="s">
        <v>431</v>
      </c>
      <c r="G6" s="199" t="s">
        <v>431</v>
      </c>
      <c r="H6" s="199" t="s">
        <v>431</v>
      </c>
      <c r="I6" s="199" t="s">
        <v>432</v>
      </c>
      <c r="J6" s="199" t="s">
        <v>433</v>
      </c>
    </row>
    <row r="7" spans="1:10" ht="16.2" thickBot="1" x14ac:dyDescent="0.3">
      <c r="A7" s="186">
        <v>3</v>
      </c>
      <c r="B7" s="9" t="s">
        <v>436</v>
      </c>
      <c r="C7" s="198" t="s">
        <v>431</v>
      </c>
      <c r="D7" s="199" t="s">
        <v>431</v>
      </c>
      <c r="E7" s="199" t="s">
        <v>431</v>
      </c>
      <c r="F7" s="199" t="s">
        <v>431</v>
      </c>
      <c r="G7" s="199" t="s">
        <v>431</v>
      </c>
      <c r="H7" s="199" t="s">
        <v>431</v>
      </c>
      <c r="I7" s="199" t="s">
        <v>432</v>
      </c>
      <c r="J7" s="199" t="s">
        <v>433</v>
      </c>
    </row>
    <row r="8" spans="1:10" ht="16.2" thickBot="1" x14ac:dyDescent="0.3">
      <c r="A8" s="186">
        <v>4</v>
      </c>
      <c r="B8" s="9" t="s">
        <v>437</v>
      </c>
      <c r="C8" s="198" t="s">
        <v>431</v>
      </c>
      <c r="D8" s="199" t="s">
        <v>431</v>
      </c>
      <c r="E8" s="199" t="s">
        <v>432</v>
      </c>
      <c r="F8" s="199" t="s">
        <v>431</v>
      </c>
      <c r="G8" s="199" t="s">
        <v>433</v>
      </c>
      <c r="H8" s="199" t="s">
        <v>431</v>
      </c>
      <c r="I8" s="199" t="s">
        <v>433</v>
      </c>
      <c r="J8" s="199" t="s">
        <v>431</v>
      </c>
    </row>
    <row r="9" spans="1:10" ht="16.2" thickBot="1" x14ac:dyDescent="0.3">
      <c r="A9" s="186" t="s">
        <v>7</v>
      </c>
      <c r="B9" s="9" t="s">
        <v>438</v>
      </c>
      <c r="C9" s="198" t="s">
        <v>433</v>
      </c>
      <c r="D9" s="199" t="s">
        <v>431</v>
      </c>
      <c r="E9" s="199" t="s">
        <v>431</v>
      </c>
      <c r="F9" s="199" t="s">
        <v>432</v>
      </c>
      <c r="G9" s="199" t="s">
        <v>430</v>
      </c>
      <c r="H9" s="199" t="s">
        <v>431</v>
      </c>
      <c r="I9" s="199" t="s">
        <v>431</v>
      </c>
      <c r="J9" s="199" t="s">
        <v>431</v>
      </c>
    </row>
    <row r="10" spans="1:10" ht="16.2" thickBot="1" x14ac:dyDescent="0.3">
      <c r="A10" s="186">
        <v>5</v>
      </c>
      <c r="B10" s="9" t="s">
        <v>439</v>
      </c>
      <c r="C10" s="198" t="s">
        <v>431</v>
      </c>
      <c r="D10" s="199" t="s">
        <v>431</v>
      </c>
      <c r="E10" s="199" t="s">
        <v>431</v>
      </c>
      <c r="F10" s="199" t="s">
        <v>432</v>
      </c>
      <c r="G10" s="199" t="s">
        <v>430</v>
      </c>
      <c r="H10" s="199" t="s">
        <v>431</v>
      </c>
      <c r="I10" s="199" t="s">
        <v>431</v>
      </c>
      <c r="J10" s="199" t="s">
        <v>431</v>
      </c>
    </row>
    <row r="11" spans="1:10" ht="18" customHeight="1" thickBot="1" x14ac:dyDescent="0.3">
      <c r="A11" s="186">
        <v>6</v>
      </c>
      <c r="B11" s="9" t="s">
        <v>440</v>
      </c>
      <c r="C11" s="198" t="s">
        <v>431</v>
      </c>
      <c r="D11" s="199" t="s">
        <v>432</v>
      </c>
      <c r="E11" s="199" t="s">
        <v>433</v>
      </c>
      <c r="F11" s="199" t="s">
        <v>433</v>
      </c>
      <c r="G11" s="199" t="s">
        <v>431</v>
      </c>
      <c r="H11" s="199" t="s">
        <v>433</v>
      </c>
      <c r="I11" s="199" t="s">
        <v>431</v>
      </c>
      <c r="J11" s="199" t="s">
        <v>431</v>
      </c>
    </row>
    <row r="12" spans="1:10" ht="16.2" thickBot="1" x14ac:dyDescent="0.3">
      <c r="A12" s="186">
        <v>7</v>
      </c>
      <c r="B12" s="9" t="s">
        <v>441</v>
      </c>
      <c r="C12" s="198" t="s">
        <v>431</v>
      </c>
      <c r="D12" s="199" t="s">
        <v>431</v>
      </c>
      <c r="E12" s="199" t="s">
        <v>431</v>
      </c>
      <c r="F12" s="199" t="s">
        <v>431</v>
      </c>
      <c r="G12" s="199" t="s">
        <v>431</v>
      </c>
      <c r="H12" s="199" t="s">
        <v>432</v>
      </c>
      <c r="I12" s="199" t="s">
        <v>433</v>
      </c>
      <c r="J12" s="199" t="s">
        <v>431</v>
      </c>
    </row>
    <row r="13" spans="1:10" ht="16.2" thickBot="1" x14ac:dyDescent="0.3">
      <c r="A13" s="186">
        <v>8</v>
      </c>
      <c r="B13" s="9" t="s">
        <v>442</v>
      </c>
      <c r="C13" s="198" t="s">
        <v>431</v>
      </c>
      <c r="D13" s="199" t="s">
        <v>431</v>
      </c>
      <c r="E13" s="199" t="s">
        <v>431</v>
      </c>
      <c r="F13" s="199" t="s">
        <v>431</v>
      </c>
      <c r="G13" s="199" t="s">
        <v>431</v>
      </c>
      <c r="H13" s="199" t="s">
        <v>431</v>
      </c>
      <c r="I13" s="199" t="s">
        <v>433</v>
      </c>
      <c r="J13" s="199" t="s">
        <v>432</v>
      </c>
    </row>
    <row r="14" spans="1:10" ht="16.2" thickBot="1" x14ac:dyDescent="0.3">
      <c r="A14" s="187">
        <v>9</v>
      </c>
      <c r="B14" s="188" t="s">
        <v>443</v>
      </c>
      <c r="C14" s="198" t="s">
        <v>430</v>
      </c>
      <c r="D14" s="199" t="s">
        <v>431</v>
      </c>
      <c r="E14" s="199" t="s">
        <v>431</v>
      </c>
      <c r="F14" s="199" t="s">
        <v>431</v>
      </c>
      <c r="G14" s="199" t="s">
        <v>431</v>
      </c>
      <c r="H14" s="199" t="s">
        <v>431</v>
      </c>
      <c r="I14" s="199" t="s">
        <v>432</v>
      </c>
      <c r="J14" s="199" t="s">
        <v>433</v>
      </c>
    </row>
    <row r="15" spans="1:10" ht="16.2" thickBot="1" x14ac:dyDescent="0.3">
      <c r="A15" s="200"/>
      <c r="B15" s="201" t="s">
        <v>444</v>
      </c>
      <c r="C15" s="189"/>
      <c r="D15" s="189"/>
      <c r="E15" s="189"/>
      <c r="F15" s="189"/>
      <c r="G15" s="189"/>
      <c r="H15" s="189"/>
      <c r="I15" s="189"/>
      <c r="J15" s="189"/>
    </row>
    <row r="16" spans="1:10" ht="15.6" x14ac:dyDescent="0.3">
      <c r="A16" s="190" t="s">
        <v>454</v>
      </c>
      <c r="C16" s="544" t="s">
        <v>415</v>
      </c>
      <c r="D16" s="545"/>
      <c r="E16" s="546"/>
      <c r="F16" s="189"/>
      <c r="G16" s="189"/>
      <c r="H16" s="189"/>
      <c r="I16" s="189"/>
      <c r="J16" s="189"/>
    </row>
    <row r="17" spans="1:10" x14ac:dyDescent="0.25">
      <c r="A17" s="190" t="s">
        <v>453</v>
      </c>
      <c r="C17" s="534" t="s">
        <v>416</v>
      </c>
      <c r="D17" s="547"/>
      <c r="E17" s="548"/>
      <c r="F17" s="1"/>
      <c r="G17" s="1"/>
      <c r="H17" s="1"/>
      <c r="I17" s="1"/>
      <c r="J17" s="1"/>
    </row>
    <row r="18" spans="1:10" x14ac:dyDescent="0.25">
      <c r="C18" s="534" t="s">
        <v>445</v>
      </c>
      <c r="D18" s="535"/>
      <c r="E18" s="536"/>
      <c r="F18" s="1"/>
      <c r="G18" s="1"/>
      <c r="H18" s="1"/>
      <c r="I18" s="1"/>
      <c r="J18" s="1"/>
    </row>
    <row r="19" spans="1:10" x14ac:dyDescent="0.25">
      <c r="A19" s="191" t="s">
        <v>417</v>
      </c>
      <c r="C19" s="534" t="s">
        <v>446</v>
      </c>
      <c r="D19" s="535"/>
      <c r="E19" s="536"/>
      <c r="F19" s="1"/>
      <c r="G19" s="1"/>
      <c r="H19" s="1"/>
      <c r="I19" s="1"/>
      <c r="J19" s="1"/>
    </row>
    <row r="20" spans="1:10" x14ac:dyDescent="0.25">
      <c r="A20" s="191" t="s">
        <v>418</v>
      </c>
      <c r="C20" s="534" t="s">
        <v>447</v>
      </c>
      <c r="D20" s="535"/>
      <c r="E20" s="536"/>
      <c r="F20" s="1"/>
      <c r="G20" s="1"/>
      <c r="H20" s="1"/>
      <c r="I20" s="1"/>
      <c r="J20" s="1"/>
    </row>
    <row r="21" spans="1:10" x14ac:dyDescent="0.25">
      <c r="A21" s="191" t="s">
        <v>419</v>
      </c>
      <c r="C21" s="534" t="s">
        <v>448</v>
      </c>
      <c r="D21" s="535"/>
      <c r="E21" s="536"/>
      <c r="F21" s="1"/>
      <c r="G21" s="1"/>
      <c r="H21" s="1"/>
      <c r="I21" s="1"/>
      <c r="J21" s="1"/>
    </row>
    <row r="22" spans="1:10" x14ac:dyDescent="0.25">
      <c r="A22" s="191" t="s">
        <v>420</v>
      </c>
      <c r="C22" s="534" t="s">
        <v>449</v>
      </c>
      <c r="D22" s="535"/>
      <c r="E22" s="536"/>
      <c r="F22" s="1"/>
      <c r="G22" s="1"/>
      <c r="H22" s="1"/>
      <c r="I22" s="1"/>
      <c r="J22" s="1"/>
    </row>
    <row r="23" spans="1:10" x14ac:dyDescent="0.25">
      <c r="A23" s="191" t="s">
        <v>421</v>
      </c>
      <c r="C23" s="534" t="s">
        <v>450</v>
      </c>
      <c r="D23" s="535"/>
      <c r="E23" s="536"/>
      <c r="F23" s="1"/>
      <c r="G23" s="1"/>
      <c r="H23" s="1"/>
      <c r="I23" s="1"/>
      <c r="J23" s="1"/>
    </row>
    <row r="24" spans="1:10" ht="13.8" thickBot="1" x14ac:dyDescent="0.3">
      <c r="C24" s="537" t="s">
        <v>451</v>
      </c>
      <c r="D24" s="538"/>
      <c r="E24" s="539"/>
      <c r="F24" s="1"/>
      <c r="G24" s="1"/>
      <c r="H24" s="1"/>
      <c r="I24" s="1"/>
      <c r="J24" s="1"/>
    </row>
  </sheetData>
  <mergeCells count="11">
    <mergeCell ref="C19:E19"/>
    <mergeCell ref="A1:J1"/>
    <mergeCell ref="C2:J2"/>
    <mergeCell ref="C16:E16"/>
    <mergeCell ref="C17:E17"/>
    <mergeCell ref="C18:E18"/>
    <mergeCell ref="C20:E20"/>
    <mergeCell ref="C21:E21"/>
    <mergeCell ref="C22:E22"/>
    <mergeCell ref="C23:E23"/>
    <mergeCell ref="C24:E24"/>
  </mergeCells>
  <pageMargins left="0.511811024" right="0.511811024" top="0.78740157499999996" bottom="0.78740157499999996" header="0.31496062000000002" footer="0.31496062000000002"/>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0D259-6CB2-48B5-BC5B-4A99CFF525CF}">
  <sheetPr codeName="Planilha11"/>
  <dimension ref="B2:W16"/>
  <sheetViews>
    <sheetView workbookViewId="0">
      <selection activeCell="AC9" sqref="AC9"/>
    </sheetView>
  </sheetViews>
  <sheetFormatPr defaultRowHeight="13.2" x14ac:dyDescent="0.25"/>
  <cols>
    <col min="2" max="2" width="4.88671875" customWidth="1"/>
    <col min="3" max="3" width="11.88671875" customWidth="1"/>
    <col min="4" max="4" width="11.6640625" customWidth="1"/>
    <col min="5" max="5" width="4.109375" customWidth="1"/>
    <col min="6" max="23" width="3.109375" customWidth="1"/>
  </cols>
  <sheetData>
    <row r="2" spans="2:23" ht="24.6" x14ac:dyDescent="0.4">
      <c r="K2" s="202" t="s">
        <v>455</v>
      </c>
    </row>
    <row r="3" spans="2:23" ht="13.8" thickBot="1" x14ac:dyDescent="0.3"/>
    <row r="4" spans="2:23" ht="18.600000000000001" thickBot="1" x14ac:dyDescent="0.4">
      <c r="B4" s="203" t="s">
        <v>456</v>
      </c>
      <c r="C4" s="204"/>
      <c r="D4" s="204"/>
      <c r="E4" s="205"/>
      <c r="F4" s="549" t="s">
        <v>457</v>
      </c>
      <c r="G4" s="550"/>
      <c r="H4" s="550"/>
      <c r="I4" s="550"/>
      <c r="J4" s="550"/>
      <c r="K4" s="550"/>
      <c r="L4" s="550"/>
      <c r="M4" s="550"/>
      <c r="N4" s="550"/>
      <c r="O4" s="550"/>
      <c r="P4" s="550"/>
      <c r="Q4" s="550"/>
      <c r="R4" s="550"/>
      <c r="S4" s="550"/>
      <c r="T4" s="550"/>
      <c r="U4" s="550"/>
      <c r="V4" s="550"/>
      <c r="W4" s="551"/>
    </row>
    <row r="5" spans="2:23" ht="18" x14ac:dyDescent="0.35">
      <c r="B5" s="206">
        <v>0</v>
      </c>
      <c r="C5" s="207" t="s">
        <v>458</v>
      </c>
      <c r="D5" s="208"/>
      <c r="E5" s="205"/>
      <c r="F5" s="209" t="s">
        <v>459</v>
      </c>
      <c r="G5" s="210"/>
      <c r="H5" s="210"/>
      <c r="I5" s="210"/>
      <c r="J5" s="210" t="s">
        <v>460</v>
      </c>
      <c r="K5" s="210"/>
      <c r="L5" s="210"/>
      <c r="M5" s="210"/>
      <c r="N5" s="210"/>
      <c r="O5" s="210"/>
      <c r="P5" s="210"/>
      <c r="Q5" s="210"/>
      <c r="R5" s="265"/>
      <c r="S5" s="210"/>
      <c r="T5" s="210"/>
      <c r="U5" s="210"/>
      <c r="V5" s="211"/>
      <c r="W5" s="266"/>
    </row>
    <row r="6" spans="2:23" ht="18" x14ac:dyDescent="0.35">
      <c r="B6" s="212">
        <v>2</v>
      </c>
      <c r="C6" s="213" t="s">
        <v>461</v>
      </c>
      <c r="D6" s="214"/>
      <c r="E6" s="205"/>
      <c r="F6" s="552" t="s">
        <v>506</v>
      </c>
      <c r="G6" s="553"/>
      <c r="H6" s="553"/>
      <c r="I6" s="553"/>
      <c r="J6" s="553"/>
      <c r="K6" s="553"/>
      <c r="L6" s="553"/>
      <c r="M6" s="553"/>
      <c r="N6" s="553"/>
      <c r="O6" s="553"/>
      <c r="P6" s="553"/>
      <c r="Q6" s="553"/>
      <c r="R6" s="553"/>
      <c r="S6" s="553"/>
      <c r="T6" s="553"/>
      <c r="U6" s="553"/>
      <c r="V6" s="553"/>
      <c r="W6" s="554"/>
    </row>
    <row r="7" spans="2:23" ht="18" x14ac:dyDescent="0.35">
      <c r="B7" s="215">
        <v>5</v>
      </c>
      <c r="C7" s="216" t="s">
        <v>462</v>
      </c>
      <c r="D7" s="217"/>
      <c r="E7" s="205"/>
      <c r="F7" s="552" t="s">
        <v>505</v>
      </c>
      <c r="G7" s="553"/>
      <c r="H7" s="553"/>
      <c r="I7" s="553"/>
      <c r="J7" s="553"/>
      <c r="K7" s="553"/>
      <c r="L7" s="553"/>
      <c r="M7" s="553"/>
      <c r="N7" s="553"/>
      <c r="O7" s="553"/>
      <c r="P7" s="553"/>
      <c r="Q7" s="553"/>
      <c r="R7" s="553"/>
      <c r="S7" s="553"/>
      <c r="T7" s="553"/>
      <c r="U7" s="553"/>
      <c r="V7" s="553"/>
      <c r="W7" s="554"/>
    </row>
    <row r="8" spans="2:23" ht="18.600000000000001" thickBot="1" x14ac:dyDescent="0.4">
      <c r="B8" s="218">
        <v>8</v>
      </c>
      <c r="C8" s="219" t="s">
        <v>463</v>
      </c>
      <c r="D8" s="220"/>
      <c r="E8" s="205"/>
      <c r="F8" s="555" t="s">
        <v>507</v>
      </c>
      <c r="G8" s="556"/>
      <c r="H8" s="556"/>
      <c r="I8" s="556"/>
      <c r="J8" s="556"/>
      <c r="K8" s="556"/>
      <c r="L8" s="556"/>
      <c r="M8" s="556"/>
      <c r="N8" s="556"/>
      <c r="O8" s="556"/>
      <c r="P8" s="556"/>
      <c r="Q8" s="556"/>
      <c r="R8" s="556"/>
      <c r="S8" s="556"/>
      <c r="T8" s="556"/>
      <c r="U8" s="556"/>
      <c r="V8" s="556"/>
      <c r="W8" s="557"/>
    </row>
    <row r="9" spans="2:23" ht="18.600000000000001" thickBot="1" x14ac:dyDescent="0.4">
      <c r="B9" s="221">
        <v>10</v>
      </c>
      <c r="C9" s="222" t="s">
        <v>465</v>
      </c>
      <c r="D9" s="223"/>
      <c r="E9" s="205"/>
      <c r="F9" s="224" t="s">
        <v>466</v>
      </c>
      <c r="G9" s="225"/>
      <c r="H9" s="225"/>
      <c r="I9" s="225"/>
      <c r="J9" s="225"/>
      <c r="K9" s="225"/>
      <c r="L9" s="225"/>
      <c r="M9" s="225"/>
      <c r="N9" s="225"/>
      <c r="O9" s="225"/>
      <c r="P9" s="225"/>
      <c r="Q9" s="225"/>
      <c r="R9" s="225"/>
      <c r="S9" s="225"/>
      <c r="T9" s="225"/>
      <c r="U9" s="225"/>
      <c r="V9" s="226"/>
      <c r="W9" s="227"/>
    </row>
    <row r="10" spans="2:23" ht="142.19999999999999" thickBot="1" x14ac:dyDescent="0.3">
      <c r="E10" s="228" t="s">
        <v>467</v>
      </c>
      <c r="F10" s="229" t="s">
        <v>468</v>
      </c>
      <c r="G10" s="230" t="s">
        <v>469</v>
      </c>
      <c r="H10" s="230" t="s">
        <v>470</v>
      </c>
      <c r="I10" s="230" t="s">
        <v>471</v>
      </c>
      <c r="J10" s="230" t="s">
        <v>472</v>
      </c>
      <c r="K10" s="230" t="s">
        <v>473</v>
      </c>
      <c r="L10" s="230" t="s">
        <v>474</v>
      </c>
      <c r="M10" s="230" t="s">
        <v>475</v>
      </c>
      <c r="N10" s="230" t="s">
        <v>476</v>
      </c>
      <c r="O10" s="230" t="s">
        <v>477</v>
      </c>
      <c r="P10" s="230" t="s">
        <v>478</v>
      </c>
      <c r="Q10" s="230" t="s">
        <v>479</v>
      </c>
      <c r="R10" s="230" t="s">
        <v>480</v>
      </c>
      <c r="S10" s="230" t="s">
        <v>481</v>
      </c>
      <c r="T10" s="230" t="s">
        <v>482</v>
      </c>
      <c r="U10" s="230" t="s">
        <v>483</v>
      </c>
      <c r="V10" s="230" t="s">
        <v>484</v>
      </c>
      <c r="W10" s="231"/>
    </row>
    <row r="11" spans="2:23" x14ac:dyDescent="0.25">
      <c r="D11" s="232" t="s">
        <v>464</v>
      </c>
      <c r="E11" s="233"/>
      <c r="F11" s="234"/>
      <c r="G11" s="235">
        <v>8</v>
      </c>
      <c r="H11" s="236">
        <v>10</v>
      </c>
      <c r="I11" s="237"/>
      <c r="J11" s="236">
        <v>9</v>
      </c>
      <c r="K11" s="236">
        <v>9</v>
      </c>
      <c r="L11" s="235">
        <v>8</v>
      </c>
      <c r="M11" s="235">
        <v>8</v>
      </c>
      <c r="N11" s="235">
        <v>8</v>
      </c>
      <c r="O11" s="238">
        <v>3</v>
      </c>
      <c r="P11" s="239">
        <v>10</v>
      </c>
      <c r="Q11" s="239">
        <v>10</v>
      </c>
      <c r="R11" s="239">
        <v>10</v>
      </c>
      <c r="S11" s="236">
        <v>9</v>
      </c>
      <c r="T11" s="236">
        <v>9</v>
      </c>
      <c r="U11" s="237"/>
      <c r="V11" s="236">
        <v>10</v>
      </c>
      <c r="W11" s="240"/>
    </row>
    <row r="12" spans="2:23" x14ac:dyDescent="0.25">
      <c r="D12" s="241" t="s">
        <v>485</v>
      </c>
      <c r="E12" s="242"/>
      <c r="F12" s="243">
        <v>10</v>
      </c>
      <c r="G12" s="244">
        <v>8</v>
      </c>
      <c r="H12" s="245">
        <v>2</v>
      </c>
      <c r="I12" s="244">
        <v>8</v>
      </c>
      <c r="J12" s="246"/>
      <c r="K12" s="244">
        <v>8</v>
      </c>
      <c r="L12" s="244">
        <v>8</v>
      </c>
      <c r="M12" s="246"/>
      <c r="N12" s="246"/>
      <c r="O12" s="246"/>
      <c r="P12" s="246"/>
      <c r="Q12" s="246"/>
      <c r="R12" s="247">
        <v>10</v>
      </c>
      <c r="S12" s="247">
        <v>10</v>
      </c>
      <c r="T12" s="246"/>
      <c r="U12" s="247">
        <v>10</v>
      </c>
      <c r="V12" s="246"/>
      <c r="W12" s="248"/>
    </row>
    <row r="13" spans="2:23" x14ac:dyDescent="0.25">
      <c r="D13" s="241" t="s">
        <v>486</v>
      </c>
      <c r="E13" s="242"/>
      <c r="F13" s="249"/>
      <c r="G13" s="244">
        <v>8</v>
      </c>
      <c r="H13" s="245">
        <v>2</v>
      </c>
      <c r="I13" s="244">
        <v>8</v>
      </c>
      <c r="J13" s="246"/>
      <c r="K13" s="244">
        <v>8</v>
      </c>
      <c r="L13" s="244">
        <v>8</v>
      </c>
      <c r="M13" s="246"/>
      <c r="N13" s="246"/>
      <c r="O13" s="246"/>
      <c r="P13" s="247">
        <v>10</v>
      </c>
      <c r="Q13" s="246"/>
      <c r="R13" s="246"/>
      <c r="S13" s="247">
        <v>10</v>
      </c>
      <c r="T13" s="247">
        <v>10</v>
      </c>
      <c r="U13" s="246"/>
      <c r="V13" s="246"/>
      <c r="W13" s="248"/>
    </row>
    <row r="14" spans="2:23" x14ac:dyDescent="0.25">
      <c r="D14" s="241" t="s">
        <v>487</v>
      </c>
      <c r="E14" s="242"/>
      <c r="F14" s="250">
        <v>8</v>
      </c>
      <c r="G14" s="244">
        <v>8</v>
      </c>
      <c r="H14" s="246"/>
      <c r="I14" s="244">
        <v>7</v>
      </c>
      <c r="J14" s="244">
        <v>7</v>
      </c>
      <c r="K14" s="244">
        <v>7</v>
      </c>
      <c r="L14" s="246"/>
      <c r="M14" s="251"/>
      <c r="N14" s="251"/>
      <c r="O14" s="244">
        <v>8</v>
      </c>
      <c r="P14" s="246"/>
      <c r="Q14" s="246"/>
      <c r="R14" s="246"/>
      <c r="S14" s="246"/>
      <c r="T14" s="247">
        <v>9</v>
      </c>
      <c r="U14" s="244">
        <v>8</v>
      </c>
      <c r="V14" s="247">
        <v>10</v>
      </c>
      <c r="W14" s="248"/>
    </row>
    <row r="15" spans="2:23" x14ac:dyDescent="0.25">
      <c r="D15" s="252"/>
      <c r="E15" s="242"/>
      <c r="F15" s="192"/>
      <c r="G15" s="253"/>
      <c r="H15" s="253"/>
      <c r="I15" s="253"/>
      <c r="J15" s="253"/>
      <c r="K15" s="246"/>
      <c r="L15" s="246"/>
      <c r="M15" s="246"/>
      <c r="N15" s="246"/>
      <c r="O15" s="253"/>
      <c r="P15" s="251"/>
      <c r="Q15" s="251"/>
      <c r="R15" s="251"/>
      <c r="S15" s="246"/>
      <c r="T15" s="246"/>
      <c r="U15" s="253"/>
      <c r="V15" s="253"/>
      <c r="W15" s="254"/>
    </row>
    <row r="16" spans="2:23" ht="13.8" thickBot="1" x14ac:dyDescent="0.3">
      <c r="D16" s="255"/>
      <c r="E16" s="256"/>
      <c r="F16" s="257"/>
      <c r="G16" s="258"/>
      <c r="H16" s="258"/>
      <c r="I16" s="258"/>
      <c r="J16" s="258"/>
      <c r="K16" s="259"/>
      <c r="L16" s="259"/>
      <c r="M16" s="259"/>
      <c r="N16" s="259"/>
      <c r="O16" s="258"/>
      <c r="P16" s="260"/>
      <c r="Q16" s="260"/>
      <c r="R16" s="260"/>
      <c r="S16" s="259"/>
      <c r="T16" s="259"/>
      <c r="U16" s="258"/>
      <c r="V16" s="258"/>
      <c r="W16" s="261"/>
    </row>
  </sheetData>
  <mergeCells count="4">
    <mergeCell ref="F4:W4"/>
    <mergeCell ref="F6:W6"/>
    <mergeCell ref="F7:W7"/>
    <mergeCell ref="F8:W8"/>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8D0D-758F-41DD-88A3-2D7F9B624589}">
  <dimension ref="A1:X44"/>
  <sheetViews>
    <sheetView tabSelected="1" topLeftCell="A8" zoomScale="60" zoomScaleNormal="60" workbookViewId="0">
      <selection activeCell="N20" sqref="N20"/>
    </sheetView>
  </sheetViews>
  <sheetFormatPr defaultRowHeight="13.2" x14ac:dyDescent="0.25"/>
  <cols>
    <col min="1" max="1" width="24.77734375" customWidth="1"/>
    <col min="2" max="2" width="27.6640625" customWidth="1"/>
    <col min="5" max="5" width="11.6640625" customWidth="1"/>
    <col min="6" max="6" width="15.77734375" customWidth="1"/>
    <col min="7" max="7" width="23.44140625" customWidth="1"/>
    <col min="8" max="8" width="12.21875" customWidth="1"/>
    <col min="9" max="9" width="21.6640625" customWidth="1"/>
    <col min="10" max="10" width="23.88671875" customWidth="1"/>
    <col min="11" max="11" width="16.88671875" customWidth="1"/>
    <col min="12" max="12" width="10.109375" customWidth="1"/>
    <col min="14" max="14" width="10.21875" customWidth="1"/>
  </cols>
  <sheetData>
    <row r="1" spans="1:24" x14ac:dyDescent="0.25">
      <c r="A1" s="190"/>
    </row>
    <row r="4" spans="1:24" ht="13.8" thickBot="1" x14ac:dyDescent="0.3"/>
    <row r="5" spans="1:24" ht="45.6" customHeight="1" thickBot="1" x14ac:dyDescent="0.3">
      <c r="A5" s="406" t="s">
        <v>790</v>
      </c>
      <c r="B5" s="406" t="s">
        <v>791</v>
      </c>
      <c r="E5" s="592" t="s">
        <v>792</v>
      </c>
      <c r="F5" s="593"/>
      <c r="G5" s="593"/>
      <c r="H5" s="593"/>
      <c r="I5" s="593"/>
      <c r="J5" s="593"/>
      <c r="K5" s="593"/>
      <c r="L5" s="593"/>
      <c r="M5" s="593"/>
      <c r="N5" s="593"/>
      <c r="O5" s="593"/>
      <c r="P5" s="593"/>
      <c r="Q5" s="593"/>
      <c r="R5" s="593"/>
      <c r="S5" s="593"/>
      <c r="T5" s="593"/>
      <c r="U5" s="593"/>
      <c r="V5" s="594"/>
      <c r="W5" s="590"/>
      <c r="X5" s="591"/>
    </row>
    <row r="6" spans="1:24" ht="73.2" customHeight="1" thickBot="1" x14ac:dyDescent="0.3">
      <c r="A6" s="408" t="s">
        <v>793</v>
      </c>
      <c r="B6" s="408" t="s">
        <v>794</v>
      </c>
      <c r="E6" s="595" t="s">
        <v>850</v>
      </c>
      <c r="F6" s="596"/>
      <c r="G6" s="596"/>
      <c r="H6" s="596"/>
      <c r="I6" s="596"/>
      <c r="J6" s="596"/>
      <c r="K6" s="409"/>
      <c r="L6" s="409"/>
      <c r="M6" s="596" t="s">
        <v>795</v>
      </c>
      <c r="N6" s="596"/>
      <c r="O6" s="596"/>
      <c r="P6" s="596"/>
      <c r="Q6" s="596"/>
      <c r="R6" s="596"/>
      <c r="S6" s="596"/>
      <c r="T6" s="596"/>
      <c r="U6" s="596"/>
      <c r="V6" s="597"/>
      <c r="W6" s="590"/>
      <c r="X6" s="591"/>
    </row>
    <row r="7" spans="1:24" ht="67.2" customHeight="1" thickBot="1" x14ac:dyDescent="0.3">
      <c r="A7" s="408" t="s">
        <v>796</v>
      </c>
      <c r="B7" s="408" t="s">
        <v>797</v>
      </c>
      <c r="E7" s="410"/>
      <c r="F7" s="410"/>
      <c r="G7" s="411"/>
      <c r="H7" s="411"/>
      <c r="I7" s="411"/>
      <c r="J7" s="411"/>
      <c r="K7" s="411"/>
      <c r="L7" s="598"/>
      <c r="M7" s="598"/>
      <c r="N7" s="598"/>
      <c r="O7" s="599"/>
      <c r="P7" s="599"/>
      <c r="Q7" s="599"/>
      <c r="R7" s="599"/>
      <c r="S7" s="599"/>
      <c r="T7" s="599"/>
      <c r="U7" s="570"/>
      <c r="V7" s="570"/>
      <c r="W7" s="570"/>
      <c r="X7" s="570"/>
    </row>
    <row r="8" spans="1:24" ht="50.4" customHeight="1" thickTop="1" thickBot="1" x14ac:dyDescent="0.3">
      <c r="A8" s="408" t="s">
        <v>798</v>
      </c>
      <c r="B8" s="408" t="s">
        <v>799</v>
      </c>
      <c r="E8" s="418" t="s">
        <v>0</v>
      </c>
      <c r="F8" s="419" t="s">
        <v>695</v>
      </c>
      <c r="G8" s="418" t="s">
        <v>800</v>
      </c>
      <c r="H8" s="419" t="s">
        <v>801</v>
      </c>
      <c r="I8" s="418" t="s">
        <v>802</v>
      </c>
      <c r="J8" s="419" t="s">
        <v>803</v>
      </c>
      <c r="K8" s="418" t="s">
        <v>804</v>
      </c>
      <c r="L8" s="586" t="s">
        <v>805</v>
      </c>
      <c r="M8" s="586"/>
      <c r="N8" s="587" t="s">
        <v>806</v>
      </c>
      <c r="O8" s="588"/>
      <c r="P8" s="589"/>
      <c r="Q8" s="588" t="s">
        <v>807</v>
      </c>
      <c r="R8" s="588"/>
      <c r="S8" s="588"/>
      <c r="T8" s="588"/>
      <c r="U8" s="588"/>
      <c r="V8" s="587" t="s">
        <v>329</v>
      </c>
      <c r="W8" s="589"/>
      <c r="X8" s="407"/>
    </row>
    <row r="9" spans="1:24" ht="50.4" customHeight="1" thickBot="1" x14ac:dyDescent="0.3">
      <c r="A9" s="408" t="s">
        <v>808</v>
      </c>
      <c r="B9" s="408" t="s">
        <v>809</v>
      </c>
      <c r="E9" s="420" t="s">
        <v>810</v>
      </c>
      <c r="F9" s="416" t="s">
        <v>811</v>
      </c>
      <c r="G9" s="420" t="s">
        <v>812</v>
      </c>
      <c r="H9" s="416" t="s">
        <v>813</v>
      </c>
      <c r="I9" s="420" t="s">
        <v>814</v>
      </c>
      <c r="J9" s="416" t="s">
        <v>815</v>
      </c>
      <c r="K9" s="420" t="s">
        <v>186</v>
      </c>
      <c r="L9" s="576" t="s">
        <v>816</v>
      </c>
      <c r="M9" s="577"/>
      <c r="N9" s="578" t="s">
        <v>817</v>
      </c>
      <c r="O9" s="579"/>
      <c r="P9" s="580"/>
      <c r="Q9" s="576" t="s">
        <v>818</v>
      </c>
      <c r="R9" s="579"/>
      <c r="S9" s="579"/>
      <c r="T9" s="579"/>
      <c r="U9" s="577"/>
      <c r="V9" s="578" t="s">
        <v>819</v>
      </c>
      <c r="W9" s="580"/>
      <c r="X9" s="407"/>
    </row>
    <row r="10" spans="1:24" ht="50.4" customHeight="1" thickBot="1" x14ac:dyDescent="0.3">
      <c r="A10" s="408" t="s">
        <v>820</v>
      </c>
      <c r="B10" s="408" t="s">
        <v>821</v>
      </c>
      <c r="E10" s="421" t="s">
        <v>822</v>
      </c>
      <c r="F10" s="422" t="s">
        <v>823</v>
      </c>
      <c r="G10" s="421" t="s">
        <v>824</v>
      </c>
      <c r="H10" s="422" t="s">
        <v>813</v>
      </c>
      <c r="I10" s="421" t="s">
        <v>825</v>
      </c>
      <c r="J10" s="422" t="s">
        <v>826</v>
      </c>
      <c r="K10" s="421" t="s">
        <v>165</v>
      </c>
      <c r="L10" s="581" t="s">
        <v>827</v>
      </c>
      <c r="M10" s="582"/>
      <c r="N10" s="583" t="s">
        <v>828</v>
      </c>
      <c r="O10" s="584"/>
      <c r="P10" s="585"/>
      <c r="Q10" s="581" t="s">
        <v>829</v>
      </c>
      <c r="R10" s="584"/>
      <c r="S10" s="584"/>
      <c r="T10" s="584"/>
      <c r="U10" s="582"/>
      <c r="V10" s="583" t="s">
        <v>830</v>
      </c>
      <c r="W10" s="585"/>
      <c r="X10" s="407"/>
    </row>
    <row r="11" spans="1:24" ht="55.2" customHeight="1" thickBot="1" x14ac:dyDescent="0.3">
      <c r="A11" s="408" t="s">
        <v>831</v>
      </c>
      <c r="B11" s="408" t="s">
        <v>832</v>
      </c>
      <c r="E11" s="420" t="s">
        <v>833</v>
      </c>
      <c r="F11" s="416" t="s">
        <v>834</v>
      </c>
      <c r="G11" s="420" t="s">
        <v>835</v>
      </c>
      <c r="H11" s="416" t="s">
        <v>813</v>
      </c>
      <c r="I11" s="420" t="s">
        <v>836</v>
      </c>
      <c r="J11" s="416" t="s">
        <v>837</v>
      </c>
      <c r="K11" s="420" t="s">
        <v>166</v>
      </c>
      <c r="L11" s="576" t="s">
        <v>838</v>
      </c>
      <c r="M11" s="577"/>
      <c r="N11" s="578" t="s">
        <v>839</v>
      </c>
      <c r="O11" s="579"/>
      <c r="P11" s="580"/>
      <c r="Q11" s="576" t="s">
        <v>840</v>
      </c>
      <c r="R11" s="579"/>
      <c r="S11" s="579"/>
      <c r="T11" s="579"/>
      <c r="U11" s="577"/>
      <c r="V11" s="578" t="s">
        <v>841</v>
      </c>
      <c r="W11" s="580"/>
      <c r="X11" s="407"/>
    </row>
    <row r="12" spans="1:24" ht="51" customHeight="1" thickBot="1" x14ac:dyDescent="0.3">
      <c r="A12" s="408" t="s">
        <v>842</v>
      </c>
      <c r="B12" s="408" t="s">
        <v>843</v>
      </c>
      <c r="E12" s="421" t="s">
        <v>851</v>
      </c>
      <c r="F12" s="422" t="s">
        <v>852</v>
      </c>
      <c r="G12" s="421" t="s">
        <v>853</v>
      </c>
      <c r="H12" s="422" t="s">
        <v>813</v>
      </c>
      <c r="I12" s="421" t="s">
        <v>854</v>
      </c>
      <c r="J12" s="422" t="s">
        <v>855</v>
      </c>
      <c r="K12" s="421" t="s">
        <v>166</v>
      </c>
      <c r="L12" s="581" t="s">
        <v>856</v>
      </c>
      <c r="M12" s="582"/>
      <c r="N12" s="583" t="s">
        <v>857</v>
      </c>
      <c r="O12" s="584"/>
      <c r="P12" s="585"/>
      <c r="Q12" s="581" t="s">
        <v>858</v>
      </c>
      <c r="R12" s="584"/>
      <c r="S12" s="584"/>
      <c r="T12" s="584"/>
      <c r="U12" s="582"/>
      <c r="V12" s="583" t="s">
        <v>859</v>
      </c>
      <c r="W12" s="585"/>
      <c r="X12" s="407"/>
    </row>
    <row r="13" spans="1:24" ht="64.2" customHeight="1" thickBot="1" x14ac:dyDescent="0.3">
      <c r="A13" s="408" t="s">
        <v>844</v>
      </c>
      <c r="B13" s="408" t="s">
        <v>845</v>
      </c>
      <c r="E13" s="420" t="s">
        <v>860</v>
      </c>
      <c r="F13" s="416" t="s">
        <v>861</v>
      </c>
      <c r="G13" s="420" t="s">
        <v>862</v>
      </c>
      <c r="H13" s="416" t="s">
        <v>863</v>
      </c>
      <c r="I13" s="420" t="s">
        <v>864</v>
      </c>
      <c r="J13" s="416" t="s">
        <v>865</v>
      </c>
      <c r="K13" s="420" t="s">
        <v>866</v>
      </c>
      <c r="L13" s="576" t="s">
        <v>867</v>
      </c>
      <c r="M13" s="577"/>
      <c r="N13" s="578" t="s">
        <v>868</v>
      </c>
      <c r="O13" s="579"/>
      <c r="P13" s="580"/>
      <c r="Q13" s="576" t="s">
        <v>869</v>
      </c>
      <c r="R13" s="579"/>
      <c r="S13" s="579"/>
      <c r="T13" s="579"/>
      <c r="U13" s="577"/>
      <c r="V13" s="578" t="s">
        <v>870</v>
      </c>
      <c r="W13" s="580"/>
      <c r="X13" s="407"/>
    </row>
    <row r="14" spans="1:24" ht="58.2" customHeight="1" thickBot="1" x14ac:dyDescent="0.3">
      <c r="E14" s="423" t="s">
        <v>871</v>
      </c>
      <c r="F14" s="417" t="s">
        <v>872</v>
      </c>
      <c r="G14" s="423" t="s">
        <v>873</v>
      </c>
      <c r="H14" s="417" t="s">
        <v>813</v>
      </c>
      <c r="I14" s="423" t="s">
        <v>874</v>
      </c>
      <c r="J14" s="417" t="s">
        <v>826</v>
      </c>
      <c r="K14" s="423" t="s">
        <v>875</v>
      </c>
      <c r="L14" s="581" t="s">
        <v>876</v>
      </c>
      <c r="M14" s="582"/>
      <c r="N14" s="583" t="s">
        <v>877</v>
      </c>
      <c r="O14" s="584"/>
      <c r="P14" s="585"/>
      <c r="Q14" s="581" t="s">
        <v>878</v>
      </c>
      <c r="R14" s="584"/>
      <c r="S14" s="584"/>
      <c r="T14" s="584"/>
      <c r="U14" s="582"/>
      <c r="V14" s="583" t="s">
        <v>879</v>
      </c>
      <c r="W14" s="585"/>
      <c r="X14" s="407"/>
    </row>
    <row r="15" spans="1:24" ht="54" customHeight="1" thickBot="1" x14ac:dyDescent="0.3">
      <c r="E15" s="426" t="s">
        <v>880</v>
      </c>
      <c r="F15" s="427" t="s">
        <v>889</v>
      </c>
      <c r="G15" s="426" t="s">
        <v>890</v>
      </c>
      <c r="H15" s="427" t="s">
        <v>813</v>
      </c>
      <c r="I15" s="426" t="s">
        <v>891</v>
      </c>
      <c r="J15" s="427" t="s">
        <v>892</v>
      </c>
      <c r="K15" s="426" t="s">
        <v>893</v>
      </c>
      <c r="L15" s="576" t="s">
        <v>894</v>
      </c>
      <c r="M15" s="577"/>
      <c r="N15" s="578" t="s">
        <v>895</v>
      </c>
      <c r="O15" s="579"/>
      <c r="P15" s="580"/>
      <c r="Q15" s="576" t="s">
        <v>878</v>
      </c>
      <c r="R15" s="579"/>
      <c r="S15" s="579"/>
      <c r="T15" s="579"/>
      <c r="U15" s="577"/>
      <c r="V15" s="578" t="s">
        <v>896</v>
      </c>
      <c r="W15" s="580"/>
      <c r="X15" s="407"/>
    </row>
    <row r="16" spans="1:24" ht="46.2" customHeight="1" thickBot="1" x14ac:dyDescent="0.3">
      <c r="E16" s="424" t="s">
        <v>888</v>
      </c>
      <c r="F16" s="425" t="s">
        <v>881</v>
      </c>
      <c r="G16" s="424" t="s">
        <v>882</v>
      </c>
      <c r="H16" s="425" t="s">
        <v>813</v>
      </c>
      <c r="I16" s="424" t="s">
        <v>883</v>
      </c>
      <c r="J16" s="425" t="s">
        <v>884</v>
      </c>
      <c r="K16" s="424" t="s">
        <v>885</v>
      </c>
      <c r="L16" s="564" t="s">
        <v>876</v>
      </c>
      <c r="M16" s="566"/>
      <c r="N16" s="567" t="s">
        <v>886</v>
      </c>
      <c r="O16" s="565"/>
      <c r="P16" s="568"/>
      <c r="Q16" s="564" t="s">
        <v>829</v>
      </c>
      <c r="R16" s="565"/>
      <c r="S16" s="565"/>
      <c r="T16" s="565"/>
      <c r="U16" s="566"/>
      <c r="V16" s="567" t="s">
        <v>887</v>
      </c>
      <c r="W16" s="568"/>
      <c r="X16" s="407"/>
    </row>
    <row r="17" spans="5:24" ht="13.8" thickBot="1" x14ac:dyDescent="0.3">
      <c r="E17" s="410"/>
      <c r="F17" s="410"/>
      <c r="G17" s="411"/>
      <c r="H17" s="411"/>
      <c r="I17" s="411"/>
      <c r="J17" s="411"/>
      <c r="K17" s="411"/>
      <c r="L17" s="569"/>
      <c r="M17" s="569"/>
      <c r="N17" s="569"/>
      <c r="O17" s="569"/>
      <c r="P17" s="569"/>
      <c r="Q17" s="569"/>
      <c r="R17" s="569"/>
      <c r="S17" s="569"/>
      <c r="T17" s="569"/>
      <c r="U17" s="570"/>
      <c r="V17" s="570"/>
      <c r="W17" s="570"/>
      <c r="X17" s="570"/>
    </row>
    <row r="18" spans="5:24" ht="46.2" customHeight="1" thickBot="1" x14ac:dyDescent="0.3">
      <c r="E18" s="411"/>
      <c r="F18" s="571" t="s">
        <v>846</v>
      </c>
      <c r="G18" s="572"/>
      <c r="H18" s="571" t="s">
        <v>847</v>
      </c>
      <c r="I18" s="573"/>
      <c r="J18" s="573"/>
      <c r="K18" s="574"/>
      <c r="L18" s="575" t="s">
        <v>848</v>
      </c>
      <c r="M18" s="573"/>
      <c r="N18" s="573"/>
      <c r="O18" s="573"/>
      <c r="P18" s="573"/>
      <c r="Q18" s="573"/>
      <c r="R18" s="573"/>
      <c r="S18" s="573"/>
      <c r="T18" s="573"/>
      <c r="U18" s="573"/>
      <c r="V18" s="573"/>
      <c r="W18" s="574"/>
      <c r="X18" s="407"/>
    </row>
    <row r="19" spans="5:24" ht="79.2" customHeight="1" thickBot="1" x14ac:dyDescent="0.3">
      <c r="E19" s="558" t="s">
        <v>849</v>
      </c>
      <c r="F19" s="559"/>
      <c r="G19" s="559"/>
      <c r="H19" s="559"/>
      <c r="I19" s="559"/>
      <c r="J19" s="559"/>
      <c r="K19" s="560"/>
      <c r="L19" s="561"/>
      <c r="M19" s="562"/>
      <c r="N19" s="562"/>
      <c r="O19" s="562"/>
      <c r="P19" s="562"/>
      <c r="Q19" s="562"/>
      <c r="R19" s="562"/>
      <c r="S19" s="412"/>
      <c r="T19" s="563"/>
      <c r="U19" s="563"/>
      <c r="V19" s="563"/>
      <c r="W19" s="563"/>
      <c r="X19" s="563"/>
    </row>
    <row r="23" spans="5:24" ht="19.2" x14ac:dyDescent="0.25">
      <c r="E23" s="413"/>
    </row>
    <row r="24" spans="5:24" x14ac:dyDescent="0.25">
      <c r="E24" s="414"/>
    </row>
    <row r="25" spans="5:24" ht="79.2" x14ac:dyDescent="0.25">
      <c r="E25" s="417"/>
      <c r="L25" s="417" t="s">
        <v>876</v>
      </c>
      <c r="M25" s="417" t="s">
        <v>877</v>
      </c>
      <c r="N25" s="417" t="s">
        <v>878</v>
      </c>
      <c r="O25" s="417" t="s">
        <v>879</v>
      </c>
    </row>
    <row r="26" spans="5:24" ht="92.4" x14ac:dyDescent="0.25">
      <c r="E26" s="417" t="s">
        <v>880</v>
      </c>
      <c r="F26" s="417" t="s">
        <v>881</v>
      </c>
      <c r="G26" s="417" t="s">
        <v>882</v>
      </c>
      <c r="H26" s="417" t="s">
        <v>813</v>
      </c>
      <c r="I26" s="417" t="s">
        <v>883</v>
      </c>
      <c r="J26" s="417" t="s">
        <v>884</v>
      </c>
      <c r="K26" s="417" t="s">
        <v>885</v>
      </c>
      <c r="L26" s="417" t="s">
        <v>876</v>
      </c>
      <c r="M26" s="417" t="s">
        <v>886</v>
      </c>
      <c r="N26" s="417" t="s">
        <v>829</v>
      </c>
      <c r="O26" s="417" t="s">
        <v>887</v>
      </c>
    </row>
    <row r="27" spans="5:24" ht="79.2" x14ac:dyDescent="0.25">
      <c r="E27" s="417" t="s">
        <v>888</v>
      </c>
      <c r="F27" s="417" t="s">
        <v>889</v>
      </c>
      <c r="G27" s="417" t="s">
        <v>890</v>
      </c>
      <c r="H27" s="417" t="s">
        <v>813</v>
      </c>
      <c r="I27" s="417" t="s">
        <v>891</v>
      </c>
      <c r="J27" s="417" t="s">
        <v>892</v>
      </c>
      <c r="K27" s="417" t="s">
        <v>893</v>
      </c>
      <c r="L27" s="417" t="s">
        <v>894</v>
      </c>
      <c r="M27" s="417" t="s">
        <v>895</v>
      </c>
      <c r="N27" s="417" t="s">
        <v>878</v>
      </c>
      <c r="O27" s="417" t="s">
        <v>896</v>
      </c>
    </row>
    <row r="28" spans="5:24" ht="19.2" x14ac:dyDescent="0.25">
      <c r="E28" s="415"/>
    </row>
    <row r="29" spans="5:24" ht="19.2" x14ac:dyDescent="0.25">
      <c r="E29" s="415"/>
    </row>
    <row r="30" spans="5:24" ht="19.2" x14ac:dyDescent="0.25">
      <c r="E30" s="415"/>
      <c r="F30" s="417"/>
      <c r="G30" s="417"/>
      <c r="H30" s="417"/>
      <c r="I30" s="417"/>
      <c r="J30" s="417"/>
      <c r="K30" s="417"/>
      <c r="L30" s="417"/>
      <c r="M30" s="417"/>
      <c r="N30" s="417"/>
      <c r="O30" s="417"/>
      <c r="P30" s="417"/>
    </row>
    <row r="31" spans="5:24" ht="19.2" x14ac:dyDescent="0.25">
      <c r="E31" s="415"/>
      <c r="F31" s="417"/>
      <c r="G31" s="417"/>
      <c r="H31" s="417"/>
      <c r="I31" s="417"/>
      <c r="J31" s="417"/>
      <c r="K31" s="417"/>
      <c r="L31" s="417"/>
      <c r="M31" s="417"/>
      <c r="N31" s="417"/>
      <c r="O31" s="417"/>
      <c r="P31" s="417"/>
    </row>
    <row r="32" spans="5:24" ht="19.2" x14ac:dyDescent="0.25">
      <c r="E32" s="415"/>
      <c r="F32" s="417"/>
      <c r="G32" s="417"/>
      <c r="H32" s="417"/>
      <c r="I32" s="417"/>
      <c r="J32" s="417"/>
      <c r="K32" s="417"/>
      <c r="L32" s="417"/>
      <c r="M32" s="417"/>
      <c r="N32" s="417"/>
      <c r="O32" s="417"/>
      <c r="P32" s="417"/>
    </row>
    <row r="33" spans="5:5" ht="19.2" x14ac:dyDescent="0.25">
      <c r="E33" s="415"/>
    </row>
    <row r="34" spans="5:5" ht="19.2" x14ac:dyDescent="0.25">
      <c r="E34" s="415"/>
    </row>
    <row r="35" spans="5:5" ht="19.2" x14ac:dyDescent="0.25">
      <c r="E35" s="415"/>
    </row>
    <row r="37" spans="5:5" ht="19.2" x14ac:dyDescent="0.25">
      <c r="E37" s="413"/>
    </row>
    <row r="38" spans="5:5" x14ac:dyDescent="0.25">
      <c r="E38" s="414"/>
    </row>
    <row r="39" spans="5:5" ht="19.2" x14ac:dyDescent="0.25">
      <c r="E39" s="415"/>
    </row>
    <row r="40" spans="5:5" ht="19.2" x14ac:dyDescent="0.25">
      <c r="E40" s="415"/>
    </row>
    <row r="41" spans="5:5" ht="19.2" x14ac:dyDescent="0.25">
      <c r="E41" s="415"/>
    </row>
    <row r="42" spans="5:5" ht="19.2" x14ac:dyDescent="0.25">
      <c r="E42" s="415"/>
    </row>
    <row r="43" spans="5:5" ht="19.2" x14ac:dyDescent="0.25">
      <c r="E43" s="415"/>
    </row>
    <row r="44" spans="5:5" ht="19.2" x14ac:dyDescent="0.25">
      <c r="E44" s="415"/>
    </row>
  </sheetData>
  <mergeCells count="56">
    <mergeCell ref="L8:M8"/>
    <mergeCell ref="N8:P8"/>
    <mergeCell ref="Q8:U8"/>
    <mergeCell ref="V8:W8"/>
    <mergeCell ref="W5:X5"/>
    <mergeCell ref="E5:V5"/>
    <mergeCell ref="E6:J6"/>
    <mergeCell ref="M6:V6"/>
    <mergeCell ref="W6:X6"/>
    <mergeCell ref="L7:N7"/>
    <mergeCell ref="O7:Q7"/>
    <mergeCell ref="R7:T7"/>
    <mergeCell ref="U7:X7"/>
    <mergeCell ref="L9:M9"/>
    <mergeCell ref="N9:P9"/>
    <mergeCell ref="Q9:U9"/>
    <mergeCell ref="V9:W9"/>
    <mergeCell ref="L10:M10"/>
    <mergeCell ref="N10:P10"/>
    <mergeCell ref="Q10:U10"/>
    <mergeCell ref="V10:W10"/>
    <mergeCell ref="L11:M11"/>
    <mergeCell ref="N11:P11"/>
    <mergeCell ref="Q11:U11"/>
    <mergeCell ref="V11:W11"/>
    <mergeCell ref="L12:M12"/>
    <mergeCell ref="N12:P12"/>
    <mergeCell ref="Q12:U12"/>
    <mergeCell ref="V12:W12"/>
    <mergeCell ref="L13:M13"/>
    <mergeCell ref="N13:P13"/>
    <mergeCell ref="Q13:U13"/>
    <mergeCell ref="V13:W13"/>
    <mergeCell ref="L14:M14"/>
    <mergeCell ref="N14:P14"/>
    <mergeCell ref="Q14:U14"/>
    <mergeCell ref="V14:W14"/>
    <mergeCell ref="L15:M15"/>
    <mergeCell ref="N15:P15"/>
    <mergeCell ref="Q15:U15"/>
    <mergeCell ref="V15:W15"/>
    <mergeCell ref="L16:M16"/>
    <mergeCell ref="N16:P16"/>
    <mergeCell ref="E19:K19"/>
    <mergeCell ref="L19:O19"/>
    <mergeCell ref="P19:R19"/>
    <mergeCell ref="T19:X19"/>
    <mergeCell ref="Q16:U16"/>
    <mergeCell ref="V16:W16"/>
    <mergeCell ref="L17:N17"/>
    <mergeCell ref="O17:Q17"/>
    <mergeCell ref="R17:T17"/>
    <mergeCell ref="U17:X17"/>
    <mergeCell ref="F18:G18"/>
    <mergeCell ref="H18:K18"/>
    <mergeCell ref="L18:W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413B-D407-4AAF-B45C-74DFC0001E11}">
  <sheetPr codeName="Planilha2"/>
  <dimension ref="A1:N29"/>
  <sheetViews>
    <sheetView workbookViewId="0">
      <selection activeCell="T15" sqref="T15"/>
    </sheetView>
  </sheetViews>
  <sheetFormatPr defaultRowHeight="13.2" x14ac:dyDescent="0.25"/>
  <cols>
    <col min="2" max="2" width="12.33203125" customWidth="1"/>
    <col min="3" max="3" width="11" customWidth="1"/>
  </cols>
  <sheetData>
    <row r="1" spans="1:14" x14ac:dyDescent="0.25">
      <c r="A1" s="434"/>
      <c r="B1" s="434"/>
      <c r="C1" s="434"/>
      <c r="D1" s="434"/>
      <c r="E1" s="434"/>
      <c r="F1" s="434"/>
      <c r="G1" s="434"/>
      <c r="H1" s="434"/>
      <c r="I1" s="434"/>
      <c r="J1" s="434"/>
      <c r="K1" s="434"/>
      <c r="L1" s="434"/>
      <c r="M1" s="434"/>
      <c r="N1" s="434"/>
    </row>
    <row r="2" spans="1:14" x14ac:dyDescent="0.25">
      <c r="A2" s="434"/>
      <c r="B2" s="434"/>
      <c r="C2" s="434"/>
      <c r="D2" s="434"/>
      <c r="E2" s="434"/>
      <c r="F2" s="434"/>
      <c r="G2" s="434"/>
      <c r="H2" s="434"/>
      <c r="I2" s="434"/>
      <c r="J2" s="434"/>
      <c r="K2" s="434"/>
      <c r="L2" s="434"/>
      <c r="M2" s="434"/>
      <c r="N2" s="434"/>
    </row>
    <row r="3" spans="1:14" x14ac:dyDescent="0.25">
      <c r="A3" s="434"/>
      <c r="B3" s="434"/>
      <c r="C3" s="434"/>
      <c r="D3" s="434"/>
      <c r="E3" s="434"/>
      <c r="F3" s="434"/>
      <c r="G3" s="434"/>
      <c r="H3" s="434"/>
      <c r="I3" s="434"/>
      <c r="J3" s="434"/>
      <c r="K3" s="434"/>
      <c r="L3" s="434"/>
      <c r="M3" s="434"/>
      <c r="N3" s="434"/>
    </row>
    <row r="4" spans="1:14" ht="2.25" customHeight="1" x14ac:dyDescent="0.25">
      <c r="A4" s="434"/>
      <c r="B4" s="434"/>
      <c r="C4" s="434"/>
      <c r="D4" s="434"/>
      <c r="E4" s="434"/>
      <c r="F4" s="434"/>
      <c r="G4" s="434"/>
      <c r="H4" s="434"/>
      <c r="I4" s="434"/>
      <c r="J4" s="434"/>
      <c r="K4" s="434"/>
      <c r="L4" s="434"/>
      <c r="M4" s="434"/>
      <c r="N4" s="434"/>
    </row>
    <row r="5" spans="1:14" ht="24.75" customHeight="1" x14ac:dyDescent="0.4">
      <c r="A5" s="434"/>
      <c r="B5" s="441" t="s">
        <v>488</v>
      </c>
      <c r="C5" s="442"/>
      <c r="D5" s="442"/>
      <c r="E5" s="442"/>
      <c r="F5" s="442"/>
      <c r="G5" s="442"/>
      <c r="H5" s="442"/>
      <c r="I5" s="442"/>
      <c r="J5" s="443"/>
      <c r="K5" s="434"/>
      <c r="L5" s="434"/>
      <c r="M5" s="434"/>
      <c r="N5" s="434"/>
    </row>
    <row r="6" spans="1:14" ht="20.25" customHeight="1" x14ac:dyDescent="0.25">
      <c r="A6" s="434"/>
      <c r="B6" s="444" t="s">
        <v>489</v>
      </c>
      <c r="C6" s="445"/>
      <c r="D6" s="445"/>
      <c r="E6" s="446" t="s">
        <v>460</v>
      </c>
      <c r="F6" s="446"/>
      <c r="G6" s="446"/>
      <c r="H6" s="446"/>
      <c r="I6" s="446"/>
      <c r="J6" s="447"/>
      <c r="K6" s="434"/>
      <c r="L6" s="434"/>
      <c r="M6" s="434"/>
      <c r="N6" s="434"/>
    </row>
    <row r="7" spans="1:14" ht="18.75" customHeight="1" x14ac:dyDescent="0.25">
      <c r="A7" s="434"/>
      <c r="B7" s="444" t="s">
        <v>490</v>
      </c>
      <c r="C7" s="445"/>
      <c r="D7" s="445"/>
      <c r="E7" s="446" t="s">
        <v>491</v>
      </c>
      <c r="F7" s="446"/>
      <c r="G7" s="446"/>
      <c r="H7" s="446"/>
      <c r="I7" s="446"/>
      <c r="J7" s="447"/>
      <c r="K7" s="434"/>
      <c r="L7" s="434"/>
      <c r="M7" s="434"/>
      <c r="N7" s="434"/>
    </row>
    <row r="8" spans="1:14" ht="21" customHeight="1" x14ac:dyDescent="0.25">
      <c r="A8" s="434"/>
      <c r="B8" s="448" t="s">
        <v>492</v>
      </c>
      <c r="C8" s="449"/>
      <c r="D8" s="449"/>
      <c r="E8" s="450">
        <v>45795</v>
      </c>
      <c r="F8" s="450"/>
      <c r="G8" s="450"/>
      <c r="H8" s="450"/>
      <c r="I8" s="450"/>
      <c r="J8" s="451"/>
      <c r="K8" s="434"/>
      <c r="L8" s="434"/>
      <c r="M8" s="434"/>
      <c r="N8" s="434"/>
    </row>
    <row r="9" spans="1:14" ht="24.75" customHeight="1" x14ac:dyDescent="0.25">
      <c r="A9" s="434"/>
      <c r="B9" s="435" t="s">
        <v>493</v>
      </c>
      <c r="C9" s="436"/>
      <c r="D9" s="436"/>
      <c r="E9" s="436"/>
      <c r="F9" s="436"/>
      <c r="G9" s="436"/>
      <c r="H9" s="436"/>
      <c r="I9" s="436"/>
      <c r="J9" s="437"/>
      <c r="K9" s="434"/>
      <c r="L9" s="434"/>
      <c r="M9" s="434"/>
      <c r="N9" s="434"/>
    </row>
    <row r="10" spans="1:14" x14ac:dyDescent="0.25">
      <c r="A10" s="434"/>
      <c r="B10" s="263">
        <v>45699</v>
      </c>
      <c r="C10" s="438" t="s">
        <v>504</v>
      </c>
      <c r="D10" s="439"/>
      <c r="E10" s="439"/>
      <c r="F10" s="439"/>
      <c r="G10" s="439"/>
      <c r="H10" s="439"/>
      <c r="I10" s="439"/>
      <c r="J10" s="440"/>
      <c r="K10" s="434"/>
      <c r="L10" s="434"/>
      <c r="M10" s="434"/>
      <c r="N10" s="434"/>
    </row>
    <row r="11" spans="1:14" x14ac:dyDescent="0.25">
      <c r="A11" s="434"/>
      <c r="B11" s="263">
        <v>45705</v>
      </c>
      <c r="C11" s="438" t="s">
        <v>495</v>
      </c>
      <c r="D11" s="439"/>
      <c r="E11" s="439"/>
      <c r="F11" s="439"/>
      <c r="G11" s="439"/>
      <c r="H11" s="439"/>
      <c r="I11" s="439"/>
      <c r="J11" s="440"/>
      <c r="K11" s="434"/>
      <c r="L11" s="434"/>
      <c r="M11" s="434"/>
      <c r="N11" s="434"/>
    </row>
    <row r="12" spans="1:14" x14ac:dyDescent="0.25">
      <c r="A12" s="434"/>
      <c r="B12" s="263">
        <v>45712</v>
      </c>
      <c r="C12" s="438" t="s">
        <v>497</v>
      </c>
      <c r="D12" s="439"/>
      <c r="E12" s="439"/>
      <c r="F12" s="439"/>
      <c r="G12" s="439"/>
      <c r="H12" s="439"/>
      <c r="I12" s="439"/>
      <c r="J12" s="440"/>
      <c r="K12" s="434"/>
      <c r="L12" s="434"/>
      <c r="M12" s="434"/>
      <c r="N12" s="434"/>
    </row>
    <row r="13" spans="1:14" x14ac:dyDescent="0.25">
      <c r="A13" s="434"/>
      <c r="B13" s="263">
        <v>45722</v>
      </c>
      <c r="C13" s="438" t="s">
        <v>496</v>
      </c>
      <c r="D13" s="439"/>
      <c r="E13" s="439"/>
      <c r="F13" s="439"/>
      <c r="G13" s="439"/>
      <c r="H13" s="439"/>
      <c r="I13" s="439"/>
      <c r="J13" s="440"/>
      <c r="K13" s="434"/>
      <c r="L13" s="434"/>
      <c r="M13" s="434"/>
      <c r="N13" s="434"/>
    </row>
    <row r="14" spans="1:14" x14ac:dyDescent="0.25">
      <c r="A14" s="434"/>
      <c r="B14" s="263">
        <v>45747</v>
      </c>
      <c r="C14" s="438" t="s">
        <v>494</v>
      </c>
      <c r="D14" s="439"/>
      <c r="E14" s="439"/>
      <c r="F14" s="439"/>
      <c r="G14" s="439"/>
      <c r="H14" s="439"/>
      <c r="I14" s="439"/>
      <c r="J14" s="440"/>
      <c r="K14" s="434"/>
      <c r="L14" s="434"/>
      <c r="M14" s="434"/>
      <c r="N14" s="434"/>
    </row>
    <row r="15" spans="1:14" x14ac:dyDescent="0.25">
      <c r="A15" s="434"/>
      <c r="B15" s="264">
        <v>45754</v>
      </c>
      <c r="C15" s="452" t="s">
        <v>498</v>
      </c>
      <c r="D15" s="453"/>
      <c r="E15" s="453"/>
      <c r="F15" s="453"/>
      <c r="G15" s="453"/>
      <c r="H15" s="453"/>
      <c r="I15" s="453"/>
      <c r="J15" s="454"/>
      <c r="K15" s="434"/>
      <c r="L15" s="434"/>
      <c r="M15" s="434"/>
      <c r="N15" s="434"/>
    </row>
    <row r="16" spans="1:14" x14ac:dyDescent="0.25">
      <c r="A16" s="434"/>
      <c r="B16" s="264">
        <v>45761</v>
      </c>
      <c r="C16" s="452" t="s">
        <v>499</v>
      </c>
      <c r="D16" s="453"/>
      <c r="E16" s="453"/>
      <c r="F16" s="453"/>
      <c r="G16" s="453"/>
      <c r="H16" s="453"/>
      <c r="I16" s="453"/>
      <c r="J16" s="454"/>
      <c r="K16" s="434"/>
      <c r="L16" s="434"/>
      <c r="M16" s="434"/>
      <c r="N16" s="434"/>
    </row>
    <row r="17" spans="1:14" x14ac:dyDescent="0.25">
      <c r="A17" s="434"/>
      <c r="B17" s="264">
        <v>45765</v>
      </c>
      <c r="C17" s="452" t="s">
        <v>500</v>
      </c>
      <c r="D17" s="453"/>
      <c r="E17" s="453"/>
      <c r="F17" s="453"/>
      <c r="G17" s="453"/>
      <c r="H17" s="453"/>
      <c r="I17" s="453"/>
      <c r="J17" s="454"/>
      <c r="K17" s="434"/>
      <c r="L17" s="434"/>
      <c r="M17" s="434"/>
      <c r="N17" s="434"/>
    </row>
    <row r="18" spans="1:14" x14ac:dyDescent="0.25">
      <c r="A18" s="434"/>
      <c r="B18" s="264">
        <v>45777</v>
      </c>
      <c r="C18" s="452" t="s">
        <v>502</v>
      </c>
      <c r="D18" s="453"/>
      <c r="E18" s="453"/>
      <c r="F18" s="453"/>
      <c r="G18" s="453"/>
      <c r="H18" s="453"/>
      <c r="I18" s="453"/>
      <c r="J18" s="454"/>
      <c r="K18" s="434"/>
      <c r="L18" s="434"/>
      <c r="M18" s="434"/>
      <c r="N18" s="434"/>
    </row>
    <row r="19" spans="1:14" x14ac:dyDescent="0.25">
      <c r="A19" s="434"/>
      <c r="B19" s="264">
        <v>45782</v>
      </c>
      <c r="C19" s="452" t="s">
        <v>501</v>
      </c>
      <c r="D19" s="453"/>
      <c r="E19" s="453"/>
      <c r="F19" s="453"/>
      <c r="G19" s="453"/>
      <c r="H19" s="453"/>
      <c r="I19" s="453"/>
      <c r="J19" s="454"/>
      <c r="K19" s="434"/>
      <c r="L19" s="434"/>
      <c r="M19" s="434"/>
      <c r="N19" s="434"/>
    </row>
    <row r="20" spans="1:14" x14ac:dyDescent="0.25">
      <c r="A20" s="434"/>
      <c r="B20" s="264">
        <v>45789</v>
      </c>
      <c r="C20" s="452" t="s">
        <v>503</v>
      </c>
      <c r="D20" s="453"/>
      <c r="E20" s="453"/>
      <c r="F20" s="453"/>
      <c r="G20" s="453"/>
      <c r="H20" s="453"/>
      <c r="I20" s="453"/>
      <c r="J20" s="454"/>
      <c r="K20" s="434"/>
      <c r="L20" s="434"/>
      <c r="M20" s="434"/>
      <c r="N20" s="434"/>
    </row>
    <row r="21" spans="1:14" x14ac:dyDescent="0.25">
      <c r="A21" s="434"/>
      <c r="B21" s="262"/>
      <c r="C21" s="452"/>
      <c r="D21" s="453"/>
      <c r="E21" s="453"/>
      <c r="F21" s="453"/>
      <c r="G21" s="453"/>
      <c r="H21" s="453"/>
      <c r="I21" s="453"/>
      <c r="J21" s="454"/>
      <c r="K21" s="434"/>
      <c r="L21" s="434"/>
      <c r="M21" s="434"/>
      <c r="N21" s="434"/>
    </row>
    <row r="22" spans="1:14" x14ac:dyDescent="0.25">
      <c r="A22" s="434"/>
      <c r="B22" s="434"/>
      <c r="C22" s="434"/>
      <c r="D22" s="434"/>
      <c r="E22" s="434"/>
      <c r="F22" s="434"/>
      <c r="G22" s="434"/>
      <c r="H22" s="434"/>
      <c r="I22" s="434"/>
      <c r="J22" s="434"/>
      <c r="K22" s="434"/>
      <c r="L22" s="434"/>
      <c r="M22" s="434"/>
      <c r="N22" s="434"/>
    </row>
    <row r="23" spans="1:14" x14ac:dyDescent="0.25">
      <c r="A23" s="434"/>
      <c r="B23" s="434"/>
      <c r="C23" s="434"/>
      <c r="D23" s="434"/>
      <c r="E23" s="434"/>
      <c r="F23" s="434"/>
      <c r="G23" s="434"/>
      <c r="H23" s="434"/>
      <c r="I23" s="434"/>
      <c r="J23" s="434"/>
      <c r="K23" s="434"/>
      <c r="L23" s="434"/>
      <c r="M23" s="434"/>
      <c r="N23" s="434"/>
    </row>
    <row r="24" spans="1:14" x14ac:dyDescent="0.25">
      <c r="A24" s="434"/>
      <c r="B24" s="434"/>
      <c r="C24" s="434"/>
      <c r="D24" s="434"/>
      <c r="E24" s="434"/>
      <c r="F24" s="434"/>
      <c r="G24" s="434"/>
      <c r="H24" s="434"/>
      <c r="I24" s="434"/>
      <c r="J24" s="434"/>
      <c r="K24" s="434"/>
      <c r="L24" s="434"/>
      <c r="M24" s="434"/>
      <c r="N24" s="434"/>
    </row>
    <row r="25" spans="1:14" x14ac:dyDescent="0.25">
      <c r="A25" s="434"/>
      <c r="B25" s="434"/>
      <c r="C25" s="434"/>
      <c r="D25" s="434"/>
      <c r="E25" s="434"/>
      <c r="F25" s="434"/>
      <c r="G25" s="434"/>
      <c r="H25" s="434"/>
      <c r="I25" s="434"/>
      <c r="J25" s="434"/>
      <c r="K25" s="434"/>
      <c r="L25" s="434"/>
      <c r="M25" s="434"/>
      <c r="N25" s="434"/>
    </row>
    <row r="26" spans="1:14" x14ac:dyDescent="0.25">
      <c r="A26" s="434"/>
      <c r="B26" s="434"/>
      <c r="C26" s="434"/>
      <c r="D26" s="434"/>
      <c r="E26" s="434"/>
      <c r="F26" s="434"/>
      <c r="G26" s="434"/>
      <c r="H26" s="434"/>
      <c r="I26" s="434"/>
      <c r="J26" s="434"/>
      <c r="K26" s="434"/>
      <c r="L26" s="434"/>
      <c r="M26" s="434"/>
      <c r="N26" s="434"/>
    </row>
    <row r="27" spans="1:14" x14ac:dyDescent="0.25">
      <c r="A27" s="434"/>
      <c r="B27" s="434"/>
      <c r="C27" s="434"/>
      <c r="D27" s="434"/>
      <c r="E27" s="434"/>
      <c r="F27" s="434"/>
      <c r="G27" s="434"/>
      <c r="H27" s="434"/>
      <c r="I27" s="434"/>
      <c r="J27" s="434"/>
      <c r="K27" s="434"/>
      <c r="L27" s="434"/>
      <c r="M27" s="434"/>
      <c r="N27" s="434"/>
    </row>
    <row r="28" spans="1:14" x14ac:dyDescent="0.25">
      <c r="A28" s="434"/>
      <c r="B28" s="434"/>
      <c r="C28" s="434"/>
      <c r="D28" s="434"/>
      <c r="E28" s="434"/>
      <c r="F28" s="434"/>
      <c r="G28" s="434"/>
      <c r="H28" s="434"/>
      <c r="I28" s="434"/>
      <c r="J28" s="434"/>
      <c r="K28" s="434"/>
      <c r="L28" s="434"/>
      <c r="M28" s="434"/>
      <c r="N28" s="434"/>
    </row>
    <row r="29" spans="1:14" x14ac:dyDescent="0.25">
      <c r="A29" s="434"/>
      <c r="B29" s="434"/>
      <c r="C29" s="434"/>
      <c r="D29" s="434"/>
      <c r="E29" s="434"/>
      <c r="F29" s="434"/>
      <c r="G29" s="434"/>
      <c r="H29" s="434"/>
      <c r="I29" s="434"/>
      <c r="J29" s="434"/>
      <c r="K29" s="434"/>
      <c r="L29" s="434"/>
      <c r="M29" s="434"/>
      <c r="N29" s="434"/>
    </row>
  </sheetData>
  <mergeCells count="27">
    <mergeCell ref="A26:M29"/>
    <mergeCell ref="N1:N29"/>
    <mergeCell ref="C20:J20"/>
    <mergeCell ref="C21:J21"/>
    <mergeCell ref="C10:J10"/>
    <mergeCell ref="C11:J11"/>
    <mergeCell ref="C13:J13"/>
    <mergeCell ref="C14:J14"/>
    <mergeCell ref="C17:J17"/>
    <mergeCell ref="C15:J15"/>
    <mergeCell ref="C16:J16"/>
    <mergeCell ref="A1:J4"/>
    <mergeCell ref="A5:A17"/>
    <mergeCell ref="C19:J19"/>
    <mergeCell ref="C18:J18"/>
    <mergeCell ref="A18:A25"/>
    <mergeCell ref="B22:M25"/>
    <mergeCell ref="K1:M21"/>
    <mergeCell ref="B9:J9"/>
    <mergeCell ref="C12:J12"/>
    <mergeCell ref="B5:J5"/>
    <mergeCell ref="B6:D6"/>
    <mergeCell ref="E6:J6"/>
    <mergeCell ref="B7:D7"/>
    <mergeCell ref="E7:J7"/>
    <mergeCell ref="B8:D8"/>
    <mergeCell ref="E8:J8"/>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13"/>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24" t="s">
        <v>124</v>
      </c>
      <c r="B3" s="23"/>
      <c r="C3" s="23"/>
      <c r="D3" s="23"/>
      <c r="E3" s="26"/>
    </row>
    <row r="4" spans="1:5" x14ac:dyDescent="0.25">
      <c r="A4" s="24" t="s">
        <v>2</v>
      </c>
      <c r="B4" s="24" t="s">
        <v>3</v>
      </c>
      <c r="C4" s="24" t="s">
        <v>39</v>
      </c>
      <c r="D4" s="24" t="s">
        <v>0</v>
      </c>
      <c r="E4" s="26" t="s">
        <v>121</v>
      </c>
    </row>
    <row r="5" spans="1:5" x14ac:dyDescent="0.25">
      <c r="A5" s="22" t="s">
        <v>8</v>
      </c>
      <c r="B5" s="22" t="s">
        <v>44</v>
      </c>
      <c r="C5" s="22" t="s">
        <v>41</v>
      </c>
      <c r="D5" s="22" t="s">
        <v>8</v>
      </c>
      <c r="E5" s="26">
        <v>1000</v>
      </c>
    </row>
    <row r="6" spans="1:5" x14ac:dyDescent="0.25">
      <c r="A6" s="28"/>
      <c r="B6" s="28"/>
      <c r="C6" s="22" t="s">
        <v>40</v>
      </c>
      <c r="D6" s="22" t="s">
        <v>11</v>
      </c>
      <c r="E6" s="26">
        <v>1000</v>
      </c>
    </row>
    <row r="7" spans="1:5" x14ac:dyDescent="0.25">
      <c r="A7" s="28"/>
      <c r="B7" s="28"/>
      <c r="C7" s="22" t="s">
        <v>42</v>
      </c>
      <c r="D7" s="22" t="s">
        <v>10</v>
      </c>
      <c r="E7" s="26">
        <v>2000</v>
      </c>
    </row>
    <row r="8" spans="1:5" x14ac:dyDescent="0.25">
      <c r="A8" s="22" t="s">
        <v>11</v>
      </c>
      <c r="B8" s="22" t="s">
        <v>55</v>
      </c>
      <c r="C8" s="22" t="s">
        <v>119</v>
      </c>
      <c r="D8" s="22" t="s">
        <v>12</v>
      </c>
      <c r="E8" s="26">
        <v>2000</v>
      </c>
    </row>
    <row r="9" spans="1:5" x14ac:dyDescent="0.25">
      <c r="A9" s="28"/>
      <c r="B9" s="22" t="s">
        <v>44</v>
      </c>
      <c r="C9" s="22" t="s">
        <v>116</v>
      </c>
      <c r="D9" s="22" t="s">
        <v>5</v>
      </c>
      <c r="E9" s="26">
        <v>700</v>
      </c>
    </row>
    <row r="10" spans="1:5" x14ac:dyDescent="0.25">
      <c r="A10" s="28"/>
      <c r="B10" s="22" t="s">
        <v>122</v>
      </c>
      <c r="C10" s="22" t="s">
        <v>45</v>
      </c>
      <c r="D10" s="22">
        <v>2</v>
      </c>
      <c r="E10" s="26"/>
    </row>
    <row r="11" spans="1:5" x14ac:dyDescent="0.25">
      <c r="A11" s="22" t="s">
        <v>105</v>
      </c>
      <c r="B11" s="22" t="s">
        <v>114</v>
      </c>
      <c r="C11" s="22" t="s">
        <v>103</v>
      </c>
      <c r="D11" s="22" t="s">
        <v>105</v>
      </c>
      <c r="E11" s="26">
        <v>4000</v>
      </c>
    </row>
    <row r="12" spans="1:5" x14ac:dyDescent="0.25">
      <c r="A12" s="22" t="s">
        <v>106</v>
      </c>
      <c r="B12" s="22" t="s">
        <v>113</v>
      </c>
      <c r="C12" s="22" t="s">
        <v>104</v>
      </c>
      <c r="D12" s="22" t="s">
        <v>106</v>
      </c>
      <c r="E12" s="26">
        <v>1000</v>
      </c>
    </row>
    <row r="13" spans="1:5" x14ac:dyDescent="0.25">
      <c r="A13" s="22" t="s">
        <v>107</v>
      </c>
      <c r="B13" s="22" t="s">
        <v>113</v>
      </c>
      <c r="C13" s="22" t="s">
        <v>108</v>
      </c>
      <c r="D13" s="22" t="s">
        <v>107</v>
      </c>
      <c r="E13" s="26">
        <v>1000</v>
      </c>
    </row>
    <row r="14" spans="1:5" x14ac:dyDescent="0.25">
      <c r="A14" s="22" t="s">
        <v>4</v>
      </c>
      <c r="B14" s="22" t="s">
        <v>44</v>
      </c>
      <c r="C14" s="22" t="s">
        <v>46</v>
      </c>
      <c r="D14" s="22" t="s">
        <v>4</v>
      </c>
      <c r="E14" s="26">
        <v>2000</v>
      </c>
    </row>
    <row r="15" spans="1:5" x14ac:dyDescent="0.25">
      <c r="A15" s="22" t="s">
        <v>5</v>
      </c>
      <c r="B15" s="22" t="s">
        <v>44</v>
      </c>
      <c r="C15" s="22" t="s">
        <v>51</v>
      </c>
      <c r="D15" s="22" t="s">
        <v>6</v>
      </c>
      <c r="E15" s="26">
        <v>400</v>
      </c>
    </row>
    <row r="16" spans="1:5" x14ac:dyDescent="0.25">
      <c r="A16" s="28"/>
      <c r="B16" s="28"/>
      <c r="C16" s="22" t="s">
        <v>47</v>
      </c>
      <c r="D16" s="22" t="s">
        <v>36</v>
      </c>
      <c r="E16" s="26">
        <v>500</v>
      </c>
    </row>
    <row r="17" spans="1:5" x14ac:dyDescent="0.25">
      <c r="A17" s="28"/>
      <c r="B17" s="28"/>
      <c r="C17" s="22" t="s">
        <v>50</v>
      </c>
      <c r="D17" s="22" t="s">
        <v>54</v>
      </c>
      <c r="E17" s="26">
        <v>200</v>
      </c>
    </row>
    <row r="18" spans="1:5" x14ac:dyDescent="0.25">
      <c r="A18" s="28"/>
      <c r="B18" s="28"/>
      <c r="C18" s="22" t="s">
        <v>49</v>
      </c>
      <c r="D18" s="22" t="s">
        <v>53</v>
      </c>
      <c r="E18" s="26">
        <v>800</v>
      </c>
    </row>
    <row r="19" spans="1:5" x14ac:dyDescent="0.25">
      <c r="A19" s="28"/>
      <c r="B19" s="28"/>
      <c r="C19" s="22" t="s">
        <v>48</v>
      </c>
      <c r="D19" s="22" t="s">
        <v>37</v>
      </c>
      <c r="E19" s="26">
        <v>1000</v>
      </c>
    </row>
    <row r="20" spans="1:5" x14ac:dyDescent="0.25">
      <c r="A20" s="22" t="s">
        <v>6</v>
      </c>
      <c r="B20" s="22" t="s">
        <v>122</v>
      </c>
      <c r="C20" s="22" t="s">
        <v>52</v>
      </c>
      <c r="D20" s="22">
        <v>3</v>
      </c>
      <c r="E20" s="26"/>
    </row>
    <row r="21" spans="1:5" x14ac:dyDescent="0.25">
      <c r="A21" s="22" t="s">
        <v>12</v>
      </c>
      <c r="B21" s="22" t="s">
        <v>55</v>
      </c>
      <c r="C21" s="22" t="s">
        <v>57</v>
      </c>
      <c r="D21" s="22" t="s">
        <v>117</v>
      </c>
      <c r="E21" s="26">
        <v>500</v>
      </c>
    </row>
    <row r="22" spans="1:5" x14ac:dyDescent="0.25">
      <c r="A22" s="22" t="s">
        <v>117</v>
      </c>
      <c r="B22" s="22" t="s">
        <v>55</v>
      </c>
      <c r="C22" s="22" t="s">
        <v>58</v>
      </c>
      <c r="D22" s="22" t="s">
        <v>59</v>
      </c>
      <c r="E22" s="26">
        <v>500</v>
      </c>
    </row>
    <row r="23" spans="1:5" x14ac:dyDescent="0.25">
      <c r="A23" s="22" t="s">
        <v>59</v>
      </c>
      <c r="B23" s="22" t="s">
        <v>55</v>
      </c>
      <c r="C23" s="22" t="s">
        <v>120</v>
      </c>
      <c r="D23" s="22" t="s">
        <v>13</v>
      </c>
      <c r="E23" s="26">
        <v>1000</v>
      </c>
    </row>
    <row r="24" spans="1:5" x14ac:dyDescent="0.25">
      <c r="A24" s="22" t="s">
        <v>13</v>
      </c>
      <c r="B24" s="22" t="s">
        <v>55</v>
      </c>
      <c r="C24" s="22" t="s">
        <v>56</v>
      </c>
      <c r="D24" s="22" t="s">
        <v>118</v>
      </c>
      <c r="E24" s="26">
        <v>500</v>
      </c>
    </row>
    <row r="25" spans="1:5" x14ac:dyDescent="0.25">
      <c r="A25" s="22" t="s">
        <v>118</v>
      </c>
      <c r="B25" s="22" t="s">
        <v>122</v>
      </c>
      <c r="C25" s="22" t="s">
        <v>60</v>
      </c>
      <c r="D25" s="22">
        <v>4</v>
      </c>
      <c r="E25" s="26"/>
    </row>
    <row r="26" spans="1:5" x14ac:dyDescent="0.25">
      <c r="A26" s="22" t="s">
        <v>126</v>
      </c>
      <c r="B26" s="22" t="s">
        <v>55</v>
      </c>
      <c r="C26" s="22" t="s">
        <v>125</v>
      </c>
      <c r="D26" s="22" t="s">
        <v>126</v>
      </c>
      <c r="E26" s="26">
        <v>700</v>
      </c>
    </row>
    <row r="27" spans="1:5" x14ac:dyDescent="0.25">
      <c r="A27" s="22" t="s">
        <v>7</v>
      </c>
      <c r="B27" s="22" t="s">
        <v>62</v>
      </c>
      <c r="C27" s="22" t="s">
        <v>61</v>
      </c>
      <c r="D27" s="22" t="s">
        <v>7</v>
      </c>
      <c r="E27" s="26">
        <v>500</v>
      </c>
    </row>
    <row r="28" spans="1:5" x14ac:dyDescent="0.25">
      <c r="A28" s="22" t="s">
        <v>64</v>
      </c>
      <c r="B28" s="22" t="s">
        <v>62</v>
      </c>
      <c r="C28" s="22" t="s">
        <v>63</v>
      </c>
      <c r="D28" s="22" t="s">
        <v>64</v>
      </c>
      <c r="E28" s="26">
        <v>5000</v>
      </c>
    </row>
    <row r="29" spans="1:5" x14ac:dyDescent="0.25">
      <c r="A29" s="22" t="s">
        <v>28</v>
      </c>
      <c r="B29" s="22" t="s">
        <v>62</v>
      </c>
      <c r="C29" s="22" t="s">
        <v>65</v>
      </c>
      <c r="D29" s="22" t="s">
        <v>28</v>
      </c>
      <c r="E29" s="26">
        <v>700</v>
      </c>
    </row>
    <row r="30" spans="1:5" x14ac:dyDescent="0.25">
      <c r="A30" s="22" t="s">
        <v>38</v>
      </c>
      <c r="B30" s="22" t="s">
        <v>62</v>
      </c>
      <c r="C30" s="22" t="s">
        <v>68</v>
      </c>
      <c r="D30" s="22" t="s">
        <v>38</v>
      </c>
      <c r="E30" s="26">
        <v>500</v>
      </c>
    </row>
    <row r="31" spans="1:5" x14ac:dyDescent="0.25">
      <c r="A31" s="22" t="s">
        <v>66</v>
      </c>
      <c r="B31" s="22" t="s">
        <v>62</v>
      </c>
      <c r="C31" s="22" t="s">
        <v>69</v>
      </c>
      <c r="D31" s="22" t="s">
        <v>66</v>
      </c>
      <c r="E31" s="26">
        <v>300</v>
      </c>
    </row>
    <row r="32" spans="1:5" x14ac:dyDescent="0.25">
      <c r="A32" s="22" t="s">
        <v>67</v>
      </c>
      <c r="B32" s="22" t="s">
        <v>62</v>
      </c>
      <c r="C32" s="22" t="s">
        <v>70</v>
      </c>
      <c r="D32" s="22" t="s">
        <v>67</v>
      </c>
      <c r="E32" s="26">
        <v>1000</v>
      </c>
    </row>
    <row r="33" spans="1:5" x14ac:dyDescent="0.25">
      <c r="A33" s="22" t="s">
        <v>14</v>
      </c>
      <c r="B33" s="22" t="s">
        <v>109</v>
      </c>
      <c r="C33" s="22" t="s">
        <v>71</v>
      </c>
      <c r="D33" s="22" t="s">
        <v>14</v>
      </c>
      <c r="E33" s="26">
        <v>3000</v>
      </c>
    </row>
    <row r="34" spans="1:5" x14ac:dyDescent="0.25">
      <c r="A34" s="22" t="s">
        <v>15</v>
      </c>
      <c r="B34" s="22" t="s">
        <v>109</v>
      </c>
      <c r="C34" s="22" t="s">
        <v>72</v>
      </c>
      <c r="D34" s="22" t="s">
        <v>15</v>
      </c>
      <c r="E34" s="26">
        <v>1000</v>
      </c>
    </row>
    <row r="35" spans="1:5" x14ac:dyDescent="0.25">
      <c r="A35" s="22" t="s">
        <v>16</v>
      </c>
      <c r="B35" s="22" t="s">
        <v>109</v>
      </c>
      <c r="C35" s="22" t="s">
        <v>73</v>
      </c>
      <c r="D35" s="22" t="s">
        <v>16</v>
      </c>
      <c r="E35" s="26">
        <v>1000</v>
      </c>
    </row>
    <row r="36" spans="1:5" x14ac:dyDescent="0.25">
      <c r="A36" s="22" t="s">
        <v>78</v>
      </c>
      <c r="B36" s="22" t="s">
        <v>110</v>
      </c>
      <c r="C36" s="22" t="s">
        <v>75</v>
      </c>
      <c r="D36" s="22" t="s">
        <v>78</v>
      </c>
      <c r="E36" s="26">
        <v>30000</v>
      </c>
    </row>
    <row r="37" spans="1:5" x14ac:dyDescent="0.25">
      <c r="A37" s="22" t="s">
        <v>79</v>
      </c>
      <c r="B37" s="22" t="s">
        <v>111</v>
      </c>
      <c r="C37" s="22" t="s">
        <v>76</v>
      </c>
      <c r="D37" s="22" t="s">
        <v>79</v>
      </c>
      <c r="E37" s="26">
        <v>700</v>
      </c>
    </row>
    <row r="38" spans="1:5" x14ac:dyDescent="0.25">
      <c r="A38" s="22" t="s">
        <v>80</v>
      </c>
      <c r="B38" s="22" t="s">
        <v>109</v>
      </c>
      <c r="C38" s="22" t="s">
        <v>77</v>
      </c>
      <c r="D38" s="22" t="s">
        <v>80</v>
      </c>
      <c r="E38" s="26">
        <v>500</v>
      </c>
    </row>
    <row r="39" spans="1:5" x14ac:dyDescent="0.25">
      <c r="A39" s="22" t="s">
        <v>85</v>
      </c>
      <c r="B39" s="22" t="s">
        <v>112</v>
      </c>
      <c r="C39" s="22" t="s">
        <v>82</v>
      </c>
      <c r="D39" s="22" t="s">
        <v>85</v>
      </c>
      <c r="E39" s="26">
        <v>15000</v>
      </c>
    </row>
    <row r="40" spans="1:5" x14ac:dyDescent="0.25">
      <c r="A40" s="22" t="s">
        <v>86</v>
      </c>
      <c r="B40" s="22" t="s">
        <v>113</v>
      </c>
      <c r="C40" s="22" t="s">
        <v>83</v>
      </c>
      <c r="D40" s="22" t="s">
        <v>86</v>
      </c>
      <c r="E40" s="26">
        <v>10000</v>
      </c>
    </row>
    <row r="41" spans="1:5" x14ac:dyDescent="0.25">
      <c r="A41" s="22" t="s">
        <v>87</v>
      </c>
      <c r="B41" s="22" t="s">
        <v>113</v>
      </c>
      <c r="C41" s="22" t="s">
        <v>84</v>
      </c>
      <c r="D41" s="22" t="s">
        <v>87</v>
      </c>
      <c r="E41" s="26">
        <v>10000</v>
      </c>
    </row>
    <row r="42" spans="1:5" x14ac:dyDescent="0.25">
      <c r="A42" s="22" t="s">
        <v>92</v>
      </c>
      <c r="B42" s="22" t="s">
        <v>115</v>
      </c>
      <c r="C42" s="22" t="s">
        <v>89</v>
      </c>
      <c r="D42" s="22" t="s">
        <v>92</v>
      </c>
      <c r="E42" s="26">
        <v>5000</v>
      </c>
    </row>
    <row r="43" spans="1:5" x14ac:dyDescent="0.25">
      <c r="A43" s="22" t="s">
        <v>93</v>
      </c>
      <c r="B43" s="22" t="s">
        <v>115</v>
      </c>
      <c r="C43" s="22" t="s">
        <v>90</v>
      </c>
      <c r="D43" s="22" t="s">
        <v>93</v>
      </c>
      <c r="E43" s="26">
        <v>4000</v>
      </c>
    </row>
    <row r="44" spans="1:5" x14ac:dyDescent="0.25">
      <c r="A44" s="22" t="s">
        <v>94</v>
      </c>
      <c r="B44" s="22" t="s">
        <v>115</v>
      </c>
      <c r="C44" s="22" t="s">
        <v>91</v>
      </c>
      <c r="D44" s="22" t="s">
        <v>94</v>
      </c>
      <c r="E44" s="26">
        <v>1000</v>
      </c>
    </row>
    <row r="45" spans="1:5" x14ac:dyDescent="0.25">
      <c r="A45" s="22" t="s">
        <v>99</v>
      </c>
      <c r="B45" s="22" t="s">
        <v>115</v>
      </c>
      <c r="C45" s="22" t="s">
        <v>96</v>
      </c>
      <c r="D45" s="22" t="s">
        <v>99</v>
      </c>
      <c r="E45" s="26">
        <v>10000</v>
      </c>
    </row>
    <row r="46" spans="1:5" x14ac:dyDescent="0.25">
      <c r="A46" s="22" t="s">
        <v>100</v>
      </c>
      <c r="B46" s="22" t="s">
        <v>115</v>
      </c>
      <c r="C46" s="22" t="s">
        <v>97</v>
      </c>
      <c r="D46" s="22" t="s">
        <v>100</v>
      </c>
      <c r="E46" s="26">
        <v>20000</v>
      </c>
    </row>
    <row r="47" spans="1:5" x14ac:dyDescent="0.25">
      <c r="A47" s="22" t="s">
        <v>101</v>
      </c>
      <c r="B47" s="22" t="s">
        <v>115</v>
      </c>
      <c r="C47" s="22" t="s">
        <v>98</v>
      </c>
      <c r="D47" s="22" t="s">
        <v>101</v>
      </c>
      <c r="E47" s="26">
        <v>10000</v>
      </c>
    </row>
    <row r="48" spans="1:5" x14ac:dyDescent="0.25">
      <c r="A48" s="22" t="s">
        <v>122</v>
      </c>
      <c r="B48" s="22" t="s">
        <v>122</v>
      </c>
      <c r="C48" s="22" t="s">
        <v>102</v>
      </c>
      <c r="D48" s="22">
        <v>10</v>
      </c>
      <c r="E48" s="26"/>
    </row>
    <row r="49" spans="1:5" x14ac:dyDescent="0.25">
      <c r="A49" s="28"/>
      <c r="B49" s="28"/>
      <c r="C49" s="22" t="s">
        <v>43</v>
      </c>
      <c r="D49" s="22">
        <v>1</v>
      </c>
      <c r="E49" s="26"/>
    </row>
    <row r="50" spans="1:5" x14ac:dyDescent="0.25">
      <c r="A50" s="28"/>
      <c r="B50" s="28"/>
      <c r="C50" s="22" t="s">
        <v>50</v>
      </c>
      <c r="D50" s="22">
        <v>5</v>
      </c>
      <c r="E50" s="26"/>
    </row>
    <row r="51" spans="1:5" x14ac:dyDescent="0.25">
      <c r="A51" s="28"/>
      <c r="B51" s="28"/>
      <c r="C51" s="22" t="s">
        <v>81</v>
      </c>
      <c r="D51" s="22">
        <v>7</v>
      </c>
      <c r="E51" s="26"/>
    </row>
    <row r="52" spans="1:5" x14ac:dyDescent="0.25">
      <c r="A52" s="28"/>
      <c r="B52" s="28"/>
      <c r="C52" s="22" t="s">
        <v>95</v>
      </c>
      <c r="D52" s="22">
        <v>9</v>
      </c>
      <c r="E52" s="26"/>
    </row>
    <row r="53" spans="1:5" x14ac:dyDescent="0.25">
      <c r="A53" s="28"/>
      <c r="B53" s="28"/>
      <c r="C53" s="22" t="s">
        <v>88</v>
      </c>
      <c r="D53" s="22">
        <v>8</v>
      </c>
      <c r="E53" s="26"/>
    </row>
    <row r="54" spans="1:5" x14ac:dyDescent="0.25">
      <c r="A54" s="28"/>
      <c r="B54" s="28"/>
      <c r="C54" s="22" t="s">
        <v>74</v>
      </c>
      <c r="D54" s="22">
        <v>6</v>
      </c>
      <c r="E54" s="26"/>
    </row>
    <row r="55" spans="1:5" x14ac:dyDescent="0.25">
      <c r="A55" s="25" t="s">
        <v>123</v>
      </c>
      <c r="B55" s="29"/>
      <c r="C55" s="29"/>
      <c r="D55" s="29"/>
      <c r="E55" s="27">
        <v>150000</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14">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29</v>
      </c>
    </row>
    <row r="4" spans="2:27" ht="13.8" thickBot="1" x14ac:dyDescent="0.3"/>
    <row r="5" spans="2:27" s="14" customFormat="1" ht="16.2" thickBot="1" x14ac:dyDescent="0.3">
      <c r="B5" s="17" t="s">
        <v>0</v>
      </c>
      <c r="C5" s="18" t="s">
        <v>1</v>
      </c>
      <c r="D5" s="604"/>
      <c r="E5" s="604"/>
      <c r="F5" s="604"/>
      <c r="G5" s="604"/>
      <c r="H5" s="604"/>
      <c r="I5" s="604"/>
      <c r="J5" s="604"/>
      <c r="K5" s="604"/>
      <c r="L5" s="604"/>
      <c r="M5" s="604"/>
      <c r="N5" s="604"/>
      <c r="O5" s="604"/>
      <c r="P5" s="604"/>
      <c r="Q5" s="604"/>
      <c r="R5" s="604"/>
      <c r="S5" s="604"/>
      <c r="T5" s="604"/>
      <c r="U5" s="604"/>
      <c r="V5" s="604"/>
      <c r="W5" s="604"/>
      <c r="X5" s="605"/>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606" t="s">
        <v>30</v>
      </c>
      <c r="E7" s="607"/>
      <c r="F7" s="607"/>
      <c r="G7" s="608"/>
      <c r="H7" s="609" t="s">
        <v>31</v>
      </c>
      <c r="I7" s="607"/>
      <c r="J7" s="607"/>
      <c r="K7" s="608"/>
      <c r="L7" s="609" t="s">
        <v>32</v>
      </c>
      <c r="M7" s="607"/>
      <c r="N7" s="607"/>
      <c r="O7" s="608"/>
      <c r="P7" s="609" t="s">
        <v>33</v>
      </c>
      <c r="Q7" s="607"/>
      <c r="R7" s="607"/>
      <c r="S7" s="608"/>
      <c r="T7" s="609" t="s">
        <v>34</v>
      </c>
      <c r="U7" s="607"/>
      <c r="V7" s="607"/>
      <c r="W7" s="608"/>
      <c r="X7" s="609" t="s">
        <v>35</v>
      </c>
      <c r="Y7" s="607"/>
      <c r="Z7" s="607"/>
      <c r="AA7" s="608"/>
    </row>
    <row r="8" spans="2:27" s="10" customFormat="1" ht="15.6" x14ac:dyDescent="0.25">
      <c r="B8" s="11" t="s">
        <v>8</v>
      </c>
      <c r="C8" s="9" t="s">
        <v>9</v>
      </c>
      <c r="D8" s="600">
        <v>30000</v>
      </c>
      <c r="E8" s="601"/>
      <c r="F8" s="601"/>
      <c r="G8" s="602"/>
      <c r="H8" s="600"/>
      <c r="I8" s="601"/>
      <c r="J8" s="601"/>
      <c r="K8" s="602"/>
      <c r="L8" s="600"/>
      <c r="M8" s="601"/>
      <c r="N8" s="601"/>
      <c r="O8" s="602"/>
      <c r="P8" s="600"/>
      <c r="Q8" s="601"/>
      <c r="R8" s="601"/>
      <c r="S8" s="602"/>
      <c r="T8" s="600"/>
      <c r="U8" s="601"/>
      <c r="V8" s="601"/>
      <c r="W8" s="602"/>
      <c r="X8" s="600"/>
      <c r="Y8" s="601"/>
      <c r="Z8" s="601"/>
      <c r="AA8" s="602"/>
    </row>
    <row r="9" spans="2:27" s="10" customFormat="1" ht="15.6" x14ac:dyDescent="0.25">
      <c r="B9" s="11" t="s">
        <v>10</v>
      </c>
      <c r="C9" s="9" t="s">
        <v>17</v>
      </c>
      <c r="D9" s="600"/>
      <c r="E9" s="601"/>
      <c r="F9" s="601"/>
      <c r="G9" s="602"/>
      <c r="H9" s="600">
        <v>5000</v>
      </c>
      <c r="I9" s="601"/>
      <c r="J9" s="601"/>
      <c r="K9" s="602"/>
      <c r="L9" s="600">
        <v>5000</v>
      </c>
      <c r="M9" s="601"/>
      <c r="N9" s="601"/>
      <c r="O9" s="602"/>
      <c r="P9" s="600">
        <v>5000</v>
      </c>
      <c r="Q9" s="601"/>
      <c r="R9" s="601"/>
      <c r="S9" s="602"/>
      <c r="T9" s="600">
        <v>5000</v>
      </c>
      <c r="U9" s="601"/>
      <c r="V9" s="601"/>
      <c r="W9" s="602"/>
      <c r="X9" s="600"/>
      <c r="Y9" s="601"/>
      <c r="Z9" s="601"/>
      <c r="AA9" s="602"/>
    </row>
    <row r="10" spans="2:27" s="10" customFormat="1" ht="16.2" thickBot="1" x14ac:dyDescent="0.3">
      <c r="B10" s="11" t="s">
        <v>11</v>
      </c>
      <c r="C10" s="9" t="s">
        <v>18</v>
      </c>
      <c r="D10" s="600"/>
      <c r="E10" s="601"/>
      <c r="F10" s="601"/>
      <c r="G10" s="602"/>
      <c r="H10" s="600"/>
      <c r="I10" s="601"/>
      <c r="J10" s="601"/>
      <c r="K10" s="602"/>
      <c r="L10" s="600"/>
      <c r="M10" s="601"/>
      <c r="N10" s="601"/>
      <c r="O10" s="602"/>
      <c r="P10" s="600"/>
      <c r="Q10" s="601"/>
      <c r="R10" s="601"/>
      <c r="S10" s="602"/>
      <c r="T10" s="600"/>
      <c r="U10" s="601"/>
      <c r="V10" s="601"/>
      <c r="W10" s="602"/>
      <c r="X10" s="600">
        <v>10000</v>
      </c>
      <c r="Y10" s="601"/>
      <c r="Z10" s="601"/>
      <c r="AA10" s="602"/>
    </row>
    <row r="11" spans="2:27" ht="15.6" x14ac:dyDescent="0.25">
      <c r="B11" s="12">
        <v>2</v>
      </c>
      <c r="C11" s="13" t="s">
        <v>22</v>
      </c>
      <c r="D11" s="600"/>
      <c r="E11" s="601"/>
      <c r="F11" s="601"/>
      <c r="G11" s="602"/>
      <c r="H11" s="600"/>
      <c r="I11" s="601"/>
      <c r="J11" s="601"/>
      <c r="K11" s="602"/>
      <c r="L11" s="600">
        <v>20000</v>
      </c>
      <c r="M11" s="601"/>
      <c r="N11" s="601"/>
      <c r="O11" s="602"/>
      <c r="P11" s="600">
        <v>40000</v>
      </c>
      <c r="Q11" s="601"/>
      <c r="R11" s="601"/>
      <c r="S11" s="602"/>
      <c r="T11" s="600">
        <v>10000</v>
      </c>
      <c r="U11" s="601"/>
      <c r="V11" s="601"/>
      <c r="W11" s="602"/>
      <c r="X11" s="600">
        <v>10000</v>
      </c>
      <c r="Y11" s="601"/>
      <c r="Z11" s="601"/>
      <c r="AA11" s="602"/>
    </row>
    <row r="12" spans="2:27" ht="15.6" x14ac:dyDescent="0.25">
      <c r="B12" s="6" t="s">
        <v>12</v>
      </c>
      <c r="C12" s="5" t="s">
        <v>26</v>
      </c>
      <c r="D12" s="600"/>
      <c r="E12" s="601"/>
      <c r="F12" s="601"/>
      <c r="G12" s="602"/>
      <c r="H12" s="603">
        <v>10000</v>
      </c>
      <c r="I12" s="601"/>
      <c r="J12" s="601"/>
      <c r="K12" s="602"/>
      <c r="L12" s="600">
        <v>25000</v>
      </c>
      <c r="M12" s="601"/>
      <c r="N12" s="601"/>
      <c r="O12" s="602"/>
      <c r="P12" s="600">
        <v>25000</v>
      </c>
      <c r="Q12" s="601"/>
      <c r="R12" s="601"/>
      <c r="S12" s="602"/>
      <c r="T12" s="600">
        <v>25000</v>
      </c>
      <c r="U12" s="601"/>
      <c r="V12" s="601"/>
      <c r="W12" s="602"/>
      <c r="X12" s="600">
        <v>5000</v>
      </c>
      <c r="Y12" s="601"/>
      <c r="Z12" s="601"/>
      <c r="AA12" s="602"/>
    </row>
    <row r="13" spans="2:27" s="8" customFormat="1" ht="16.2" thickBot="1" x14ac:dyDescent="0.3">
      <c r="B13" s="6" t="s">
        <v>13</v>
      </c>
      <c r="C13" s="5" t="s">
        <v>27</v>
      </c>
      <c r="D13" s="600"/>
      <c r="E13" s="601"/>
      <c r="F13" s="601"/>
      <c r="G13" s="602"/>
      <c r="H13" s="600"/>
      <c r="I13" s="601"/>
      <c r="J13" s="601"/>
      <c r="K13" s="602"/>
      <c r="L13" s="600">
        <v>15000</v>
      </c>
      <c r="M13" s="601"/>
      <c r="N13" s="601"/>
      <c r="O13" s="602"/>
      <c r="P13" s="600">
        <v>15000</v>
      </c>
      <c r="Q13" s="601"/>
      <c r="R13" s="601"/>
      <c r="S13" s="602"/>
      <c r="T13" s="600">
        <v>20000</v>
      </c>
      <c r="U13" s="601"/>
      <c r="V13" s="601"/>
      <c r="W13" s="602"/>
      <c r="X13" s="600">
        <v>10000</v>
      </c>
      <c r="Y13" s="601"/>
      <c r="Z13" s="601"/>
      <c r="AA13" s="602"/>
    </row>
    <row r="14" spans="2:27" s="7" customFormat="1" ht="15.6" x14ac:dyDescent="0.25">
      <c r="B14" s="12">
        <v>4</v>
      </c>
      <c r="C14" s="13" t="s">
        <v>23</v>
      </c>
      <c r="D14" s="600"/>
      <c r="E14" s="601"/>
      <c r="F14" s="601"/>
      <c r="G14" s="602"/>
      <c r="H14" s="600"/>
      <c r="I14" s="601"/>
      <c r="J14" s="601"/>
      <c r="K14" s="602"/>
      <c r="L14" s="600"/>
      <c r="M14" s="601"/>
      <c r="N14" s="601"/>
      <c r="O14" s="602"/>
      <c r="P14" s="600"/>
      <c r="Q14" s="601"/>
      <c r="R14" s="601"/>
      <c r="S14" s="602"/>
      <c r="T14" s="600"/>
      <c r="U14" s="601"/>
      <c r="V14" s="601"/>
      <c r="W14" s="602"/>
      <c r="X14" s="600">
        <v>7000</v>
      </c>
      <c r="Y14" s="601"/>
      <c r="Z14" s="601"/>
      <c r="AA14" s="602"/>
    </row>
    <row r="15" spans="2:27" s="7" customFormat="1" ht="15.6" x14ac:dyDescent="0.25">
      <c r="B15" s="6" t="s">
        <v>14</v>
      </c>
      <c r="C15" s="5" t="s">
        <v>19</v>
      </c>
      <c r="D15" s="600"/>
      <c r="E15" s="601"/>
      <c r="F15" s="601"/>
      <c r="G15" s="602"/>
      <c r="H15" s="600"/>
      <c r="I15" s="601"/>
      <c r="J15" s="601"/>
      <c r="K15" s="602"/>
      <c r="L15" s="600"/>
      <c r="M15" s="601"/>
      <c r="N15" s="601"/>
      <c r="O15" s="602"/>
      <c r="P15" s="600"/>
      <c r="Q15" s="601"/>
      <c r="R15" s="601"/>
      <c r="S15" s="602"/>
      <c r="T15" s="600">
        <v>4000</v>
      </c>
      <c r="U15" s="601"/>
      <c r="V15" s="601"/>
      <c r="W15" s="602"/>
      <c r="X15" s="600">
        <v>4000</v>
      </c>
      <c r="Y15" s="601"/>
      <c r="Z15" s="601"/>
      <c r="AA15" s="602"/>
    </row>
    <row r="16" spans="2:27" ht="15.6" x14ac:dyDescent="0.25">
      <c r="B16" s="6" t="s">
        <v>15</v>
      </c>
      <c r="C16" s="5" t="s">
        <v>20</v>
      </c>
      <c r="D16" s="600"/>
      <c r="E16" s="601"/>
      <c r="F16" s="601"/>
      <c r="G16" s="602"/>
      <c r="H16" s="600"/>
      <c r="I16" s="601"/>
      <c r="J16" s="601"/>
      <c r="K16" s="602"/>
      <c r="L16" s="600"/>
      <c r="M16" s="601"/>
      <c r="N16" s="601"/>
      <c r="O16" s="602"/>
      <c r="P16" s="600"/>
      <c r="Q16" s="601"/>
      <c r="R16" s="601"/>
      <c r="S16" s="602"/>
      <c r="T16" s="600">
        <v>2500</v>
      </c>
      <c r="U16" s="601"/>
      <c r="V16" s="601"/>
      <c r="W16" s="602"/>
      <c r="X16" s="600">
        <v>2500</v>
      </c>
      <c r="Y16" s="601"/>
      <c r="Z16" s="601"/>
      <c r="AA16" s="602"/>
    </row>
    <row r="17" spans="2:27" s="8" customFormat="1" ht="15.6" x14ac:dyDescent="0.25">
      <c r="B17" s="6" t="s">
        <v>16</v>
      </c>
      <c r="C17" s="5" t="s">
        <v>21</v>
      </c>
      <c r="D17" s="600"/>
      <c r="E17" s="601"/>
      <c r="F17" s="601"/>
      <c r="G17" s="602"/>
      <c r="H17" s="600"/>
      <c r="I17" s="601"/>
      <c r="J17" s="601"/>
      <c r="K17" s="602"/>
      <c r="L17" s="600"/>
      <c r="M17" s="601"/>
      <c r="N17" s="601"/>
      <c r="O17" s="602"/>
      <c r="P17" s="600"/>
      <c r="Q17" s="601"/>
      <c r="R17" s="601"/>
      <c r="S17" s="602"/>
      <c r="T17" s="600"/>
      <c r="U17" s="601"/>
      <c r="V17" s="601"/>
      <c r="W17" s="602"/>
      <c r="X17" s="600">
        <v>0</v>
      </c>
      <c r="Y17" s="601"/>
      <c r="Z17" s="601"/>
      <c r="AA17" s="602"/>
    </row>
    <row r="18" spans="2:27" s="7" customFormat="1" ht="15.6" x14ac:dyDescent="0.25">
      <c r="B18" s="6" t="s">
        <v>24</v>
      </c>
      <c r="C18" s="5" t="s">
        <v>25</v>
      </c>
      <c r="D18" s="600"/>
      <c r="E18" s="601"/>
      <c r="F18" s="601"/>
      <c r="G18" s="602"/>
      <c r="H18" s="600">
        <f>20000*35%</f>
        <v>7000</v>
      </c>
      <c r="I18" s="601"/>
      <c r="J18" s="601"/>
      <c r="K18" s="602"/>
      <c r="L18" s="600">
        <f>13000/4</f>
        <v>3250</v>
      </c>
      <c r="M18" s="601"/>
      <c r="N18" s="601"/>
      <c r="O18" s="602"/>
      <c r="P18" s="600">
        <f>13000/4</f>
        <v>3250</v>
      </c>
      <c r="Q18" s="601"/>
      <c r="R18" s="601"/>
      <c r="S18" s="602"/>
      <c r="T18" s="600">
        <f>13000/4</f>
        <v>3250</v>
      </c>
      <c r="U18" s="601"/>
      <c r="V18" s="601"/>
      <c r="W18" s="602"/>
      <c r="X18" s="600">
        <f>13000/4</f>
        <v>3250</v>
      </c>
      <c r="Y18" s="601"/>
      <c r="Z18" s="601"/>
      <c r="AA18" s="602"/>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3F5F-A42E-437F-95E6-87B12EB77495}">
  <sheetPr codeName="Planilha3"/>
  <dimension ref="A1"/>
  <sheetViews>
    <sheetView topLeftCell="A28" zoomScale="40" zoomScaleNormal="40" workbookViewId="0">
      <selection activeCell="X142" sqref="X142"/>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2A85-CA82-4640-8E35-B6383032ADF5}">
  <sheetPr codeName="Planilha4"/>
  <dimension ref="A1:M22"/>
  <sheetViews>
    <sheetView topLeftCell="D1" workbookViewId="0">
      <selection activeCell="E14" sqref="E14"/>
    </sheetView>
  </sheetViews>
  <sheetFormatPr defaultRowHeight="13.2" x14ac:dyDescent="0.25"/>
  <cols>
    <col min="1" max="13" width="21.5546875" customWidth="1"/>
  </cols>
  <sheetData>
    <row r="1" spans="1:13" x14ac:dyDescent="0.25">
      <c r="A1" s="461" t="s">
        <v>324</v>
      </c>
      <c r="B1" s="461"/>
      <c r="C1" s="461"/>
      <c r="D1" s="434"/>
      <c r="E1" s="434"/>
      <c r="F1" s="434"/>
      <c r="G1" s="434"/>
      <c r="H1" s="434"/>
      <c r="I1" s="434"/>
      <c r="J1" s="434"/>
      <c r="K1" s="434"/>
      <c r="L1" s="434"/>
      <c r="M1" s="434"/>
    </row>
    <row r="2" spans="1:13" x14ac:dyDescent="0.25">
      <c r="A2" s="461"/>
      <c r="B2" s="461"/>
      <c r="C2" s="461"/>
      <c r="D2" s="434"/>
      <c r="E2" s="434"/>
      <c r="F2" s="434"/>
      <c r="G2" s="434"/>
      <c r="H2" s="434"/>
      <c r="I2" s="434"/>
      <c r="J2" s="434"/>
      <c r="K2" s="434"/>
      <c r="L2" s="434"/>
      <c r="M2" s="434"/>
    </row>
    <row r="3" spans="1:13" x14ac:dyDescent="0.25">
      <c r="A3" s="461"/>
      <c r="B3" s="461"/>
      <c r="C3" s="461"/>
      <c r="D3" s="434"/>
      <c r="E3" s="434"/>
      <c r="F3" s="434"/>
      <c r="G3" s="434"/>
      <c r="H3" s="434"/>
      <c r="I3" s="434"/>
      <c r="J3" s="434"/>
      <c r="K3" s="434"/>
      <c r="L3" s="434"/>
      <c r="M3" s="434"/>
    </row>
    <row r="4" spans="1:13" x14ac:dyDescent="0.25">
      <c r="A4" s="461"/>
      <c r="B4" s="461"/>
      <c r="C4" s="461"/>
      <c r="D4" s="434"/>
      <c r="E4" s="434"/>
      <c r="F4" s="434"/>
      <c r="G4" s="434"/>
      <c r="H4" s="434"/>
      <c r="I4" s="434"/>
      <c r="J4" s="434"/>
      <c r="K4" s="434"/>
      <c r="L4" s="434"/>
      <c r="M4" s="434"/>
    </row>
    <row r="5" spans="1:13" x14ac:dyDescent="0.25">
      <c r="A5" s="461"/>
      <c r="B5" s="461"/>
      <c r="C5" s="461"/>
      <c r="D5" s="434"/>
      <c r="E5" s="434"/>
      <c r="F5" s="434"/>
      <c r="G5" s="434"/>
      <c r="H5" s="434"/>
      <c r="I5" s="434"/>
      <c r="J5" s="434"/>
      <c r="K5" s="434"/>
      <c r="L5" s="434"/>
      <c r="M5" s="434"/>
    </row>
    <row r="6" spans="1:13" x14ac:dyDescent="0.25">
      <c r="A6" s="461"/>
      <c r="B6" s="461"/>
      <c r="C6" s="461"/>
      <c r="D6" s="434"/>
      <c r="E6" s="434"/>
      <c r="F6" s="434"/>
      <c r="G6" s="434"/>
      <c r="H6" s="434"/>
      <c r="I6" s="434"/>
      <c r="J6" s="434"/>
      <c r="K6" s="434"/>
      <c r="L6" s="434"/>
      <c r="M6" s="434"/>
    </row>
    <row r="7" spans="1:13" ht="13.8" thickBot="1" x14ac:dyDescent="0.3">
      <c r="A7" s="462"/>
      <c r="B7" s="462"/>
      <c r="C7" s="462"/>
      <c r="D7" s="463"/>
      <c r="E7" s="463"/>
      <c r="F7" s="463"/>
      <c r="G7" s="463"/>
      <c r="H7" s="463"/>
      <c r="I7" s="463"/>
      <c r="J7" s="463"/>
      <c r="K7" s="463"/>
      <c r="L7" s="463"/>
      <c r="M7" s="463"/>
    </row>
    <row r="8" spans="1:13" ht="14.4" thickBot="1" x14ac:dyDescent="0.35">
      <c r="A8" s="455" t="s">
        <v>159</v>
      </c>
      <c r="B8" s="456"/>
      <c r="C8" s="456"/>
      <c r="D8" s="456"/>
      <c r="E8" s="456"/>
      <c r="F8" s="456"/>
      <c r="G8" s="456"/>
      <c r="H8" s="457"/>
      <c r="I8" s="458" t="s">
        <v>176</v>
      </c>
      <c r="J8" s="459"/>
      <c r="K8" s="459"/>
      <c r="L8" s="459"/>
      <c r="M8" s="460"/>
    </row>
    <row r="9" spans="1:13" ht="28.2" thickBot="1" x14ac:dyDescent="0.3">
      <c r="A9" s="100" t="s">
        <v>160</v>
      </c>
      <c r="B9" s="100" t="s">
        <v>168</v>
      </c>
      <c r="C9" s="100" t="s">
        <v>169</v>
      </c>
      <c r="D9" s="101" t="s">
        <v>161</v>
      </c>
      <c r="E9" s="101" t="s">
        <v>162</v>
      </c>
      <c r="F9" s="101" t="s">
        <v>163</v>
      </c>
      <c r="G9" s="101" t="s">
        <v>164</v>
      </c>
      <c r="H9" s="101" t="s">
        <v>170</v>
      </c>
      <c r="I9" s="101" t="s">
        <v>171</v>
      </c>
      <c r="J9" s="101" t="s">
        <v>172</v>
      </c>
      <c r="K9" s="101" t="s">
        <v>173</v>
      </c>
      <c r="L9" s="101" t="s">
        <v>174</v>
      </c>
      <c r="M9" s="101" t="s">
        <v>175</v>
      </c>
    </row>
    <row r="10" spans="1:13" ht="66" x14ac:dyDescent="0.25">
      <c r="A10" s="104" t="s">
        <v>166</v>
      </c>
      <c r="B10" s="105" t="s">
        <v>192</v>
      </c>
      <c r="C10" s="105" t="s">
        <v>193</v>
      </c>
      <c r="D10" s="105" t="s">
        <v>218</v>
      </c>
      <c r="E10" s="105" t="s">
        <v>219</v>
      </c>
      <c r="F10" s="108" t="s">
        <v>220</v>
      </c>
      <c r="G10" s="105" t="s">
        <v>257</v>
      </c>
      <c r="H10" s="108" t="s">
        <v>258</v>
      </c>
      <c r="I10" s="105" t="s">
        <v>259</v>
      </c>
      <c r="J10" s="108" t="s">
        <v>291</v>
      </c>
      <c r="K10" s="105" t="s">
        <v>292</v>
      </c>
      <c r="L10" s="105" t="s">
        <v>309</v>
      </c>
      <c r="M10" s="105" t="s">
        <v>310</v>
      </c>
    </row>
    <row r="11" spans="1:13" ht="66" x14ac:dyDescent="0.25">
      <c r="A11" s="102" t="s">
        <v>165</v>
      </c>
      <c r="B11" s="106" t="s">
        <v>194</v>
      </c>
      <c r="C11" s="106" t="s">
        <v>195</v>
      </c>
      <c r="D11" s="106" t="s">
        <v>221</v>
      </c>
      <c r="E11" s="106" t="s">
        <v>222</v>
      </c>
      <c r="F11" s="109" t="s">
        <v>223</v>
      </c>
      <c r="G11" s="106" t="s">
        <v>260</v>
      </c>
      <c r="H11" s="109" t="s">
        <v>261</v>
      </c>
      <c r="I11" s="106" t="s">
        <v>262</v>
      </c>
      <c r="J11" s="109" t="s">
        <v>293</v>
      </c>
      <c r="K11" s="106" t="s">
        <v>294</v>
      </c>
      <c r="L11" s="106" t="s">
        <v>311</v>
      </c>
      <c r="M11" s="106" t="s">
        <v>312</v>
      </c>
    </row>
    <row r="12" spans="1:13" ht="66" x14ac:dyDescent="0.25">
      <c r="A12" s="102" t="s">
        <v>182</v>
      </c>
      <c r="B12" s="106" t="s">
        <v>196</v>
      </c>
      <c r="C12" s="106" t="s">
        <v>197</v>
      </c>
      <c r="D12" s="106" t="s">
        <v>224</v>
      </c>
      <c r="E12" s="106" t="s">
        <v>225</v>
      </c>
      <c r="F12" s="109" t="s">
        <v>226</v>
      </c>
      <c r="G12" s="106" t="s">
        <v>263</v>
      </c>
      <c r="H12" s="109" t="s">
        <v>264</v>
      </c>
      <c r="I12" s="106" t="s">
        <v>265</v>
      </c>
      <c r="J12" s="109" t="s">
        <v>291</v>
      </c>
      <c r="K12" s="106" t="s">
        <v>295</v>
      </c>
      <c r="L12" s="106" t="s">
        <v>313</v>
      </c>
      <c r="M12" s="106" t="s">
        <v>180</v>
      </c>
    </row>
    <row r="13" spans="1:13" ht="52.8" x14ac:dyDescent="0.25">
      <c r="A13" s="102" t="s">
        <v>183</v>
      </c>
      <c r="B13" s="106" t="s">
        <v>198</v>
      </c>
      <c r="C13" s="106" t="s">
        <v>199</v>
      </c>
      <c r="D13" s="106" t="s">
        <v>227</v>
      </c>
      <c r="E13" s="106" t="s">
        <v>228</v>
      </c>
      <c r="F13" s="109" t="s">
        <v>229</v>
      </c>
      <c r="G13" s="106" t="s">
        <v>266</v>
      </c>
      <c r="H13" s="109" t="s">
        <v>267</v>
      </c>
      <c r="I13" s="106" t="s">
        <v>268</v>
      </c>
      <c r="J13" s="109" t="s">
        <v>291</v>
      </c>
      <c r="K13" s="106" t="s">
        <v>296</v>
      </c>
      <c r="L13" s="106" t="s">
        <v>314</v>
      </c>
      <c r="M13" s="106" t="s">
        <v>315</v>
      </c>
    </row>
    <row r="14" spans="1:13" ht="52.8" x14ac:dyDescent="0.25">
      <c r="A14" s="102" t="s">
        <v>167</v>
      </c>
      <c r="B14" s="106" t="s">
        <v>200</v>
      </c>
      <c r="C14" s="106" t="s">
        <v>201</v>
      </c>
      <c r="D14" s="106" t="s">
        <v>230</v>
      </c>
      <c r="E14" s="106" t="s">
        <v>231</v>
      </c>
      <c r="F14" s="109" t="s">
        <v>232</v>
      </c>
      <c r="G14" s="106" t="s">
        <v>269</v>
      </c>
      <c r="H14" s="109" t="s">
        <v>267</v>
      </c>
      <c r="I14" s="106" t="s">
        <v>177</v>
      </c>
      <c r="J14" s="109" t="s">
        <v>297</v>
      </c>
      <c r="K14" s="106" t="s">
        <v>298</v>
      </c>
      <c r="L14" s="106" t="s">
        <v>316</v>
      </c>
      <c r="M14" s="106" t="s">
        <v>181</v>
      </c>
    </row>
    <row r="15" spans="1:13" ht="52.8" x14ac:dyDescent="0.25">
      <c r="A15" s="102" t="s">
        <v>184</v>
      </c>
      <c r="B15" s="106" t="s">
        <v>202</v>
      </c>
      <c r="C15" s="106" t="s">
        <v>203</v>
      </c>
      <c r="D15" s="106" t="s">
        <v>233</v>
      </c>
      <c r="E15" s="106" t="s">
        <v>234</v>
      </c>
      <c r="F15" s="109" t="s">
        <v>235</v>
      </c>
      <c r="G15" s="106" t="s">
        <v>270</v>
      </c>
      <c r="H15" s="109" t="s">
        <v>271</v>
      </c>
      <c r="I15" s="106" t="s">
        <v>272</v>
      </c>
      <c r="J15" s="109" t="s">
        <v>297</v>
      </c>
      <c r="K15" s="106" t="s">
        <v>299</v>
      </c>
      <c r="L15" s="106" t="s">
        <v>317</v>
      </c>
      <c r="M15" s="106" t="s">
        <v>181</v>
      </c>
    </row>
    <row r="16" spans="1:13" ht="66" x14ac:dyDescent="0.25">
      <c r="A16" s="102" t="s">
        <v>185</v>
      </c>
      <c r="B16" s="106" t="s">
        <v>204</v>
      </c>
      <c r="C16" s="106" t="s">
        <v>205</v>
      </c>
      <c r="D16" s="106" t="s">
        <v>236</v>
      </c>
      <c r="E16" s="106" t="s">
        <v>237</v>
      </c>
      <c r="F16" s="109" t="s">
        <v>238</v>
      </c>
      <c r="G16" s="106" t="s">
        <v>273</v>
      </c>
      <c r="H16" s="109" t="s">
        <v>274</v>
      </c>
      <c r="I16" s="106" t="s">
        <v>178</v>
      </c>
      <c r="J16" s="109" t="s">
        <v>300</v>
      </c>
      <c r="K16" s="106" t="s">
        <v>301</v>
      </c>
      <c r="L16" s="106" t="s">
        <v>318</v>
      </c>
      <c r="M16" s="106" t="s">
        <v>179</v>
      </c>
    </row>
    <row r="17" spans="1:13" ht="52.8" x14ac:dyDescent="0.25">
      <c r="A17" s="102" t="s">
        <v>186</v>
      </c>
      <c r="B17" s="106" t="s">
        <v>206</v>
      </c>
      <c r="C17" s="106" t="s">
        <v>207</v>
      </c>
      <c r="D17" s="106" t="s">
        <v>239</v>
      </c>
      <c r="E17" s="106" t="s">
        <v>240</v>
      </c>
      <c r="F17" s="109" t="s">
        <v>241</v>
      </c>
      <c r="G17" s="106" t="s">
        <v>275</v>
      </c>
      <c r="H17" s="109" t="s">
        <v>276</v>
      </c>
      <c r="I17" s="106" t="s">
        <v>277</v>
      </c>
      <c r="J17" s="109" t="s">
        <v>297</v>
      </c>
      <c r="K17" s="106" t="s">
        <v>302</v>
      </c>
      <c r="L17" s="106" t="s">
        <v>319</v>
      </c>
      <c r="M17" s="106" t="s">
        <v>320</v>
      </c>
    </row>
    <row r="18" spans="1:13" ht="66" x14ac:dyDescent="0.25">
      <c r="A18" s="102" t="s">
        <v>187</v>
      </c>
      <c r="B18" s="106" t="s">
        <v>208</v>
      </c>
      <c r="C18" s="106" t="s">
        <v>209</v>
      </c>
      <c r="D18" s="106" t="s">
        <v>242</v>
      </c>
      <c r="E18" s="106" t="s">
        <v>243</v>
      </c>
      <c r="F18" s="109" t="s">
        <v>244</v>
      </c>
      <c r="G18" s="106" t="s">
        <v>278</v>
      </c>
      <c r="H18" s="109" t="s">
        <v>267</v>
      </c>
      <c r="I18" s="106" t="s">
        <v>279</v>
      </c>
      <c r="J18" s="109" t="s">
        <v>291</v>
      </c>
      <c r="K18" s="106" t="s">
        <v>303</v>
      </c>
      <c r="L18" s="106" t="s">
        <v>309</v>
      </c>
      <c r="M18" s="106" t="s">
        <v>180</v>
      </c>
    </row>
    <row r="19" spans="1:13" ht="66" x14ac:dyDescent="0.25">
      <c r="A19" s="102" t="s">
        <v>188</v>
      </c>
      <c r="B19" s="106" t="s">
        <v>210</v>
      </c>
      <c r="C19" s="106" t="s">
        <v>211</v>
      </c>
      <c r="D19" s="106" t="s">
        <v>245</v>
      </c>
      <c r="E19" s="106" t="s">
        <v>246</v>
      </c>
      <c r="F19" s="109" t="s">
        <v>247</v>
      </c>
      <c r="G19" s="106" t="s">
        <v>280</v>
      </c>
      <c r="H19" s="109" t="s">
        <v>281</v>
      </c>
      <c r="I19" s="106" t="s">
        <v>282</v>
      </c>
      <c r="J19" s="109" t="s">
        <v>291</v>
      </c>
      <c r="K19" s="106" t="s">
        <v>304</v>
      </c>
      <c r="L19" s="106" t="s">
        <v>314</v>
      </c>
      <c r="M19" s="106" t="s">
        <v>180</v>
      </c>
    </row>
    <row r="20" spans="1:13" ht="52.8" x14ac:dyDescent="0.25">
      <c r="A20" s="102" t="s">
        <v>189</v>
      </c>
      <c r="B20" s="106" t="s">
        <v>212</v>
      </c>
      <c r="C20" s="106" t="s">
        <v>213</v>
      </c>
      <c r="D20" s="106" t="s">
        <v>248</v>
      </c>
      <c r="E20" s="106" t="s">
        <v>249</v>
      </c>
      <c r="F20" s="109" t="s">
        <v>250</v>
      </c>
      <c r="G20" s="106" t="s">
        <v>283</v>
      </c>
      <c r="H20" s="109" t="s">
        <v>284</v>
      </c>
      <c r="I20" s="106" t="s">
        <v>285</v>
      </c>
      <c r="J20" s="109" t="s">
        <v>305</v>
      </c>
      <c r="K20" s="106" t="s">
        <v>306</v>
      </c>
      <c r="L20" s="106" t="s">
        <v>321</v>
      </c>
      <c r="M20" s="106" t="s">
        <v>180</v>
      </c>
    </row>
    <row r="21" spans="1:13" ht="66" x14ac:dyDescent="0.25">
      <c r="A21" s="102" t="s">
        <v>190</v>
      </c>
      <c r="B21" s="106" t="s">
        <v>214</v>
      </c>
      <c r="C21" s="106" t="s">
        <v>215</v>
      </c>
      <c r="D21" s="106" t="s">
        <v>251</v>
      </c>
      <c r="E21" s="106" t="s">
        <v>252</v>
      </c>
      <c r="F21" s="109" t="s">
        <v>253</v>
      </c>
      <c r="G21" s="106" t="s">
        <v>286</v>
      </c>
      <c r="H21" s="109" t="s">
        <v>287</v>
      </c>
      <c r="I21" s="106" t="s">
        <v>288</v>
      </c>
      <c r="J21" s="109" t="s">
        <v>291</v>
      </c>
      <c r="K21" s="106" t="s">
        <v>307</v>
      </c>
      <c r="L21" s="106" t="s">
        <v>322</v>
      </c>
      <c r="M21" s="106" t="s">
        <v>180</v>
      </c>
    </row>
    <row r="22" spans="1:13" ht="53.4" thickBot="1" x14ac:dyDescent="0.3">
      <c r="A22" s="103" t="s">
        <v>191</v>
      </c>
      <c r="B22" s="107" t="s">
        <v>216</v>
      </c>
      <c r="C22" s="107" t="s">
        <v>217</v>
      </c>
      <c r="D22" s="107" t="s">
        <v>254</v>
      </c>
      <c r="E22" s="107" t="s">
        <v>255</v>
      </c>
      <c r="F22" s="110" t="s">
        <v>256</v>
      </c>
      <c r="G22" s="107" t="s">
        <v>289</v>
      </c>
      <c r="H22" s="110" t="s">
        <v>267</v>
      </c>
      <c r="I22" s="107" t="s">
        <v>290</v>
      </c>
      <c r="J22" s="110" t="s">
        <v>291</v>
      </c>
      <c r="K22" s="107" t="s">
        <v>308</v>
      </c>
      <c r="L22" s="107" t="s">
        <v>323</v>
      </c>
      <c r="M22" s="107" t="s">
        <v>180</v>
      </c>
    </row>
  </sheetData>
  <mergeCells count="5">
    <mergeCell ref="A8:H8"/>
    <mergeCell ref="I8:M8"/>
    <mergeCell ref="A1:C7"/>
    <mergeCell ref="D1:E7"/>
    <mergeCell ref="F1:M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3C93-839D-4ABB-8272-1FF11BCA45E2}">
  <sheetPr codeName="Planilha5"/>
  <dimension ref="A1:AA43"/>
  <sheetViews>
    <sheetView topLeftCell="G1" zoomScale="115" zoomScaleNormal="115" workbookViewId="0">
      <selection activeCell="AD10" sqref="AD10"/>
    </sheetView>
  </sheetViews>
  <sheetFormatPr defaultRowHeight="13.2" x14ac:dyDescent="0.25"/>
  <sheetData>
    <row r="1" spans="1:27" x14ac:dyDescent="0.25">
      <c r="A1" s="434"/>
      <c r="B1" s="434"/>
      <c r="C1" s="434"/>
      <c r="D1" s="434"/>
      <c r="E1" s="434"/>
      <c r="F1" s="434"/>
      <c r="G1" s="434"/>
      <c r="H1" s="434"/>
      <c r="I1" s="434"/>
      <c r="J1" s="434"/>
      <c r="K1" s="434"/>
      <c r="L1" s="434"/>
      <c r="M1" s="434"/>
      <c r="N1" s="434"/>
      <c r="O1" s="434"/>
      <c r="P1" s="434"/>
      <c r="Q1" s="434"/>
      <c r="R1" s="434"/>
      <c r="S1" s="434"/>
      <c r="T1" s="434"/>
      <c r="U1" s="434"/>
      <c r="V1" s="434"/>
      <c r="W1" s="434"/>
      <c r="X1" s="434"/>
      <c r="Y1" s="434"/>
      <c r="Z1" s="434"/>
      <c r="AA1" s="434"/>
    </row>
    <row r="2" spans="1:27" x14ac:dyDescent="0.25">
      <c r="A2" s="434"/>
      <c r="B2" s="434"/>
      <c r="C2" s="434"/>
      <c r="D2" s="434"/>
      <c r="E2" s="434"/>
      <c r="F2" s="434"/>
      <c r="G2" s="434"/>
      <c r="H2" s="434"/>
      <c r="I2" s="434"/>
      <c r="J2" s="434"/>
      <c r="K2" s="434"/>
      <c r="L2" s="434"/>
      <c r="M2" s="434"/>
      <c r="N2" s="434"/>
      <c r="O2" s="434"/>
      <c r="P2" s="434"/>
      <c r="Q2" s="434"/>
      <c r="R2" s="434"/>
      <c r="S2" s="434"/>
      <c r="T2" s="434"/>
      <c r="U2" s="434"/>
      <c r="V2" s="434"/>
      <c r="W2" s="434"/>
      <c r="X2" s="434"/>
      <c r="Y2" s="434"/>
      <c r="Z2" s="434"/>
      <c r="AA2" s="434"/>
    </row>
    <row r="3" spans="1:27" x14ac:dyDescent="0.25">
      <c r="A3" s="434"/>
      <c r="B3" s="434"/>
      <c r="C3" s="434"/>
      <c r="D3" s="434"/>
      <c r="E3" s="434"/>
      <c r="F3" s="434"/>
      <c r="G3" s="434"/>
      <c r="H3" s="434"/>
      <c r="I3" s="434"/>
      <c r="J3" s="434"/>
      <c r="K3" s="434"/>
      <c r="L3" s="434"/>
      <c r="M3" s="434"/>
      <c r="N3" s="434"/>
      <c r="O3" s="434"/>
      <c r="P3" s="434"/>
      <c r="Q3" s="434"/>
      <c r="R3" s="434"/>
      <c r="S3" s="434"/>
      <c r="T3" s="434"/>
      <c r="U3" s="434"/>
      <c r="V3" s="434"/>
      <c r="W3" s="434"/>
      <c r="X3" s="434"/>
      <c r="Y3" s="434"/>
      <c r="Z3" s="434"/>
      <c r="AA3" s="434"/>
    </row>
    <row r="4" spans="1:27" x14ac:dyDescent="0.25">
      <c r="A4" s="434"/>
      <c r="B4" s="434"/>
      <c r="C4" s="434"/>
      <c r="D4" s="434"/>
      <c r="E4" s="434"/>
      <c r="F4" s="434"/>
      <c r="G4" s="434"/>
      <c r="H4" s="434"/>
      <c r="I4" s="434"/>
      <c r="J4" s="434"/>
      <c r="K4" s="434"/>
      <c r="L4" s="434"/>
      <c r="M4" s="434"/>
      <c r="N4" s="434"/>
      <c r="O4" s="434"/>
      <c r="P4" s="434"/>
      <c r="Q4" s="434"/>
      <c r="R4" s="434"/>
      <c r="S4" s="434"/>
      <c r="T4" s="434"/>
      <c r="U4" s="434"/>
      <c r="V4" s="434"/>
      <c r="W4" s="434"/>
      <c r="X4" s="434"/>
      <c r="Y4" s="434"/>
      <c r="Z4" s="434"/>
      <c r="AA4" s="434"/>
    </row>
    <row r="5" spans="1:27" x14ac:dyDescent="0.25">
      <c r="A5" s="434"/>
      <c r="B5" s="434"/>
      <c r="C5" s="434"/>
      <c r="D5" s="434"/>
      <c r="E5" s="434"/>
      <c r="F5" s="434"/>
      <c r="G5" s="434"/>
      <c r="H5" s="434"/>
      <c r="I5" s="434"/>
      <c r="J5" s="434"/>
      <c r="K5" s="434"/>
      <c r="L5" s="434"/>
      <c r="M5" s="434"/>
      <c r="N5" s="434"/>
      <c r="O5" s="434"/>
      <c r="P5" s="434"/>
      <c r="Q5" s="434"/>
      <c r="R5" s="434"/>
      <c r="S5" s="434"/>
      <c r="T5" s="434"/>
      <c r="U5" s="434"/>
      <c r="V5" s="434"/>
      <c r="W5" s="434"/>
      <c r="X5" s="434"/>
      <c r="Y5" s="434"/>
      <c r="Z5" s="434"/>
      <c r="AA5" s="434"/>
    </row>
    <row r="6" spans="1:27" x14ac:dyDescent="0.25">
      <c r="A6" s="434"/>
      <c r="B6" s="434"/>
      <c r="C6" s="434"/>
      <c r="D6" s="434"/>
      <c r="E6" s="434"/>
      <c r="F6" s="434"/>
      <c r="G6" s="434"/>
      <c r="H6" s="434"/>
      <c r="I6" s="434"/>
      <c r="J6" s="434"/>
      <c r="K6" s="434"/>
      <c r="L6" s="434"/>
      <c r="M6" s="434"/>
      <c r="N6" s="434"/>
      <c r="O6" s="434"/>
      <c r="P6" s="434"/>
      <c r="Q6" s="434"/>
      <c r="R6" s="434"/>
      <c r="S6" s="434"/>
      <c r="T6" s="434"/>
      <c r="U6" s="434"/>
      <c r="V6" s="434"/>
      <c r="W6" s="434"/>
      <c r="X6" s="434"/>
      <c r="Y6" s="434"/>
      <c r="Z6" s="434"/>
      <c r="AA6" s="434"/>
    </row>
    <row r="7" spans="1:27" x14ac:dyDescent="0.25">
      <c r="A7" s="434"/>
      <c r="B7" s="434"/>
      <c r="C7" s="434"/>
      <c r="D7" s="434"/>
      <c r="E7" s="434"/>
      <c r="F7" s="434"/>
      <c r="G7" s="434"/>
      <c r="H7" s="434"/>
      <c r="I7" s="434"/>
      <c r="J7" s="434"/>
      <c r="K7" s="434"/>
      <c r="L7" s="434"/>
      <c r="M7" s="434"/>
      <c r="N7" s="434"/>
      <c r="O7" s="434"/>
      <c r="P7" s="434"/>
      <c r="Q7" s="434"/>
      <c r="R7" s="434"/>
      <c r="S7" s="434"/>
      <c r="T7" s="434"/>
      <c r="U7" s="434"/>
      <c r="V7" s="434"/>
      <c r="W7" s="434"/>
      <c r="X7" s="434"/>
      <c r="Y7" s="434"/>
      <c r="Z7" s="434"/>
      <c r="AA7" s="434"/>
    </row>
    <row r="8" spans="1:27" x14ac:dyDescent="0.25">
      <c r="A8" s="434"/>
      <c r="B8" s="434"/>
      <c r="C8" s="434"/>
      <c r="D8" s="434"/>
      <c r="E8" s="434"/>
      <c r="F8" s="434"/>
      <c r="G8" s="434"/>
      <c r="H8" s="434"/>
      <c r="I8" s="434"/>
      <c r="J8" s="434"/>
      <c r="K8" s="434"/>
      <c r="L8" s="434"/>
      <c r="M8" s="434"/>
      <c r="N8" s="434"/>
      <c r="O8" s="434"/>
      <c r="P8" s="434"/>
      <c r="Q8" s="434"/>
      <c r="R8" s="434"/>
      <c r="S8" s="434"/>
      <c r="T8" s="434"/>
      <c r="U8" s="434"/>
      <c r="V8" s="434"/>
      <c r="W8" s="434"/>
      <c r="X8" s="434"/>
      <c r="Y8" s="434"/>
      <c r="Z8" s="434"/>
      <c r="AA8" s="434"/>
    </row>
    <row r="9" spans="1:27" x14ac:dyDescent="0.25">
      <c r="A9" s="434"/>
      <c r="B9" s="434"/>
      <c r="C9" s="434"/>
      <c r="D9" s="434"/>
      <c r="E9" s="434"/>
      <c r="F9" s="434"/>
      <c r="G9" s="434"/>
      <c r="H9" s="434"/>
      <c r="I9" s="434"/>
      <c r="J9" s="434"/>
      <c r="K9" s="434"/>
      <c r="L9" s="434"/>
      <c r="M9" s="434"/>
      <c r="N9" s="434"/>
      <c r="O9" s="434"/>
      <c r="P9" s="434"/>
      <c r="Q9" s="434"/>
      <c r="R9" s="434"/>
      <c r="S9" s="434"/>
      <c r="T9" s="434"/>
      <c r="U9" s="434"/>
      <c r="V9" s="434"/>
      <c r="W9" s="434"/>
      <c r="X9" s="434"/>
      <c r="Y9" s="434"/>
      <c r="Z9" s="434"/>
      <c r="AA9" s="434"/>
    </row>
    <row r="10" spans="1:27" x14ac:dyDescent="0.25">
      <c r="A10" s="434"/>
      <c r="B10" s="434"/>
      <c r="C10" s="434"/>
      <c r="D10" s="434"/>
      <c r="E10" s="434"/>
      <c r="F10" s="434"/>
      <c r="G10" s="434"/>
      <c r="H10" s="434"/>
      <c r="I10" s="434"/>
      <c r="J10" s="434"/>
      <c r="K10" s="434"/>
      <c r="L10" s="434"/>
      <c r="M10" s="434"/>
      <c r="N10" s="434"/>
      <c r="O10" s="434"/>
      <c r="P10" s="434"/>
      <c r="Q10" s="434"/>
      <c r="R10" s="434"/>
      <c r="S10" s="434"/>
      <c r="T10" s="434"/>
      <c r="U10" s="434"/>
      <c r="V10" s="434"/>
      <c r="W10" s="434"/>
      <c r="X10" s="434"/>
      <c r="Y10" s="434"/>
      <c r="Z10" s="434"/>
      <c r="AA10" s="434"/>
    </row>
    <row r="11" spans="1:27" x14ac:dyDescent="0.25">
      <c r="A11" s="434"/>
      <c r="B11" s="434"/>
      <c r="C11" s="434"/>
      <c r="D11" s="434"/>
      <c r="E11" s="434"/>
      <c r="F11" s="434"/>
      <c r="G11" s="434"/>
      <c r="H11" s="434"/>
      <c r="I11" s="434"/>
      <c r="J11" s="434"/>
      <c r="K11" s="434"/>
      <c r="L11" s="434"/>
      <c r="M11" s="434"/>
      <c r="N11" s="434"/>
      <c r="O11" s="434"/>
      <c r="P11" s="434"/>
      <c r="Q11" s="434"/>
      <c r="R11" s="434"/>
      <c r="S11" s="434"/>
      <c r="T11" s="434"/>
      <c r="U11" s="434"/>
      <c r="V11" s="434"/>
      <c r="W11" s="434"/>
      <c r="X11" s="434"/>
      <c r="Y11" s="434"/>
      <c r="Z11" s="434"/>
      <c r="AA11" s="434"/>
    </row>
    <row r="12" spans="1:27" x14ac:dyDescent="0.25">
      <c r="A12" s="434"/>
      <c r="B12" s="434"/>
      <c r="C12" s="434"/>
      <c r="D12" s="434"/>
      <c r="E12" s="434"/>
      <c r="F12" s="434"/>
      <c r="G12" s="434"/>
      <c r="H12" s="434"/>
      <c r="I12" s="434"/>
      <c r="J12" s="434"/>
      <c r="K12" s="434"/>
      <c r="L12" s="434"/>
      <c r="M12" s="434"/>
      <c r="N12" s="434"/>
      <c r="O12" s="434"/>
      <c r="P12" s="434"/>
      <c r="Q12" s="434"/>
      <c r="R12" s="434"/>
      <c r="S12" s="434"/>
      <c r="T12" s="434"/>
      <c r="U12" s="434"/>
      <c r="V12" s="434"/>
      <c r="W12" s="434"/>
      <c r="X12" s="434"/>
      <c r="Y12" s="434"/>
      <c r="Z12" s="434"/>
      <c r="AA12" s="434"/>
    </row>
    <row r="13" spans="1:27" x14ac:dyDescent="0.25">
      <c r="A13" s="434"/>
      <c r="B13" s="434"/>
      <c r="C13" s="434"/>
      <c r="D13" s="434"/>
      <c r="E13" s="434"/>
      <c r="F13" s="434"/>
      <c r="G13" s="434"/>
      <c r="H13" s="434"/>
      <c r="I13" s="434"/>
      <c r="J13" s="434"/>
      <c r="K13" s="434"/>
      <c r="L13" s="434"/>
      <c r="M13" s="434"/>
      <c r="N13" s="434"/>
      <c r="O13" s="434"/>
      <c r="P13" s="434"/>
      <c r="Q13" s="434"/>
      <c r="R13" s="434"/>
      <c r="S13" s="434"/>
      <c r="T13" s="434"/>
      <c r="U13" s="434"/>
      <c r="V13" s="434"/>
      <c r="W13" s="434"/>
      <c r="X13" s="434"/>
      <c r="Y13" s="434"/>
      <c r="Z13" s="434"/>
      <c r="AA13" s="434"/>
    </row>
    <row r="14" spans="1:27" x14ac:dyDescent="0.25">
      <c r="A14" s="434"/>
      <c r="B14" s="434"/>
      <c r="C14" s="434"/>
      <c r="D14" s="434"/>
      <c r="E14" s="434"/>
      <c r="F14" s="434"/>
      <c r="G14" s="434"/>
      <c r="H14" s="434"/>
      <c r="I14" s="434"/>
      <c r="J14" s="434"/>
      <c r="K14" s="434"/>
      <c r="L14" s="434"/>
      <c r="M14" s="434"/>
      <c r="N14" s="434"/>
      <c r="O14" s="434"/>
      <c r="P14" s="434"/>
      <c r="Q14" s="434"/>
      <c r="R14" s="434"/>
      <c r="S14" s="434"/>
      <c r="T14" s="434"/>
      <c r="U14" s="434"/>
      <c r="V14" s="434"/>
      <c r="W14" s="434"/>
      <c r="X14" s="434"/>
      <c r="Y14" s="434"/>
      <c r="Z14" s="434"/>
      <c r="AA14" s="434"/>
    </row>
    <row r="15" spans="1:27" x14ac:dyDescent="0.25">
      <c r="A15" s="434"/>
      <c r="B15" s="434"/>
      <c r="C15" s="434"/>
      <c r="D15" s="434"/>
      <c r="E15" s="434"/>
      <c r="F15" s="434"/>
      <c r="G15" s="434"/>
      <c r="H15" s="434"/>
      <c r="I15" s="434"/>
      <c r="J15" s="434"/>
      <c r="K15" s="434"/>
      <c r="L15" s="434"/>
      <c r="M15" s="434"/>
      <c r="N15" s="434"/>
      <c r="O15" s="434"/>
      <c r="P15" s="434"/>
      <c r="Q15" s="434"/>
      <c r="R15" s="434"/>
      <c r="S15" s="434"/>
      <c r="T15" s="434"/>
      <c r="U15" s="434"/>
      <c r="V15" s="434"/>
      <c r="W15" s="434"/>
      <c r="X15" s="434"/>
      <c r="Y15" s="434"/>
      <c r="Z15" s="434"/>
      <c r="AA15" s="434"/>
    </row>
    <row r="16" spans="1:27" x14ac:dyDescent="0.25">
      <c r="A16" s="434"/>
      <c r="B16" s="434"/>
      <c r="C16" s="434"/>
      <c r="D16" s="434"/>
      <c r="E16" s="434"/>
      <c r="F16" s="434"/>
      <c r="G16" s="434"/>
      <c r="H16" s="434"/>
      <c r="I16" s="434"/>
      <c r="J16" s="434"/>
      <c r="K16" s="434"/>
      <c r="L16" s="434"/>
      <c r="M16" s="434"/>
      <c r="N16" s="434"/>
      <c r="O16" s="434"/>
      <c r="P16" s="434"/>
      <c r="Q16" s="434"/>
      <c r="R16" s="434"/>
      <c r="S16" s="434"/>
      <c r="T16" s="434"/>
      <c r="U16" s="434"/>
      <c r="V16" s="434"/>
      <c r="W16" s="434"/>
      <c r="X16" s="434"/>
      <c r="Y16" s="434"/>
      <c r="Z16" s="434"/>
      <c r="AA16" s="434"/>
    </row>
    <row r="17" spans="1:27" x14ac:dyDescent="0.25">
      <c r="A17" s="434"/>
      <c r="B17" s="434"/>
      <c r="C17" s="434"/>
      <c r="D17" s="434"/>
      <c r="E17" s="434"/>
      <c r="F17" s="434"/>
      <c r="G17" s="434"/>
      <c r="H17" s="434"/>
      <c r="I17" s="434"/>
      <c r="J17" s="434"/>
      <c r="K17" s="434"/>
      <c r="L17" s="434"/>
      <c r="M17" s="434"/>
      <c r="N17" s="434"/>
      <c r="O17" s="434"/>
      <c r="P17" s="434"/>
      <c r="Q17" s="434"/>
      <c r="R17" s="434"/>
      <c r="S17" s="434"/>
      <c r="T17" s="434"/>
      <c r="U17" s="434"/>
      <c r="V17" s="434"/>
      <c r="W17" s="434"/>
      <c r="X17" s="434"/>
      <c r="Y17" s="434"/>
      <c r="Z17" s="434"/>
      <c r="AA17" s="434"/>
    </row>
    <row r="18" spans="1:27" x14ac:dyDescent="0.25">
      <c r="A18" s="434"/>
      <c r="B18" s="434"/>
      <c r="C18" s="434"/>
      <c r="D18" s="434"/>
      <c r="E18" s="434"/>
      <c r="F18" s="434"/>
      <c r="G18" s="434"/>
      <c r="H18" s="434"/>
      <c r="I18" s="434"/>
      <c r="J18" s="434"/>
      <c r="K18" s="434"/>
      <c r="L18" s="434"/>
      <c r="M18" s="434"/>
      <c r="N18" s="434"/>
      <c r="O18" s="434"/>
      <c r="P18" s="434"/>
      <c r="Q18" s="434"/>
      <c r="R18" s="434"/>
      <c r="S18" s="434"/>
      <c r="T18" s="434"/>
      <c r="U18" s="434"/>
      <c r="V18" s="434"/>
      <c r="W18" s="434"/>
      <c r="X18" s="434"/>
      <c r="Y18" s="434"/>
      <c r="Z18" s="434"/>
      <c r="AA18" s="434"/>
    </row>
    <row r="19" spans="1:27" x14ac:dyDescent="0.25">
      <c r="A19" s="434"/>
      <c r="B19" s="434"/>
      <c r="C19" s="434"/>
      <c r="D19" s="434"/>
      <c r="E19" s="434"/>
      <c r="F19" s="434"/>
      <c r="G19" s="434"/>
      <c r="H19" s="434"/>
      <c r="I19" s="434"/>
      <c r="J19" s="434"/>
      <c r="K19" s="434"/>
      <c r="L19" s="434"/>
      <c r="M19" s="434"/>
      <c r="N19" s="434"/>
      <c r="O19" s="434"/>
      <c r="P19" s="434"/>
      <c r="Q19" s="434"/>
      <c r="R19" s="434"/>
      <c r="S19" s="434"/>
      <c r="T19" s="434"/>
      <c r="U19" s="434"/>
      <c r="V19" s="434"/>
      <c r="W19" s="434"/>
      <c r="X19" s="434"/>
      <c r="Y19" s="434"/>
      <c r="Z19" s="434"/>
      <c r="AA19" s="434"/>
    </row>
    <row r="20" spans="1:27" x14ac:dyDescent="0.25">
      <c r="A20" s="434"/>
      <c r="B20" s="434"/>
      <c r="C20" s="434"/>
      <c r="D20" s="434"/>
      <c r="E20" s="434"/>
      <c r="F20" s="434"/>
      <c r="G20" s="434"/>
      <c r="H20" s="434"/>
      <c r="I20" s="434"/>
      <c r="J20" s="434"/>
      <c r="K20" s="434"/>
      <c r="L20" s="434"/>
      <c r="M20" s="434"/>
      <c r="N20" s="434"/>
      <c r="O20" s="434"/>
      <c r="P20" s="434"/>
      <c r="Q20" s="434"/>
      <c r="R20" s="434"/>
      <c r="S20" s="434"/>
      <c r="T20" s="434"/>
      <c r="U20" s="434"/>
      <c r="V20" s="434"/>
      <c r="W20" s="434"/>
      <c r="X20" s="434"/>
      <c r="Y20" s="434"/>
      <c r="Z20" s="434"/>
      <c r="AA20" s="434"/>
    </row>
    <row r="21" spans="1:27" x14ac:dyDescent="0.25">
      <c r="A21" s="434"/>
      <c r="B21" s="434"/>
      <c r="C21" s="434"/>
      <c r="D21" s="434"/>
      <c r="E21" s="434"/>
      <c r="F21" s="434"/>
      <c r="G21" s="434"/>
      <c r="H21" s="434"/>
      <c r="I21" s="434"/>
      <c r="J21" s="434"/>
      <c r="K21" s="434"/>
      <c r="L21" s="434"/>
      <c r="M21" s="434"/>
      <c r="N21" s="434"/>
      <c r="O21" s="434"/>
      <c r="P21" s="434"/>
      <c r="Q21" s="434"/>
      <c r="R21" s="434"/>
      <c r="S21" s="434"/>
      <c r="T21" s="434"/>
      <c r="U21" s="434"/>
      <c r="V21" s="434"/>
      <c r="W21" s="434"/>
      <c r="X21" s="434"/>
      <c r="Y21" s="434"/>
      <c r="Z21" s="434"/>
      <c r="AA21" s="434"/>
    </row>
    <row r="22" spans="1:27" x14ac:dyDescent="0.25">
      <c r="A22" s="434"/>
      <c r="B22" s="434"/>
      <c r="C22" s="434"/>
      <c r="D22" s="434"/>
      <c r="E22" s="434"/>
      <c r="F22" s="434"/>
      <c r="G22" s="434"/>
      <c r="H22" s="434"/>
      <c r="I22" s="434"/>
      <c r="J22" s="434"/>
      <c r="K22" s="434"/>
      <c r="L22" s="434"/>
      <c r="M22" s="434"/>
      <c r="N22" s="434"/>
      <c r="O22" s="434"/>
      <c r="P22" s="434"/>
      <c r="Q22" s="434"/>
      <c r="R22" s="434"/>
      <c r="S22" s="434"/>
      <c r="T22" s="434"/>
      <c r="U22" s="434"/>
      <c r="V22" s="434"/>
      <c r="W22" s="434"/>
      <c r="X22" s="434"/>
      <c r="Y22" s="434"/>
      <c r="Z22" s="434"/>
      <c r="AA22" s="434"/>
    </row>
    <row r="23" spans="1:27" x14ac:dyDescent="0.25">
      <c r="A23" s="434"/>
      <c r="B23" s="434"/>
      <c r="C23" s="434"/>
      <c r="D23" s="434"/>
      <c r="E23" s="434"/>
      <c r="F23" s="434"/>
      <c r="G23" s="434"/>
      <c r="H23" s="434"/>
      <c r="I23" s="434"/>
      <c r="J23" s="434"/>
      <c r="K23" s="434"/>
      <c r="L23" s="434"/>
      <c r="M23" s="434"/>
      <c r="N23" s="434"/>
      <c r="O23" s="434"/>
      <c r="P23" s="434"/>
      <c r="Q23" s="434"/>
      <c r="R23" s="434"/>
      <c r="S23" s="434"/>
      <c r="T23" s="434"/>
      <c r="U23" s="434"/>
      <c r="V23" s="434"/>
      <c r="W23" s="434"/>
      <c r="X23" s="434"/>
      <c r="Y23" s="434"/>
      <c r="Z23" s="434"/>
      <c r="AA23" s="434"/>
    </row>
    <row r="24" spans="1:27" x14ac:dyDescent="0.25">
      <c r="A24" s="434"/>
      <c r="B24" s="434"/>
      <c r="C24" s="434"/>
      <c r="D24" s="434"/>
      <c r="E24" s="434"/>
      <c r="F24" s="434"/>
      <c r="G24" s="434"/>
      <c r="H24" s="434"/>
      <c r="I24" s="434"/>
      <c r="J24" s="434"/>
      <c r="K24" s="434"/>
      <c r="L24" s="434"/>
      <c r="M24" s="434"/>
      <c r="N24" s="434"/>
      <c r="O24" s="434"/>
      <c r="P24" s="434"/>
      <c r="Q24" s="434"/>
      <c r="R24" s="434"/>
      <c r="S24" s="434"/>
      <c r="T24" s="434"/>
      <c r="U24" s="434"/>
      <c r="V24" s="434"/>
      <c r="W24" s="434"/>
      <c r="X24" s="434"/>
      <c r="Y24" s="434"/>
      <c r="Z24" s="434"/>
      <c r="AA24" s="434"/>
    </row>
    <row r="25" spans="1:27" x14ac:dyDescent="0.25">
      <c r="A25" s="434"/>
      <c r="B25" s="434"/>
      <c r="C25" s="434"/>
      <c r="D25" s="434"/>
      <c r="E25" s="434"/>
      <c r="F25" s="434"/>
      <c r="G25" s="434"/>
      <c r="H25" s="434"/>
      <c r="I25" s="434"/>
      <c r="J25" s="434"/>
      <c r="K25" s="434"/>
      <c r="L25" s="434"/>
      <c r="M25" s="434"/>
      <c r="N25" s="434"/>
      <c r="O25" s="434"/>
      <c r="P25" s="434"/>
      <c r="Q25" s="434"/>
      <c r="R25" s="434"/>
      <c r="S25" s="434"/>
      <c r="T25" s="434"/>
      <c r="U25" s="434"/>
      <c r="V25" s="434"/>
      <c r="W25" s="434"/>
      <c r="X25" s="434"/>
      <c r="Y25" s="434"/>
      <c r="Z25" s="434"/>
      <c r="AA25" s="434"/>
    </row>
    <row r="26" spans="1:27" x14ac:dyDescent="0.25">
      <c r="A26" s="434"/>
      <c r="B26" s="434"/>
      <c r="C26" s="434"/>
      <c r="D26" s="434"/>
      <c r="E26" s="434"/>
      <c r="F26" s="434"/>
      <c r="G26" s="434"/>
      <c r="H26" s="434"/>
      <c r="I26" s="434"/>
      <c r="J26" s="434"/>
      <c r="K26" s="434"/>
      <c r="L26" s="434"/>
      <c r="M26" s="434"/>
      <c r="N26" s="434"/>
      <c r="O26" s="434"/>
      <c r="P26" s="434"/>
      <c r="Q26" s="434"/>
      <c r="R26" s="434"/>
      <c r="S26" s="434"/>
      <c r="T26" s="434"/>
      <c r="U26" s="434"/>
      <c r="V26" s="434"/>
      <c r="W26" s="434"/>
      <c r="X26" s="434"/>
      <c r="Y26" s="434"/>
      <c r="Z26" s="434"/>
      <c r="AA26" s="434"/>
    </row>
    <row r="27" spans="1:27" x14ac:dyDescent="0.25">
      <c r="A27" s="434"/>
      <c r="B27" s="434"/>
      <c r="C27" s="434"/>
      <c r="D27" s="434"/>
      <c r="E27" s="434"/>
      <c r="F27" s="434"/>
      <c r="G27" s="434"/>
      <c r="H27" s="434"/>
      <c r="I27" s="434"/>
      <c r="J27" s="434"/>
      <c r="K27" s="434"/>
      <c r="L27" s="434"/>
      <c r="M27" s="434"/>
      <c r="N27" s="434"/>
      <c r="O27" s="434"/>
      <c r="P27" s="434"/>
      <c r="Q27" s="434"/>
      <c r="R27" s="434"/>
      <c r="S27" s="434"/>
      <c r="T27" s="434"/>
      <c r="U27" s="434"/>
      <c r="V27" s="434"/>
      <c r="W27" s="434"/>
      <c r="X27" s="434"/>
      <c r="Y27" s="434"/>
      <c r="Z27" s="434"/>
      <c r="AA27" s="434"/>
    </row>
    <row r="28" spans="1:27" x14ac:dyDescent="0.25">
      <c r="A28" s="434"/>
      <c r="B28" s="434"/>
      <c r="C28" s="434"/>
      <c r="D28" s="434"/>
      <c r="E28" s="434"/>
      <c r="F28" s="434"/>
      <c r="G28" s="434"/>
      <c r="H28" s="434"/>
      <c r="I28" s="434"/>
      <c r="J28" s="434"/>
      <c r="K28" s="434"/>
      <c r="L28" s="434"/>
      <c r="M28" s="434"/>
      <c r="N28" s="434"/>
      <c r="O28" s="434"/>
      <c r="P28" s="434"/>
      <c r="Q28" s="434"/>
      <c r="R28" s="434"/>
      <c r="S28" s="434"/>
      <c r="T28" s="434"/>
      <c r="U28" s="434"/>
      <c r="V28" s="434"/>
      <c r="W28" s="434"/>
      <c r="X28" s="434"/>
      <c r="Y28" s="434"/>
      <c r="Z28" s="434"/>
      <c r="AA28" s="434"/>
    </row>
    <row r="29" spans="1:27" x14ac:dyDescent="0.25">
      <c r="A29" s="434"/>
      <c r="B29" s="434"/>
      <c r="C29" s="434"/>
      <c r="D29" s="434"/>
      <c r="E29" s="434"/>
      <c r="F29" s="434"/>
      <c r="G29" s="434"/>
      <c r="H29" s="434"/>
      <c r="I29" s="434"/>
      <c r="J29" s="434"/>
      <c r="K29" s="434"/>
      <c r="L29" s="434"/>
      <c r="M29" s="434"/>
      <c r="N29" s="434"/>
      <c r="O29" s="434"/>
      <c r="P29" s="434"/>
      <c r="Q29" s="434"/>
      <c r="R29" s="434"/>
      <c r="S29" s="434"/>
      <c r="T29" s="434"/>
      <c r="U29" s="434"/>
      <c r="V29" s="434"/>
      <c r="W29" s="434"/>
      <c r="X29" s="434"/>
      <c r="Y29" s="434"/>
      <c r="Z29" s="434"/>
      <c r="AA29" s="434"/>
    </row>
    <row r="30" spans="1:27" x14ac:dyDescent="0.25">
      <c r="A30" s="434"/>
      <c r="B30" s="434"/>
      <c r="C30" s="434"/>
      <c r="D30" s="434"/>
      <c r="E30" s="434"/>
      <c r="F30" s="434"/>
      <c r="G30" s="434"/>
      <c r="H30" s="434"/>
      <c r="I30" s="434"/>
      <c r="J30" s="434"/>
      <c r="K30" s="434"/>
      <c r="L30" s="434"/>
      <c r="M30" s="434"/>
      <c r="N30" s="434"/>
      <c r="O30" s="434"/>
      <c r="P30" s="434"/>
      <c r="Q30" s="434"/>
      <c r="R30" s="434"/>
      <c r="S30" s="434"/>
      <c r="T30" s="434"/>
      <c r="U30" s="434"/>
      <c r="V30" s="434"/>
      <c r="W30" s="434"/>
      <c r="X30" s="434"/>
      <c r="Y30" s="434"/>
      <c r="Z30" s="434"/>
      <c r="AA30" s="434"/>
    </row>
    <row r="31" spans="1:27" x14ac:dyDescent="0.25">
      <c r="A31" s="434"/>
      <c r="B31" s="434"/>
      <c r="C31" s="434"/>
      <c r="D31" s="434"/>
      <c r="E31" s="434"/>
      <c r="F31" s="434"/>
      <c r="G31" s="434"/>
      <c r="H31" s="434"/>
      <c r="I31" s="434"/>
      <c r="J31" s="434"/>
      <c r="K31" s="434"/>
      <c r="L31" s="434"/>
      <c r="M31" s="434"/>
      <c r="N31" s="434"/>
      <c r="O31" s="434"/>
      <c r="P31" s="434"/>
      <c r="Q31" s="434"/>
      <c r="R31" s="434"/>
      <c r="S31" s="434"/>
      <c r="T31" s="434"/>
      <c r="U31" s="434"/>
      <c r="V31" s="434"/>
      <c r="W31" s="434"/>
      <c r="X31" s="434"/>
      <c r="Y31" s="434"/>
      <c r="Z31" s="434"/>
      <c r="AA31" s="434"/>
    </row>
    <row r="32" spans="1:27" x14ac:dyDescent="0.25">
      <c r="A32" s="434"/>
      <c r="B32" s="434"/>
      <c r="C32" s="434"/>
      <c r="D32" s="434"/>
      <c r="E32" s="434"/>
      <c r="F32" s="434"/>
      <c r="G32" s="434"/>
      <c r="H32" s="434"/>
      <c r="I32" s="434"/>
      <c r="J32" s="434"/>
      <c r="K32" s="434"/>
      <c r="L32" s="434"/>
      <c r="M32" s="434"/>
      <c r="N32" s="434"/>
      <c r="O32" s="434"/>
      <c r="P32" s="434"/>
      <c r="Q32" s="434"/>
      <c r="R32" s="434"/>
      <c r="S32" s="434"/>
      <c r="T32" s="434"/>
      <c r="U32" s="434"/>
      <c r="V32" s="434"/>
      <c r="W32" s="434"/>
      <c r="X32" s="434"/>
      <c r="Y32" s="434"/>
      <c r="Z32" s="434"/>
      <c r="AA32" s="434"/>
    </row>
    <row r="33" spans="1:27" x14ac:dyDescent="0.25">
      <c r="A33" s="434"/>
      <c r="B33" s="434"/>
      <c r="C33" s="434"/>
      <c r="D33" s="434"/>
      <c r="E33" s="434"/>
      <c r="F33" s="434"/>
      <c r="G33" s="434"/>
      <c r="H33" s="434"/>
      <c r="I33" s="434"/>
      <c r="J33" s="434"/>
      <c r="K33" s="434"/>
      <c r="L33" s="434"/>
      <c r="M33" s="434"/>
      <c r="N33" s="434"/>
      <c r="O33" s="434"/>
      <c r="P33" s="434"/>
      <c r="Q33" s="434"/>
      <c r="R33" s="434"/>
      <c r="S33" s="434"/>
      <c r="T33" s="434"/>
      <c r="U33" s="434"/>
      <c r="V33" s="434"/>
      <c r="W33" s="434"/>
      <c r="X33" s="434"/>
      <c r="Y33" s="434"/>
      <c r="Z33" s="434"/>
      <c r="AA33" s="434"/>
    </row>
    <row r="34" spans="1:27" x14ac:dyDescent="0.25">
      <c r="A34" s="434"/>
      <c r="B34" s="434"/>
      <c r="C34" s="434"/>
      <c r="D34" s="434"/>
      <c r="E34" s="434"/>
      <c r="F34" s="434"/>
      <c r="G34" s="434"/>
      <c r="H34" s="434"/>
      <c r="I34" s="434"/>
      <c r="J34" s="434"/>
      <c r="K34" s="434"/>
      <c r="L34" s="434"/>
      <c r="M34" s="434"/>
      <c r="N34" s="434"/>
      <c r="O34" s="434"/>
      <c r="P34" s="434"/>
      <c r="Q34" s="434"/>
      <c r="R34" s="434"/>
      <c r="S34" s="434"/>
      <c r="T34" s="434"/>
      <c r="U34" s="434"/>
      <c r="V34" s="434"/>
      <c r="W34" s="434"/>
      <c r="X34" s="434"/>
      <c r="Y34" s="434"/>
      <c r="Z34" s="434"/>
      <c r="AA34" s="434"/>
    </row>
    <row r="35" spans="1:27" x14ac:dyDescent="0.25">
      <c r="A35" s="434"/>
      <c r="B35" s="434"/>
      <c r="C35" s="434"/>
      <c r="D35" s="434"/>
      <c r="E35" s="434"/>
      <c r="F35" s="434"/>
      <c r="G35" s="434"/>
      <c r="H35" s="434"/>
      <c r="I35" s="434"/>
      <c r="J35" s="434"/>
      <c r="K35" s="434"/>
      <c r="L35" s="434"/>
      <c r="M35" s="434"/>
      <c r="N35" s="434"/>
      <c r="O35" s="434"/>
      <c r="P35" s="434"/>
      <c r="Q35" s="434"/>
      <c r="R35" s="434"/>
      <c r="S35" s="434"/>
      <c r="T35" s="434"/>
      <c r="U35" s="434"/>
      <c r="V35" s="434"/>
      <c r="W35" s="434"/>
      <c r="X35" s="434"/>
      <c r="Y35" s="434"/>
      <c r="Z35" s="434"/>
      <c r="AA35" s="434"/>
    </row>
    <row r="36" spans="1:27" x14ac:dyDescent="0.25">
      <c r="A36" s="434"/>
      <c r="B36" s="434"/>
      <c r="C36" s="434"/>
      <c r="D36" s="434"/>
      <c r="E36" s="434"/>
      <c r="F36" s="434"/>
      <c r="G36" s="434"/>
      <c r="H36" s="434"/>
      <c r="I36" s="434"/>
      <c r="J36" s="434"/>
      <c r="K36" s="434"/>
      <c r="L36" s="434"/>
      <c r="M36" s="434"/>
      <c r="N36" s="434"/>
      <c r="O36" s="434"/>
      <c r="P36" s="434"/>
      <c r="Q36" s="434"/>
      <c r="R36" s="434"/>
      <c r="S36" s="434"/>
      <c r="T36" s="434"/>
      <c r="U36" s="434"/>
      <c r="V36" s="434"/>
      <c r="W36" s="434"/>
      <c r="X36" s="434"/>
      <c r="Y36" s="434"/>
      <c r="Z36" s="434"/>
      <c r="AA36" s="434"/>
    </row>
    <row r="37" spans="1:27" x14ac:dyDescent="0.25">
      <c r="A37" s="434"/>
      <c r="B37" s="434"/>
      <c r="C37" s="434"/>
      <c r="D37" s="434"/>
      <c r="E37" s="434"/>
      <c r="F37" s="434"/>
      <c r="G37" s="434"/>
      <c r="H37" s="434"/>
      <c r="I37" s="434"/>
      <c r="J37" s="434"/>
      <c r="K37" s="434"/>
      <c r="L37" s="434"/>
      <c r="M37" s="434"/>
      <c r="N37" s="434"/>
      <c r="O37" s="434"/>
      <c r="P37" s="434"/>
      <c r="Q37" s="434"/>
      <c r="R37" s="434"/>
      <c r="S37" s="434"/>
      <c r="T37" s="434"/>
      <c r="U37" s="434"/>
      <c r="V37" s="434"/>
      <c r="W37" s="434"/>
      <c r="X37" s="434"/>
      <c r="Y37" s="434"/>
      <c r="Z37" s="434"/>
      <c r="AA37" s="434"/>
    </row>
    <row r="38" spans="1:27" x14ac:dyDescent="0.25">
      <c r="A38" s="434"/>
      <c r="B38" s="434"/>
      <c r="C38" s="434"/>
      <c r="D38" s="434"/>
      <c r="E38" s="434"/>
      <c r="F38" s="434"/>
      <c r="G38" s="434"/>
      <c r="H38" s="434"/>
      <c r="I38" s="434"/>
      <c r="J38" s="434"/>
      <c r="K38" s="434"/>
      <c r="L38" s="434"/>
      <c r="M38" s="434"/>
      <c r="N38" s="434"/>
      <c r="O38" s="434"/>
      <c r="P38" s="434"/>
      <c r="Q38" s="434"/>
      <c r="R38" s="434"/>
      <c r="S38" s="434"/>
      <c r="T38" s="434"/>
      <c r="U38" s="434"/>
      <c r="V38" s="434"/>
      <c r="W38" s="434"/>
      <c r="X38" s="434"/>
      <c r="Y38" s="434"/>
      <c r="Z38" s="434"/>
      <c r="AA38" s="434"/>
    </row>
    <row r="39" spans="1:27" x14ac:dyDescent="0.25">
      <c r="A39" s="434"/>
      <c r="B39" s="434"/>
      <c r="C39" s="434"/>
      <c r="D39" s="434"/>
      <c r="E39" s="434"/>
      <c r="F39" s="434"/>
      <c r="G39" s="434"/>
      <c r="H39" s="434"/>
      <c r="I39" s="434"/>
      <c r="J39" s="434"/>
      <c r="K39" s="434"/>
      <c r="L39" s="434"/>
      <c r="M39" s="434"/>
      <c r="N39" s="434"/>
      <c r="O39" s="434"/>
      <c r="P39" s="434"/>
      <c r="Q39" s="434"/>
      <c r="R39" s="434"/>
      <c r="S39" s="434"/>
      <c r="T39" s="434"/>
      <c r="U39" s="434"/>
      <c r="V39" s="434"/>
      <c r="W39" s="434"/>
      <c r="X39" s="434"/>
      <c r="Y39" s="434"/>
      <c r="Z39" s="434"/>
      <c r="AA39" s="434"/>
    </row>
    <row r="40" spans="1:27" x14ac:dyDescent="0.25">
      <c r="A40" s="434"/>
      <c r="B40" s="434"/>
      <c r="C40" s="434"/>
      <c r="D40" s="434"/>
      <c r="E40" s="434"/>
      <c r="F40" s="434"/>
      <c r="G40" s="434"/>
      <c r="H40" s="434"/>
      <c r="I40" s="434"/>
      <c r="J40" s="434"/>
      <c r="K40" s="434"/>
      <c r="L40" s="434"/>
      <c r="M40" s="434"/>
      <c r="N40" s="434"/>
      <c r="O40" s="434"/>
      <c r="P40" s="434"/>
      <c r="Q40" s="434"/>
      <c r="R40" s="434"/>
      <c r="S40" s="434"/>
      <c r="T40" s="434"/>
      <c r="U40" s="434"/>
      <c r="V40" s="434"/>
      <c r="W40" s="434"/>
      <c r="X40" s="434"/>
      <c r="Y40" s="434"/>
      <c r="Z40" s="434"/>
      <c r="AA40" s="434"/>
    </row>
    <row r="41" spans="1:27" x14ac:dyDescent="0.25">
      <c r="A41" s="434"/>
      <c r="B41" s="434"/>
      <c r="C41" s="434"/>
      <c r="D41" s="434"/>
      <c r="E41" s="434"/>
      <c r="F41" s="434"/>
      <c r="G41" s="434"/>
      <c r="H41" s="434"/>
      <c r="I41" s="434"/>
      <c r="J41" s="434"/>
      <c r="K41" s="434"/>
      <c r="L41" s="434"/>
      <c r="M41" s="434"/>
      <c r="N41" s="434"/>
      <c r="O41" s="434"/>
      <c r="P41" s="434"/>
      <c r="Q41" s="434"/>
      <c r="R41" s="434"/>
      <c r="S41" s="434"/>
      <c r="T41" s="434"/>
      <c r="U41" s="434"/>
      <c r="V41" s="434"/>
      <c r="W41" s="434"/>
      <c r="X41" s="434"/>
      <c r="Y41" s="434"/>
      <c r="Z41" s="434"/>
      <c r="AA41" s="434"/>
    </row>
    <row r="42" spans="1:27" x14ac:dyDescent="0.25">
      <c r="A42" s="434"/>
      <c r="B42" s="434"/>
      <c r="C42" s="434"/>
      <c r="D42" s="434"/>
      <c r="E42" s="434"/>
      <c r="F42" s="434"/>
      <c r="G42" s="434"/>
      <c r="H42" s="434"/>
      <c r="I42" s="434"/>
      <c r="J42" s="434"/>
      <c r="K42" s="434"/>
      <c r="L42" s="434"/>
      <c r="M42" s="434"/>
      <c r="N42" s="434"/>
      <c r="O42" s="434"/>
      <c r="P42" s="434"/>
      <c r="Q42" s="434"/>
      <c r="R42" s="434"/>
      <c r="S42" s="434"/>
      <c r="T42" s="434"/>
      <c r="U42" s="434"/>
      <c r="V42" s="434"/>
      <c r="W42" s="434"/>
      <c r="X42" s="434"/>
      <c r="Y42" s="434"/>
      <c r="Z42" s="434"/>
      <c r="AA42" s="434"/>
    </row>
    <row r="43" spans="1:27" x14ac:dyDescent="0.25">
      <c r="A43" s="434"/>
      <c r="B43" s="434"/>
      <c r="C43" s="434"/>
      <c r="D43" s="434"/>
      <c r="E43" s="434"/>
      <c r="F43" s="434"/>
      <c r="G43" s="434"/>
      <c r="H43" s="434"/>
      <c r="I43" s="434"/>
      <c r="J43" s="434"/>
      <c r="K43" s="434"/>
      <c r="L43" s="434"/>
      <c r="M43" s="434"/>
      <c r="N43" s="434"/>
      <c r="O43" s="434"/>
      <c r="P43" s="434"/>
      <c r="Q43" s="434"/>
      <c r="R43" s="434"/>
      <c r="S43" s="434"/>
      <c r="T43" s="434"/>
      <c r="U43" s="434"/>
      <c r="V43" s="434"/>
      <c r="W43" s="434"/>
      <c r="X43" s="434"/>
      <c r="Y43" s="434"/>
      <c r="Z43" s="434"/>
      <c r="AA43" s="434"/>
    </row>
  </sheetData>
  <mergeCells count="1">
    <mergeCell ref="A1:AA43"/>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28FEC-2A18-4989-A365-EEC37A887E99}">
  <sheetPr codeName="Planilha6"/>
  <dimension ref="A1:K39"/>
  <sheetViews>
    <sheetView zoomScale="70" zoomScaleNormal="70" workbookViewId="0">
      <selection sqref="A1:J6"/>
    </sheetView>
  </sheetViews>
  <sheetFormatPr defaultRowHeight="13.2" x14ac:dyDescent="0.25"/>
  <cols>
    <col min="2" max="2" width="5" bestFit="1" customWidth="1"/>
    <col min="3" max="3" width="71.109375" bestFit="1" customWidth="1"/>
    <col min="4" max="4" width="18.6640625" customWidth="1"/>
    <col min="5" max="5" width="32.6640625" customWidth="1"/>
    <col min="6" max="6" width="13.6640625" customWidth="1"/>
    <col min="7" max="7" width="16.5546875" customWidth="1"/>
    <col min="8" max="8" width="15.88671875" customWidth="1"/>
    <col min="9" max="9" width="17.109375" customWidth="1"/>
    <col min="10" max="10" width="16.33203125" bestFit="1" customWidth="1"/>
  </cols>
  <sheetData>
    <row r="1" spans="1:11" ht="15.75" customHeight="1" x14ac:dyDescent="0.25">
      <c r="A1" s="464" t="s">
        <v>332</v>
      </c>
      <c r="B1" s="464"/>
      <c r="C1" s="464"/>
      <c r="D1" s="464"/>
      <c r="E1" s="464"/>
      <c r="F1" s="464"/>
      <c r="G1" s="464"/>
      <c r="H1" s="464"/>
      <c r="I1" s="464"/>
      <c r="J1" s="464"/>
    </row>
    <row r="2" spans="1:11" x14ac:dyDescent="0.25">
      <c r="A2" s="464"/>
      <c r="B2" s="464"/>
      <c r="C2" s="464"/>
      <c r="D2" s="464"/>
      <c r="E2" s="464"/>
      <c r="F2" s="464"/>
      <c r="G2" s="464"/>
      <c r="H2" s="464"/>
      <c r="I2" s="464"/>
      <c r="J2" s="464"/>
    </row>
    <row r="3" spans="1:11" x14ac:dyDescent="0.25">
      <c r="A3" s="464"/>
      <c r="B3" s="464"/>
      <c r="C3" s="464"/>
      <c r="D3" s="464"/>
      <c r="E3" s="464"/>
      <c r="F3" s="464"/>
      <c r="G3" s="464"/>
      <c r="H3" s="464"/>
      <c r="I3" s="464"/>
      <c r="J3" s="464"/>
    </row>
    <row r="4" spans="1:11" x14ac:dyDescent="0.25">
      <c r="A4" s="464"/>
      <c r="B4" s="464"/>
      <c r="C4" s="464"/>
      <c r="D4" s="464"/>
      <c r="E4" s="464"/>
      <c r="F4" s="464"/>
      <c r="G4" s="464"/>
      <c r="H4" s="464"/>
      <c r="I4" s="464"/>
      <c r="J4" s="464"/>
    </row>
    <row r="5" spans="1:11" x14ac:dyDescent="0.25">
      <c r="A5" s="464"/>
      <c r="B5" s="464"/>
      <c r="C5" s="464"/>
      <c r="D5" s="464"/>
      <c r="E5" s="464"/>
      <c r="F5" s="464"/>
      <c r="G5" s="464"/>
      <c r="H5" s="464"/>
      <c r="I5" s="464"/>
      <c r="J5" s="464"/>
    </row>
    <row r="6" spans="1:11" ht="13.8" thickBot="1" x14ac:dyDescent="0.3">
      <c r="A6" s="464"/>
      <c r="B6" s="464"/>
      <c r="C6" s="464"/>
      <c r="D6" s="464"/>
      <c r="E6" s="464"/>
      <c r="F6" s="464"/>
      <c r="G6" s="464"/>
      <c r="H6" s="464"/>
      <c r="I6" s="464"/>
      <c r="J6" s="464"/>
    </row>
    <row r="7" spans="1:11" ht="31.8" thickBot="1" x14ac:dyDescent="0.3">
      <c r="B7" s="111" t="s">
        <v>0</v>
      </c>
      <c r="C7" s="112" t="s">
        <v>39</v>
      </c>
      <c r="D7" s="113" t="s">
        <v>2</v>
      </c>
      <c r="E7" s="114" t="s">
        <v>325</v>
      </c>
      <c r="F7" s="115" t="s">
        <v>367</v>
      </c>
      <c r="G7" s="133" t="s">
        <v>368</v>
      </c>
      <c r="H7" s="115" t="s">
        <v>3</v>
      </c>
      <c r="I7" s="115" t="s">
        <v>327</v>
      </c>
      <c r="J7" s="115" t="s">
        <v>328</v>
      </c>
      <c r="K7" s="116" t="s">
        <v>329</v>
      </c>
    </row>
    <row r="8" spans="1:11" ht="16.2" thickBot="1" x14ac:dyDescent="0.3">
      <c r="B8" s="111">
        <v>1</v>
      </c>
      <c r="C8" s="117" t="s">
        <v>43</v>
      </c>
      <c r="D8" s="113">
        <v>1</v>
      </c>
      <c r="E8" s="114"/>
      <c r="F8" s="115"/>
      <c r="G8" s="115"/>
      <c r="H8" s="115"/>
      <c r="I8" s="115"/>
      <c r="J8" s="118"/>
      <c r="K8" s="119"/>
    </row>
    <row r="9" spans="1:11" ht="15.6" x14ac:dyDescent="0.25">
      <c r="B9" s="135" t="s">
        <v>8</v>
      </c>
      <c r="C9" s="123" t="s">
        <v>340</v>
      </c>
      <c r="D9" s="121" t="s">
        <v>8</v>
      </c>
      <c r="E9" s="122">
        <v>1</v>
      </c>
      <c r="F9" s="136">
        <v>45699</v>
      </c>
      <c r="G9" s="136">
        <v>45706</v>
      </c>
      <c r="H9" s="137" t="s">
        <v>346</v>
      </c>
      <c r="I9" s="138" t="s">
        <v>331</v>
      </c>
      <c r="J9" s="169">
        <v>1000</v>
      </c>
      <c r="K9" s="139"/>
    </row>
    <row r="10" spans="1:11" ht="15.6" x14ac:dyDescent="0.25">
      <c r="B10" s="140" t="s">
        <v>10</v>
      </c>
      <c r="C10" s="124" t="s">
        <v>341</v>
      </c>
      <c r="D10" s="120" t="s">
        <v>8</v>
      </c>
      <c r="E10" s="125">
        <v>2</v>
      </c>
      <c r="F10" s="136">
        <v>45699</v>
      </c>
      <c r="G10" s="136">
        <v>45706</v>
      </c>
      <c r="H10" s="137" t="s">
        <v>346</v>
      </c>
      <c r="I10" s="141" t="s">
        <v>331</v>
      </c>
      <c r="J10" s="170">
        <v>1500</v>
      </c>
      <c r="K10" s="142"/>
    </row>
    <row r="11" spans="1:11" ht="15.6" x14ac:dyDescent="0.25">
      <c r="B11" s="143" t="s">
        <v>11</v>
      </c>
      <c r="C11" s="126" t="s">
        <v>342</v>
      </c>
      <c r="D11" s="127" t="s">
        <v>10</v>
      </c>
      <c r="E11" s="128">
        <v>1</v>
      </c>
      <c r="F11" s="144">
        <v>45706</v>
      </c>
      <c r="G11" s="136">
        <v>45713</v>
      </c>
      <c r="H11" s="145" t="s">
        <v>346</v>
      </c>
      <c r="I11" s="146" t="s">
        <v>331</v>
      </c>
      <c r="J11" s="171">
        <v>1000</v>
      </c>
      <c r="K11" s="147"/>
    </row>
    <row r="12" spans="1:11" ht="15.6" thickBot="1" x14ac:dyDescent="0.3">
      <c r="B12" s="148" t="s">
        <v>344</v>
      </c>
      <c r="C12" s="129" t="s">
        <v>343</v>
      </c>
      <c r="D12" s="120" t="s">
        <v>11</v>
      </c>
      <c r="E12" s="127">
        <v>1</v>
      </c>
      <c r="F12" s="150">
        <v>45706</v>
      </c>
      <c r="G12" s="136">
        <v>45713</v>
      </c>
      <c r="H12" s="149" t="s">
        <v>345</v>
      </c>
      <c r="I12" s="151" t="s">
        <v>331</v>
      </c>
      <c r="J12" s="172">
        <v>500</v>
      </c>
      <c r="K12" s="152"/>
    </row>
    <row r="13" spans="1:11" ht="15.6" x14ac:dyDescent="0.25">
      <c r="B13" s="153">
        <v>2</v>
      </c>
      <c r="C13" s="154" t="s">
        <v>45</v>
      </c>
      <c r="D13" s="130" t="s">
        <v>11</v>
      </c>
      <c r="E13" s="131"/>
      <c r="F13" s="155"/>
      <c r="G13" s="155"/>
      <c r="H13" s="155"/>
      <c r="I13" s="155"/>
      <c r="J13" s="173">
        <f>SUM(J9:J12)</f>
        <v>4000</v>
      </c>
      <c r="K13" s="155"/>
    </row>
    <row r="14" spans="1:11" ht="15" x14ac:dyDescent="0.25">
      <c r="B14" s="148" t="s">
        <v>4</v>
      </c>
      <c r="C14" s="156" t="s">
        <v>349</v>
      </c>
      <c r="D14" s="134" t="s">
        <v>11</v>
      </c>
      <c r="E14" s="134">
        <v>1</v>
      </c>
      <c r="F14" s="157">
        <v>45713</v>
      </c>
      <c r="G14" s="136">
        <v>45720</v>
      </c>
      <c r="H14" s="156" t="s">
        <v>345</v>
      </c>
      <c r="I14" s="156" t="s">
        <v>331</v>
      </c>
      <c r="J14" s="158">
        <v>500</v>
      </c>
      <c r="K14" s="156"/>
    </row>
    <row r="15" spans="1:11" ht="15" x14ac:dyDescent="0.25">
      <c r="B15" s="148" t="s">
        <v>5</v>
      </c>
      <c r="C15" s="156" t="s">
        <v>350</v>
      </c>
      <c r="D15" s="134" t="s">
        <v>4</v>
      </c>
      <c r="E15" s="134">
        <v>1</v>
      </c>
      <c r="F15" s="157">
        <v>45720</v>
      </c>
      <c r="G15" s="136">
        <v>45727</v>
      </c>
      <c r="H15" s="156" t="s">
        <v>345</v>
      </c>
      <c r="I15" s="156" t="s">
        <v>331</v>
      </c>
      <c r="J15" s="158">
        <v>500</v>
      </c>
      <c r="K15" s="156"/>
    </row>
    <row r="16" spans="1:11" ht="15" x14ac:dyDescent="0.25">
      <c r="B16" s="148" t="s">
        <v>6</v>
      </c>
      <c r="C16" s="156" t="s">
        <v>351</v>
      </c>
      <c r="D16" s="134" t="s">
        <v>8</v>
      </c>
      <c r="E16" s="134">
        <v>1</v>
      </c>
      <c r="F16" s="157">
        <v>45706</v>
      </c>
      <c r="G16" s="136">
        <v>45713</v>
      </c>
      <c r="H16" s="156" t="s">
        <v>345</v>
      </c>
      <c r="I16" s="156" t="s">
        <v>331</v>
      </c>
      <c r="J16" s="158">
        <v>500</v>
      </c>
      <c r="K16" s="156"/>
    </row>
    <row r="17" spans="2:11" ht="15" x14ac:dyDescent="0.25">
      <c r="B17" s="148" t="s">
        <v>347</v>
      </c>
      <c r="C17" s="156" t="s">
        <v>352</v>
      </c>
      <c r="D17" s="134" t="s">
        <v>11</v>
      </c>
      <c r="E17" s="134">
        <v>2</v>
      </c>
      <c r="F17" s="157">
        <v>45713</v>
      </c>
      <c r="G17" s="136">
        <v>45727</v>
      </c>
      <c r="H17" s="156" t="s">
        <v>355</v>
      </c>
      <c r="I17" s="156" t="s">
        <v>356</v>
      </c>
      <c r="J17" s="158">
        <v>1000</v>
      </c>
      <c r="K17" s="156"/>
    </row>
    <row r="18" spans="2:11" ht="15.6" thickBot="1" x14ac:dyDescent="0.3">
      <c r="B18" s="148" t="s">
        <v>348</v>
      </c>
      <c r="C18" s="156" t="s">
        <v>353</v>
      </c>
      <c r="D18" s="134" t="s">
        <v>347</v>
      </c>
      <c r="E18" s="134">
        <v>1</v>
      </c>
      <c r="F18" s="157">
        <v>45727</v>
      </c>
      <c r="G18" s="136">
        <v>45734</v>
      </c>
      <c r="H18" s="156" t="s">
        <v>355</v>
      </c>
      <c r="I18" s="156" t="s">
        <v>356</v>
      </c>
      <c r="J18" s="158">
        <v>1000</v>
      </c>
      <c r="K18" s="156"/>
    </row>
    <row r="19" spans="2:11" ht="15.6" x14ac:dyDescent="0.25">
      <c r="B19" s="153">
        <v>3</v>
      </c>
      <c r="C19" s="154" t="s">
        <v>357</v>
      </c>
      <c r="D19" s="130" t="s">
        <v>347</v>
      </c>
      <c r="E19" s="132"/>
      <c r="F19" s="159"/>
      <c r="G19" s="159"/>
      <c r="H19" s="159"/>
      <c r="I19" s="159"/>
      <c r="J19" s="174">
        <f>SUM(J14:J18)</f>
        <v>3500</v>
      </c>
      <c r="K19" s="159"/>
    </row>
    <row r="20" spans="2:11" ht="15" x14ac:dyDescent="0.25">
      <c r="B20" s="148" t="s">
        <v>12</v>
      </c>
      <c r="C20" s="156" t="s">
        <v>358</v>
      </c>
      <c r="D20" s="134" t="s">
        <v>11</v>
      </c>
      <c r="E20" s="134">
        <v>2</v>
      </c>
      <c r="F20" s="157">
        <v>45713</v>
      </c>
      <c r="G20" s="136">
        <v>45734</v>
      </c>
      <c r="H20" s="156" t="s">
        <v>362</v>
      </c>
      <c r="I20" s="156" t="s">
        <v>333</v>
      </c>
      <c r="J20" s="158">
        <v>800</v>
      </c>
      <c r="K20" s="156"/>
    </row>
    <row r="21" spans="2:11" ht="15" x14ac:dyDescent="0.25">
      <c r="B21" s="148" t="s">
        <v>13</v>
      </c>
      <c r="C21" s="156" t="s">
        <v>359</v>
      </c>
      <c r="D21" s="134" t="s">
        <v>11</v>
      </c>
      <c r="E21" s="134">
        <v>2</v>
      </c>
      <c r="F21" s="157">
        <v>45741</v>
      </c>
      <c r="G21" s="136">
        <v>45734</v>
      </c>
      <c r="H21" s="156" t="s">
        <v>362</v>
      </c>
      <c r="I21" s="156" t="s">
        <v>333</v>
      </c>
      <c r="J21" s="158">
        <v>350</v>
      </c>
      <c r="K21" s="156"/>
    </row>
    <row r="22" spans="2:11" ht="15" x14ac:dyDescent="0.25">
      <c r="B22" s="148" t="s">
        <v>334</v>
      </c>
      <c r="C22" s="156" t="s">
        <v>360</v>
      </c>
      <c r="D22" s="134" t="s">
        <v>13</v>
      </c>
      <c r="E22" s="134">
        <v>1</v>
      </c>
      <c r="F22" s="157">
        <v>45734</v>
      </c>
      <c r="G22" s="136">
        <v>45741</v>
      </c>
      <c r="H22" s="156" t="s">
        <v>362</v>
      </c>
      <c r="I22" s="156" t="s">
        <v>333</v>
      </c>
      <c r="J22" s="158">
        <v>900</v>
      </c>
      <c r="K22" s="156"/>
    </row>
    <row r="23" spans="2:11" ht="15.6" thickBot="1" x14ac:dyDescent="0.3">
      <c r="B23" s="148" t="s">
        <v>335</v>
      </c>
      <c r="C23" s="156" t="s">
        <v>361</v>
      </c>
      <c r="D23" s="134" t="s">
        <v>334</v>
      </c>
      <c r="E23" s="134">
        <v>1</v>
      </c>
      <c r="F23" s="157">
        <v>45741</v>
      </c>
      <c r="G23" s="136">
        <v>45748</v>
      </c>
      <c r="H23" s="156" t="s">
        <v>362</v>
      </c>
      <c r="I23" s="156" t="s">
        <v>333</v>
      </c>
      <c r="J23" s="158">
        <v>1000</v>
      </c>
      <c r="K23" s="156"/>
    </row>
    <row r="24" spans="2:11" ht="15.6" x14ac:dyDescent="0.25">
      <c r="B24" s="153">
        <v>4</v>
      </c>
      <c r="C24" s="154" t="s">
        <v>60</v>
      </c>
      <c r="D24" s="130" t="s">
        <v>335</v>
      </c>
      <c r="E24" s="132"/>
      <c r="F24" s="159"/>
      <c r="G24" s="159"/>
      <c r="H24" s="159"/>
      <c r="I24" s="159"/>
      <c r="J24" s="174">
        <f>SUM(J20:J23)</f>
        <v>3050</v>
      </c>
      <c r="K24" s="159"/>
    </row>
    <row r="25" spans="2:11" ht="15" x14ac:dyDescent="0.25">
      <c r="B25" s="156" t="s">
        <v>7</v>
      </c>
      <c r="C25" s="156" t="s">
        <v>363</v>
      </c>
      <c r="D25" s="134" t="s">
        <v>13</v>
      </c>
      <c r="E25" s="134">
        <v>1</v>
      </c>
      <c r="F25" s="160">
        <v>45734</v>
      </c>
      <c r="G25" s="136">
        <v>45741</v>
      </c>
      <c r="H25" s="156" t="s">
        <v>345</v>
      </c>
      <c r="I25" s="156" t="s">
        <v>331</v>
      </c>
      <c r="J25" s="158">
        <v>500</v>
      </c>
      <c r="K25" s="156"/>
    </row>
    <row r="26" spans="2:11" ht="15" x14ac:dyDescent="0.25">
      <c r="B26" s="148" t="s">
        <v>28</v>
      </c>
      <c r="C26" s="156" t="s">
        <v>364</v>
      </c>
      <c r="D26" s="134" t="s">
        <v>335</v>
      </c>
      <c r="E26" s="134">
        <v>3</v>
      </c>
      <c r="F26" s="160">
        <v>45748</v>
      </c>
      <c r="G26" s="136">
        <v>45769</v>
      </c>
      <c r="H26" s="156" t="s">
        <v>369</v>
      </c>
      <c r="I26" s="156" t="s">
        <v>373</v>
      </c>
      <c r="J26" s="158">
        <v>1000</v>
      </c>
      <c r="K26" s="156"/>
    </row>
    <row r="27" spans="2:11" ht="15" x14ac:dyDescent="0.25">
      <c r="B27" s="148" t="s">
        <v>337</v>
      </c>
      <c r="C27" s="156" t="s">
        <v>365</v>
      </c>
      <c r="D27" s="134" t="s">
        <v>28</v>
      </c>
      <c r="E27" s="134">
        <v>3</v>
      </c>
      <c r="F27" s="160">
        <v>45748</v>
      </c>
      <c r="G27" s="136">
        <v>45769</v>
      </c>
      <c r="H27" s="156" t="s">
        <v>369</v>
      </c>
      <c r="I27" s="156" t="s">
        <v>336</v>
      </c>
      <c r="J27" s="158">
        <v>1000</v>
      </c>
      <c r="K27" s="156"/>
    </row>
    <row r="28" spans="2:11" ht="15.6" thickBot="1" x14ac:dyDescent="0.3">
      <c r="B28" s="148" t="s">
        <v>338</v>
      </c>
      <c r="C28" s="156" t="s">
        <v>366</v>
      </c>
      <c r="D28" s="134" t="s">
        <v>337</v>
      </c>
      <c r="E28" s="134">
        <v>2</v>
      </c>
      <c r="F28" s="160">
        <v>45769</v>
      </c>
      <c r="G28" s="136">
        <v>45783</v>
      </c>
      <c r="H28" s="156" t="s">
        <v>369</v>
      </c>
      <c r="I28" s="156" t="s">
        <v>336</v>
      </c>
      <c r="J28" s="158">
        <v>1000</v>
      </c>
      <c r="K28" s="156"/>
    </row>
    <row r="29" spans="2:11" ht="15.6" x14ac:dyDescent="0.25">
      <c r="B29" s="153">
        <v>5</v>
      </c>
      <c r="C29" s="154" t="s">
        <v>74</v>
      </c>
      <c r="D29" s="130" t="s">
        <v>338</v>
      </c>
      <c r="E29" s="132"/>
      <c r="F29" s="159"/>
      <c r="G29" s="159"/>
      <c r="H29" s="159"/>
      <c r="I29" s="159"/>
      <c r="J29" s="174">
        <f>SUM(J25:J28)</f>
        <v>3500</v>
      </c>
      <c r="K29" s="159"/>
    </row>
    <row r="30" spans="2:11" ht="15" x14ac:dyDescent="0.25">
      <c r="B30" s="148" t="s">
        <v>14</v>
      </c>
      <c r="C30" s="156" t="s">
        <v>370</v>
      </c>
      <c r="D30" s="134" t="s">
        <v>338</v>
      </c>
      <c r="E30" s="134">
        <v>2</v>
      </c>
      <c r="F30" s="160">
        <v>45783</v>
      </c>
      <c r="G30" s="160">
        <v>45790</v>
      </c>
      <c r="H30" s="156" t="s">
        <v>369</v>
      </c>
      <c r="I30" s="156" t="s">
        <v>373</v>
      </c>
      <c r="J30" s="158">
        <v>800</v>
      </c>
      <c r="K30" s="156"/>
    </row>
    <row r="31" spans="2:11" ht="15.6" thickBot="1" x14ac:dyDescent="0.3">
      <c r="B31" s="148" t="s">
        <v>15</v>
      </c>
      <c r="C31" s="156" t="s">
        <v>371</v>
      </c>
      <c r="D31" s="134" t="s">
        <v>338</v>
      </c>
      <c r="E31" s="134">
        <v>2</v>
      </c>
      <c r="F31" s="160">
        <v>45783</v>
      </c>
      <c r="G31" s="160">
        <v>45790</v>
      </c>
      <c r="H31" s="156" t="s">
        <v>369</v>
      </c>
      <c r="I31" s="156" t="s">
        <v>373</v>
      </c>
      <c r="J31" s="158">
        <v>800</v>
      </c>
      <c r="K31" s="156"/>
    </row>
    <row r="32" spans="2:11" ht="15.6" x14ac:dyDescent="0.25">
      <c r="B32" s="153">
        <v>6</v>
      </c>
      <c r="C32" s="154" t="s">
        <v>372</v>
      </c>
      <c r="D32" s="130" t="s">
        <v>338</v>
      </c>
      <c r="E32" s="132"/>
      <c r="F32" s="167"/>
      <c r="G32" s="167"/>
      <c r="H32" s="159"/>
      <c r="I32" s="159"/>
      <c r="J32" s="174">
        <f>SUM(J30:J31)</f>
        <v>1600</v>
      </c>
      <c r="K32" s="159"/>
    </row>
    <row r="33" spans="2:11" ht="15" x14ac:dyDescent="0.25">
      <c r="B33" s="148" t="s">
        <v>78</v>
      </c>
      <c r="C33" s="156" t="s">
        <v>375</v>
      </c>
      <c r="D33" s="134" t="s">
        <v>338</v>
      </c>
      <c r="E33" s="134">
        <v>3</v>
      </c>
      <c r="F33" s="160">
        <v>45769</v>
      </c>
      <c r="G33" s="160">
        <v>45790</v>
      </c>
      <c r="H33" s="156" t="s">
        <v>346</v>
      </c>
      <c r="I33" s="156" t="s">
        <v>379</v>
      </c>
      <c r="J33" s="158">
        <v>3000</v>
      </c>
      <c r="K33" s="156"/>
    </row>
    <row r="34" spans="2:11" ht="15" x14ac:dyDescent="0.25">
      <c r="B34" s="148" t="s">
        <v>376</v>
      </c>
      <c r="C34" s="156" t="s">
        <v>374</v>
      </c>
      <c r="D34" s="134" t="s">
        <v>78</v>
      </c>
      <c r="E34" s="134">
        <v>1</v>
      </c>
      <c r="F34" s="160">
        <v>45792</v>
      </c>
      <c r="G34" s="160"/>
      <c r="H34" s="156" t="s">
        <v>346</v>
      </c>
      <c r="I34" s="156" t="s">
        <v>380</v>
      </c>
      <c r="J34" s="158">
        <v>500</v>
      </c>
      <c r="K34" s="156"/>
    </row>
    <row r="35" spans="2:11" ht="15.6" thickBot="1" x14ac:dyDescent="0.3">
      <c r="B35" s="161" t="s">
        <v>377</v>
      </c>
      <c r="C35" s="152" t="s">
        <v>378</v>
      </c>
      <c r="D35" s="166" t="s">
        <v>376</v>
      </c>
      <c r="E35" s="166">
        <v>1</v>
      </c>
      <c r="F35" s="168">
        <v>45792</v>
      </c>
      <c r="G35" s="168">
        <v>45799</v>
      </c>
      <c r="H35" s="152" t="s">
        <v>346</v>
      </c>
      <c r="I35" s="152" t="s">
        <v>373</v>
      </c>
      <c r="J35" s="175">
        <v>1000</v>
      </c>
      <c r="K35" s="152"/>
    </row>
    <row r="36" spans="2:11" ht="16.2" thickBot="1" x14ac:dyDescent="0.3">
      <c r="B36" s="162"/>
      <c r="C36" s="163"/>
      <c r="D36" s="164"/>
      <c r="E36" s="164"/>
      <c r="F36" s="164"/>
      <c r="G36" s="164"/>
      <c r="H36" s="164"/>
      <c r="I36" s="164" t="s">
        <v>121</v>
      </c>
      <c r="J36" s="176">
        <f>SUM(J9:J35)</f>
        <v>35800</v>
      </c>
      <c r="K36" s="165"/>
    </row>
    <row r="38" spans="2:11" x14ac:dyDescent="0.25">
      <c r="H38" s="177"/>
    </row>
    <row r="39" spans="2:11" x14ac:dyDescent="0.25">
      <c r="H39" s="177"/>
    </row>
  </sheetData>
  <mergeCells count="1">
    <mergeCell ref="A1:J6"/>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4A97-9E55-4AFC-A7F2-33F09E7E09E7}">
  <sheetPr codeName="Planilha7"/>
  <dimension ref="A1:J29"/>
  <sheetViews>
    <sheetView topLeftCell="A4" workbookViewId="0">
      <selection activeCell="K17" sqref="K17"/>
    </sheetView>
  </sheetViews>
  <sheetFormatPr defaultRowHeight="13.2" x14ac:dyDescent="0.25"/>
  <cols>
    <col min="1" max="1" width="7.88671875" customWidth="1"/>
    <col min="2" max="2" width="45.44140625" customWidth="1"/>
    <col min="3" max="3" width="16.33203125" customWidth="1"/>
    <col min="4" max="4" width="22.5546875" customWidth="1"/>
    <col min="5" max="5" width="10.33203125" customWidth="1"/>
    <col min="6" max="6" width="16" customWidth="1"/>
    <col min="7" max="7" width="17.5546875" customWidth="1"/>
  </cols>
  <sheetData>
    <row r="1" spans="1:10" x14ac:dyDescent="0.25">
      <c r="A1" s="464" t="s">
        <v>332</v>
      </c>
      <c r="B1" s="464"/>
      <c r="C1" s="464"/>
      <c r="D1" s="464"/>
      <c r="E1" s="464"/>
      <c r="F1" s="464"/>
      <c r="G1" s="464"/>
      <c r="H1" s="464"/>
      <c r="I1" s="464"/>
      <c r="J1" s="464"/>
    </row>
    <row r="2" spans="1:10" x14ac:dyDescent="0.25">
      <c r="A2" s="464"/>
      <c r="B2" s="464"/>
      <c r="C2" s="464"/>
      <c r="D2" s="464"/>
      <c r="E2" s="464"/>
      <c r="F2" s="464"/>
      <c r="G2" s="464"/>
      <c r="H2" s="464"/>
      <c r="I2" s="464"/>
      <c r="J2" s="464"/>
    </row>
    <row r="3" spans="1:10" x14ac:dyDescent="0.25">
      <c r="A3" s="464"/>
      <c r="B3" s="464"/>
      <c r="C3" s="464"/>
      <c r="D3" s="464"/>
      <c r="E3" s="464"/>
      <c r="F3" s="464"/>
      <c r="G3" s="464"/>
      <c r="H3" s="464"/>
      <c r="I3" s="464"/>
      <c r="J3" s="464"/>
    </row>
    <row r="4" spans="1:10" x14ac:dyDescent="0.25">
      <c r="A4" s="464"/>
      <c r="B4" s="464"/>
      <c r="C4" s="464"/>
      <c r="D4" s="464"/>
      <c r="E4" s="464"/>
      <c r="F4" s="464"/>
      <c r="G4" s="464"/>
      <c r="H4" s="464"/>
      <c r="I4" s="464"/>
      <c r="J4" s="464"/>
    </row>
    <row r="5" spans="1:10" x14ac:dyDescent="0.25">
      <c r="A5" s="464"/>
      <c r="B5" s="464"/>
      <c r="C5" s="464"/>
      <c r="D5" s="464"/>
      <c r="E5" s="464"/>
      <c r="F5" s="464"/>
      <c r="G5" s="464"/>
      <c r="H5" s="464"/>
      <c r="I5" s="464"/>
      <c r="J5" s="464"/>
    </row>
    <row r="6" spans="1:10" x14ac:dyDescent="0.25">
      <c r="A6" s="464"/>
      <c r="B6" s="464"/>
      <c r="C6" s="464"/>
      <c r="D6" s="464"/>
      <c r="E6" s="464"/>
      <c r="F6" s="464"/>
      <c r="G6" s="464"/>
      <c r="H6" s="464"/>
      <c r="I6" s="464"/>
      <c r="J6" s="464"/>
    </row>
    <row r="7" spans="1:10" ht="14.4" x14ac:dyDescent="0.25">
      <c r="A7" s="180" t="s">
        <v>0</v>
      </c>
      <c r="B7" s="180" t="s">
        <v>381</v>
      </c>
      <c r="C7" s="180" t="s">
        <v>2</v>
      </c>
      <c r="D7" s="180" t="s">
        <v>325</v>
      </c>
      <c r="E7" s="180" t="s">
        <v>326</v>
      </c>
      <c r="F7" s="180" t="s">
        <v>3</v>
      </c>
      <c r="G7" s="180" t="s">
        <v>382</v>
      </c>
      <c r="H7" s="180" t="s">
        <v>329</v>
      </c>
    </row>
    <row r="8" spans="1:10" ht="14.4" x14ac:dyDescent="0.3">
      <c r="A8" s="178" t="s">
        <v>8</v>
      </c>
      <c r="B8" s="179" t="s">
        <v>383</v>
      </c>
      <c r="C8" s="178" t="s">
        <v>384</v>
      </c>
      <c r="D8" s="178">
        <v>1</v>
      </c>
      <c r="E8" s="178" t="s">
        <v>354</v>
      </c>
      <c r="F8" s="179" t="s">
        <v>346</v>
      </c>
      <c r="G8" s="179" t="s">
        <v>331</v>
      </c>
      <c r="H8" s="179" t="s">
        <v>385</v>
      </c>
    </row>
    <row r="9" spans="1:10" ht="14.4" x14ac:dyDescent="0.3">
      <c r="A9" s="178" t="s">
        <v>10</v>
      </c>
      <c r="B9" s="179" t="s">
        <v>386</v>
      </c>
      <c r="C9" s="178" t="s">
        <v>8</v>
      </c>
      <c r="D9" s="178">
        <v>2</v>
      </c>
      <c r="E9" s="178" t="s">
        <v>354</v>
      </c>
      <c r="F9" s="179" t="s">
        <v>346</v>
      </c>
      <c r="G9" s="179" t="s">
        <v>331</v>
      </c>
      <c r="H9" s="179" t="s">
        <v>385</v>
      </c>
    </row>
    <row r="10" spans="1:10" ht="14.4" x14ac:dyDescent="0.3">
      <c r="A10" s="178" t="s">
        <v>11</v>
      </c>
      <c r="B10" s="179" t="s">
        <v>387</v>
      </c>
      <c r="C10" s="178" t="s">
        <v>10</v>
      </c>
      <c r="D10" s="178">
        <v>1</v>
      </c>
      <c r="E10" s="178" t="s">
        <v>354</v>
      </c>
      <c r="F10" s="179" t="s">
        <v>346</v>
      </c>
      <c r="G10" s="179" t="s">
        <v>331</v>
      </c>
      <c r="H10" s="179" t="s">
        <v>385</v>
      </c>
    </row>
    <row r="11" spans="1:10" ht="14.4" x14ac:dyDescent="0.3">
      <c r="A11" s="178" t="s">
        <v>344</v>
      </c>
      <c r="B11" s="179" t="s">
        <v>388</v>
      </c>
      <c r="C11" s="178" t="s">
        <v>11</v>
      </c>
      <c r="D11" s="178">
        <v>1</v>
      </c>
      <c r="E11" s="178" t="s">
        <v>354</v>
      </c>
      <c r="F11" s="179" t="s">
        <v>345</v>
      </c>
      <c r="G11" s="179" t="s">
        <v>331</v>
      </c>
      <c r="H11" s="179" t="s">
        <v>385</v>
      </c>
    </row>
    <row r="12" spans="1:10" ht="14.4" x14ac:dyDescent="0.3">
      <c r="A12" s="178" t="s">
        <v>4</v>
      </c>
      <c r="B12" s="179" t="s">
        <v>339</v>
      </c>
      <c r="C12" s="178" t="s">
        <v>344</v>
      </c>
      <c r="D12" s="178">
        <v>2</v>
      </c>
      <c r="E12" s="178" t="s">
        <v>330</v>
      </c>
      <c r="F12" s="179" t="s">
        <v>345</v>
      </c>
      <c r="G12" s="179" t="s">
        <v>331</v>
      </c>
      <c r="H12" s="179" t="s">
        <v>385</v>
      </c>
    </row>
    <row r="13" spans="1:10" ht="14.4" x14ac:dyDescent="0.3">
      <c r="A13" s="178" t="s">
        <v>5</v>
      </c>
      <c r="B13" s="179" t="s">
        <v>389</v>
      </c>
      <c r="C13" s="178" t="s">
        <v>4</v>
      </c>
      <c r="D13" s="178">
        <v>1</v>
      </c>
      <c r="E13" s="178" t="s">
        <v>330</v>
      </c>
      <c r="F13" s="179" t="s">
        <v>345</v>
      </c>
      <c r="G13" s="179" t="s">
        <v>331</v>
      </c>
      <c r="H13" s="179" t="s">
        <v>385</v>
      </c>
    </row>
    <row r="14" spans="1:10" ht="14.4" x14ac:dyDescent="0.3">
      <c r="A14" s="178" t="s">
        <v>6</v>
      </c>
      <c r="B14" s="179" t="s">
        <v>390</v>
      </c>
      <c r="C14" s="178" t="s">
        <v>5</v>
      </c>
      <c r="D14" s="178">
        <v>1</v>
      </c>
      <c r="E14" s="178" t="s">
        <v>330</v>
      </c>
      <c r="F14" s="179" t="s">
        <v>345</v>
      </c>
      <c r="G14" s="179" t="s">
        <v>331</v>
      </c>
      <c r="H14" s="179" t="s">
        <v>385</v>
      </c>
    </row>
    <row r="15" spans="1:10" ht="14.4" x14ac:dyDescent="0.3">
      <c r="A15" s="178" t="s">
        <v>347</v>
      </c>
      <c r="B15" s="179" t="s">
        <v>391</v>
      </c>
      <c r="C15" s="178" t="s">
        <v>6</v>
      </c>
      <c r="D15" s="178">
        <v>1</v>
      </c>
      <c r="E15" s="178" t="s">
        <v>330</v>
      </c>
      <c r="F15" s="179" t="s">
        <v>355</v>
      </c>
      <c r="G15" s="179" t="s">
        <v>356</v>
      </c>
      <c r="H15" s="179" t="s">
        <v>385</v>
      </c>
    </row>
    <row r="16" spans="1:10" ht="14.4" x14ac:dyDescent="0.3">
      <c r="A16" s="178" t="s">
        <v>348</v>
      </c>
      <c r="B16" s="179" t="s">
        <v>392</v>
      </c>
      <c r="C16" s="178" t="s">
        <v>347</v>
      </c>
      <c r="D16" s="178">
        <v>1</v>
      </c>
      <c r="E16" s="178" t="s">
        <v>330</v>
      </c>
      <c r="F16" s="179" t="s">
        <v>355</v>
      </c>
      <c r="G16" s="179" t="s">
        <v>356</v>
      </c>
      <c r="H16" s="179" t="s">
        <v>385</v>
      </c>
    </row>
    <row r="17" spans="1:8" ht="14.4" x14ac:dyDescent="0.3">
      <c r="A17" s="178" t="s">
        <v>12</v>
      </c>
      <c r="B17" s="179" t="s">
        <v>393</v>
      </c>
      <c r="C17" s="178" t="s">
        <v>348</v>
      </c>
      <c r="D17" s="178">
        <v>2</v>
      </c>
      <c r="E17" s="178" t="s">
        <v>394</v>
      </c>
      <c r="F17" s="179" t="s">
        <v>362</v>
      </c>
      <c r="G17" s="179" t="s">
        <v>333</v>
      </c>
      <c r="H17" s="179" t="s">
        <v>385</v>
      </c>
    </row>
    <row r="18" spans="1:8" ht="14.4" x14ac:dyDescent="0.3">
      <c r="A18" s="178" t="s">
        <v>13</v>
      </c>
      <c r="B18" s="179" t="s">
        <v>395</v>
      </c>
      <c r="C18" s="178" t="s">
        <v>12</v>
      </c>
      <c r="D18" s="178">
        <v>2</v>
      </c>
      <c r="E18" s="178" t="s">
        <v>394</v>
      </c>
      <c r="F18" s="179" t="s">
        <v>362</v>
      </c>
      <c r="G18" s="179" t="s">
        <v>333</v>
      </c>
      <c r="H18" s="179" t="s">
        <v>385</v>
      </c>
    </row>
    <row r="19" spans="1:8" ht="14.4" x14ac:dyDescent="0.3">
      <c r="A19" s="178" t="s">
        <v>334</v>
      </c>
      <c r="B19" s="179" t="s">
        <v>396</v>
      </c>
      <c r="C19" s="178" t="s">
        <v>13</v>
      </c>
      <c r="D19" s="178">
        <v>1</v>
      </c>
      <c r="E19" s="178" t="s">
        <v>394</v>
      </c>
      <c r="F19" s="179" t="s">
        <v>362</v>
      </c>
      <c r="G19" s="179" t="s">
        <v>333</v>
      </c>
      <c r="H19" s="179" t="s">
        <v>385</v>
      </c>
    </row>
    <row r="20" spans="1:8" ht="14.4" x14ac:dyDescent="0.3">
      <c r="A20" s="178" t="s">
        <v>335</v>
      </c>
      <c r="B20" s="179" t="s">
        <v>397</v>
      </c>
      <c r="C20" s="178" t="s">
        <v>334</v>
      </c>
      <c r="D20" s="178">
        <v>1</v>
      </c>
      <c r="E20" s="178" t="s">
        <v>394</v>
      </c>
      <c r="F20" s="179" t="s">
        <v>362</v>
      </c>
      <c r="G20" s="179" t="s">
        <v>333</v>
      </c>
      <c r="H20" s="179" t="s">
        <v>385</v>
      </c>
    </row>
    <row r="21" spans="1:8" ht="14.4" x14ac:dyDescent="0.3">
      <c r="A21" s="178" t="s">
        <v>7</v>
      </c>
      <c r="B21" s="179" t="s">
        <v>398</v>
      </c>
      <c r="C21" s="178" t="s">
        <v>335</v>
      </c>
      <c r="D21" s="178">
        <v>2</v>
      </c>
      <c r="E21" s="178" t="s">
        <v>399</v>
      </c>
      <c r="F21" s="179" t="s">
        <v>345</v>
      </c>
      <c r="G21" s="179" t="s">
        <v>331</v>
      </c>
      <c r="H21" s="179" t="s">
        <v>385</v>
      </c>
    </row>
    <row r="22" spans="1:8" ht="14.4" x14ac:dyDescent="0.3">
      <c r="A22" s="178" t="s">
        <v>28</v>
      </c>
      <c r="B22" s="179" t="s">
        <v>400</v>
      </c>
      <c r="C22" s="178" t="s">
        <v>7</v>
      </c>
      <c r="D22" s="178">
        <v>2</v>
      </c>
      <c r="E22" s="178" t="s">
        <v>399</v>
      </c>
      <c r="F22" s="179" t="s">
        <v>369</v>
      </c>
      <c r="G22" s="179" t="s">
        <v>373</v>
      </c>
      <c r="H22" s="179" t="s">
        <v>385</v>
      </c>
    </row>
    <row r="23" spans="1:8" ht="14.4" x14ac:dyDescent="0.3">
      <c r="A23" s="178" t="s">
        <v>337</v>
      </c>
      <c r="B23" s="179" t="s">
        <v>401</v>
      </c>
      <c r="C23" s="178" t="s">
        <v>7</v>
      </c>
      <c r="D23" s="178">
        <v>2</v>
      </c>
      <c r="E23" s="178" t="s">
        <v>399</v>
      </c>
      <c r="F23" s="179" t="s">
        <v>369</v>
      </c>
      <c r="G23" s="179" t="s">
        <v>336</v>
      </c>
      <c r="H23" s="179" t="s">
        <v>385</v>
      </c>
    </row>
    <row r="24" spans="1:8" ht="14.4" x14ac:dyDescent="0.3">
      <c r="A24" s="178" t="s">
        <v>338</v>
      </c>
      <c r="B24" s="179" t="s">
        <v>402</v>
      </c>
      <c r="C24" s="178" t="s">
        <v>403</v>
      </c>
      <c r="D24" s="178">
        <v>1</v>
      </c>
      <c r="E24" s="178" t="s">
        <v>399</v>
      </c>
      <c r="F24" s="179" t="s">
        <v>369</v>
      </c>
      <c r="G24" s="179" t="s">
        <v>373</v>
      </c>
      <c r="H24" s="179" t="s">
        <v>385</v>
      </c>
    </row>
    <row r="25" spans="1:8" ht="14.4" x14ac:dyDescent="0.3">
      <c r="A25" s="178" t="s">
        <v>14</v>
      </c>
      <c r="B25" s="179" t="s">
        <v>404</v>
      </c>
      <c r="C25" s="178" t="s">
        <v>338</v>
      </c>
      <c r="D25" s="178">
        <v>2</v>
      </c>
      <c r="E25" s="178" t="s">
        <v>405</v>
      </c>
      <c r="F25" s="179" t="s">
        <v>369</v>
      </c>
      <c r="G25" s="179" t="s">
        <v>373</v>
      </c>
      <c r="H25" s="179" t="s">
        <v>385</v>
      </c>
    </row>
    <row r="26" spans="1:8" ht="14.4" x14ac:dyDescent="0.3">
      <c r="A26" s="178" t="s">
        <v>15</v>
      </c>
      <c r="B26" s="179" t="s">
        <v>406</v>
      </c>
      <c r="C26" s="178" t="s">
        <v>14</v>
      </c>
      <c r="D26" s="178">
        <v>1</v>
      </c>
      <c r="E26" s="178" t="s">
        <v>405</v>
      </c>
      <c r="F26" s="179" t="s">
        <v>369</v>
      </c>
      <c r="G26" s="179" t="s">
        <v>373</v>
      </c>
      <c r="H26" s="179" t="s">
        <v>385</v>
      </c>
    </row>
    <row r="27" spans="1:8" ht="14.4" x14ac:dyDescent="0.3">
      <c r="A27" s="178" t="s">
        <v>78</v>
      </c>
      <c r="B27" s="179" t="s">
        <v>407</v>
      </c>
      <c r="C27" s="178" t="s">
        <v>338</v>
      </c>
      <c r="D27" s="178">
        <v>3</v>
      </c>
      <c r="E27" s="178" t="s">
        <v>408</v>
      </c>
      <c r="F27" s="179" t="s">
        <v>346</v>
      </c>
      <c r="G27" s="179" t="s">
        <v>409</v>
      </c>
      <c r="H27" s="179" t="s">
        <v>385</v>
      </c>
    </row>
    <row r="28" spans="1:8" ht="14.4" x14ac:dyDescent="0.3">
      <c r="A28" s="178" t="s">
        <v>376</v>
      </c>
      <c r="B28" s="179" t="s">
        <v>81</v>
      </c>
      <c r="C28" s="178" t="s">
        <v>78</v>
      </c>
      <c r="D28" s="178">
        <v>1</v>
      </c>
      <c r="E28" s="178" t="s">
        <v>408</v>
      </c>
      <c r="F28" s="179" t="s">
        <v>346</v>
      </c>
      <c r="G28" s="179" t="s">
        <v>380</v>
      </c>
      <c r="H28" s="179" t="s">
        <v>385</v>
      </c>
    </row>
    <row r="29" spans="1:8" ht="14.4" x14ac:dyDescent="0.3">
      <c r="A29" s="178" t="s">
        <v>377</v>
      </c>
      <c r="B29" s="179" t="s">
        <v>410</v>
      </c>
      <c r="C29" s="178" t="s">
        <v>376</v>
      </c>
      <c r="D29" s="178" t="s">
        <v>411</v>
      </c>
      <c r="E29" s="178" t="s">
        <v>408</v>
      </c>
      <c r="F29" s="179" t="s">
        <v>346</v>
      </c>
      <c r="G29" s="179" t="s">
        <v>331</v>
      </c>
      <c r="H29" s="179" t="s">
        <v>385</v>
      </c>
    </row>
  </sheetData>
  <mergeCells count="1">
    <mergeCell ref="A1:J6"/>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F849-12FA-4900-9F82-8B69908F3628}">
  <sheetPr codeName="Planilha8"/>
  <dimension ref="A1:N20"/>
  <sheetViews>
    <sheetView topLeftCell="C1" workbookViewId="0">
      <selection activeCell="I23" sqref="I23"/>
    </sheetView>
  </sheetViews>
  <sheetFormatPr defaultRowHeight="13.2" x14ac:dyDescent="0.25"/>
  <cols>
    <col min="1" max="1" width="3.6640625" bestFit="1" customWidth="1"/>
    <col min="2" max="2" width="30.109375" customWidth="1"/>
    <col min="3" max="3" width="27.44140625" customWidth="1"/>
    <col min="4" max="4" width="32.88671875" customWidth="1"/>
    <col min="5" max="5" width="31.109375" customWidth="1"/>
    <col min="6" max="6" width="35.88671875" customWidth="1"/>
    <col min="7" max="7" width="12" customWidth="1"/>
    <col min="8" max="8" width="13.33203125" customWidth="1"/>
    <col min="9" max="9" width="15.5546875" customWidth="1"/>
    <col min="10" max="10" width="15.44140625" customWidth="1"/>
    <col min="11" max="11" width="19.88671875" customWidth="1"/>
  </cols>
  <sheetData>
    <row r="1" spans="1:14" ht="12.75" customHeight="1" x14ac:dyDescent="0.25">
      <c r="A1" s="470" t="s">
        <v>508</v>
      </c>
      <c r="B1" s="471"/>
      <c r="C1" s="471"/>
      <c r="D1" s="471"/>
      <c r="E1" s="471"/>
      <c r="F1" s="471"/>
      <c r="G1" s="471"/>
      <c r="H1" s="471"/>
      <c r="I1" s="471"/>
      <c r="J1" s="471"/>
      <c r="K1" s="471"/>
      <c r="L1" s="472"/>
      <c r="M1" s="267"/>
      <c r="N1" s="267"/>
    </row>
    <row r="2" spans="1:14" ht="12.75" customHeight="1" x14ac:dyDescent="0.25">
      <c r="A2" s="473"/>
      <c r="B2" s="474"/>
      <c r="C2" s="474"/>
      <c r="D2" s="474"/>
      <c r="E2" s="474"/>
      <c r="F2" s="474"/>
      <c r="G2" s="474"/>
      <c r="H2" s="474"/>
      <c r="I2" s="474"/>
      <c r="J2" s="474"/>
      <c r="K2" s="474"/>
      <c r="L2" s="475"/>
      <c r="M2" s="267"/>
      <c r="N2" s="267"/>
    </row>
    <row r="3" spans="1:14" ht="12.75" customHeight="1" x14ac:dyDescent="0.25">
      <c r="A3" s="473"/>
      <c r="B3" s="474"/>
      <c r="C3" s="474"/>
      <c r="D3" s="474"/>
      <c r="E3" s="474"/>
      <c r="F3" s="474"/>
      <c r="G3" s="474"/>
      <c r="H3" s="474"/>
      <c r="I3" s="474"/>
      <c r="J3" s="474"/>
      <c r="K3" s="474"/>
      <c r="L3" s="475"/>
      <c r="M3" s="267"/>
      <c r="N3" s="267"/>
    </row>
    <row r="4" spans="1:14" ht="12.75" customHeight="1" x14ac:dyDescent="0.25">
      <c r="A4" s="473" t="str">
        <f>[4]Capa!E6</f>
        <v>CD - ComparaDrive</v>
      </c>
      <c r="B4" s="474"/>
      <c r="C4" s="474"/>
      <c r="D4" s="474"/>
      <c r="E4" s="474"/>
      <c r="F4" s="474"/>
      <c r="G4" s="474"/>
      <c r="H4" s="474"/>
      <c r="I4" s="474"/>
      <c r="J4" s="474"/>
      <c r="K4" s="474"/>
      <c r="L4" s="475"/>
      <c r="M4" s="267"/>
      <c r="N4" s="267"/>
    </row>
    <row r="5" spans="1:14" ht="13.5" customHeight="1" thickBot="1" x14ac:dyDescent="0.3">
      <c r="A5" s="476"/>
      <c r="B5" s="477"/>
      <c r="C5" s="477"/>
      <c r="D5" s="477"/>
      <c r="E5" s="477"/>
      <c r="F5" s="477"/>
      <c r="G5" s="477"/>
      <c r="H5" s="477"/>
      <c r="I5" s="477"/>
      <c r="J5" s="477"/>
      <c r="K5" s="477"/>
      <c r="L5" s="475"/>
      <c r="M5" s="267"/>
      <c r="N5" s="267"/>
    </row>
    <row r="6" spans="1:14" ht="13.8" thickBot="1" x14ac:dyDescent="0.3">
      <c r="A6" s="478" t="s">
        <v>509</v>
      </c>
      <c r="B6" s="268"/>
      <c r="C6" s="268"/>
      <c r="D6" s="480" t="s">
        <v>510</v>
      </c>
      <c r="E6" s="481"/>
      <c r="F6" s="482"/>
      <c r="G6" s="483" t="s">
        <v>511</v>
      </c>
      <c r="H6" s="483" t="s">
        <v>512</v>
      </c>
      <c r="I6" s="465" t="s">
        <v>513</v>
      </c>
      <c r="J6" s="467" t="s">
        <v>514</v>
      </c>
      <c r="K6" s="269"/>
      <c r="L6" s="469" t="s">
        <v>515</v>
      </c>
      <c r="M6" s="267"/>
      <c r="N6" s="267"/>
    </row>
    <row r="7" spans="1:14" ht="21" thickBot="1" x14ac:dyDescent="0.3">
      <c r="A7" s="479"/>
      <c r="B7" s="270" t="s">
        <v>594</v>
      </c>
      <c r="C7" s="270" t="s">
        <v>516</v>
      </c>
      <c r="D7" s="271" t="s">
        <v>517</v>
      </c>
      <c r="E7" s="271" t="s">
        <v>518</v>
      </c>
      <c r="F7" s="272" t="s">
        <v>519</v>
      </c>
      <c r="G7" s="484"/>
      <c r="H7" s="484"/>
      <c r="I7" s="466"/>
      <c r="J7" s="468"/>
      <c r="K7" s="273" t="s">
        <v>520</v>
      </c>
      <c r="L7" s="469"/>
      <c r="M7" s="274"/>
      <c r="N7" s="274"/>
    </row>
    <row r="8" spans="1:14" ht="52.8" x14ac:dyDescent="0.25">
      <c r="A8" s="275" t="s">
        <v>521</v>
      </c>
      <c r="B8" s="276" t="s">
        <v>522</v>
      </c>
      <c r="C8" s="276" t="s">
        <v>523</v>
      </c>
      <c r="D8" s="276" t="s">
        <v>524</v>
      </c>
      <c r="E8" s="276" t="s">
        <v>525</v>
      </c>
      <c r="F8" s="276" t="s">
        <v>526</v>
      </c>
      <c r="G8" s="276" t="s">
        <v>527</v>
      </c>
      <c r="H8" s="276" t="s">
        <v>528</v>
      </c>
      <c r="I8" s="276" t="s">
        <v>529</v>
      </c>
      <c r="J8" s="276" t="s">
        <v>530</v>
      </c>
      <c r="K8" s="277" t="s">
        <v>531</v>
      </c>
      <c r="L8" s="275">
        <v>0.32</v>
      </c>
      <c r="M8" s="267"/>
      <c r="N8" s="267"/>
    </row>
    <row r="9" spans="1:14" ht="52.8" x14ac:dyDescent="0.25">
      <c r="A9" s="278" t="s">
        <v>532</v>
      </c>
      <c r="B9" s="279" t="s">
        <v>533</v>
      </c>
      <c r="C9" s="279" t="s">
        <v>534</v>
      </c>
      <c r="D9" s="279" t="s">
        <v>535</v>
      </c>
      <c r="E9" s="279" t="s">
        <v>536</v>
      </c>
      <c r="F9" s="279" t="s">
        <v>537</v>
      </c>
      <c r="G9" s="279" t="s">
        <v>527</v>
      </c>
      <c r="H9" s="279" t="s">
        <v>528</v>
      </c>
      <c r="I9" s="279" t="s">
        <v>538</v>
      </c>
      <c r="J9" s="279" t="s">
        <v>539</v>
      </c>
      <c r="K9" s="277"/>
      <c r="L9" s="275">
        <v>0.08</v>
      </c>
      <c r="M9" s="267"/>
      <c r="N9" s="267"/>
    </row>
    <row r="10" spans="1:14" ht="66" x14ac:dyDescent="0.25">
      <c r="A10" s="278" t="s">
        <v>540</v>
      </c>
      <c r="B10" s="279" t="s">
        <v>541</v>
      </c>
      <c r="C10" s="279" t="s">
        <v>542</v>
      </c>
      <c r="D10" s="279" t="s">
        <v>543</v>
      </c>
      <c r="E10" s="279" t="s">
        <v>544</v>
      </c>
      <c r="F10" s="279" t="s">
        <v>545</v>
      </c>
      <c r="G10" s="279" t="s">
        <v>546</v>
      </c>
      <c r="H10" s="279" t="s">
        <v>547</v>
      </c>
      <c r="I10" s="279" t="s">
        <v>548</v>
      </c>
      <c r="J10" s="279" t="s">
        <v>549</v>
      </c>
      <c r="K10" s="277"/>
      <c r="L10" s="275">
        <v>0.32</v>
      </c>
      <c r="M10" s="267"/>
      <c r="N10" s="267"/>
    </row>
    <row r="11" spans="1:14" ht="66" x14ac:dyDescent="0.25">
      <c r="A11" s="278" t="s">
        <v>550</v>
      </c>
      <c r="B11" s="279" t="s">
        <v>551</v>
      </c>
      <c r="C11" s="279" t="s">
        <v>552</v>
      </c>
      <c r="D11" s="279" t="s">
        <v>553</v>
      </c>
      <c r="E11" s="279" t="s">
        <v>554</v>
      </c>
      <c r="F11" s="279" t="s">
        <v>555</v>
      </c>
      <c r="G11" s="279" t="s">
        <v>556</v>
      </c>
      <c r="H11" s="279" t="s">
        <v>557</v>
      </c>
      <c r="I11" s="279" t="s">
        <v>558</v>
      </c>
      <c r="J11" s="279" t="s">
        <v>559</v>
      </c>
      <c r="K11" s="277"/>
      <c r="L11" s="275">
        <v>0.32</v>
      </c>
      <c r="M11" s="267"/>
      <c r="N11" s="267"/>
    </row>
    <row r="12" spans="1:14" ht="52.8" x14ac:dyDescent="0.25">
      <c r="A12" s="278" t="s">
        <v>560</v>
      </c>
      <c r="B12" s="279" t="s">
        <v>561</v>
      </c>
      <c r="C12" s="279" t="s">
        <v>562</v>
      </c>
      <c r="D12" s="279" t="s">
        <v>563</v>
      </c>
      <c r="E12" s="279" t="s">
        <v>564</v>
      </c>
      <c r="F12" s="279" t="s">
        <v>565</v>
      </c>
      <c r="G12" s="279" t="s">
        <v>546</v>
      </c>
      <c r="H12" s="279" t="s">
        <v>528</v>
      </c>
      <c r="I12" s="279" t="s">
        <v>566</v>
      </c>
      <c r="J12" s="279" t="s">
        <v>567</v>
      </c>
      <c r="K12" s="277"/>
      <c r="L12" s="275">
        <v>0.04</v>
      </c>
      <c r="M12" s="267"/>
      <c r="N12" s="267"/>
    </row>
    <row r="13" spans="1:14" ht="52.8" x14ac:dyDescent="0.25">
      <c r="A13" s="278" t="s">
        <v>568</v>
      </c>
      <c r="B13" s="279" t="s">
        <v>569</v>
      </c>
      <c r="C13" s="279" t="s">
        <v>570</v>
      </c>
      <c r="D13" s="279" t="s">
        <v>571</v>
      </c>
      <c r="E13" s="279" t="s">
        <v>572</v>
      </c>
      <c r="F13" s="279" t="s">
        <v>573</v>
      </c>
      <c r="G13" s="279" t="s">
        <v>527</v>
      </c>
      <c r="H13" s="279" t="s">
        <v>574</v>
      </c>
      <c r="I13" s="279" t="s">
        <v>575</v>
      </c>
      <c r="J13" s="279" t="s">
        <v>576</v>
      </c>
      <c r="K13" s="277"/>
      <c r="L13" s="275">
        <v>0.08</v>
      </c>
      <c r="M13" s="267"/>
      <c r="N13" s="267"/>
    </row>
    <row r="14" spans="1:14" ht="52.8" x14ac:dyDescent="0.25">
      <c r="A14" s="278" t="s">
        <v>577</v>
      </c>
      <c r="B14" s="279" t="s">
        <v>578</v>
      </c>
      <c r="C14" s="279" t="s">
        <v>579</v>
      </c>
      <c r="D14" s="279" t="s">
        <v>580</v>
      </c>
      <c r="E14" s="279" t="s">
        <v>581</v>
      </c>
      <c r="F14" s="279" t="s">
        <v>582</v>
      </c>
      <c r="G14" s="279" t="s">
        <v>583</v>
      </c>
      <c r="H14" s="279" t="s">
        <v>557</v>
      </c>
      <c r="I14" s="279" t="s">
        <v>584</v>
      </c>
      <c r="J14" s="279" t="s">
        <v>585</v>
      </c>
      <c r="K14" s="277"/>
      <c r="L14" s="275">
        <v>0.08</v>
      </c>
      <c r="M14" s="267"/>
      <c r="N14" s="267"/>
    </row>
    <row r="15" spans="1:14" ht="66" x14ac:dyDescent="0.25">
      <c r="A15" s="278" t="s">
        <v>586</v>
      </c>
      <c r="B15" s="279" t="s">
        <v>587</v>
      </c>
      <c r="C15" s="279" t="s">
        <v>588</v>
      </c>
      <c r="D15" s="279" t="s">
        <v>589</v>
      </c>
      <c r="E15" s="279" t="s">
        <v>590</v>
      </c>
      <c r="F15" s="279" t="s">
        <v>591</v>
      </c>
      <c r="G15" s="279" t="s">
        <v>556</v>
      </c>
      <c r="H15" s="279" t="s">
        <v>528</v>
      </c>
      <c r="I15" s="279" t="s">
        <v>592</v>
      </c>
      <c r="J15" s="279" t="s">
        <v>593</v>
      </c>
      <c r="K15" s="277"/>
      <c r="L15" s="275">
        <v>0.32</v>
      </c>
      <c r="M15" s="267"/>
      <c r="N15" s="267"/>
    </row>
    <row r="16" spans="1:14" x14ac:dyDescent="0.25">
      <c r="A16" s="267"/>
      <c r="B16" s="267"/>
      <c r="C16" s="267"/>
      <c r="D16" s="267"/>
      <c r="E16" s="280"/>
      <c r="F16" s="267"/>
      <c r="G16" s="281"/>
      <c r="H16" s="281"/>
      <c r="I16" s="282"/>
      <c r="J16" s="282"/>
      <c r="K16" s="267"/>
      <c r="L16" s="267"/>
      <c r="M16" s="267"/>
      <c r="N16" s="267"/>
    </row>
    <row r="17" spans="1:14" x14ac:dyDescent="0.25">
      <c r="A17" s="267"/>
      <c r="B17" s="267"/>
      <c r="C17" s="267"/>
      <c r="D17" s="267"/>
      <c r="E17" s="280"/>
      <c r="F17" s="267"/>
      <c r="G17" s="281"/>
      <c r="H17" s="281"/>
      <c r="I17" s="282"/>
      <c r="J17" s="282"/>
      <c r="K17" s="267"/>
      <c r="L17" s="267"/>
      <c r="M17" s="267"/>
      <c r="N17" s="267"/>
    </row>
    <row r="18" spans="1:14" x14ac:dyDescent="0.25">
      <c r="A18" s="267"/>
      <c r="B18" s="267"/>
      <c r="C18" s="267"/>
      <c r="D18" s="267"/>
      <c r="E18" s="280"/>
      <c r="F18" s="267"/>
      <c r="G18" s="281"/>
      <c r="H18" s="281"/>
      <c r="I18" s="282"/>
      <c r="J18" s="282"/>
      <c r="K18" s="267"/>
      <c r="L18" s="267"/>
      <c r="M18" s="267"/>
      <c r="N18" s="267"/>
    </row>
    <row r="19" spans="1:14" x14ac:dyDescent="0.25">
      <c r="A19" s="267"/>
      <c r="B19" s="267"/>
      <c r="C19" s="267"/>
      <c r="D19" s="267"/>
      <c r="E19" s="280"/>
      <c r="F19" s="267"/>
      <c r="G19" s="281"/>
      <c r="H19" s="281"/>
      <c r="I19" s="282"/>
      <c r="J19" s="282"/>
      <c r="K19" s="267"/>
      <c r="L19" s="267"/>
      <c r="M19" s="267"/>
      <c r="N19" s="267"/>
    </row>
    <row r="20" spans="1:14" x14ac:dyDescent="0.25">
      <c r="A20" s="267"/>
      <c r="B20" s="267"/>
      <c r="C20" s="267"/>
      <c r="D20" s="267"/>
      <c r="E20" s="280"/>
      <c r="F20" s="267"/>
      <c r="G20" s="281"/>
      <c r="H20" s="281"/>
      <c r="I20" s="282"/>
      <c r="J20" s="282"/>
      <c r="K20" s="267"/>
      <c r="L20" s="267"/>
      <c r="M20" s="267"/>
      <c r="N20" s="267"/>
    </row>
  </sheetData>
  <mergeCells count="9">
    <mergeCell ref="I6:I7"/>
    <mergeCell ref="J6:J7"/>
    <mergeCell ref="L6:L7"/>
    <mergeCell ref="A1:L3"/>
    <mergeCell ref="A4:L5"/>
    <mergeCell ref="A6:A7"/>
    <mergeCell ref="D6:F6"/>
    <mergeCell ref="G6:G7"/>
    <mergeCell ref="H6:H7"/>
  </mergeCells>
  <conditionalFormatting sqref="L8:L15">
    <cfRule type="cellIs" dxfId="6" priority="1" stopIfTrue="1" operator="between">
      <formula>0.005</formula>
      <formula>0.04</formula>
    </cfRule>
    <cfRule type="cellIs" dxfId="5" priority="2" stopIfTrue="1" operator="between">
      <formula>0.05</formula>
      <formula>0.17</formula>
    </cfRule>
    <cfRule type="cellIs" dxfId="4" priority="3" stopIfTrue="1" operator="between">
      <formula>0.18</formula>
      <formula>0.81</formula>
    </cfRule>
  </conditionalFormatting>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B39FE-4A3E-46D9-8D8B-E18E443EAF60}">
  <sheetPr codeName="Planilha9"/>
  <dimension ref="A1:O29"/>
  <sheetViews>
    <sheetView topLeftCell="D1" workbookViewId="0">
      <selection activeCell="F21" sqref="F21"/>
    </sheetView>
  </sheetViews>
  <sheetFormatPr defaultRowHeight="13.2" x14ac:dyDescent="0.25"/>
  <cols>
    <col min="1" max="1" width="3.6640625" bestFit="1" customWidth="1"/>
    <col min="2" max="2" width="33.109375" customWidth="1"/>
    <col min="3" max="3" width="30.109375" customWidth="1"/>
    <col min="4" max="4" width="37.109375" customWidth="1"/>
    <col min="5" max="5" width="13.5546875" customWidth="1"/>
    <col min="6" max="6" width="23.109375" customWidth="1"/>
    <col min="7" max="7" width="19.109375" customWidth="1"/>
    <col min="8" max="8" width="20.5546875" customWidth="1"/>
    <col min="9" max="9" width="17.6640625" customWidth="1"/>
    <col min="10" max="10" width="17" customWidth="1"/>
    <col min="11" max="11" width="19.44140625" customWidth="1"/>
    <col min="12" max="12" width="13.44140625" customWidth="1"/>
  </cols>
  <sheetData>
    <row r="1" spans="1:15" ht="12.75" customHeight="1" x14ac:dyDescent="0.25">
      <c r="A1" s="473" t="s">
        <v>595</v>
      </c>
      <c r="B1" s="474"/>
      <c r="C1" s="474"/>
      <c r="D1" s="474"/>
      <c r="E1" s="474"/>
      <c r="F1" s="474"/>
      <c r="G1" s="474"/>
      <c r="H1" s="474"/>
      <c r="I1" s="474"/>
      <c r="J1" s="474"/>
      <c r="K1" s="494"/>
      <c r="L1" s="494"/>
      <c r="M1" s="494"/>
      <c r="N1" s="494"/>
      <c r="O1" s="494"/>
    </row>
    <row r="2" spans="1:15" ht="13.8" thickBot="1" x14ac:dyDescent="0.3">
      <c r="A2" s="473"/>
      <c r="B2" s="474"/>
      <c r="C2" s="474"/>
      <c r="D2" s="474"/>
      <c r="E2" s="474"/>
      <c r="F2" s="474"/>
      <c r="G2" s="474"/>
      <c r="H2" s="474"/>
      <c r="I2" s="474"/>
      <c r="J2" s="474"/>
      <c r="K2" s="283" t="s">
        <v>596</v>
      </c>
      <c r="L2" s="284"/>
      <c r="M2" s="284">
        <v>29700</v>
      </c>
      <c r="N2" s="285" t="s">
        <v>597</v>
      </c>
      <c r="O2" s="267"/>
    </row>
    <row r="3" spans="1:15" x14ac:dyDescent="0.25">
      <c r="A3" s="473"/>
      <c r="B3" s="474"/>
      <c r="C3" s="474"/>
      <c r="D3" s="474"/>
      <c r="E3" s="474"/>
      <c r="F3" s="474"/>
      <c r="G3" s="474"/>
      <c r="H3" s="474"/>
      <c r="I3" s="474"/>
      <c r="J3" s="474"/>
      <c r="K3" s="286" t="s">
        <v>598</v>
      </c>
      <c r="L3" s="287"/>
      <c r="M3" s="287">
        <v>35</v>
      </c>
      <c r="N3" s="288" t="s">
        <v>599</v>
      </c>
      <c r="O3" s="267"/>
    </row>
    <row r="4" spans="1:15" ht="12.75" customHeight="1" x14ac:dyDescent="0.25">
      <c r="A4" s="473" t="str">
        <f>[4]Identificar!A4</f>
        <v>CD - ComparaDrive</v>
      </c>
      <c r="B4" s="474"/>
      <c r="C4" s="474"/>
      <c r="D4" s="474"/>
      <c r="E4" s="474"/>
      <c r="F4" s="474"/>
      <c r="G4" s="474"/>
      <c r="H4" s="474"/>
      <c r="I4" s="474"/>
      <c r="J4" s="474"/>
      <c r="K4" s="492"/>
      <c r="L4" s="492"/>
      <c r="M4" s="492"/>
      <c r="N4" s="492"/>
      <c r="O4" s="267"/>
    </row>
    <row r="5" spans="1:15" ht="13.5" customHeight="1" thickBot="1" x14ac:dyDescent="0.3">
      <c r="A5" s="476"/>
      <c r="B5" s="477"/>
      <c r="C5" s="477"/>
      <c r="D5" s="477"/>
      <c r="E5" s="477"/>
      <c r="F5" s="477"/>
      <c r="G5" s="477"/>
      <c r="H5" s="477"/>
      <c r="I5" s="477"/>
      <c r="J5" s="477"/>
      <c r="K5" s="493"/>
      <c r="L5" s="493"/>
      <c r="M5" s="494"/>
      <c r="N5" s="493"/>
      <c r="O5" s="267"/>
    </row>
    <row r="6" spans="1:15" ht="30.75" customHeight="1" thickBot="1" x14ac:dyDescent="0.3">
      <c r="A6" s="478" t="s">
        <v>509</v>
      </c>
      <c r="B6" s="480" t="s">
        <v>510</v>
      </c>
      <c r="C6" s="481"/>
      <c r="D6" s="482"/>
      <c r="E6" s="483" t="s">
        <v>511</v>
      </c>
      <c r="F6" s="497" t="s">
        <v>600</v>
      </c>
      <c r="G6" s="485" t="s">
        <v>601</v>
      </c>
      <c r="H6" s="486"/>
      <c r="I6" s="486"/>
      <c r="J6" s="487"/>
      <c r="K6" s="488" t="s">
        <v>602</v>
      </c>
      <c r="L6" s="495" t="s">
        <v>520</v>
      </c>
      <c r="M6" s="490" t="s">
        <v>603</v>
      </c>
      <c r="N6" s="488" t="s">
        <v>604</v>
      </c>
      <c r="O6" s="267"/>
    </row>
    <row r="7" spans="1:15" ht="21" thickBot="1" x14ac:dyDescent="0.3">
      <c r="A7" s="479"/>
      <c r="B7" s="271" t="s">
        <v>517</v>
      </c>
      <c r="C7" s="271" t="s">
        <v>518</v>
      </c>
      <c r="D7" s="272" t="s">
        <v>605</v>
      </c>
      <c r="E7" s="484"/>
      <c r="F7" s="498"/>
      <c r="G7" s="289" t="s">
        <v>606</v>
      </c>
      <c r="H7" s="290" t="s">
        <v>607</v>
      </c>
      <c r="I7" s="290" t="s">
        <v>608</v>
      </c>
      <c r="J7" s="291" t="s">
        <v>609</v>
      </c>
      <c r="K7" s="489"/>
      <c r="L7" s="496"/>
      <c r="M7" s="491"/>
      <c r="N7" s="489"/>
      <c r="O7" s="274"/>
    </row>
    <row r="8" spans="1:15" ht="30.6" x14ac:dyDescent="0.25">
      <c r="A8" s="278" t="str">
        <f>IF([4]Identificar!A8&lt;&gt;"",[4]Identificar!A8,"")</f>
        <v>R01</v>
      </c>
      <c r="B8" s="278" t="str">
        <f>IF([4]Identificar!D8&lt;&gt;"",[4]Identificar!D8,"")</f>
        <v>Como resultado da falta de envolvimento de usuários-chave</v>
      </c>
      <c r="C8" s="278" t="str">
        <f>IF([4]Identificar!E8&lt;&gt;"",[4]Identificar!E8,"")</f>
        <v>Pode ocorrer a exclusão de funcionalidades críticas</v>
      </c>
      <c r="D8" s="278" t="str">
        <f>IF([4]Identificar!F8&lt;&gt;"",[4]Identificar!F8,"")</f>
        <v>O que acarretaria em retrabalho massivo na fase de desenvolvimento</v>
      </c>
      <c r="E8" s="278" t="str">
        <f>IF([4]Identificar!G8&lt;&gt;"",[4]Identificar!G8,"")</f>
        <v>Gustavo</v>
      </c>
      <c r="F8" s="292" t="s">
        <v>610</v>
      </c>
      <c r="G8" s="293" t="s">
        <v>611</v>
      </c>
      <c r="H8" s="294" t="s">
        <v>612</v>
      </c>
      <c r="I8" s="295" t="e">
        <f>IF(G8&lt;&gt;"",IF(H8&lt;&gt;"",RIGHT(G8,4)*RIGHT(H8,4),""),"")</f>
        <v>#VALUE!</v>
      </c>
      <c r="J8" s="296" t="e">
        <f>IF(I8&lt;&gt;"",VLOOKUP(I8,'[4]Sensibilidade ao Risco'!$E$2:$F$30,2,FALSE),"")</f>
        <v>#VALUE!</v>
      </c>
      <c r="K8" s="277">
        <v>0.32</v>
      </c>
      <c r="L8" s="297" t="s">
        <v>531</v>
      </c>
      <c r="M8" s="298">
        <f>ROUNDUP([4]Quantificar!G8/[4]Qualificar!$M$2,2)</f>
        <v>0.14000000000000001</v>
      </c>
      <c r="N8" s="304">
        <f>ROUNDUP([4]Quantificar!H8/[4]Qualificar!$M$3,2)</f>
        <v>0.2</v>
      </c>
      <c r="O8" s="267"/>
    </row>
    <row r="9" spans="1:15" ht="20.399999999999999" x14ac:dyDescent="0.25">
      <c r="A9" s="278" t="str">
        <f>IF([4]Identificar!A9&lt;&gt;"",[4]Identificar!A9,"")</f>
        <v>R02</v>
      </c>
      <c r="B9" s="278" t="str">
        <f>IF([4]Identificar!D9&lt;&gt;"",[4]Identificar!D9,"")</f>
        <v>Como resultado da redação vaga ou subjetiva</v>
      </c>
      <c r="C9" s="278" t="str">
        <f>IF([4]Identificar!E9&lt;&gt;"",[4]Identificar!E9,"")</f>
        <v>Pode ocorrer interpretações divergentes entre desenvolvedores e testadores</v>
      </c>
      <c r="D9" s="278" t="str">
        <f>IF([4]Identificar!F9&lt;&gt;"",[4]Identificar!F9,"")</f>
        <v>O que geraria inconsistências no produto final</v>
      </c>
      <c r="E9" s="278" t="str">
        <f>IF([4]Identificar!G9&lt;&gt;"",[4]Identificar!G9,"")</f>
        <v>Gustavo</v>
      </c>
      <c r="F9" s="292" t="s">
        <v>613</v>
      </c>
      <c r="G9" s="299" t="s">
        <v>614</v>
      </c>
      <c r="H9" s="300" t="s">
        <v>615</v>
      </c>
      <c r="I9" s="301" t="e">
        <f t="shared" ref="I9:I15" si="0">IF(G9&lt;&gt;"",IF(H9&lt;&gt;"",RIGHT(G9,4)*RIGHT(H9,4),""),"")</f>
        <v>#VALUE!</v>
      </c>
      <c r="J9" s="302" t="e">
        <f>IF(I9&lt;&gt;"",VLOOKUP(I9,'[4]Sensibilidade ao Risco'!$E$2:$F$30,2,FALSE),"")</f>
        <v>#VALUE!</v>
      </c>
      <c r="K9" s="277">
        <v>0.08</v>
      </c>
      <c r="L9" s="277"/>
      <c r="M9" s="303">
        <f>ROUNDUP([4]Quantificar!G9/[4]Qualificar!$M$2,2)</f>
        <v>0.26</v>
      </c>
      <c r="N9" s="305">
        <f>ROUNDUP([4]Quantificar!H9/[4]Qualificar!$M$3,2)</f>
        <v>0.43</v>
      </c>
      <c r="O9" s="267"/>
    </row>
    <row r="10" spans="1:15" ht="20.399999999999999" x14ac:dyDescent="0.25">
      <c r="A10" s="278" t="str">
        <f>IF([4]Identificar!A10&lt;&gt;"",[4]Identificar!A10,"")</f>
        <v>R03</v>
      </c>
      <c r="B10" s="278" t="str">
        <f>IF([4]Identificar!D10&lt;&gt;"",[4]Identificar!D10,"")</f>
        <v>Como resultado da falta de controle nas solicitações de mudanças</v>
      </c>
      <c r="C10" s="278" t="str">
        <f>IF([4]Identificar!E10&lt;&gt;"",[4]Identificar!E10,"")</f>
        <v>Pode ocorrer acúmulo de requisitos não planejados</v>
      </c>
      <c r="D10" s="278" t="str">
        <f>IF([4]Identificar!F10&lt;&gt;"",[4]Identificar!F10,"")</f>
        <v>O que causaria atrasos e estouro do orçamento</v>
      </c>
      <c r="E10" s="278" t="str">
        <f>IF([4]Identificar!G10&lt;&gt;"",[4]Identificar!G10,"")</f>
        <v>Emilly</v>
      </c>
      <c r="F10" s="292" t="s">
        <v>610</v>
      </c>
      <c r="G10" s="299" t="s">
        <v>616</v>
      </c>
      <c r="H10" s="300" t="s">
        <v>612</v>
      </c>
      <c r="I10" s="301" t="e">
        <f t="shared" si="0"/>
        <v>#VALUE!</v>
      </c>
      <c r="J10" s="302" t="e">
        <f>IF(I10&lt;&gt;"",VLOOKUP(I10,'[4]Sensibilidade ao Risco'!$E$2:$F$30,2,FALSE),"")</f>
        <v>#VALUE!</v>
      </c>
      <c r="K10" s="277">
        <v>0.32</v>
      </c>
      <c r="L10" s="277"/>
      <c r="M10" s="303">
        <f>ROUNDUP([4]Quantificar!G10/[4]Qualificar!$M$2,2)</f>
        <v>0.08</v>
      </c>
      <c r="N10" s="305">
        <f>ROUNDUP([4]Quantificar!H10/[4]Qualificar!$M$3,2)</f>
        <v>0.18000000000000002</v>
      </c>
      <c r="O10" s="267"/>
    </row>
    <row r="11" spans="1:15" ht="20.399999999999999" x14ac:dyDescent="0.25">
      <c r="A11" s="278" t="str">
        <f>IF([4]Identificar!A11&lt;&gt;"",[4]Identificar!A11,"")</f>
        <v>R04</v>
      </c>
      <c r="B11" s="278" t="str">
        <f>IF([4]Identificar!D11&lt;&gt;"",[4]Identificar!D11,"")</f>
        <v>Como resultado da escolha de tecnologias não validadas</v>
      </c>
      <c r="C11" s="278" t="str">
        <f>IF([4]Identificar!E11&lt;&gt;"",[4]Identificar!E11,"")</f>
        <v>Pode ocorrer incompatibilidade com requisitos não funcionais</v>
      </c>
      <c r="D11" s="278" t="str">
        <f>IF([4]Identificar!F11&lt;&gt;"",[4]Identificar!F11,"")</f>
        <v>O que exigiria refatoração total do sistema</v>
      </c>
      <c r="E11" s="278" t="str">
        <f>IF([4]Identificar!G11&lt;&gt;"",[4]Identificar!G11,"")</f>
        <v>Fernando</v>
      </c>
      <c r="F11" s="292" t="s">
        <v>610</v>
      </c>
      <c r="G11" s="299" t="s">
        <v>616</v>
      </c>
      <c r="H11" s="300" t="s">
        <v>612</v>
      </c>
      <c r="I11" s="301" t="e">
        <f t="shared" si="0"/>
        <v>#VALUE!</v>
      </c>
      <c r="J11" s="302" t="e">
        <f>IF(I11&lt;&gt;"",VLOOKUP(I11,'[4]Sensibilidade ao Risco'!$E$2:$F$30,2,FALSE),"")</f>
        <v>#VALUE!</v>
      </c>
      <c r="K11" s="277">
        <v>0.32</v>
      </c>
      <c r="L11" s="277"/>
      <c r="M11" s="303">
        <f>ROUNDUP([4]Quantificar!G11/[4]Qualificar!$M$2,2)</f>
        <v>0.09</v>
      </c>
      <c r="N11" s="305">
        <f>ROUNDUP([4]Quantificar!H11/[4]Qualificar!$M$3,2)</f>
        <v>0.23</v>
      </c>
      <c r="O11" s="267"/>
    </row>
    <row r="12" spans="1:15" ht="20.399999999999999" x14ac:dyDescent="0.25">
      <c r="A12" s="278" t="str">
        <f>IF([4]Identificar!A12&lt;&gt;"",[4]Identificar!A12,"")</f>
        <v>R05</v>
      </c>
      <c r="B12" s="278" t="str">
        <f>IF([4]Identificar!D12&lt;&gt;"",[4]Identificar!D12,"")</f>
        <v>Como resultado da barreira linguística com clientes estrangeiros</v>
      </c>
      <c r="C12" s="278" t="str">
        <f>IF([4]Identificar!E12&lt;&gt;"",[4]Identificar!E12,"")</f>
        <v>Pode ocorrer distorção nas especificações técnicas</v>
      </c>
      <c r="D12" s="278" t="str">
        <f>IF([4]Identificar!F12&lt;&gt;"",[4]Identificar!F12,"")</f>
        <v>O que resultaria em funcionalidades fora do contexto real</v>
      </c>
      <c r="E12" s="278" t="str">
        <f>IF([4]Identificar!G12&lt;&gt;"",[4]Identificar!G12,"")</f>
        <v>Emilly</v>
      </c>
      <c r="F12" s="292" t="s">
        <v>617</v>
      </c>
      <c r="G12" s="299" t="s">
        <v>616</v>
      </c>
      <c r="H12" s="300" t="s">
        <v>615</v>
      </c>
      <c r="I12" s="301" t="e">
        <f t="shared" si="0"/>
        <v>#VALUE!</v>
      </c>
      <c r="J12" s="302" t="e">
        <f>IF(I12&lt;&gt;"",VLOOKUP(I12,'[4]Sensibilidade ao Risco'!$E$2:$F$30,2,FALSE),"")</f>
        <v>#VALUE!</v>
      </c>
      <c r="K12" s="277">
        <v>0.04</v>
      </c>
      <c r="L12" s="277"/>
      <c r="M12" s="303">
        <f>ROUNDUP([4]Quantificar!G12/[4]Qualificar!$M$2,2)</f>
        <v>0.08</v>
      </c>
      <c r="N12" s="305">
        <f>ROUNDUP([4]Quantificar!H12/[4]Qualificar!$M$3,2)</f>
        <v>0.35000000000000003</v>
      </c>
      <c r="O12" s="267"/>
    </row>
    <row r="13" spans="1:15" ht="20.399999999999999" x14ac:dyDescent="0.25">
      <c r="A13" s="278" t="str">
        <f>IF([4]Identificar!A13&lt;&gt;"",[4]Identificar!A13,"")</f>
        <v>R06</v>
      </c>
      <c r="B13" s="278" t="str">
        <f>IF([4]Identificar!D13&lt;&gt;"",[4]Identificar!D13,"")</f>
        <v>Como resultado da complexidade oculta nos requisitos</v>
      </c>
      <c r="C13" s="278" t="str">
        <f>IF([4]Identificar!E13&lt;&gt;"",[4]Identificar!E13,"")</f>
        <v>Pode ocorrer atraso na finalização da análise</v>
      </c>
      <c r="D13" s="278" t="str">
        <f>IF([4]Identificar!F13&lt;&gt;"",[4]Identificar!F13,"")</f>
        <v>O que impactaria todo o cronograma do projeto</v>
      </c>
      <c r="E13" s="278" t="str">
        <f>IF([4]Identificar!G13&lt;&gt;"",[4]Identificar!G13,"")</f>
        <v>Gustavo</v>
      </c>
      <c r="F13" s="292" t="s">
        <v>618</v>
      </c>
      <c r="G13" s="299" t="s">
        <v>614</v>
      </c>
      <c r="H13" s="300" t="s">
        <v>615</v>
      </c>
      <c r="I13" s="301" t="e">
        <f t="shared" si="0"/>
        <v>#VALUE!</v>
      </c>
      <c r="J13" s="302" t="e">
        <f>IF(I13&lt;&gt;"",VLOOKUP(I13,'[4]Sensibilidade ao Risco'!$E$2:$F$30,2,FALSE),"")</f>
        <v>#VALUE!</v>
      </c>
      <c r="K13" s="277">
        <v>0.08</v>
      </c>
      <c r="L13" s="277"/>
      <c r="M13" s="303">
        <f>ROUNDUP([4]Quantificar!G13/[4]Qualificar!$M$2,2)</f>
        <v>0.27</v>
      </c>
      <c r="N13" s="305">
        <f>ROUNDUP([4]Quantificar!H13/[4]Qualificar!$M$3,2)</f>
        <v>0.32</v>
      </c>
      <c r="O13" s="267"/>
    </row>
    <row r="14" spans="1:15" ht="20.399999999999999" x14ac:dyDescent="0.25">
      <c r="A14" s="278" t="str">
        <f>IF([4]Identificar!A14&lt;&gt;"",[4]Identificar!A14,"")</f>
        <v>R07</v>
      </c>
      <c r="B14" s="278" t="str">
        <f>IF([4]Identificar!D14&lt;&gt;"",[4]Identificar!D14,"")</f>
        <v>Como resultado da falta de conhecimento sobre leis locais (ex: LGPD)</v>
      </c>
      <c r="C14" s="278" t="str">
        <f>IF([4]Identificar!E14&lt;&gt;"",[4]Identificar!E14,"")</f>
        <v>Pode ocorrer descumprimento legal</v>
      </c>
      <c r="D14" s="278" t="str">
        <f>IF([4]Identificar!F14&lt;&gt;"",[4]Identificar!F14,"")</f>
        <v>O que acarretaria multas e necessidade de ajustes emergenciais</v>
      </c>
      <c r="E14" s="278" t="str">
        <f>IF([4]Identificar!G14&lt;&gt;"",[4]Identificar!G14,"")</f>
        <v>Renan</v>
      </c>
      <c r="F14" s="292" t="s">
        <v>613</v>
      </c>
      <c r="G14" s="299" t="s">
        <v>619</v>
      </c>
      <c r="H14" s="300" t="s">
        <v>615</v>
      </c>
      <c r="I14" s="301" t="e">
        <f t="shared" si="0"/>
        <v>#VALUE!</v>
      </c>
      <c r="J14" s="302" t="e">
        <f>IF(I14&lt;&gt;"",VLOOKUP(I14,'[4]Sensibilidade ao Risco'!$E$2:$F$30,2,FALSE),"")</f>
        <v>#VALUE!</v>
      </c>
      <c r="K14" s="277">
        <v>0.08</v>
      </c>
      <c r="L14" s="277"/>
      <c r="M14" s="303">
        <f>ROUNDUP([4]Quantificar!G14/[4]Qualificar!$M$2,2)</f>
        <v>0.02</v>
      </c>
      <c r="N14" s="305">
        <f>ROUNDUP([4]Quantificar!H14/[4]Qualificar!$M$3,2)</f>
        <v>0.23</v>
      </c>
      <c r="O14" s="267"/>
    </row>
    <row r="15" spans="1:15" ht="21" thickBot="1" x14ac:dyDescent="0.3">
      <c r="A15" s="306" t="str">
        <f>IF([4]Identificar!A15&lt;&gt;"",[4]Identificar!A15,"")</f>
        <v>R08</v>
      </c>
      <c r="B15" s="306" t="str">
        <f>IF([4]Identificar!D15&lt;&gt;"",[4]Identificar!D15,"")</f>
        <v>Como resultado da falta de análise detalhada de APIs de terceiros</v>
      </c>
      <c r="C15" s="306" t="str">
        <f>IF([4]Identificar!E15&lt;&gt;"",[4]Identificar!E15,"")</f>
        <v>Pode ocorrer falha na integração com sistemas parceiros</v>
      </c>
      <c r="D15" s="306" t="str">
        <f>IF([4]Identificar!F15&lt;&gt;"",[4]Identificar!F15,"")</f>
        <v>O que tornaria partes do sistema inoperantes</v>
      </c>
      <c r="E15" s="306" t="str">
        <f>IF([4]Identificar!G15&lt;&gt;"",[4]Identificar!G15,"")</f>
        <v>Fernando</v>
      </c>
      <c r="F15" s="307" t="s">
        <v>610</v>
      </c>
      <c r="G15" s="308" t="s">
        <v>611</v>
      </c>
      <c r="H15" s="309" t="s">
        <v>612</v>
      </c>
      <c r="I15" s="310" t="e">
        <f t="shared" si="0"/>
        <v>#VALUE!</v>
      </c>
      <c r="J15" s="311" t="e">
        <f>IF(I15&lt;&gt;"",VLOOKUP(I15,'[4]Sensibilidade ao Risco'!$E$2:$F$30,2,FALSE),"")</f>
        <v>#VALUE!</v>
      </c>
      <c r="K15" s="312">
        <v>0.32</v>
      </c>
      <c r="L15" s="312"/>
      <c r="M15" s="313">
        <f>ROUNDUP([4]Quantificar!G15/[4]Qualificar!$M$2,2)</f>
        <v>0.11</v>
      </c>
      <c r="N15" s="314">
        <f>ROUNDUP([4]Quantificar!H15/[4]Qualificar!$M$3,2)</f>
        <v>0.18000000000000002</v>
      </c>
      <c r="O15" s="267"/>
    </row>
    <row r="16" spans="1:15" x14ac:dyDescent="0.25">
      <c r="A16" s="267"/>
      <c r="B16" s="267"/>
      <c r="C16" s="280"/>
      <c r="D16" s="267"/>
      <c r="E16" s="281"/>
      <c r="F16" s="280"/>
      <c r="G16" s="281"/>
      <c r="H16" s="281"/>
      <c r="I16" s="281"/>
      <c r="J16" s="281"/>
      <c r="K16" s="267"/>
      <c r="L16" s="267"/>
      <c r="M16" s="267"/>
      <c r="N16" s="267"/>
      <c r="O16" s="267"/>
    </row>
    <row r="17" spans="1:15" x14ac:dyDescent="0.25">
      <c r="A17" s="267"/>
      <c r="B17" s="267"/>
      <c r="C17" s="280"/>
      <c r="D17" s="267"/>
      <c r="E17" s="281"/>
      <c r="F17" s="280"/>
      <c r="G17" s="281"/>
      <c r="H17" s="281"/>
      <c r="I17" s="281"/>
      <c r="J17" s="281"/>
      <c r="K17" s="267"/>
      <c r="L17" s="267"/>
      <c r="M17" s="267"/>
      <c r="N17" s="267"/>
      <c r="O17" s="267"/>
    </row>
    <row r="18" spans="1:15" x14ac:dyDescent="0.25">
      <c r="A18" s="267"/>
      <c r="B18" s="267"/>
      <c r="C18" s="280"/>
      <c r="D18" s="267"/>
      <c r="E18" s="281"/>
      <c r="F18" s="280"/>
      <c r="G18" s="281"/>
      <c r="H18" s="281"/>
      <c r="I18" s="281"/>
      <c r="J18" s="281"/>
      <c r="K18" s="267"/>
      <c r="L18" s="267"/>
      <c r="M18" s="267"/>
      <c r="N18" s="267"/>
      <c r="O18" s="267"/>
    </row>
    <row r="19" spans="1:15" x14ac:dyDescent="0.25">
      <c r="A19" s="267"/>
      <c r="B19" s="267"/>
      <c r="C19" s="280"/>
      <c r="D19" s="267"/>
      <c r="E19" s="281"/>
      <c r="F19" s="280"/>
      <c r="G19" s="281"/>
      <c r="H19" s="281"/>
      <c r="I19" s="281"/>
      <c r="J19" s="281"/>
      <c r="K19" s="267"/>
      <c r="L19" s="267"/>
      <c r="M19" s="267"/>
      <c r="N19" s="267"/>
      <c r="O19" s="267"/>
    </row>
    <row r="20" spans="1:15" x14ac:dyDescent="0.25">
      <c r="A20" s="267"/>
      <c r="B20" s="267"/>
      <c r="C20" s="280"/>
      <c r="D20" s="267"/>
      <c r="E20" s="281"/>
      <c r="F20" s="280"/>
      <c r="G20" s="281"/>
      <c r="H20" s="281"/>
      <c r="I20" s="281"/>
      <c r="J20" s="281"/>
      <c r="K20" s="267"/>
      <c r="L20" s="267"/>
      <c r="M20" s="267"/>
      <c r="N20" s="267"/>
      <c r="O20" s="267"/>
    </row>
    <row r="21" spans="1:15" x14ac:dyDescent="0.25">
      <c r="A21" s="267"/>
      <c r="B21" s="267"/>
      <c r="C21" s="280"/>
      <c r="D21" s="267"/>
      <c r="E21" s="281"/>
      <c r="F21" s="280"/>
      <c r="G21" s="281"/>
      <c r="H21" s="281"/>
      <c r="I21" s="281"/>
      <c r="J21" s="281"/>
      <c r="K21" s="267"/>
      <c r="L21" s="267"/>
      <c r="M21" s="267"/>
      <c r="N21" s="267"/>
      <c r="O21" s="267"/>
    </row>
    <row r="22" spans="1:15" x14ac:dyDescent="0.25">
      <c r="A22" s="267"/>
      <c r="B22" s="267"/>
      <c r="C22" s="280"/>
      <c r="D22" s="267"/>
      <c r="E22" s="281"/>
      <c r="F22" s="280"/>
      <c r="G22" s="281"/>
      <c r="H22" s="281"/>
      <c r="I22" s="281"/>
      <c r="J22" s="281"/>
      <c r="K22" s="267"/>
      <c r="L22" s="267"/>
      <c r="M22" s="267"/>
      <c r="N22" s="267"/>
      <c r="O22" s="267"/>
    </row>
    <row r="23" spans="1:15" x14ac:dyDescent="0.25">
      <c r="A23" s="267"/>
      <c r="B23" s="267"/>
      <c r="C23" s="280"/>
      <c r="D23" s="267"/>
      <c r="E23" s="281"/>
      <c r="F23" s="280"/>
      <c r="G23" s="281"/>
      <c r="H23" s="281"/>
      <c r="I23" s="281"/>
      <c r="J23" s="281"/>
      <c r="K23" s="267"/>
      <c r="L23" s="267"/>
      <c r="M23" s="267"/>
      <c r="N23" s="267"/>
      <c r="O23" s="267"/>
    </row>
    <row r="24" spans="1:15" x14ac:dyDescent="0.25">
      <c r="A24" s="267"/>
      <c r="B24" s="267"/>
      <c r="C24" s="280"/>
      <c r="D24" s="267"/>
      <c r="E24" s="281"/>
      <c r="F24" s="280"/>
      <c r="G24" s="281"/>
      <c r="H24" s="281"/>
      <c r="I24" s="281"/>
      <c r="J24" s="281"/>
      <c r="K24" s="267"/>
      <c r="L24" s="267"/>
      <c r="M24" s="267"/>
      <c r="N24" s="267"/>
      <c r="O24" s="267"/>
    </row>
    <row r="25" spans="1:15" x14ac:dyDescent="0.25">
      <c r="A25" s="267"/>
      <c r="B25" s="267"/>
      <c r="C25" s="280"/>
      <c r="D25" s="267"/>
      <c r="E25" s="281"/>
      <c r="F25" s="280"/>
      <c r="G25" s="281"/>
      <c r="H25" s="281"/>
      <c r="I25" s="281"/>
      <c r="J25" s="281"/>
      <c r="K25" s="267"/>
      <c r="L25" s="267"/>
      <c r="M25" s="267"/>
      <c r="N25" s="267"/>
      <c r="O25" s="267"/>
    </row>
    <row r="26" spans="1:15" x14ac:dyDescent="0.25">
      <c r="A26" s="267"/>
      <c r="B26" s="267"/>
      <c r="C26" s="280"/>
      <c r="D26" s="267"/>
      <c r="E26" s="281"/>
      <c r="F26" s="280"/>
      <c r="G26" s="281"/>
      <c r="H26" s="281"/>
      <c r="I26" s="281"/>
      <c r="J26" s="281"/>
      <c r="K26" s="267"/>
      <c r="L26" s="267"/>
      <c r="M26" s="267"/>
      <c r="N26" s="267"/>
      <c r="O26" s="267"/>
    </row>
    <row r="27" spans="1:15" x14ac:dyDescent="0.25">
      <c r="A27" s="267"/>
      <c r="B27" s="267"/>
      <c r="C27" s="280"/>
      <c r="D27" s="267"/>
      <c r="E27" s="281"/>
      <c r="F27" s="280"/>
      <c r="G27" s="281"/>
      <c r="H27" s="281"/>
      <c r="I27" s="281"/>
      <c r="J27" s="281"/>
      <c r="K27" s="267"/>
      <c r="L27" s="267"/>
      <c r="M27" s="267"/>
      <c r="N27" s="267"/>
      <c r="O27" s="267"/>
    </row>
    <row r="28" spans="1:15" x14ac:dyDescent="0.25">
      <c r="A28" s="267"/>
      <c r="B28" s="267"/>
      <c r="C28" s="280"/>
      <c r="D28" s="267"/>
      <c r="E28" s="281"/>
      <c r="F28" s="280"/>
      <c r="G28" s="281"/>
      <c r="H28" s="281"/>
      <c r="I28" s="281"/>
      <c r="J28" s="281"/>
      <c r="K28" s="267"/>
      <c r="L28" s="267"/>
      <c r="M28" s="267"/>
      <c r="N28" s="267"/>
      <c r="O28" s="267"/>
    </row>
    <row r="29" spans="1:15" x14ac:dyDescent="0.25">
      <c r="A29" s="267"/>
      <c r="B29" s="267"/>
      <c r="C29" s="280"/>
      <c r="D29" s="267"/>
      <c r="E29" s="281"/>
      <c r="F29" s="280"/>
      <c r="G29" s="281"/>
      <c r="H29" s="281"/>
      <c r="I29" s="281"/>
      <c r="J29" s="281"/>
      <c r="K29" s="267"/>
      <c r="L29" s="267"/>
      <c r="M29" s="267"/>
      <c r="N29" s="267"/>
      <c r="O29" s="267"/>
    </row>
  </sheetData>
  <mergeCells count="13">
    <mergeCell ref="G6:J6"/>
    <mergeCell ref="K6:K7"/>
    <mergeCell ref="M6:M7"/>
    <mergeCell ref="N6:N7"/>
    <mergeCell ref="A1:J3"/>
    <mergeCell ref="A4:J5"/>
    <mergeCell ref="K4:N5"/>
    <mergeCell ref="K1:O1"/>
    <mergeCell ref="L6:L7"/>
    <mergeCell ref="A6:A7"/>
    <mergeCell ref="B6:D6"/>
    <mergeCell ref="E6:E7"/>
    <mergeCell ref="F6:F7"/>
  </mergeCells>
  <conditionalFormatting sqref="K8:K15">
    <cfRule type="cellIs" dxfId="3" priority="1" stopIfTrue="1" operator="between">
      <formula>0.005</formula>
      <formula>0.04</formula>
    </cfRule>
    <cfRule type="cellIs" dxfId="2" priority="2" stopIfTrue="1" operator="between">
      <formula>0.05</formula>
      <formula>0.17</formula>
    </cfRule>
    <cfRule type="cellIs" dxfId="1" priority="3" stopIfTrue="1" operator="between">
      <formula>0.18</formula>
      <formula>0.81</formula>
    </cfRule>
  </conditionalFormatting>
  <dataValidations count="3">
    <dataValidation type="list" allowBlank="1" showInputMessage="1" showErrorMessage="1" sqref="F8:F15" xr:uid="{C37150E4-E429-4712-A7E3-B23B72EE6E0D}">
      <formula1>$H$35:$H$39</formula1>
    </dataValidation>
    <dataValidation type="list" allowBlank="1" showInputMessage="1" showErrorMessage="1" sqref="G8:G15" xr:uid="{262CA426-59FA-4E05-8BF6-C7687E1AB366}">
      <formula1>$F$35:$F$39</formula1>
    </dataValidation>
    <dataValidation type="list" allowBlank="1" showInputMessage="1" showErrorMessage="1" sqref="H8:H15" xr:uid="{433ABBF0-6BC9-438D-87D4-3C4CEECBC5CF}">
      <formula1>$G$35:$G$39</formula1>
    </dataValidation>
  </dataValidation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Gráfico de Gantt</vt:lpstr>
      <vt:lpstr>Capa</vt:lpstr>
      <vt:lpstr>Project Charter</vt:lpstr>
      <vt:lpstr>SAM SRM</vt:lpstr>
      <vt:lpstr>WBS-MACRO</vt:lpstr>
      <vt:lpstr>WBS_Detalhado (ordem etapas)</vt:lpstr>
      <vt:lpstr>WBS_Detalhado (ordem depend)</vt:lpstr>
      <vt:lpstr>Gestao_Risco_Identificar</vt:lpstr>
      <vt:lpstr>Gestao_Risco_Qualificar</vt:lpstr>
      <vt:lpstr>Gestao_Risco_Quantificar</vt:lpstr>
      <vt:lpstr>Proposta_Rede_Procedencia</vt:lpstr>
      <vt:lpstr>Diagrama de rede-precedência</vt:lpstr>
      <vt:lpstr>Fluxo_Caixa_Previsto</vt:lpstr>
      <vt:lpstr>Fluxo_Caixa_Realizado</vt:lpstr>
      <vt:lpstr>Stataus_Custos</vt:lpstr>
      <vt:lpstr>Gestao_RH</vt:lpstr>
      <vt:lpstr>Matriz_Responsabilidade</vt:lpstr>
      <vt:lpstr>Matriz_Nivel_Competencia</vt:lpstr>
      <vt:lpstr>Comunicacao</vt:lpstr>
      <vt:lpstr>PV_dependência</vt:lpstr>
      <vt:lpstr>Cronograma_de_Custos (2)</vt:lpstr>
      <vt:lpstr>Início_do_projeto</vt:lpstr>
      <vt:lpstr>'Cronograma_de_Custos (2)'!Print_Area</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Gustavo Henrique Santos Araujo</cp:lastModifiedBy>
  <cp:lastPrinted>2025-03-11T00:38:34Z</cp:lastPrinted>
  <dcterms:created xsi:type="dcterms:W3CDTF">2009-09-10T00:53:44Z</dcterms:created>
  <dcterms:modified xsi:type="dcterms:W3CDTF">2025-05-18T01:32:53Z</dcterms:modified>
</cp:coreProperties>
</file>