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xr:revisionPtr revIDLastSave="0" documentId="13_ncr:1_{9CD6AE66-CEEF-470A-A011-A9569511A2A8}" xr6:coauthVersionLast="47" xr6:coauthVersionMax="47" xr10:uidLastSave="{00000000-0000-0000-0000-000000000000}"/>
  <bookViews>
    <workbookView xWindow="-120" yWindow="-120" windowWidth="29040" windowHeight="15720" tabRatio="654" activeTab="5" xr2:uid="{2CE9CA9B-F2D3-47B6-B508-6A635BD684EA}"/>
  </bookViews>
  <sheets>
    <sheet name="Capa" sheetId="8" r:id="rId1"/>
    <sheet name="Identificar" sheetId="1" r:id="rId2"/>
    <sheet name="Qualificar" sheetId="4" r:id="rId3"/>
    <sheet name="Quantificar" sheetId="6" r:id="rId4"/>
    <sheet name="Histórico de evolução(não)" sheetId="2" r:id="rId5"/>
    <sheet name="Sensibilidade ao Risco" sheetId="3" r:id="rId6"/>
  </sheets>
  <definedNames>
    <definedName name="_xlnm._FilterDatabase" localSheetId="4" hidden="1">'Histórico de evolução(não)'!$A$2:$H$2</definedName>
    <definedName name="_xlnm._FilterDatabase" localSheetId="1" hidden="1">Identificar!$A$6:$J$17</definedName>
    <definedName name="_xlnm._FilterDatabase" localSheetId="2" hidden="1">Qualificar!$A$6:$K$27</definedName>
    <definedName name="_xlnm._FilterDatabase" localSheetId="3" hidden="1">Quantificar!$A$6:$E$17</definedName>
    <definedName name="_xlnm.Print_Area" localSheetId="1">Identificar!$A$1:$L$27</definedName>
    <definedName name="_xlnm.Print_Area" localSheetId="2">Qualificar!$A$1:$K$11</definedName>
    <definedName name="_xlnm.Print_Area" localSheetId="3">Quantificar!$A$1:$E$11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M15" i="4"/>
  <c r="B8" i="4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E30" i="3"/>
  <c r="E29" i="3"/>
  <c r="E28" i="3"/>
  <c r="E27" i="3"/>
  <c r="E26" i="3"/>
  <c r="E24" i="3"/>
  <c r="E23" i="3"/>
  <c r="E22" i="3"/>
  <c r="E21" i="3"/>
  <c r="E20" i="3"/>
  <c r="E18" i="3"/>
  <c r="E17" i="3"/>
  <c r="E16" i="3"/>
  <c r="E15" i="3"/>
  <c r="E14" i="3"/>
  <c r="E12" i="3"/>
  <c r="E11" i="3"/>
  <c r="E10" i="3"/>
  <c r="E9" i="3"/>
  <c r="E8" i="3"/>
  <c r="E6" i="3"/>
  <c r="E5" i="3"/>
  <c r="E4" i="3"/>
  <c r="E3" i="3"/>
  <c r="E2" i="3"/>
  <c r="I9" i="4"/>
  <c r="J9" i="4" s="1"/>
  <c r="K9" i="4" s="1"/>
  <c r="I10" i="4"/>
  <c r="J10" i="4" s="1"/>
  <c r="K10" i="4" s="1"/>
  <c r="I11" i="4"/>
  <c r="J11" i="4" s="1"/>
  <c r="K11" i="4" s="1"/>
  <c r="I12" i="4"/>
  <c r="J12" i="4" s="1"/>
  <c r="K12" i="4" s="1"/>
  <c r="N27" i="4"/>
  <c r="M27" i="4"/>
  <c r="I27" i="4"/>
  <c r="J27" i="4"/>
  <c r="K27" i="4"/>
  <c r="L27" i="1" s="1"/>
  <c r="E27" i="4"/>
  <c r="D27" i="4"/>
  <c r="C27" i="4"/>
  <c r="B27" i="4"/>
  <c r="A27" i="4"/>
  <c r="N26" i="4"/>
  <c r="M26" i="4"/>
  <c r="I26" i="4"/>
  <c r="J26" i="4"/>
  <c r="K26" i="4"/>
  <c r="E26" i="4"/>
  <c r="D26" i="4"/>
  <c r="C26" i="4"/>
  <c r="B26" i="4"/>
  <c r="A26" i="4"/>
  <c r="N25" i="4"/>
  <c r="M25" i="4"/>
  <c r="I25" i="4"/>
  <c r="J25" i="4" s="1"/>
  <c r="K25" i="4"/>
  <c r="E25" i="4"/>
  <c r="D25" i="4"/>
  <c r="C25" i="4"/>
  <c r="B25" i="4"/>
  <c r="A25" i="4"/>
  <c r="I24" i="4"/>
  <c r="J24" i="4"/>
  <c r="K24" i="4"/>
  <c r="I23" i="4"/>
  <c r="J23" i="4"/>
  <c r="K23" i="4"/>
  <c r="I22" i="4"/>
  <c r="J22" i="4"/>
  <c r="K22" i="4"/>
  <c r="N24" i="4"/>
  <c r="M24" i="4"/>
  <c r="N23" i="4"/>
  <c r="M23" i="4"/>
  <c r="N22" i="4"/>
  <c r="M22" i="4"/>
  <c r="N21" i="4"/>
  <c r="M21" i="4"/>
  <c r="I21" i="4"/>
  <c r="J21" i="4" s="1"/>
  <c r="K21" i="4"/>
  <c r="N20" i="4"/>
  <c r="M20" i="4"/>
  <c r="I20" i="4"/>
  <c r="J20" i="4"/>
  <c r="K20" i="4"/>
  <c r="N19" i="4"/>
  <c r="M19" i="4"/>
  <c r="I19" i="4"/>
  <c r="J19" i="4"/>
  <c r="K19" i="4"/>
  <c r="N18" i="4"/>
  <c r="M18" i="4"/>
  <c r="I18" i="4"/>
  <c r="J18" i="4"/>
  <c r="K18" i="4"/>
  <c r="N17" i="4"/>
  <c r="M17" i="4"/>
  <c r="I17" i="4"/>
  <c r="J17" i="4" s="1"/>
  <c r="K17" i="4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N16" i="4"/>
  <c r="M16" i="4"/>
  <c r="N15" i="4"/>
  <c r="N14" i="4"/>
  <c r="M14" i="4"/>
  <c r="N13" i="4"/>
  <c r="M13" i="4"/>
  <c r="N12" i="4"/>
  <c r="M12" i="4"/>
  <c r="N11" i="4"/>
  <c r="M11" i="4"/>
  <c r="N10" i="4"/>
  <c r="M10" i="4"/>
  <c r="N9" i="4"/>
  <c r="N8" i="4"/>
  <c r="M9" i="4"/>
  <c r="M8" i="4"/>
  <c r="A4" i="1"/>
  <c r="A4" i="4" s="1"/>
  <c r="E17" i="4"/>
  <c r="I13" i="4"/>
  <c r="J13" i="4" s="1"/>
  <c r="K13" i="4" s="1"/>
  <c r="I14" i="4"/>
  <c r="J14" i="4" s="1"/>
  <c r="K14" i="4" s="1"/>
  <c r="I15" i="4"/>
  <c r="J15" i="4" s="1"/>
  <c r="K15" i="4" s="1"/>
  <c r="I16" i="4"/>
  <c r="J16" i="4"/>
  <c r="K16" i="4"/>
  <c r="I8" i="4"/>
  <c r="J8" i="4" s="1"/>
  <c r="K8" i="4" s="1"/>
  <c r="E9" i="4"/>
  <c r="E10" i="4"/>
  <c r="E11" i="4"/>
  <c r="E12" i="4"/>
  <c r="E13" i="4"/>
  <c r="E14" i="4"/>
  <c r="E15" i="4"/>
  <c r="E16" i="4"/>
  <c r="E8" i="4"/>
  <c r="A9" i="4"/>
  <c r="A10" i="4"/>
  <c r="A11" i="4"/>
  <c r="A12" i="4"/>
  <c r="A13" i="4"/>
  <c r="A14" i="4"/>
  <c r="A15" i="4"/>
  <c r="A16" i="4"/>
  <c r="A17" i="4"/>
  <c r="A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C8" i="4"/>
  <c r="D8" i="4"/>
  <c r="A8" i="6"/>
  <c r="B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L26" i="1"/>
  <c r="A4" i="6" l="1"/>
</calcChain>
</file>

<file path=xl/sharedStrings.xml><?xml version="1.0" encoding="utf-8"?>
<sst xmlns="http://schemas.openxmlformats.org/spreadsheetml/2006/main" count="350" uniqueCount="175">
  <si>
    <t>Declaração do Risco</t>
  </si>
  <si>
    <t>Probabilidade</t>
  </si>
  <si>
    <t>Riscos Colaterais</t>
  </si>
  <si>
    <t>Atraso no projeto e aumento nos custos</t>
  </si>
  <si>
    <t>ID</t>
  </si>
  <si>
    <t>Alta - 4</t>
  </si>
  <si>
    <t>Moderada - 3</t>
  </si>
  <si>
    <t>Muito Baixa - 1</t>
  </si>
  <si>
    <t>Baixa - 2</t>
  </si>
  <si>
    <t>Muito Baixo - 1</t>
  </si>
  <si>
    <t>Muito Baixo - 2</t>
  </si>
  <si>
    <t>Baixo - 3</t>
  </si>
  <si>
    <t>Baixo - 4</t>
  </si>
  <si>
    <t>Impacto</t>
  </si>
  <si>
    <t>Plano de Prevenção</t>
  </si>
  <si>
    <t>Plano de Contingência</t>
  </si>
  <si>
    <r>
      <t xml:space="preserve">CAUSA 
</t>
    </r>
    <r>
      <rPr>
        <sz val="8"/>
        <color indexed="8"/>
        <rFont val="Arial"/>
        <family val="2"/>
      </rPr>
      <t>(Começa a frase com "Como Resultado ...")</t>
    </r>
  </si>
  <si>
    <r>
      <t xml:space="preserve">CONSEQÜÊNCIA </t>
    </r>
    <r>
      <rPr>
        <sz val="8"/>
        <rFont val="Arial"/>
        <family val="2"/>
      </rPr>
      <t>(Começar a frase com "O que acarretaria ...")</t>
    </r>
  </si>
  <si>
    <r>
      <t xml:space="preserve">RISCO 
</t>
    </r>
    <r>
      <rPr>
        <sz val="8"/>
        <rFont val="Arial"/>
        <family val="2"/>
      </rPr>
      <t>(Começar a frase com "Pode ocorrer ...")</t>
    </r>
  </si>
  <si>
    <t>R01</t>
  </si>
  <si>
    <t>Versão</t>
  </si>
  <si>
    <t>Data</t>
  </si>
  <si>
    <t>Id Risco</t>
  </si>
  <si>
    <t>Situação anterior</t>
  </si>
  <si>
    <t>Situação Atual</t>
  </si>
  <si>
    <t>Motivo</t>
  </si>
  <si>
    <t>Categoria</t>
  </si>
  <si>
    <t>Autor</t>
  </si>
  <si>
    <t>Custo</t>
  </si>
  <si>
    <t>Cronograma</t>
  </si>
  <si>
    <t>Resp.</t>
  </si>
  <si>
    <t>Aumento de custo Insignificante</t>
  </si>
  <si>
    <t>Desvio no cronograma insignificante</t>
  </si>
  <si>
    <t>entre 5% e 10% de aumento do custo</t>
  </si>
  <si>
    <t>entre 10% e 20% de aumento do custo</t>
  </si>
  <si>
    <t>Mais de 20% de aumento nos custos</t>
  </si>
  <si>
    <t>Menos de 5% de aumento no custo</t>
  </si>
  <si>
    <t>Desvio menor que 5% no cronograma</t>
  </si>
  <si>
    <t>Desvio total entre 5% e 10% no cronograma</t>
  </si>
  <si>
    <t>Desvio total entre 10% e 20% no cronograma</t>
  </si>
  <si>
    <t>Desvio total maior que 20% no cronograma</t>
  </si>
  <si>
    <t>Insignificante - 1,05</t>
  </si>
  <si>
    <t>Menor que 5% - 1,10</t>
  </si>
  <si>
    <t>Entre 5% e 10% - 1,20</t>
  </si>
  <si>
    <t>Maior que 20% - 1,80</t>
  </si>
  <si>
    <t>Insignificante - 2,05</t>
  </si>
  <si>
    <t>Menor que 5% - 2,10</t>
  </si>
  <si>
    <t>Entre 5% e 10% - 2,20</t>
  </si>
  <si>
    <t>Maior que 20% - 2,80</t>
  </si>
  <si>
    <t>Severidade 
(X,Y)</t>
  </si>
  <si>
    <t>Probabilidade do risco virar incidente 
(Y)</t>
  </si>
  <si>
    <t>Avaliação de Impacto 
(X)</t>
  </si>
  <si>
    <t>Aumento no Custo (X1)</t>
  </si>
  <si>
    <t>Desvio no Cronograma  
(X2)</t>
  </si>
  <si>
    <t>Resultado do Impacto 
(X1+X2)</t>
  </si>
  <si>
    <t>(X1*X2)</t>
  </si>
  <si>
    <t>Peso1</t>
  </si>
  <si>
    <t>Peso2</t>
  </si>
  <si>
    <t>Peso1 X Peso2</t>
  </si>
  <si>
    <t>Entre 10% e 20% - 1,40</t>
  </si>
  <si>
    <t>Entre 10% e 20% - 2,40</t>
  </si>
  <si>
    <t>Estratégia de Resposta</t>
  </si>
  <si>
    <t>Muito baixa - 0,05</t>
  </si>
  <si>
    <t>Baixa - 0,10</t>
  </si>
  <si>
    <t>Moderada - 0,20</t>
  </si>
  <si>
    <t>Alta - 0,40</t>
  </si>
  <si>
    <t>Muito Alta - 0,80</t>
  </si>
  <si>
    <t>Baixa - 0,1</t>
  </si>
  <si>
    <t>Moderada - 0,2</t>
  </si>
  <si>
    <t>Alta - 0,4</t>
  </si>
  <si>
    <t>Muito Alta - 0,8</t>
  </si>
  <si>
    <t>Severidade 
(Y,X)</t>
  </si>
  <si>
    <t>Identificação dos Riscos</t>
  </si>
  <si>
    <t>Quantificação dos Riscos</t>
  </si>
  <si>
    <r>
      <t xml:space="preserve">Impacto no Custo 
</t>
    </r>
    <r>
      <rPr>
        <b/>
        <sz val="8"/>
        <color indexed="10"/>
        <rFont val="Arial"/>
        <family val="2"/>
      </rPr>
      <t>(Considerar qtde. de horas como unidade de medida, inclusive, a maior ou menor)</t>
    </r>
  </si>
  <si>
    <r>
      <t xml:space="preserve">Impacto no Cronograma 
</t>
    </r>
    <r>
      <rPr>
        <b/>
        <sz val="8"/>
        <color indexed="10"/>
        <rFont val="Arial"/>
        <family val="2"/>
      </rPr>
      <t>(Colocar qtde. de dias de redução ou atraso no cronograma)</t>
    </r>
  </si>
  <si>
    <t xml:space="preserve">                      Qualificação dos Riscos</t>
  </si>
  <si>
    <t>R02</t>
  </si>
  <si>
    <t>Observação</t>
  </si>
  <si>
    <t>R03</t>
  </si>
  <si>
    <t>R04</t>
  </si>
  <si>
    <t>R05</t>
  </si>
  <si>
    <t>R06</t>
  </si>
  <si>
    <t>R07</t>
  </si>
  <si>
    <t>R08</t>
  </si>
  <si>
    <t>R09</t>
  </si>
  <si>
    <t>Informações sobre o projeto</t>
  </si>
  <si>
    <t>Projeto</t>
  </si>
  <si>
    <t>Gerente Responsável</t>
  </si>
  <si>
    <t>Data da avaliação</t>
  </si>
  <si>
    <t>Histórico da avaliação de riscos</t>
  </si>
  <si>
    <t>Prazo</t>
  </si>
  <si>
    <t>Base Custo</t>
  </si>
  <si>
    <t>Base Prazo</t>
  </si>
  <si>
    <t>dias úteis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</si>
  <si>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</si>
  <si>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</si>
  <si>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</si>
  <si>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</si>
  <si>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</si>
  <si>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</si>
  <si>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</si>
  <si>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</si>
  <si>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</si>
  <si>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</si>
  <si>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</si>
  <si>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R$</t>
  </si>
  <si>
    <t>Levantamento inicial</t>
  </si>
  <si>
    <t>Pessoas</t>
  </si>
  <si>
    <t>Ausência</t>
  </si>
  <si>
    <t>Equipamentos</t>
  </si>
  <si>
    <t>Instalações</t>
  </si>
  <si>
    <t>Dias de atraso na implantação</t>
  </si>
  <si>
    <t>Atraso não superior a meio dia.</t>
  </si>
  <si>
    <t>Fase ou</t>
  </si>
  <si>
    <t>Recurso</t>
  </si>
  <si>
    <t>Classificação</t>
  </si>
  <si>
    <r>
      <t xml:space="preserve">CONSEQUÊNCIA </t>
    </r>
    <r>
      <rPr>
        <sz val="8"/>
        <rFont val="Arial"/>
        <family val="2"/>
      </rPr>
      <t>(Começar a frase com "O que acarretaria ...")</t>
    </r>
  </si>
  <si>
    <t>Não precisa preencher, pois o projeto não será acompanhado.</t>
  </si>
  <si>
    <t>Muuve Now</t>
  </si>
  <si>
    <t>Sergio Pedote</t>
  </si>
  <si>
    <t>Criação do plano de gestão de risco.</t>
  </si>
  <si>
    <t>Falta de capacitação</t>
  </si>
  <si>
    <t xml:space="preserve">Como resultado da falta de conhecimento técnico da equipe sobre a integração com APIs de transporte </t>
  </si>
  <si>
    <t>Pode ocorrer falha na implementação correta da coleta de dados dos aplicativos.</t>
  </si>
  <si>
    <t>O que acarretaria na exibição de informações erradas ou incompletas, prejudicando a confiabilidade da plataforma.</t>
  </si>
  <si>
    <t>Como resultado da ausência de desenvolvedores na equipe durante etapas do desenvolvimento</t>
  </si>
  <si>
    <t>Pode ocorrer atraso no cronograma do projeto</t>
  </si>
  <si>
    <t>O que acarretaria atraso no lançamento do aplicativo.</t>
  </si>
  <si>
    <t>Sobrecarga de tarefas</t>
  </si>
  <si>
    <t>Pode ocorrer queda na produtividade e aumento da taxa de erros no desenvolvimento</t>
  </si>
  <si>
    <t>O que acarretaria atrasos na entrega das funcionalidades e comprometeria a qualidade do sistema</t>
  </si>
  <si>
    <t>Como resultado da falta de pessoal suficiente para atender à demanda do projeto</t>
  </si>
  <si>
    <t>PCs lentos ou desatualizados</t>
  </si>
  <si>
    <t>Como resultado da utilização de computadores e dispositivos com baixo desempenho ou desatualizados</t>
  </si>
  <si>
    <t>Pode ocorrer lentidão nos processos de desenvolvimento e testes</t>
  </si>
  <si>
    <t>O que acarretaria atraso no cronograma e aumento da frustração da equipe</t>
  </si>
  <si>
    <t>Equipamentos com defeito</t>
  </si>
  <si>
    <t>Como resultado da falta de manutenção ou aquisiçaõ de novos dispositivos</t>
  </si>
  <si>
    <t>Pode ocorrer interrupções frequentes nas atividades da equipe</t>
  </si>
  <si>
    <t>O que acarretaria atrasos na execução das tarefas e na continuidade do projeto</t>
  </si>
  <si>
    <t>Risco técnico</t>
  </si>
  <si>
    <t>Como resultado da insuficiência ou falha nos equipamentos/hospedagem utilizados no desenvolvimento do sistema.</t>
  </si>
  <si>
    <t>Pode ocorrer instabilidade ou lentidão no sistema.</t>
  </si>
  <si>
    <t>O que acarretaria a insatisfação dos usuários e possível atraso da versão final do sistema</t>
  </si>
  <si>
    <t>Risco operacional</t>
  </si>
  <si>
    <t>Como resultado de problemas nas instalações, como servidores ineficazes ou falhas na conexão de rede</t>
  </si>
  <si>
    <t>Pode ocorrer interrupção das operações do sistema, como falhas no processamento de dados ou dificuldade de manutenção</t>
  </si>
  <si>
    <t>O que acarretaria atrasos na implementação do sistema, aumento de custos com adaptação das instalações e comprometimento da segurança do sistema</t>
  </si>
  <si>
    <t>Risco de Conectividade</t>
  </si>
  <si>
    <t>Como resultado de problemas na conectividade, como instabilidade na internet ou quedas frequentes de conexão</t>
  </si>
  <si>
    <t>Pode ocorrer interrupção no desenvolvimento e testes do sistema, dificultando o acesso a recursos online.</t>
  </si>
  <si>
    <t>O que acarretaria atrasos no cronograma do projeto edificuldade de execução de testes</t>
  </si>
  <si>
    <t>Gerente de projeto</t>
  </si>
  <si>
    <t>Dev Full Stack</t>
  </si>
  <si>
    <t>Mitigar</t>
  </si>
  <si>
    <t>Evitar</t>
  </si>
  <si>
    <t>Aceitar</t>
  </si>
  <si>
    <t>Redistribuição de tarefas entre os membros da equipe</t>
  </si>
  <si>
    <t>Incentivar a comunicação antecipada de qualquer ausência para que o time se organize com antecedência</t>
  </si>
  <si>
    <t>Avaliar o desempenho de cada membro para identificar possíveis lacunas de conhecimento</t>
  </si>
  <si>
    <t>Buscar recursos externos como cursos e consultorias, para capacitar rapidamente a equipe.</t>
  </si>
  <si>
    <t>Planejar as tarefas de forma equilibrada, garantindo que nenhum membro da equipe tenha sobrecarga.</t>
  </si>
  <si>
    <t>Priorizar tarefas e garantir que o foco seja dado às atividades mais críticas</t>
  </si>
  <si>
    <t>Realizar manutenção preventiva, como limpeza de hardware e otimização de desempenho</t>
  </si>
  <si>
    <t>Ter orçamento reservado para substituição ou atualização de equipamentos quando necessário</t>
  </si>
  <si>
    <t>Realizar manutenção preventiva e regular nos equipamentos para garantir o funcionamento adequado.</t>
  </si>
  <si>
    <t>Se um equipamento apresentar defeito, substituir ou solicitar um reparo imediato</t>
  </si>
  <si>
    <t>Implementar boas práticas de desenvolvimento, realizar testes e garantir que os sistemas sejam robustos e confiáveis</t>
  </si>
  <si>
    <t>Ter backups dos sistemas e uma estratégia de recuperação rápida</t>
  </si>
  <si>
    <t>Implementar conexões de internet secundárias, para evitar falhas no caso de uma queda</t>
  </si>
  <si>
    <t>Garantir que a equipe tenha um método de comunicação alternativo, caso a conectividade principal falhe</t>
  </si>
  <si>
    <t>Investir em sistemas de backup e proteção, como no-break, para minimizar o impacto de falhas operacionais</t>
  </si>
  <si>
    <t>Caso ocorram, acionar os procedimentos de emergência, como reiniciar sistemas críticos.</t>
  </si>
  <si>
    <t>Dia de atraso na implantação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</si>
</sst>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,##0_);\(&quot;R$ &quot;#,##0\)"/>
    <numFmt numFmtId="165" formatCode="0_);\(0\)"/>
  </numFmts>
  <fonts count="1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6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gray125"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56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 wrapText="1"/>
    </xf>
    <xf numFmtId="49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 shrinkToFit="1"/>
    </xf>
    <xf numFmtId="49" fontId="2" fillId="0" borderId="5" xfId="0" applyNumberFormat="1" applyFont="1" applyBorder="1" applyAlignment="1">
      <alignment vertical="center" wrapText="1" shrinkToFit="1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49" fontId="0" fillId="0" borderId="10" xfId="0" applyNumberFormat="1" applyBorder="1" applyAlignment="1">
      <alignment horizontal="center" wrapText="1"/>
    </xf>
    <xf numFmtId="14" fontId="0" fillId="0" borderId="10" xfId="0" applyNumberFormat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4" borderId="11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49" fontId="3" fillId="0" borderId="18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left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 wrapText="1"/>
    </xf>
    <xf numFmtId="49" fontId="4" fillId="6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6" borderId="21" xfId="0" applyNumberFormat="1" applyFont="1" applyFill="1" applyBorder="1" applyAlignment="1" applyProtection="1">
      <alignment horizontal="center" vertical="center" wrapText="1"/>
      <protection locked="0"/>
    </xf>
    <xf numFmtId="49" fontId="4" fillId="6" borderId="22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6" xfId="0" applyNumberFormat="1" applyFont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  <xf numFmtId="165" fontId="10" fillId="0" borderId="8" xfId="0" applyNumberFormat="1" applyFont="1" applyBorder="1" applyAlignment="1">
      <alignment horizontal="center" vertical="center" wrapText="1" shrinkToFit="1"/>
    </xf>
    <xf numFmtId="0" fontId="0" fillId="0" borderId="0" xfId="0" applyAlignment="1">
      <alignment vertical="center"/>
    </xf>
    <xf numFmtId="0" fontId="12" fillId="0" borderId="0" xfId="0" applyFont="1"/>
    <xf numFmtId="0" fontId="2" fillId="0" borderId="23" xfId="0" applyFont="1" applyBorder="1" applyAlignment="1">
      <alignment horizontal="center" vertical="center" wrapText="1"/>
    </xf>
    <xf numFmtId="9" fontId="3" fillId="7" borderId="10" xfId="1" applyFont="1" applyFill="1" applyBorder="1" applyAlignment="1">
      <alignment horizontal="center" vertical="center" wrapText="1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26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8" xfId="0" applyFont="1" applyFill="1" applyBorder="1" applyAlignment="1" applyProtection="1">
      <alignment horizontal="center" vertical="center" wrapText="1"/>
      <protection locked="0"/>
    </xf>
    <xf numFmtId="14" fontId="7" fillId="0" borderId="10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quotePrefix="1" applyFont="1" applyAlignment="1">
      <alignment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31" xfId="0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 wrapText="1" shrinkToFi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0" fontId="15" fillId="8" borderId="20" xfId="0" applyFont="1" applyFill="1" applyBorder="1" applyAlignment="1">
      <alignment horizontal="center"/>
    </xf>
    <xf numFmtId="0" fontId="15" fillId="8" borderId="21" xfId="0" applyFont="1" applyFill="1" applyBorder="1" applyAlignment="1">
      <alignment horizontal="center"/>
    </xf>
    <xf numFmtId="2" fontId="15" fillId="8" borderId="21" xfId="0" applyNumberFormat="1" applyFont="1" applyFill="1" applyBorder="1" applyAlignment="1">
      <alignment horizontal="center"/>
    </xf>
    <xf numFmtId="0" fontId="16" fillId="8" borderId="6" xfId="0" applyFont="1" applyFill="1" applyBorder="1"/>
    <xf numFmtId="2" fontId="16" fillId="8" borderId="10" xfId="0" applyNumberFormat="1" applyFont="1" applyFill="1" applyBorder="1" applyAlignment="1">
      <alignment horizontal="center"/>
    </xf>
    <xf numFmtId="0" fontId="16" fillId="8" borderId="10" xfId="0" applyFont="1" applyFill="1" applyBorder="1"/>
    <xf numFmtId="0" fontId="16" fillId="8" borderId="10" xfId="0" applyFont="1" applyFill="1" applyBorder="1" applyAlignment="1">
      <alignment horizontal="center"/>
    </xf>
    <xf numFmtId="2" fontId="16" fillId="8" borderId="10" xfId="0" applyNumberFormat="1" applyFont="1" applyFill="1" applyBorder="1"/>
    <xf numFmtId="0" fontId="16" fillId="8" borderId="15" xfId="0" applyFont="1" applyFill="1" applyBorder="1"/>
    <xf numFmtId="2" fontId="16" fillId="8" borderId="34" xfId="0" applyNumberFormat="1" applyFont="1" applyFill="1" applyBorder="1" applyAlignment="1">
      <alignment horizontal="center"/>
    </xf>
    <xf numFmtId="0" fontId="16" fillId="8" borderId="34" xfId="0" applyFont="1" applyFill="1" applyBorder="1"/>
    <xf numFmtId="0" fontId="16" fillId="8" borderId="34" xfId="0" applyFont="1" applyFill="1" applyBorder="1" applyAlignment="1">
      <alignment horizontal="center"/>
    </xf>
    <xf numFmtId="0" fontId="8" fillId="0" borderId="41" xfId="0" applyFont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3" fillId="9" borderId="41" xfId="0" applyFont="1" applyFill="1" applyBorder="1" applyAlignment="1">
      <alignment horizontal="center" vertical="center"/>
    </xf>
    <xf numFmtId="0" fontId="13" fillId="9" borderId="42" xfId="0" applyFont="1" applyFill="1" applyBorder="1" applyAlignment="1">
      <alignment horizontal="center" vertical="center"/>
    </xf>
    <xf numFmtId="0" fontId="13" fillId="9" borderId="43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/>
    </xf>
    <xf numFmtId="0" fontId="11" fillId="10" borderId="45" xfId="0" applyFont="1" applyFill="1" applyBorder="1" applyAlignment="1">
      <alignment horizontal="center"/>
    </xf>
    <xf numFmtId="0" fontId="11" fillId="10" borderId="46" xfId="0" applyFont="1" applyFill="1" applyBorder="1" applyAlignment="1">
      <alignment horizontal="center"/>
    </xf>
    <xf numFmtId="0" fontId="13" fillId="9" borderId="47" xfId="0" applyFont="1" applyFill="1" applyBorder="1" applyAlignment="1">
      <alignment horizontal="left" vertical="center"/>
    </xf>
    <xf numFmtId="0" fontId="13" fillId="9" borderId="48" xfId="0" applyFont="1" applyFill="1" applyBorder="1" applyAlignment="1">
      <alignment horizontal="left" vertical="center"/>
    </xf>
    <xf numFmtId="0" fontId="7" fillId="0" borderId="48" xfId="0" applyFont="1" applyBorder="1" applyAlignment="1">
      <alignment horizontal="left" vertical="center"/>
    </xf>
    <xf numFmtId="0" fontId="7" fillId="0" borderId="49" xfId="0" applyFont="1" applyBorder="1" applyAlignment="1">
      <alignment horizontal="left" vertical="center"/>
    </xf>
    <xf numFmtId="0" fontId="13" fillId="9" borderId="50" xfId="0" applyFont="1" applyFill="1" applyBorder="1" applyAlignment="1">
      <alignment horizontal="left" vertical="center"/>
    </xf>
    <xf numFmtId="0" fontId="13" fillId="9" borderId="51" xfId="0" applyFont="1" applyFill="1" applyBorder="1" applyAlignment="1">
      <alignment horizontal="left" vertical="center"/>
    </xf>
    <xf numFmtId="14" fontId="7" fillId="0" borderId="51" xfId="0" applyNumberFormat="1" applyFont="1" applyBorder="1" applyAlignment="1">
      <alignment horizontal="left" vertical="center"/>
    </xf>
    <xf numFmtId="14" fontId="7" fillId="0" borderId="52" xfId="0" applyNumberFormat="1" applyFont="1" applyBorder="1" applyAlignment="1">
      <alignment horizontal="left" vertical="center"/>
    </xf>
    <xf numFmtId="0" fontId="0" fillId="0" borderId="41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5" fillId="0" borderId="3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49" fontId="4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35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wrapText="1"/>
    </xf>
    <xf numFmtId="0" fontId="0" fillId="4" borderId="36" xfId="0" applyFill="1" applyBorder="1" applyAlignment="1">
      <alignment horizontal="center" wrapText="1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32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32" xfId="0" applyFont="1" applyFill="1" applyBorder="1" applyAlignment="1" applyProtection="1">
      <alignment horizontal="center" vertical="center" wrapText="1"/>
      <protection locked="0"/>
    </xf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31" xfId="0" applyFont="1" applyFill="1" applyBorder="1" applyAlignment="1" applyProtection="1">
      <alignment horizontal="center" vertical="center" wrapText="1"/>
      <protection locked="0"/>
    </xf>
    <xf numFmtId="0" fontId="0" fillId="4" borderId="39" xfId="0" applyFill="1" applyBorder="1" applyAlignment="1">
      <alignment horizontal="center" wrapText="1"/>
    </xf>
    <xf numFmtId="0" fontId="0" fillId="4" borderId="40" xfId="0" applyFill="1" applyBorder="1" applyAlignment="1">
      <alignment horizontal="center" wrapText="1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3" fillId="6" borderId="32" xfId="0" applyFont="1" applyFill="1" applyBorder="1" applyAlignment="1" applyProtection="1">
      <alignment horizontal="center" vertical="center" wrapText="1"/>
      <protection locked="0"/>
    </xf>
    <xf numFmtId="49" fontId="4" fillId="6" borderId="33" xfId="0" applyNumberFormat="1" applyFont="1" applyFill="1" applyBorder="1" applyAlignment="1" applyProtection="1">
      <alignment horizontal="center" vertical="center" wrapText="1"/>
      <protection locked="0"/>
    </xf>
    <xf numFmtId="49" fontId="4" fillId="6" borderId="3" xfId="0" applyNumberFormat="1" applyFont="1" applyFill="1" applyBorder="1" applyAlignment="1" applyProtection="1">
      <alignment horizontal="center" vertical="center" wrapText="1"/>
      <protection locked="0"/>
    </xf>
    <xf numFmtId="49" fontId="4" fillId="6" borderId="29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3" fillId="2" borderId="53" xfId="0" applyFont="1" applyFill="1" applyBorder="1" applyAlignment="1" applyProtection="1">
      <alignment horizontal="center" vertical="center" wrapText="1"/>
      <protection locked="0"/>
    </xf>
    <xf numFmtId="0" fontId="4" fillId="2" borderId="53" xfId="0" applyFont="1" applyFill="1" applyBorder="1" applyAlignment="1" applyProtection="1">
      <alignment horizontal="center" vertical="center" wrapText="1"/>
      <protection locked="0"/>
    </xf>
    <xf numFmtId="0" fontId="0" fillId="11" borderId="30" xfId="0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9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81CE-F322-4CD3-BD15-45801F6A6686}">
  <sheetPr codeName="Plan3"/>
  <dimension ref="A5:U16"/>
  <sheetViews>
    <sheetView showGridLines="0" topLeftCell="A4" workbookViewId="0">
      <selection activeCell="C11" sqref="C11:J11"/>
    </sheetView>
  </sheetViews>
  <sheetFormatPr defaultRowHeight="12.75" x14ac:dyDescent="0.2"/>
  <cols>
    <col min="1" max="1" width="3" customWidth="1"/>
    <col min="2" max="2" width="13.5703125" customWidth="1"/>
    <col min="3" max="3" width="4" customWidth="1"/>
    <col min="4" max="4" width="4.85546875" customWidth="1"/>
    <col min="5" max="10" width="11" customWidth="1"/>
    <col min="11" max="11" width="3" customWidth="1"/>
    <col min="12" max="255" width="9" customWidth="1"/>
  </cols>
  <sheetData>
    <row r="5" spans="1:21" ht="18" customHeight="1" x14ac:dyDescent="0.2">
      <c r="B5" s="93" t="s">
        <v>86</v>
      </c>
      <c r="C5" s="94"/>
      <c r="D5" s="94"/>
      <c r="E5" s="94"/>
      <c r="F5" s="94"/>
      <c r="G5" s="94"/>
      <c r="H5" s="94"/>
      <c r="I5" s="94"/>
      <c r="J5" s="95"/>
    </row>
    <row r="6" spans="1:21" ht="18" customHeight="1" x14ac:dyDescent="0.2">
      <c r="A6" s="52"/>
      <c r="B6" s="96" t="s">
        <v>87</v>
      </c>
      <c r="C6" s="97"/>
      <c r="D6" s="97"/>
      <c r="E6" s="98" t="s">
        <v>119</v>
      </c>
      <c r="F6" s="98"/>
      <c r="G6" s="98"/>
      <c r="H6" s="98"/>
      <c r="I6" s="98"/>
      <c r="J6" s="99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</row>
    <row r="7" spans="1:21" ht="18" customHeight="1" x14ac:dyDescent="0.2">
      <c r="A7" s="52"/>
      <c r="B7" s="96" t="s">
        <v>88</v>
      </c>
      <c r="C7" s="97"/>
      <c r="D7" s="97"/>
      <c r="E7" s="98" t="s">
        <v>120</v>
      </c>
      <c r="F7" s="98"/>
      <c r="G7" s="98"/>
      <c r="H7" s="98"/>
      <c r="I7" s="98"/>
      <c r="J7" s="99"/>
      <c r="K7" s="52"/>
      <c r="O7" s="52"/>
      <c r="P7" s="52"/>
      <c r="Q7" s="52"/>
      <c r="R7" s="52"/>
      <c r="S7" s="52"/>
      <c r="T7" s="52"/>
      <c r="U7" s="52"/>
    </row>
    <row r="8" spans="1:21" ht="18" customHeight="1" x14ac:dyDescent="0.2">
      <c r="A8" s="52"/>
      <c r="B8" s="100" t="s">
        <v>89</v>
      </c>
      <c r="C8" s="101"/>
      <c r="D8" s="101"/>
      <c r="E8" s="102">
        <v>45769</v>
      </c>
      <c r="F8" s="102"/>
      <c r="G8" s="102"/>
      <c r="H8" s="102"/>
      <c r="I8" s="102"/>
      <c r="J8" s="103"/>
      <c r="K8" s="52"/>
      <c r="O8" s="52"/>
      <c r="P8" s="52"/>
      <c r="Q8" s="52"/>
      <c r="R8" s="52"/>
      <c r="S8" s="52"/>
      <c r="T8" s="52"/>
      <c r="U8" s="52"/>
    </row>
    <row r="9" spans="1:21" ht="18" customHeight="1" x14ac:dyDescent="0.2">
      <c r="B9" s="90" t="s">
        <v>90</v>
      </c>
      <c r="C9" s="91"/>
      <c r="D9" s="91"/>
      <c r="E9" s="91"/>
      <c r="F9" s="91"/>
      <c r="G9" s="91"/>
      <c r="H9" s="91"/>
      <c r="I9" s="91"/>
      <c r="J9" s="92"/>
    </row>
    <row r="10" spans="1:21" s="51" customFormat="1" ht="30" customHeight="1" x14ac:dyDescent="0.2">
      <c r="B10" s="61">
        <v>45767</v>
      </c>
      <c r="C10" s="87" t="s">
        <v>121</v>
      </c>
      <c r="D10" s="88"/>
      <c r="E10" s="88"/>
      <c r="F10" s="88"/>
      <c r="G10" s="88"/>
      <c r="H10" s="88"/>
      <c r="I10" s="88"/>
      <c r="J10" s="89"/>
    </row>
    <row r="11" spans="1:21" s="51" customFormat="1" ht="30" customHeight="1" x14ac:dyDescent="0.2">
      <c r="B11" s="61"/>
      <c r="C11" s="104"/>
      <c r="D11" s="105"/>
      <c r="E11" s="105"/>
      <c r="F11" s="105"/>
      <c r="G11" s="105"/>
      <c r="H11" s="105"/>
      <c r="I11" s="105"/>
      <c r="J11" s="106"/>
    </row>
    <row r="12" spans="1:21" s="51" customFormat="1" ht="30" customHeight="1" x14ac:dyDescent="0.2">
      <c r="B12" s="61"/>
      <c r="C12" s="104"/>
      <c r="D12" s="105"/>
      <c r="E12" s="105"/>
      <c r="F12" s="105"/>
      <c r="G12" s="105"/>
      <c r="H12" s="105"/>
      <c r="I12" s="105"/>
      <c r="J12" s="106"/>
    </row>
    <row r="13" spans="1:21" s="51" customFormat="1" ht="30" customHeight="1" x14ac:dyDescent="0.2">
      <c r="B13" s="61"/>
      <c r="C13" s="104"/>
      <c r="D13" s="105"/>
      <c r="E13" s="105"/>
      <c r="F13" s="105"/>
      <c r="G13" s="105"/>
      <c r="H13" s="105"/>
      <c r="I13" s="105"/>
      <c r="J13" s="106"/>
    </row>
    <row r="14" spans="1:21" s="51" customFormat="1" ht="30" customHeight="1" x14ac:dyDescent="0.2">
      <c r="B14" s="61"/>
      <c r="C14" s="104"/>
      <c r="D14" s="105"/>
      <c r="E14" s="105"/>
      <c r="F14" s="105"/>
      <c r="G14" s="105"/>
      <c r="H14" s="105"/>
      <c r="I14" s="105"/>
      <c r="J14" s="106"/>
    </row>
    <row r="15" spans="1:21" s="51" customFormat="1" ht="30" customHeight="1" x14ac:dyDescent="0.2">
      <c r="B15" s="61"/>
      <c r="C15" s="104"/>
      <c r="D15" s="105"/>
      <c r="E15" s="105"/>
      <c r="F15" s="105"/>
      <c r="G15" s="105"/>
      <c r="H15" s="105"/>
      <c r="I15" s="105"/>
      <c r="J15" s="106"/>
    </row>
    <row r="16" spans="1:21" s="51" customFormat="1" ht="30" customHeight="1" x14ac:dyDescent="0.2">
      <c r="B16" s="61"/>
      <c r="C16" s="104"/>
      <c r="D16" s="105"/>
      <c r="E16" s="105"/>
      <c r="F16" s="105"/>
      <c r="G16" s="105"/>
      <c r="H16" s="105"/>
      <c r="I16" s="105"/>
      <c r="J16" s="106"/>
    </row>
  </sheetData>
  <mergeCells count="15">
    <mergeCell ref="C15:J15"/>
    <mergeCell ref="C16:J16"/>
    <mergeCell ref="C11:J11"/>
    <mergeCell ref="C12:J12"/>
    <mergeCell ref="C13:J13"/>
    <mergeCell ref="C14:J14"/>
    <mergeCell ref="C10:J10"/>
    <mergeCell ref="B9:J9"/>
    <mergeCell ref="B5:J5"/>
    <mergeCell ref="B6:D6"/>
    <mergeCell ref="E6:J6"/>
    <mergeCell ref="E7:J7"/>
    <mergeCell ref="B7:D7"/>
    <mergeCell ref="B8:D8"/>
    <mergeCell ref="E8:J8"/>
  </mergeCells>
  <phoneticPr fontId="14" type="noConversion"/>
  <pageMargins left="0.75" right="0.75" top="1" bottom="1" header="0.49212598499999999" footer="0.49212598499999999"/>
  <pageSetup paperSize="9"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888E-3472-4F32-81C2-A1EFDA16EE90}">
  <sheetPr codeName="Plan1">
    <pageSetUpPr fitToPage="1"/>
  </sheetPr>
  <dimension ref="A1:AJ27"/>
  <sheetViews>
    <sheetView showGridLines="0" zoomScale="80" zoomScaleNormal="80" workbookViewId="0">
      <pane xSplit="7" ySplit="7" topLeftCell="H10" activePane="bottomRight" state="frozen"/>
      <selection pane="topRight" activeCell="G1" sqref="G1"/>
      <selection pane="bottomLeft" activeCell="A5" sqref="A5"/>
      <selection pane="bottomRight" activeCell="L15" sqref="L15"/>
    </sheetView>
  </sheetViews>
  <sheetFormatPr defaultRowHeight="11.25" x14ac:dyDescent="0.2"/>
  <cols>
    <col min="1" max="1" width="4.7109375" style="3" customWidth="1"/>
    <col min="2" max="2" width="11.5703125" style="3" customWidth="1"/>
    <col min="3" max="3" width="9.7109375" style="3" customWidth="1"/>
    <col min="4" max="4" width="26.28515625" style="3" customWidth="1"/>
    <col min="5" max="5" width="25.85546875" style="4" customWidth="1"/>
    <col min="6" max="6" width="17.5703125" style="3" customWidth="1"/>
    <col min="7" max="7" width="13.140625" style="12" customWidth="1"/>
    <col min="8" max="8" width="16.7109375" style="12" customWidth="1"/>
    <col min="9" max="9" width="28.85546875" style="13" customWidth="1"/>
    <col min="10" max="10" width="27.7109375" style="13" customWidth="1"/>
    <col min="11" max="11" width="17.42578125" style="3" hidden="1" customWidth="1"/>
    <col min="12" max="12" width="15.7109375" style="3" customWidth="1"/>
    <col min="13" max="15" width="9.140625" style="3"/>
    <col min="16" max="16" width="8.85546875" style="3" customWidth="1"/>
    <col min="17" max="17" width="10" style="3" customWidth="1"/>
    <col min="18" max="18" width="14.28515625" style="3" customWidth="1"/>
    <col min="19" max="16384" width="9.140625" style="3"/>
  </cols>
  <sheetData>
    <row r="1" spans="1:36" ht="13.5" thickBot="1" x14ac:dyDescent="0.25">
      <c r="A1" s="107" t="s">
        <v>72</v>
      </c>
      <c r="B1" s="108"/>
      <c r="C1" s="108"/>
      <c r="D1" s="108"/>
      <c r="E1" s="108"/>
      <c r="F1" s="108"/>
      <c r="G1" s="108"/>
      <c r="H1" s="62"/>
      <c r="I1" s="63"/>
      <c r="J1" s="63"/>
      <c r="K1" s="64"/>
      <c r="L1" s="65"/>
      <c r="AF1" s="128" t="s">
        <v>1</v>
      </c>
      <c r="AG1" s="129"/>
      <c r="AH1" s="7"/>
      <c r="AI1" s="120" t="s">
        <v>13</v>
      </c>
      <c r="AJ1" s="121"/>
    </row>
    <row r="2" spans="1:36" ht="12.75" x14ac:dyDescent="0.2">
      <c r="A2" s="109"/>
      <c r="B2" s="110"/>
      <c r="C2" s="110"/>
      <c r="D2" s="110"/>
      <c r="E2" s="110"/>
      <c r="F2" s="110"/>
      <c r="G2" s="110"/>
      <c r="L2" s="66"/>
      <c r="AF2" s="27"/>
      <c r="AG2" s="28"/>
      <c r="AH2" s="7"/>
      <c r="AI2" s="29"/>
      <c r="AJ2" s="30"/>
    </row>
    <row r="3" spans="1:36" ht="12.75" x14ac:dyDescent="0.2">
      <c r="A3" s="109"/>
      <c r="B3" s="110"/>
      <c r="C3" s="110"/>
      <c r="D3" s="110"/>
      <c r="E3" s="110"/>
      <c r="F3" s="110"/>
      <c r="G3" s="110"/>
      <c r="J3" s="67"/>
      <c r="L3" s="66"/>
      <c r="AF3" s="27"/>
      <c r="AG3" s="28"/>
      <c r="AH3" s="7"/>
      <c r="AI3" s="29"/>
      <c r="AJ3" s="30"/>
    </row>
    <row r="4" spans="1:36" ht="12.75" x14ac:dyDescent="0.2">
      <c r="A4" s="109" t="str">
        <f>Capa!E6</f>
        <v>Muuve Now</v>
      </c>
      <c r="B4" s="110"/>
      <c r="C4" s="110"/>
      <c r="D4" s="110"/>
      <c r="E4" s="110"/>
      <c r="F4" s="110"/>
      <c r="G4" s="110"/>
      <c r="L4" s="66"/>
      <c r="AF4" s="27"/>
      <c r="AG4" s="28"/>
      <c r="AH4" s="7"/>
      <c r="AI4" s="29"/>
      <c r="AJ4" s="30"/>
    </row>
    <row r="5" spans="1:36" ht="26.25" thickBot="1" x14ac:dyDescent="0.25">
      <c r="A5" s="111"/>
      <c r="B5" s="112"/>
      <c r="C5" s="112"/>
      <c r="D5" s="112"/>
      <c r="E5" s="112"/>
      <c r="F5" s="112"/>
      <c r="G5" s="112"/>
      <c r="H5" s="68"/>
      <c r="I5" s="69"/>
      <c r="J5" s="69"/>
      <c r="K5" s="68"/>
      <c r="L5" s="70"/>
      <c r="AF5" s="8" t="s">
        <v>7</v>
      </c>
      <c r="AG5" s="9">
        <v>1</v>
      </c>
      <c r="AH5" s="7"/>
      <c r="AI5" s="8" t="s">
        <v>9</v>
      </c>
      <c r="AJ5" s="9">
        <v>1</v>
      </c>
    </row>
    <row r="6" spans="1:36" ht="26.25" thickBot="1" x14ac:dyDescent="0.25">
      <c r="A6" s="113" t="s">
        <v>4</v>
      </c>
      <c r="B6" s="73" t="s">
        <v>114</v>
      </c>
      <c r="C6" s="73"/>
      <c r="D6" s="117" t="s">
        <v>0</v>
      </c>
      <c r="E6" s="118"/>
      <c r="F6" s="119"/>
      <c r="G6" s="115" t="s">
        <v>30</v>
      </c>
      <c r="H6" s="115" t="s">
        <v>61</v>
      </c>
      <c r="I6" s="122" t="s">
        <v>14</v>
      </c>
      <c r="J6" s="124" t="s">
        <v>15</v>
      </c>
      <c r="K6" s="6"/>
      <c r="L6" s="126" t="s">
        <v>49</v>
      </c>
      <c r="AF6" s="10" t="s">
        <v>8</v>
      </c>
      <c r="AG6" s="11">
        <v>2</v>
      </c>
      <c r="AH6" s="7"/>
      <c r="AI6" s="10" t="s">
        <v>10</v>
      </c>
      <c r="AJ6" s="11">
        <v>2</v>
      </c>
    </row>
    <row r="7" spans="1:36" s="5" customFormat="1" ht="34.5" thickBot="1" x14ac:dyDescent="0.25">
      <c r="A7" s="114"/>
      <c r="B7" s="72" t="s">
        <v>115</v>
      </c>
      <c r="C7" s="72" t="s">
        <v>116</v>
      </c>
      <c r="D7" s="36" t="s">
        <v>16</v>
      </c>
      <c r="E7" s="36" t="s">
        <v>18</v>
      </c>
      <c r="F7" s="37" t="s">
        <v>117</v>
      </c>
      <c r="G7" s="116"/>
      <c r="H7" s="116"/>
      <c r="I7" s="123"/>
      <c r="J7" s="125"/>
      <c r="K7" s="1" t="s">
        <v>2</v>
      </c>
      <c r="L7" s="127"/>
      <c r="AF7" s="10" t="s">
        <v>6</v>
      </c>
      <c r="AG7" s="11">
        <v>3</v>
      </c>
      <c r="AH7" s="7"/>
      <c r="AI7" s="10" t="s">
        <v>11</v>
      </c>
      <c r="AJ7" s="11">
        <v>3</v>
      </c>
    </row>
    <row r="8" spans="1:36" ht="45" x14ac:dyDescent="0.2">
      <c r="A8" s="23" t="s">
        <v>19</v>
      </c>
      <c r="B8" s="2" t="s">
        <v>108</v>
      </c>
      <c r="C8" s="2" t="s">
        <v>109</v>
      </c>
      <c r="D8" s="24" t="s">
        <v>126</v>
      </c>
      <c r="E8" s="25" t="s">
        <v>127</v>
      </c>
      <c r="F8" s="24" t="s">
        <v>128</v>
      </c>
      <c r="G8" s="38" t="s">
        <v>153</v>
      </c>
      <c r="H8" s="40" t="s">
        <v>155</v>
      </c>
      <c r="I8" s="14" t="s">
        <v>159</v>
      </c>
      <c r="J8" s="15" t="s">
        <v>158</v>
      </c>
      <c r="K8" s="2" t="s">
        <v>3</v>
      </c>
      <c r="L8" s="41">
        <v>0.08</v>
      </c>
      <c r="AF8" s="31" t="s">
        <v>5</v>
      </c>
      <c r="AG8" s="32">
        <v>4</v>
      </c>
      <c r="AH8" s="33"/>
      <c r="AI8" s="31" t="s">
        <v>12</v>
      </c>
      <c r="AJ8" s="32">
        <v>4</v>
      </c>
    </row>
    <row r="9" spans="1:36" ht="90.75" thickBot="1" x14ac:dyDescent="0.25">
      <c r="A9" s="23" t="s">
        <v>77</v>
      </c>
      <c r="B9" s="2" t="s">
        <v>108</v>
      </c>
      <c r="C9" s="2" t="s">
        <v>122</v>
      </c>
      <c r="D9" s="24" t="s">
        <v>123</v>
      </c>
      <c r="E9" s="25" t="s">
        <v>124</v>
      </c>
      <c r="F9" s="24" t="s">
        <v>125</v>
      </c>
      <c r="G9" s="38" t="s">
        <v>153</v>
      </c>
      <c r="H9" s="40" t="s">
        <v>156</v>
      </c>
      <c r="I9" s="14" t="s">
        <v>160</v>
      </c>
      <c r="J9" s="15" t="s">
        <v>161</v>
      </c>
      <c r="K9" s="2"/>
      <c r="L9" s="41">
        <v>0.32</v>
      </c>
      <c r="AF9" s="34"/>
      <c r="AG9" s="35"/>
      <c r="AH9" s="33"/>
      <c r="AI9" s="31"/>
      <c r="AJ9" s="32"/>
    </row>
    <row r="10" spans="1:36" ht="89.25" customHeight="1" thickBot="1" x14ac:dyDescent="0.25">
      <c r="A10" s="23" t="s">
        <v>79</v>
      </c>
      <c r="B10" s="2" t="s">
        <v>108</v>
      </c>
      <c r="C10" s="2" t="s">
        <v>129</v>
      </c>
      <c r="D10" s="24" t="s">
        <v>132</v>
      </c>
      <c r="E10" s="25" t="s">
        <v>130</v>
      </c>
      <c r="F10" s="24" t="s">
        <v>131</v>
      </c>
      <c r="G10" s="38" t="s">
        <v>153</v>
      </c>
      <c r="H10" s="40" t="s">
        <v>155</v>
      </c>
      <c r="I10" s="14" t="s">
        <v>162</v>
      </c>
      <c r="J10" s="15" t="s">
        <v>163</v>
      </c>
      <c r="K10" s="2"/>
      <c r="L10" s="41">
        <v>0.15</v>
      </c>
      <c r="AF10" s="34"/>
      <c r="AG10" s="35"/>
      <c r="AH10" s="33"/>
      <c r="AI10" s="31"/>
      <c r="AJ10" s="32"/>
    </row>
    <row r="11" spans="1:36" ht="71.25" customHeight="1" thickBot="1" x14ac:dyDescent="0.25">
      <c r="A11" s="23" t="s">
        <v>80</v>
      </c>
      <c r="B11" s="2" t="s">
        <v>110</v>
      </c>
      <c r="C11" s="2" t="s">
        <v>133</v>
      </c>
      <c r="D11" s="24" t="s">
        <v>134</v>
      </c>
      <c r="E11" s="25" t="s">
        <v>135</v>
      </c>
      <c r="F11" s="24" t="s">
        <v>136</v>
      </c>
      <c r="G11" s="38" t="s">
        <v>154</v>
      </c>
      <c r="H11" s="40" t="s">
        <v>155</v>
      </c>
      <c r="I11" s="14" t="s">
        <v>164</v>
      </c>
      <c r="J11" s="15" t="s">
        <v>165</v>
      </c>
      <c r="K11" s="2"/>
      <c r="L11" s="41">
        <v>0.04</v>
      </c>
      <c r="AF11" s="34"/>
      <c r="AG11" s="35"/>
      <c r="AH11" s="33"/>
      <c r="AI11" s="31"/>
      <c r="AJ11" s="32"/>
    </row>
    <row r="12" spans="1:36" ht="67.5" customHeight="1" thickBot="1" x14ac:dyDescent="0.25">
      <c r="A12" s="23" t="s">
        <v>81</v>
      </c>
      <c r="B12" s="2" t="s">
        <v>110</v>
      </c>
      <c r="C12" s="2" t="s">
        <v>137</v>
      </c>
      <c r="D12" s="24" t="s">
        <v>138</v>
      </c>
      <c r="E12" s="25" t="s">
        <v>139</v>
      </c>
      <c r="F12" s="24" t="s">
        <v>140</v>
      </c>
      <c r="G12" s="38" t="s">
        <v>153</v>
      </c>
      <c r="H12" s="40" t="s">
        <v>155</v>
      </c>
      <c r="I12" s="14" t="s">
        <v>166</v>
      </c>
      <c r="J12" s="14" t="s">
        <v>167</v>
      </c>
      <c r="K12" s="2"/>
      <c r="L12" s="41">
        <v>0.04</v>
      </c>
      <c r="AF12" s="34"/>
      <c r="AG12" s="35"/>
      <c r="AH12" s="33"/>
      <c r="AI12" s="31"/>
      <c r="AJ12" s="32"/>
    </row>
    <row r="13" spans="1:36" ht="69" customHeight="1" thickBot="1" x14ac:dyDescent="0.25">
      <c r="A13" s="23" t="s">
        <v>82</v>
      </c>
      <c r="B13" s="2" t="s">
        <v>110</v>
      </c>
      <c r="C13" s="2" t="s">
        <v>141</v>
      </c>
      <c r="D13" s="24" t="s">
        <v>142</v>
      </c>
      <c r="E13" s="25" t="s">
        <v>143</v>
      </c>
      <c r="F13" s="24" t="s">
        <v>144</v>
      </c>
      <c r="G13" s="38" t="s">
        <v>154</v>
      </c>
      <c r="H13" s="40" t="s">
        <v>155</v>
      </c>
      <c r="I13" s="14" t="s">
        <v>168</v>
      </c>
      <c r="J13" s="15" t="s">
        <v>169</v>
      </c>
      <c r="K13" s="2"/>
      <c r="L13" s="41">
        <v>0.12</v>
      </c>
      <c r="AF13" s="34"/>
      <c r="AG13" s="35"/>
      <c r="AH13" s="33"/>
      <c r="AI13" s="31"/>
      <c r="AJ13" s="32"/>
    </row>
    <row r="14" spans="1:36" ht="123.75" customHeight="1" thickBot="1" x14ac:dyDescent="0.25">
      <c r="A14" s="23" t="s">
        <v>83</v>
      </c>
      <c r="B14" s="2" t="s">
        <v>111</v>
      </c>
      <c r="C14" s="2" t="s">
        <v>145</v>
      </c>
      <c r="D14" s="24" t="s">
        <v>146</v>
      </c>
      <c r="E14" s="25" t="s">
        <v>147</v>
      </c>
      <c r="F14" s="24" t="s">
        <v>148</v>
      </c>
      <c r="G14" s="38" t="s">
        <v>153</v>
      </c>
      <c r="H14" s="40" t="s">
        <v>157</v>
      </c>
      <c r="I14" s="14" t="s">
        <v>172</v>
      </c>
      <c r="J14" s="15" t="s">
        <v>173</v>
      </c>
      <c r="K14" s="2"/>
      <c r="L14" s="41">
        <v>0.12</v>
      </c>
      <c r="AF14" s="34"/>
      <c r="AG14" s="35"/>
      <c r="AH14" s="33"/>
      <c r="AI14" s="31"/>
      <c r="AJ14" s="32"/>
    </row>
    <row r="15" spans="1:36" ht="81.75" customHeight="1" thickBot="1" x14ac:dyDescent="0.25">
      <c r="A15" s="23" t="s">
        <v>84</v>
      </c>
      <c r="B15" s="2" t="s">
        <v>111</v>
      </c>
      <c r="C15" s="2" t="s">
        <v>149</v>
      </c>
      <c r="D15" s="24" t="s">
        <v>150</v>
      </c>
      <c r="E15" s="25" t="s">
        <v>151</v>
      </c>
      <c r="F15" s="24" t="s">
        <v>152</v>
      </c>
      <c r="G15" s="38" t="s">
        <v>154</v>
      </c>
      <c r="H15" s="40" t="s">
        <v>155</v>
      </c>
      <c r="I15" s="14" t="s">
        <v>170</v>
      </c>
      <c r="J15" s="14" t="s">
        <v>171</v>
      </c>
      <c r="K15" s="2"/>
      <c r="L15" s="41">
        <v>0.04</v>
      </c>
      <c r="AF15" s="34"/>
      <c r="AG15" s="35"/>
      <c r="AH15" s="33"/>
      <c r="AI15" s="31"/>
      <c r="AJ15" s="32"/>
    </row>
    <row r="16" spans="1:36" ht="13.5" thickBot="1" x14ac:dyDescent="0.25">
      <c r="A16" s="23" t="s">
        <v>85</v>
      </c>
      <c r="B16" s="2"/>
      <c r="C16" s="2"/>
      <c r="D16" s="24"/>
      <c r="E16" s="25"/>
      <c r="F16" s="24"/>
      <c r="G16" s="38"/>
      <c r="H16" s="40"/>
      <c r="I16" s="14"/>
      <c r="J16" s="14"/>
      <c r="K16" s="2"/>
      <c r="L16" s="41"/>
      <c r="AF16" s="34"/>
      <c r="AG16" s="35"/>
      <c r="AH16" s="33"/>
      <c r="AI16" s="31"/>
      <c r="AJ16" s="32"/>
    </row>
    <row r="17" spans="1:36" ht="13.5" thickBot="1" x14ac:dyDescent="0.25">
      <c r="A17" s="23" t="s">
        <v>95</v>
      </c>
      <c r="B17" s="2"/>
      <c r="C17" s="2"/>
      <c r="D17" s="24"/>
      <c r="E17" s="25"/>
      <c r="F17" s="24"/>
      <c r="G17" s="38"/>
      <c r="H17" s="40"/>
      <c r="I17" s="14"/>
      <c r="J17" s="15"/>
      <c r="K17" s="2"/>
      <c r="L17" s="41"/>
      <c r="AF17" s="34"/>
      <c r="AG17" s="35"/>
      <c r="AH17" s="33"/>
      <c r="AI17" s="31"/>
      <c r="AJ17" s="32"/>
    </row>
    <row r="18" spans="1:36" ht="13.5" thickBot="1" x14ac:dyDescent="0.25">
      <c r="A18" s="23" t="s">
        <v>96</v>
      </c>
      <c r="B18" s="2"/>
      <c r="C18" s="2"/>
      <c r="D18" s="24"/>
      <c r="E18" s="25"/>
      <c r="F18" s="24"/>
      <c r="G18" s="38"/>
      <c r="H18" s="40"/>
      <c r="I18" s="14"/>
      <c r="J18" s="15"/>
      <c r="K18" s="2"/>
      <c r="L18" s="41"/>
      <c r="AF18" s="34"/>
      <c r="AG18" s="35"/>
      <c r="AH18" s="33"/>
      <c r="AI18" s="31"/>
      <c r="AJ18" s="32"/>
    </row>
    <row r="19" spans="1:36" ht="13.5" thickBot="1" x14ac:dyDescent="0.25">
      <c r="A19" s="23" t="s">
        <v>97</v>
      </c>
      <c r="B19" s="2"/>
      <c r="C19" s="2"/>
      <c r="D19" s="24"/>
      <c r="E19" s="25"/>
      <c r="F19" s="24"/>
      <c r="G19" s="38"/>
      <c r="H19" s="40"/>
      <c r="I19" s="14"/>
      <c r="J19" s="15"/>
      <c r="K19" s="2"/>
      <c r="L19" s="41"/>
      <c r="AF19" s="34"/>
      <c r="AG19" s="35"/>
      <c r="AH19" s="33"/>
      <c r="AI19" s="31"/>
      <c r="AJ19" s="32"/>
    </row>
    <row r="20" spans="1:36" x14ac:dyDescent="0.2">
      <c r="A20" s="23" t="s">
        <v>98</v>
      </c>
      <c r="B20" s="2"/>
      <c r="C20" s="2"/>
      <c r="D20" s="24"/>
      <c r="E20" s="25"/>
      <c r="F20" s="24"/>
      <c r="G20" s="38"/>
      <c r="H20" s="40"/>
      <c r="I20" s="14"/>
      <c r="J20" s="14"/>
      <c r="K20" s="2"/>
      <c r="L20" s="41"/>
    </row>
    <row r="21" spans="1:36" x14ac:dyDescent="0.2">
      <c r="A21" s="23" t="s">
        <v>99</v>
      </c>
      <c r="B21" s="2"/>
      <c r="C21" s="2"/>
      <c r="D21" s="24"/>
      <c r="E21" s="25"/>
      <c r="F21" s="24"/>
      <c r="G21" s="38"/>
      <c r="H21" s="40"/>
      <c r="I21" s="14"/>
      <c r="J21" s="15"/>
      <c r="K21" s="2"/>
      <c r="L21" s="41"/>
    </row>
    <row r="22" spans="1:36" x14ac:dyDescent="0.2">
      <c r="A22" s="23" t="s">
        <v>100</v>
      </c>
      <c r="B22" s="2"/>
      <c r="C22" s="2"/>
      <c r="D22" s="24"/>
      <c r="E22" s="25"/>
      <c r="F22" s="24"/>
      <c r="G22" s="38"/>
      <c r="H22" s="40"/>
      <c r="I22" s="14"/>
      <c r="J22" s="15"/>
      <c r="K22" s="2"/>
      <c r="L22" s="41"/>
    </row>
    <row r="23" spans="1:36" x14ac:dyDescent="0.2">
      <c r="A23" s="23" t="s">
        <v>101</v>
      </c>
      <c r="B23" s="2"/>
      <c r="C23" s="2"/>
      <c r="D23" s="24"/>
      <c r="E23" s="25"/>
      <c r="F23" s="24"/>
      <c r="G23" s="38"/>
      <c r="H23" s="40"/>
      <c r="I23" s="14"/>
      <c r="J23" s="15"/>
      <c r="K23" s="2"/>
      <c r="L23" s="41"/>
    </row>
    <row r="24" spans="1:36" x14ac:dyDescent="0.2">
      <c r="A24" s="23" t="s">
        <v>102</v>
      </c>
      <c r="B24" s="2"/>
      <c r="C24" s="2"/>
      <c r="D24" s="24"/>
      <c r="E24" s="25"/>
      <c r="F24" s="24"/>
      <c r="G24" s="38"/>
      <c r="H24" s="40"/>
      <c r="I24" s="14"/>
      <c r="J24" s="15"/>
      <c r="K24" s="2"/>
      <c r="L24" s="41"/>
    </row>
    <row r="25" spans="1:36" x14ac:dyDescent="0.2">
      <c r="A25" s="23" t="s">
        <v>103</v>
      </c>
      <c r="B25" s="2"/>
      <c r="C25" s="2"/>
      <c r="D25" s="24"/>
      <c r="E25" s="25"/>
      <c r="F25" s="24"/>
      <c r="G25" s="38"/>
      <c r="H25" s="40"/>
      <c r="I25" s="14"/>
      <c r="J25" s="15"/>
      <c r="K25" s="2"/>
      <c r="L25" s="41"/>
    </row>
    <row r="26" spans="1:36" x14ac:dyDescent="0.2">
      <c r="A26" s="23" t="s">
        <v>104</v>
      </c>
      <c r="B26" s="2"/>
      <c r="C26" s="2"/>
      <c r="D26" s="24"/>
      <c r="E26" s="25"/>
      <c r="F26" s="24"/>
      <c r="G26" s="38"/>
      <c r="H26" s="40"/>
      <c r="I26" s="14"/>
      <c r="J26" s="15"/>
      <c r="K26" s="2"/>
      <c r="L26" s="41" t="str">
        <f>Qualificar!K26</f>
        <v/>
      </c>
    </row>
    <row r="27" spans="1:36" x14ac:dyDescent="0.2">
      <c r="A27" s="23" t="s">
        <v>105</v>
      </c>
      <c r="B27" s="2"/>
      <c r="C27" s="2"/>
      <c r="D27" s="24"/>
      <c r="E27" s="25"/>
      <c r="F27" s="24"/>
      <c r="G27" s="38"/>
      <c r="H27" s="40"/>
      <c r="I27" s="14"/>
      <c r="J27" s="15"/>
      <c r="K27" s="2"/>
      <c r="L27" s="41" t="str">
        <f>Qualificar!K27</f>
        <v/>
      </c>
    </row>
  </sheetData>
  <mergeCells count="11">
    <mergeCell ref="H6:H7"/>
    <mergeCell ref="AI1:AJ1"/>
    <mergeCell ref="I6:I7"/>
    <mergeCell ref="J6:J7"/>
    <mergeCell ref="L6:L7"/>
    <mergeCell ref="AF1:AG1"/>
    <mergeCell ref="A1:G3"/>
    <mergeCell ref="A4:G5"/>
    <mergeCell ref="A6:A7"/>
    <mergeCell ref="G6:G7"/>
    <mergeCell ref="D6:F6"/>
  </mergeCells>
  <phoneticPr fontId="0" type="noConversion"/>
  <conditionalFormatting sqref="L8:L27">
    <cfRule type="cellIs" dxfId="8" priority="1" stopIfTrue="1" operator="between">
      <formula>0.005</formula>
      <formula>0.04</formula>
    </cfRule>
    <cfRule type="cellIs" dxfId="7" priority="2" stopIfTrue="1" operator="between">
      <formula>0.05</formula>
      <formula>0.17</formula>
    </cfRule>
    <cfRule type="cellIs" dxfId="6" priority="3" stopIfTrue="1" operator="between">
      <formula>0.18</formula>
      <formula>0.81</formula>
    </cfRule>
  </conditionalFormatting>
  <dataValidations count="1">
    <dataValidation type="list" allowBlank="1" showInputMessage="1" showErrorMessage="1" sqref="H8:H27" xr:uid="{736B9B2B-5C1D-4A8D-930C-EE21C45B09B9}">
      <formula1>"Evitar,Transferir,Mitigar,Aceitar"</formula1>
    </dataValidation>
  </dataValidations>
  <pageMargins left="0.39370078740157483" right="0.39370078740157483" top="0.39370078740157483" bottom="0.39370078740157483" header="0.31496062992125984" footer="0.31496062992125984"/>
  <pageSetup paperSize="9" scale="82" fitToHeight="3" orientation="landscape" r:id="rId1"/>
  <headerFooter alignWithMargins="0"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D1B1-E61A-4C7E-8CE8-F8F6F66BDFF9}">
  <sheetPr codeName="Plan2">
    <pageSetUpPr fitToPage="1"/>
  </sheetPr>
  <dimension ref="A1:AJ52"/>
  <sheetViews>
    <sheetView showGridLines="0" zoomScaleNormal="100" workbookViewId="0">
      <pane xSplit="5" ySplit="7" topLeftCell="F8" activePane="bottomRight" state="frozen"/>
      <selection pane="topRight" activeCell="G1" sqref="G1"/>
      <selection pane="bottomLeft" activeCell="A5" sqref="A5"/>
      <selection pane="bottomRight" activeCell="M8" sqref="M8"/>
    </sheetView>
  </sheetViews>
  <sheetFormatPr defaultRowHeight="11.25" x14ac:dyDescent="0.2"/>
  <cols>
    <col min="1" max="1" width="4.7109375" style="3" customWidth="1"/>
    <col min="2" max="2" width="18.28515625" style="3" customWidth="1"/>
    <col min="3" max="3" width="17.7109375" style="4" customWidth="1"/>
    <col min="4" max="4" width="22.5703125" style="3" customWidth="1"/>
    <col min="5" max="5" width="9.5703125" style="12" customWidth="1"/>
    <col min="6" max="6" width="17.140625" style="4" customWidth="1"/>
    <col min="7" max="7" width="13.140625" style="12" customWidth="1"/>
    <col min="8" max="8" width="14.28515625" style="12" customWidth="1"/>
    <col min="9" max="9" width="10" style="12" customWidth="1"/>
    <col min="10" max="10" width="11.5703125" style="12" customWidth="1"/>
    <col min="11" max="11" width="11" style="3" customWidth="1"/>
    <col min="12" max="12" width="17.42578125" style="3" hidden="1" customWidth="1"/>
    <col min="13" max="13" width="11.7109375" style="3" customWidth="1"/>
    <col min="14" max="15" width="9.140625" style="3"/>
    <col min="16" max="16" width="8.85546875" style="3" customWidth="1"/>
    <col min="17" max="17" width="10" style="3" customWidth="1"/>
    <col min="18" max="18" width="14.28515625" style="3" customWidth="1"/>
    <col min="19" max="16384" width="9.140625" style="3"/>
  </cols>
  <sheetData>
    <row r="1" spans="1:36" ht="13.5" customHeight="1" thickBot="1" x14ac:dyDescent="0.25">
      <c r="A1" s="109" t="s">
        <v>76</v>
      </c>
      <c r="B1" s="110"/>
      <c r="C1" s="110"/>
      <c r="D1" s="110"/>
      <c r="E1" s="110"/>
      <c r="AF1" s="128" t="s">
        <v>1</v>
      </c>
      <c r="AG1" s="129"/>
      <c r="AH1" s="7"/>
      <c r="AI1" s="120" t="s">
        <v>13</v>
      </c>
      <c r="AJ1" s="121"/>
    </row>
    <row r="2" spans="1:36" ht="24" customHeight="1" thickBot="1" x14ac:dyDescent="0.25">
      <c r="A2" s="109"/>
      <c r="B2" s="110"/>
      <c r="C2" s="110"/>
      <c r="D2" s="110"/>
      <c r="E2" s="110"/>
      <c r="K2" s="55" t="s">
        <v>92</v>
      </c>
      <c r="L2" s="56"/>
      <c r="M2" s="56">
        <v>10000</v>
      </c>
      <c r="N2" s="57" t="s">
        <v>106</v>
      </c>
      <c r="AF2" s="27"/>
      <c r="AG2" s="28"/>
      <c r="AH2" s="7"/>
      <c r="AI2" s="29"/>
      <c r="AJ2" s="30"/>
    </row>
    <row r="3" spans="1:36" ht="23.25" customHeight="1" x14ac:dyDescent="0.2">
      <c r="A3" s="109"/>
      <c r="B3" s="110"/>
      <c r="C3" s="110"/>
      <c r="D3" s="110"/>
      <c r="E3" s="110"/>
      <c r="K3" s="58" t="s">
        <v>93</v>
      </c>
      <c r="L3" s="59"/>
      <c r="M3" s="59">
        <v>30</v>
      </c>
      <c r="N3" s="60" t="s">
        <v>94</v>
      </c>
      <c r="AF3" s="27"/>
      <c r="AG3" s="28"/>
      <c r="AH3" s="7"/>
      <c r="AI3" s="29"/>
      <c r="AJ3" s="30"/>
    </row>
    <row r="4" spans="1:36" ht="22.5" customHeight="1" x14ac:dyDescent="0.2">
      <c r="A4" s="109" t="str">
        <f>Identificar!A4</f>
        <v>Muuve Now</v>
      </c>
      <c r="B4" s="110"/>
      <c r="C4" s="110"/>
      <c r="D4" s="110"/>
      <c r="E4" s="110"/>
      <c r="AF4" s="27"/>
      <c r="AG4" s="28"/>
      <c r="AH4" s="7"/>
      <c r="AI4" s="29"/>
      <c r="AJ4" s="30"/>
    </row>
    <row r="5" spans="1:36" ht="26.25" thickBot="1" x14ac:dyDescent="0.25">
      <c r="A5" s="111"/>
      <c r="B5" s="112"/>
      <c r="C5" s="112"/>
      <c r="D5" s="112"/>
      <c r="E5" s="112"/>
      <c r="I5" s="3"/>
      <c r="AF5" s="8" t="s">
        <v>7</v>
      </c>
      <c r="AG5" s="9">
        <v>1</v>
      </c>
      <c r="AH5" s="7"/>
      <c r="AI5" s="8" t="s">
        <v>9</v>
      </c>
      <c r="AJ5" s="9">
        <v>1</v>
      </c>
    </row>
    <row r="6" spans="1:36" ht="26.25" thickBot="1" x14ac:dyDescent="0.25">
      <c r="A6" s="113" t="s">
        <v>4</v>
      </c>
      <c r="B6" s="117" t="s">
        <v>0</v>
      </c>
      <c r="C6" s="118"/>
      <c r="D6" s="119"/>
      <c r="E6" s="115" t="s">
        <v>30</v>
      </c>
      <c r="F6" s="131" t="s">
        <v>50</v>
      </c>
      <c r="G6" s="133" t="s">
        <v>51</v>
      </c>
      <c r="H6" s="134"/>
      <c r="I6" s="134"/>
      <c r="J6" s="135"/>
      <c r="K6" s="126" t="s">
        <v>71</v>
      </c>
      <c r="L6" s="6"/>
      <c r="M6" s="126" t="s">
        <v>28</v>
      </c>
      <c r="N6" s="126" t="s">
        <v>91</v>
      </c>
      <c r="AF6" s="10" t="s">
        <v>8</v>
      </c>
      <c r="AG6" s="11">
        <v>2</v>
      </c>
      <c r="AH6" s="7"/>
      <c r="AI6" s="10" t="s">
        <v>10</v>
      </c>
      <c r="AJ6" s="11">
        <v>2</v>
      </c>
    </row>
    <row r="7" spans="1:36" s="5" customFormat="1" ht="34.5" thickBot="1" x14ac:dyDescent="0.25">
      <c r="A7" s="114"/>
      <c r="B7" s="36" t="s">
        <v>16</v>
      </c>
      <c r="C7" s="36" t="s">
        <v>18</v>
      </c>
      <c r="D7" s="37" t="s">
        <v>17</v>
      </c>
      <c r="E7" s="116"/>
      <c r="F7" s="132"/>
      <c r="G7" s="45" t="s">
        <v>52</v>
      </c>
      <c r="H7" s="46" t="s">
        <v>53</v>
      </c>
      <c r="I7" s="46" t="s">
        <v>55</v>
      </c>
      <c r="J7" s="47" t="s">
        <v>54</v>
      </c>
      <c r="K7" s="127"/>
      <c r="L7" s="1" t="s">
        <v>2</v>
      </c>
      <c r="M7" s="130"/>
      <c r="N7" s="127"/>
      <c r="AF7" s="10" t="s">
        <v>6</v>
      </c>
      <c r="AG7" s="11">
        <v>3</v>
      </c>
      <c r="AH7" s="7"/>
      <c r="AI7" s="10" t="s">
        <v>11</v>
      </c>
      <c r="AJ7" s="11">
        <v>3</v>
      </c>
    </row>
    <row r="8" spans="1:36" ht="56.25" x14ac:dyDescent="0.2">
      <c r="A8" s="23" t="str">
        <f>IF(Identificar!A8&lt;&gt;"",Identificar!A8,"")</f>
        <v>R01</v>
      </c>
      <c r="B8" s="23" t="str">
        <f>IF(Identificar!D8&lt;&gt;"",Identificar!D8,"")</f>
        <v>Como resultado da ausência de desenvolvedores na equipe durante etapas do desenvolvimento</v>
      </c>
      <c r="C8" s="23" t="str">
        <f>IF(Identificar!E8&lt;&gt;"",Identificar!E8,"")</f>
        <v>Pode ocorrer atraso no cronograma do projeto</v>
      </c>
      <c r="D8" s="23" t="str">
        <f>IF(Identificar!F8&lt;&gt;"",Identificar!F8,"")</f>
        <v>O que acarretaria atraso no lançamento do aplicativo.</v>
      </c>
      <c r="E8" s="23" t="str">
        <f>IF(Identificar!G8&lt;&gt;"",Identificar!G8,"")</f>
        <v>Gerente de projeto</v>
      </c>
      <c r="F8" s="39" t="s">
        <v>68</v>
      </c>
      <c r="G8" s="48" t="s">
        <v>42</v>
      </c>
      <c r="H8" s="43" t="s">
        <v>46</v>
      </c>
      <c r="I8" s="44">
        <f>IF(G8&lt;&gt;"",IF(H8&lt;&gt;"",RIGHT(G8,4)*RIGHT(H8,4),""),"")</f>
        <v>2.3100000000000005</v>
      </c>
      <c r="J8" s="49" t="str">
        <f>IF(I8&lt;&gt;"",VLOOKUP(I8,'Sensibilidade ao Risco'!$E$2:$F$30,2,FALSE),"")</f>
        <v>Baixa - 0,10</v>
      </c>
      <c r="K8" s="2">
        <f>IF(F8&lt;&gt;"",IF(J8&lt;&gt;"",(RIGHT(J8,3))*(RIGHT(F8,3)),""),"")</f>
        <v>2.0000000000000004E-2</v>
      </c>
      <c r="L8" s="53" t="s">
        <v>3</v>
      </c>
      <c r="M8" s="54">
        <f>ROUNDUP(Quantificar!G8/Qualificar!$M$2,2)</f>
        <v>0.4</v>
      </c>
      <c r="N8" s="54">
        <f>ROUNDUP(Quantificar!H8/Qualificar!$M$3,2)</f>
        <v>0.34</v>
      </c>
      <c r="AF8" s="31" t="s">
        <v>5</v>
      </c>
      <c r="AG8" s="32">
        <v>4</v>
      </c>
      <c r="AH8" s="33"/>
      <c r="AI8" s="31" t="s">
        <v>12</v>
      </c>
      <c r="AJ8" s="32">
        <v>4</v>
      </c>
    </row>
    <row r="9" spans="1:36" ht="57" thickBot="1" x14ac:dyDescent="0.25">
      <c r="A9" s="23" t="str">
        <f>IF(Identificar!A9&lt;&gt;"",Identificar!A9,"")</f>
        <v>R02</v>
      </c>
      <c r="B9" s="23" t="str">
        <f>IF(Identificar!D9&lt;&gt;"",Identificar!D9,"")</f>
        <v xml:space="preserve">Como resultado da falta de conhecimento técnico da equipe sobre a integração com APIs de transporte </v>
      </c>
      <c r="C9" s="23" t="str">
        <f>IF(Identificar!E9&lt;&gt;"",Identificar!E9,"")</f>
        <v>Pode ocorrer falha na implementação correta da coleta de dados dos aplicativos.</v>
      </c>
      <c r="D9" s="23" t="str">
        <f>IF(Identificar!F9&lt;&gt;"",Identificar!F9,"")</f>
        <v>O que acarretaria na exibição de informações erradas ou incompletas, prejudicando a confiabilidade da plataforma.</v>
      </c>
      <c r="E9" s="23" t="str">
        <f>IF(Identificar!G9&lt;&gt;"",Identificar!G9,"")</f>
        <v>Gerente de projeto</v>
      </c>
      <c r="F9" s="39" t="s">
        <v>69</v>
      </c>
      <c r="G9" s="48" t="s">
        <v>43</v>
      </c>
      <c r="H9" s="43" t="s">
        <v>48</v>
      </c>
      <c r="I9" s="44">
        <f t="shared" ref="I9:I16" si="0">IF(G9&lt;&gt;"",IF(H9&lt;&gt;"",RIGHT(G9,4)*RIGHT(H9,4),""),"")</f>
        <v>3.36</v>
      </c>
      <c r="J9" s="49" t="str">
        <f>IF(I9&lt;&gt;"",VLOOKUP(I9,'Sensibilidade ao Risco'!$E$2:$F$30,2,FALSE),"")</f>
        <v>Muito Alta - 0,80</v>
      </c>
      <c r="K9" s="2">
        <f t="shared" ref="K9:K16" si="1">IF(F9&lt;&gt;"",IF(J9&lt;&gt;"",(RIGHT(J9,3))*(RIGHT(F9,3)),""),"")</f>
        <v>0.32000000000000006</v>
      </c>
      <c r="L9" s="2"/>
      <c r="M9" s="54">
        <f>ROUNDUP(Quantificar!G9/Qualificar!$M$2,2)</f>
        <v>0.75</v>
      </c>
      <c r="N9" s="54">
        <f>ROUNDUP(Quantificar!H9/Qualificar!$M$3,2)</f>
        <v>0.34</v>
      </c>
      <c r="AF9" s="34"/>
      <c r="AG9" s="35"/>
      <c r="AH9" s="33"/>
      <c r="AI9" s="31"/>
      <c r="AJ9" s="32"/>
    </row>
    <row r="10" spans="1:36" ht="57" thickBot="1" x14ac:dyDescent="0.25">
      <c r="A10" s="23" t="str">
        <f>IF(Identificar!A10&lt;&gt;"",Identificar!A10,"")</f>
        <v>R03</v>
      </c>
      <c r="B10" s="23" t="str">
        <f>IF(Identificar!D10&lt;&gt;"",Identificar!D10,"")</f>
        <v>Como resultado da falta de pessoal suficiente para atender à demanda do projeto</v>
      </c>
      <c r="C10" s="23" t="str">
        <f>IF(Identificar!E10&lt;&gt;"",Identificar!E10,"")</f>
        <v>Pode ocorrer queda na produtividade e aumento da taxa de erros no desenvolvimento</v>
      </c>
      <c r="D10" s="23" t="str">
        <f>IF(Identificar!F10&lt;&gt;"",Identificar!F10,"")</f>
        <v>O que acarretaria atrasos na entrega das funcionalidades e comprometeria a qualidade do sistema</v>
      </c>
      <c r="E10" s="23" t="str">
        <f>IF(Identificar!G10&lt;&gt;"",Identificar!G10,"")</f>
        <v>Gerente de projeto</v>
      </c>
      <c r="F10" s="39" t="s">
        <v>68</v>
      </c>
      <c r="G10" s="48" t="s">
        <v>43</v>
      </c>
      <c r="H10" s="43" t="s">
        <v>47</v>
      </c>
      <c r="I10" s="44">
        <f t="shared" si="0"/>
        <v>2.64</v>
      </c>
      <c r="J10" s="49" t="str">
        <f>IF(I10&lt;&gt;"",VLOOKUP(I10,'Sensibilidade ao Risco'!$E$2:$F$30,2,FALSE),"")</f>
        <v>Alta - 0,40</v>
      </c>
      <c r="K10" s="2">
        <f>IF(F10&lt;&gt;"",IF(J10&lt;&gt;"",(RIGHT(J10,3))*(RIGHT(F10,3)),""),"")</f>
        <v>8.0000000000000016E-2</v>
      </c>
      <c r="L10" s="2"/>
      <c r="M10" s="54">
        <f>ROUNDUP(Quantificar!G10/Qualificar!$M$2,2)</f>
        <v>0.12</v>
      </c>
      <c r="N10" s="54">
        <f>ROUNDUP(Quantificar!H10/Qualificar!$M$3,2)</f>
        <v>0.1</v>
      </c>
      <c r="AF10" s="34"/>
      <c r="AG10" s="35"/>
      <c r="AH10" s="33"/>
      <c r="AI10" s="31"/>
      <c r="AJ10" s="32"/>
    </row>
    <row r="11" spans="1:36" ht="56.25" customHeight="1" thickBot="1" x14ac:dyDescent="0.25">
      <c r="A11" s="23" t="str">
        <f>IF(Identificar!A11&lt;&gt;"",Identificar!A11,"")</f>
        <v>R04</v>
      </c>
      <c r="B11" s="23" t="str">
        <f>IF(Identificar!D11&lt;&gt;"",Identificar!D11,"")</f>
        <v>Como resultado da utilização de computadores e dispositivos com baixo desempenho ou desatualizados</v>
      </c>
      <c r="C11" s="23" t="str">
        <f>IF(Identificar!E11&lt;&gt;"",Identificar!E11,"")</f>
        <v>Pode ocorrer lentidão nos processos de desenvolvimento e testes</v>
      </c>
      <c r="D11" s="23" t="str">
        <f>IF(Identificar!F11&lt;&gt;"",Identificar!F11,"")</f>
        <v>O que acarretaria atraso no cronograma e aumento da frustração da equipe</v>
      </c>
      <c r="E11" s="23" t="str">
        <f>IF(Identificar!G11&lt;&gt;"",Identificar!G11,"")</f>
        <v>Dev Full Stack</v>
      </c>
      <c r="F11" s="39" t="s">
        <v>62</v>
      </c>
      <c r="G11" s="48" t="s">
        <v>43</v>
      </c>
      <c r="H11" s="43" t="s">
        <v>46</v>
      </c>
      <c r="I11" s="44">
        <f t="shared" si="0"/>
        <v>2.52</v>
      </c>
      <c r="J11" s="49" t="str">
        <f>IF(I11&lt;&gt;"",VLOOKUP(I11,'Sensibilidade ao Risco'!$E$2:$F$30,2,FALSE),"")</f>
        <v>Moderada - 0,20</v>
      </c>
      <c r="K11" s="2">
        <f t="shared" si="1"/>
        <v>1.0000000000000002E-2</v>
      </c>
      <c r="L11" s="2"/>
      <c r="M11" s="54">
        <f>ROUNDUP(Quantificar!G11/Qualificar!$M$2,2)</f>
        <v>0.12</v>
      </c>
      <c r="N11" s="54">
        <f>ROUNDUP(Quantificar!H11/Qualificar!$M$3,2)</f>
        <v>0.1</v>
      </c>
      <c r="AF11" s="34"/>
      <c r="AG11" s="35"/>
      <c r="AH11" s="33"/>
      <c r="AI11" s="31"/>
      <c r="AJ11" s="32"/>
    </row>
    <row r="12" spans="1:36" ht="57" customHeight="1" thickBot="1" x14ac:dyDescent="0.25">
      <c r="A12" s="23" t="str">
        <f>IF(Identificar!A12&lt;&gt;"",Identificar!A12,"")</f>
        <v>R05</v>
      </c>
      <c r="B12" s="23" t="str">
        <f>IF(Identificar!D12&lt;&gt;"",Identificar!D12,"")</f>
        <v>Como resultado da falta de manutenção ou aquisiçaõ de novos dispositivos</v>
      </c>
      <c r="C12" s="23" t="str">
        <f>IF(Identificar!E12&lt;&gt;"",Identificar!E12,"")</f>
        <v>Pode ocorrer interrupções frequentes nas atividades da equipe</v>
      </c>
      <c r="D12" s="23" t="str">
        <f>IF(Identificar!F12&lt;&gt;"",Identificar!F12,"")</f>
        <v>O que acarretaria atrasos na execução das tarefas e na continuidade do projeto</v>
      </c>
      <c r="E12" s="23" t="str">
        <f>IF(Identificar!G12&lt;&gt;"",Identificar!G12,"")</f>
        <v>Gerente de projeto</v>
      </c>
      <c r="F12" s="39" t="s">
        <v>62</v>
      </c>
      <c r="G12" s="48" t="s">
        <v>43</v>
      </c>
      <c r="H12" s="43" t="s">
        <v>46</v>
      </c>
      <c r="I12" s="44">
        <f t="shared" si="0"/>
        <v>2.52</v>
      </c>
      <c r="J12" s="49" t="str">
        <f>IF(I12&lt;&gt;"",VLOOKUP(I12,'Sensibilidade ao Risco'!$E$2:$F$30,2,FALSE),"")</f>
        <v>Moderada - 0,20</v>
      </c>
      <c r="K12" s="2">
        <f>IF(F12&lt;&gt;"",IF(J12&lt;&gt;"",(RIGHT(J12,3))*(RIGHT(F12,3)),""),"")</f>
        <v>1.0000000000000002E-2</v>
      </c>
      <c r="L12" s="2"/>
      <c r="M12" s="54">
        <f>ROUNDUP(Quantificar!G12/Qualificar!$M$2,2)</f>
        <v>0.11</v>
      </c>
      <c r="N12" s="54">
        <f>ROUNDUP(Quantificar!H12/Qualificar!$M$3,2)</f>
        <v>0.1</v>
      </c>
      <c r="AF12" s="34"/>
      <c r="AG12" s="35"/>
      <c r="AH12" s="33"/>
      <c r="AI12" s="31"/>
      <c r="AJ12" s="32"/>
    </row>
    <row r="13" spans="1:36" ht="67.5" customHeight="1" thickBot="1" x14ac:dyDescent="0.25">
      <c r="A13" s="23" t="str">
        <f>IF(Identificar!A13&lt;&gt;"",Identificar!A13,"")</f>
        <v>R06</v>
      </c>
      <c r="B13" s="23" t="str">
        <f>IF(Identificar!D13&lt;&gt;"",Identificar!D13,"")</f>
        <v>Como resultado da insuficiência ou falha nos equipamentos/hospedagem utilizados no desenvolvimento do sistema.</v>
      </c>
      <c r="C13" s="23" t="str">
        <f>IF(Identificar!E13&lt;&gt;"",Identificar!E13,"")</f>
        <v>Pode ocorrer instabilidade ou lentidão no sistema.</v>
      </c>
      <c r="D13" s="23" t="str">
        <f>IF(Identificar!F13&lt;&gt;"",Identificar!F13,"")</f>
        <v>O que acarretaria a insatisfação dos usuários e possível atraso da versão final do sistema</v>
      </c>
      <c r="E13" s="23" t="str">
        <f>IF(Identificar!G13&lt;&gt;"",Identificar!G13,"")</f>
        <v>Dev Full Stack</v>
      </c>
      <c r="F13" s="39" t="s">
        <v>67</v>
      </c>
      <c r="G13" s="48" t="s">
        <v>59</v>
      </c>
      <c r="H13" s="43" t="s">
        <v>60</v>
      </c>
      <c r="I13" s="44">
        <f t="shared" si="0"/>
        <v>3.36</v>
      </c>
      <c r="J13" s="49" t="str">
        <f>IF(I13&lt;&gt;"",VLOOKUP(I13,'Sensibilidade ao Risco'!$E$2:$F$30,2,FALSE),"")</f>
        <v>Muito Alta - 0,80</v>
      </c>
      <c r="K13" s="2">
        <f t="shared" si="1"/>
        <v>8.0000000000000016E-2</v>
      </c>
      <c r="L13" s="2"/>
      <c r="M13" s="54">
        <f>ROUNDUP(Quantificar!G13/Qualificar!$M$2,2)</f>
        <v>0.21</v>
      </c>
      <c r="N13" s="54">
        <f>ROUNDUP(Quantificar!H13/Qualificar!$M$3,2)</f>
        <v>0.1</v>
      </c>
      <c r="AF13" s="34"/>
      <c r="AG13" s="35"/>
      <c r="AH13" s="33"/>
      <c r="AI13" s="31"/>
      <c r="AJ13" s="32"/>
    </row>
    <row r="14" spans="1:36" ht="74.25" customHeight="1" thickBot="1" x14ac:dyDescent="0.25">
      <c r="A14" s="23" t="str">
        <f>IF(Identificar!A14&lt;&gt;"",Identificar!A14,"")</f>
        <v>R07</v>
      </c>
      <c r="B14" s="23" t="str">
        <f>IF(Identificar!D14&lt;&gt;"",Identificar!D14,"")</f>
        <v>Como resultado de problemas nas instalações, como servidores ineficazes ou falhas na conexão de rede</v>
      </c>
      <c r="C14" s="23" t="str">
        <f>IF(Identificar!E14&lt;&gt;"",Identificar!E14,"")</f>
        <v>Pode ocorrer interrupção das operações do sistema, como falhas no processamento de dados ou dificuldade de manutenção</v>
      </c>
      <c r="D14" s="23" t="str">
        <f>IF(Identificar!F14&lt;&gt;"",Identificar!F14,"")</f>
        <v>O que acarretaria atrasos na implementação do sistema, aumento de custos com adaptação das instalações e comprometimento da segurança do sistema</v>
      </c>
      <c r="E14" s="23" t="str">
        <f>IF(Identificar!G14&lt;&gt;"",Identificar!G14,"")</f>
        <v>Gerente de projeto</v>
      </c>
      <c r="F14" s="39" t="s">
        <v>67</v>
      </c>
      <c r="G14" s="48" t="s">
        <v>59</v>
      </c>
      <c r="H14" s="43" t="s">
        <v>60</v>
      </c>
      <c r="I14" s="44">
        <f t="shared" si="0"/>
        <v>3.36</v>
      </c>
      <c r="J14" s="49" t="str">
        <f>IF(I14&lt;&gt;"",VLOOKUP(I14,'Sensibilidade ao Risco'!$E$2:$F$30,2,FALSE),"")</f>
        <v>Muito Alta - 0,80</v>
      </c>
      <c r="K14" s="2">
        <f t="shared" si="1"/>
        <v>8.0000000000000016E-2</v>
      </c>
      <c r="L14" s="2"/>
      <c r="M14" s="54">
        <f>ROUNDUP(Quantificar!G14/Qualificar!$M$2,2)</f>
        <v>0.1</v>
      </c>
      <c r="N14" s="54">
        <f>ROUNDUP(Quantificar!H14/Qualificar!$M$3,2)</f>
        <v>0.1</v>
      </c>
      <c r="AF14" s="34"/>
      <c r="AG14" s="35"/>
      <c r="AH14" s="33"/>
      <c r="AI14" s="31"/>
      <c r="AJ14" s="32"/>
    </row>
    <row r="15" spans="1:36" ht="63.75" customHeight="1" thickBot="1" x14ac:dyDescent="0.25">
      <c r="A15" s="23" t="str">
        <f>IF(Identificar!A15&lt;&gt;"",Identificar!A15,"")</f>
        <v>R08</v>
      </c>
      <c r="B15" s="23" t="str">
        <f>IF(Identificar!D15&lt;&gt;"",Identificar!D15,"")</f>
        <v>Como resultado de problemas na conectividade, como instabilidade na internet ou quedas frequentes de conexão</v>
      </c>
      <c r="C15" s="23" t="str">
        <f>IF(Identificar!E15&lt;&gt;"",Identificar!E15,"")</f>
        <v>Pode ocorrer interrupção no desenvolvimento e testes do sistema, dificultando o acesso a recursos online.</v>
      </c>
      <c r="D15" s="23" t="str">
        <f>IF(Identificar!F15&lt;&gt;"",Identificar!F15,"")</f>
        <v>O que acarretaria atrasos no cronograma do projeto edificuldade de execução de testes</v>
      </c>
      <c r="E15" s="23" t="str">
        <f>IF(Identificar!G15&lt;&gt;"",Identificar!G15,"")</f>
        <v>Dev Full Stack</v>
      </c>
      <c r="F15" s="39" t="s">
        <v>67</v>
      </c>
      <c r="G15" s="48" t="s">
        <v>42</v>
      </c>
      <c r="H15" s="43" t="s">
        <v>46</v>
      </c>
      <c r="I15" s="44">
        <f t="shared" si="0"/>
        <v>2.3100000000000005</v>
      </c>
      <c r="J15" s="49" t="str">
        <f>IF(I15&lt;&gt;"",VLOOKUP(I15,'Sensibilidade ao Risco'!$E$2:$F$30,2,FALSE),"")</f>
        <v>Baixa - 0,10</v>
      </c>
      <c r="K15" s="2">
        <f>IF(F15&lt;&gt;"",IF(J15&lt;&gt;"",(RIGHT(J15,3))*(RIGHT(F15,3)),""),"")</f>
        <v>1.0000000000000002E-2</v>
      </c>
      <c r="L15" s="2"/>
      <c r="M15" s="54">
        <f>ROUNDUP(Quantificar!G15/Qualificar!$M$2,2)</f>
        <v>0.04</v>
      </c>
      <c r="N15" s="54">
        <f>ROUNDUP(Quantificar!H15/Qualificar!$M$3,2)</f>
        <v>0.04</v>
      </c>
      <c r="AF15" s="34"/>
      <c r="AG15" s="35"/>
      <c r="AH15" s="33"/>
      <c r="AI15" s="31"/>
      <c r="AJ15" s="32"/>
    </row>
    <row r="16" spans="1:36" ht="13.5" thickBot="1" x14ac:dyDescent="0.25">
      <c r="A16" s="23" t="str">
        <f>IF(Identificar!A16&lt;&gt;"",Identificar!A16,"")</f>
        <v>R09</v>
      </c>
      <c r="B16" s="23" t="str">
        <f>IF(Identificar!D16&lt;&gt;"",Identificar!D16,"")</f>
        <v/>
      </c>
      <c r="C16" s="23" t="str">
        <f>IF(Identificar!E16&lt;&gt;"",Identificar!E16,"")</f>
        <v/>
      </c>
      <c r="D16" s="23" t="str">
        <f>IF(Identificar!F16&lt;&gt;"",Identificar!F16,"")</f>
        <v/>
      </c>
      <c r="E16" s="23" t="str">
        <f>IF(Identificar!G16&lt;&gt;"",Identificar!G16,"")</f>
        <v/>
      </c>
      <c r="F16" s="39"/>
      <c r="G16" s="48"/>
      <c r="H16" s="43"/>
      <c r="I16" s="44" t="str">
        <f t="shared" si="0"/>
        <v/>
      </c>
      <c r="J16" s="49" t="str">
        <f>IF(I16&lt;&gt;"",VLOOKUP(I16,'Sensibilidade ao Risco'!$E$2:$F$30,2,FALSE),"")</f>
        <v/>
      </c>
      <c r="K16" s="2" t="str">
        <f t="shared" si="1"/>
        <v/>
      </c>
      <c r="L16" s="2"/>
      <c r="M16" s="54">
        <f>ROUNDUP(Quantificar!G16/Qualificar!$M$2,2)</f>
        <v>0</v>
      </c>
      <c r="N16" s="54">
        <f>ROUNDUP(Quantificar!H16/Qualificar!$M$3,2)</f>
        <v>0</v>
      </c>
      <c r="AF16" s="34"/>
      <c r="AG16" s="35"/>
      <c r="AH16" s="33"/>
      <c r="AI16" s="31"/>
      <c r="AJ16" s="32"/>
    </row>
    <row r="17" spans="1:36" ht="13.5" thickBot="1" x14ac:dyDescent="0.25">
      <c r="A17" s="23" t="str">
        <f>IF(Identificar!A17&lt;&gt;"",Identificar!A17,"")</f>
        <v>R10</v>
      </c>
      <c r="B17" s="23" t="str">
        <f>IF(Identificar!D17&lt;&gt;"",Identificar!D17,"")</f>
        <v/>
      </c>
      <c r="C17" s="23" t="str">
        <f>IF(Identificar!E17&lt;&gt;"",Identificar!E17,"")</f>
        <v/>
      </c>
      <c r="D17" s="23" t="str">
        <f>IF(Identificar!F17&lt;&gt;"",Identificar!F17,"")</f>
        <v/>
      </c>
      <c r="E17" s="23" t="str">
        <f>IF(Identificar!G17&lt;&gt;"",Identificar!G17,"")</f>
        <v/>
      </c>
      <c r="F17" s="39"/>
      <c r="G17" s="48"/>
      <c r="H17" s="43"/>
      <c r="I17" s="44" t="str">
        <f t="shared" ref="I17:I22" si="2">IF(G17&lt;&gt;"",IF(H17&lt;&gt;"",RIGHT(G17,4)*RIGHT(H17,4),""),"")</f>
        <v/>
      </c>
      <c r="J17" s="49" t="str">
        <f>IF(I17&lt;&gt;"",VLOOKUP(I17,'Sensibilidade ao Risco'!$E$2:$F$30,2,FALSE),"")</f>
        <v/>
      </c>
      <c r="K17" s="2" t="str">
        <f t="shared" ref="K17:K22" si="3">IF(F17&lt;&gt;"",IF(J17&lt;&gt;"",(RIGHT(J17,3))*(RIGHT(F17,3)),""),"")</f>
        <v/>
      </c>
      <c r="L17" s="2"/>
      <c r="M17" s="54">
        <f>ROUNDUP(Quantificar!G17/Qualificar!$M$2,2)</f>
        <v>0</v>
      </c>
      <c r="N17" s="54">
        <f>ROUNDUP(Quantificar!H17/Qualificar!$M$3,2)</f>
        <v>0</v>
      </c>
      <c r="AF17" s="34"/>
      <c r="AG17" s="35"/>
      <c r="AH17" s="33"/>
      <c r="AI17" s="31"/>
      <c r="AJ17" s="32"/>
    </row>
    <row r="18" spans="1:36" ht="13.5" thickBot="1" x14ac:dyDescent="0.25">
      <c r="A18" s="23" t="str">
        <f>IF(Identificar!A18&lt;&gt;"",Identificar!A18,"")</f>
        <v>R11</v>
      </c>
      <c r="B18" s="23" t="str">
        <f>IF(Identificar!D18&lt;&gt;"",Identificar!D18,"")</f>
        <v/>
      </c>
      <c r="C18" s="23" t="str">
        <f>IF(Identificar!E18&lt;&gt;"",Identificar!E18,"")</f>
        <v/>
      </c>
      <c r="D18" s="23" t="str">
        <f>IF(Identificar!F18&lt;&gt;"",Identificar!F18,"")</f>
        <v/>
      </c>
      <c r="E18" s="23" t="str">
        <f>IF(Identificar!G18&lt;&gt;"",Identificar!G18,"")</f>
        <v/>
      </c>
      <c r="F18" s="39"/>
      <c r="G18" s="48"/>
      <c r="H18" s="43"/>
      <c r="I18" s="44" t="str">
        <f t="shared" si="2"/>
        <v/>
      </c>
      <c r="J18" s="49" t="str">
        <f>IF(I18&lt;&gt;"",VLOOKUP(I18,'Sensibilidade ao Risco'!$E$2:$F$30,2,FALSE),"")</f>
        <v/>
      </c>
      <c r="K18" s="2" t="str">
        <f t="shared" si="3"/>
        <v/>
      </c>
      <c r="L18" s="2"/>
      <c r="M18" s="54">
        <f>ROUNDUP(Quantificar!G18/Qualificar!$M$2,2)</f>
        <v>0</v>
      </c>
      <c r="N18" s="54">
        <f>ROUNDUP(Quantificar!H18/Qualificar!$M$3,2)</f>
        <v>0</v>
      </c>
      <c r="AF18" s="34"/>
      <c r="AG18" s="35"/>
      <c r="AH18" s="33"/>
      <c r="AI18" s="31"/>
      <c r="AJ18" s="32"/>
    </row>
    <row r="19" spans="1:36" ht="13.5" thickBot="1" x14ac:dyDescent="0.25">
      <c r="A19" s="23" t="str">
        <f>IF(Identificar!A19&lt;&gt;"",Identificar!A19,"")</f>
        <v>R12</v>
      </c>
      <c r="B19" s="23" t="str">
        <f>IF(Identificar!D19&lt;&gt;"",Identificar!D19,"")</f>
        <v/>
      </c>
      <c r="C19" s="23" t="str">
        <f>IF(Identificar!E19&lt;&gt;"",Identificar!E19,"")</f>
        <v/>
      </c>
      <c r="D19" s="23" t="str">
        <f>IF(Identificar!F19&lt;&gt;"",Identificar!F19,"")</f>
        <v/>
      </c>
      <c r="E19" s="23" t="str">
        <f>IF(Identificar!G19&lt;&gt;"",Identificar!G19,"")</f>
        <v/>
      </c>
      <c r="F19" s="39"/>
      <c r="G19" s="48"/>
      <c r="H19" s="43"/>
      <c r="I19" s="44" t="str">
        <f t="shared" si="2"/>
        <v/>
      </c>
      <c r="J19" s="49" t="str">
        <f>IF(I19&lt;&gt;"",VLOOKUP(I19,'Sensibilidade ao Risco'!$E$2:$F$30,2,FALSE),"")</f>
        <v/>
      </c>
      <c r="K19" s="2" t="str">
        <f t="shared" si="3"/>
        <v/>
      </c>
      <c r="L19" s="2"/>
      <c r="M19" s="54">
        <f>ROUNDUP(Quantificar!G19/Qualificar!$M$2,2)</f>
        <v>0</v>
      </c>
      <c r="N19" s="54">
        <f>ROUNDUP(Quantificar!H19/Qualificar!$M$3,2)</f>
        <v>0</v>
      </c>
      <c r="AF19" s="34"/>
      <c r="AG19" s="35"/>
      <c r="AH19" s="33"/>
      <c r="AI19" s="31"/>
      <c r="AJ19" s="32"/>
    </row>
    <row r="20" spans="1:36" x14ac:dyDescent="0.2">
      <c r="A20" s="23" t="str">
        <f>IF(Identificar!A20&lt;&gt;"",Identificar!A20,"")</f>
        <v>R13</v>
      </c>
      <c r="B20" s="23" t="str">
        <f>IF(Identificar!D20&lt;&gt;"",Identificar!D20,"")</f>
        <v/>
      </c>
      <c r="C20" s="23" t="str">
        <f>IF(Identificar!E20&lt;&gt;"",Identificar!E20,"")</f>
        <v/>
      </c>
      <c r="D20" s="23" t="str">
        <f>IF(Identificar!F20&lt;&gt;"",Identificar!F20,"")</f>
        <v/>
      </c>
      <c r="E20" s="23" t="str">
        <f>IF(Identificar!G20&lt;&gt;"",Identificar!G20,"")</f>
        <v/>
      </c>
      <c r="F20" s="39"/>
      <c r="G20" s="48"/>
      <c r="H20" s="43"/>
      <c r="I20" s="44" t="str">
        <f t="shared" si="2"/>
        <v/>
      </c>
      <c r="J20" s="49" t="str">
        <f>IF(I20&lt;&gt;"",VLOOKUP(I20,'Sensibilidade ao Risco'!$E$2:$F$30,2,FALSE),"")</f>
        <v/>
      </c>
      <c r="K20" s="2" t="str">
        <f t="shared" si="3"/>
        <v/>
      </c>
      <c r="L20" s="2"/>
      <c r="M20" s="54">
        <f>ROUNDUP(Quantificar!G20/Qualificar!$M$2,2)</f>
        <v>0</v>
      </c>
      <c r="N20" s="54">
        <f>ROUNDUP(Quantificar!H20/Qualificar!$M$3,2)</f>
        <v>0</v>
      </c>
    </row>
    <row r="21" spans="1:36" x14ac:dyDescent="0.2">
      <c r="A21" s="23" t="str">
        <f>IF(Identificar!A21&lt;&gt;"",Identificar!A21,"")</f>
        <v>R14</v>
      </c>
      <c r="B21" s="23" t="str">
        <f>IF(Identificar!D21&lt;&gt;"",Identificar!D21,"")</f>
        <v/>
      </c>
      <c r="C21" s="23" t="str">
        <f>IF(Identificar!E21&lt;&gt;"",Identificar!E21,"")</f>
        <v/>
      </c>
      <c r="D21" s="23" t="str">
        <f>IF(Identificar!F21&lt;&gt;"",Identificar!F21,"")</f>
        <v/>
      </c>
      <c r="E21" s="23" t="str">
        <f>IF(Identificar!G21&lt;&gt;"",Identificar!G21,"")</f>
        <v/>
      </c>
      <c r="F21" s="39"/>
      <c r="G21" s="48"/>
      <c r="H21" s="43"/>
      <c r="I21" s="44" t="str">
        <f t="shared" si="2"/>
        <v/>
      </c>
      <c r="J21" s="49" t="str">
        <f>IF(I21&lt;&gt;"",VLOOKUP(I21,'Sensibilidade ao Risco'!$E$2:$F$30,2,FALSE),"")</f>
        <v/>
      </c>
      <c r="K21" s="2" t="str">
        <f t="shared" si="3"/>
        <v/>
      </c>
      <c r="L21" s="2"/>
      <c r="M21" s="54">
        <f>ROUNDUP(Quantificar!G21/Qualificar!$M$2,2)</f>
        <v>0</v>
      </c>
      <c r="N21" s="54">
        <f>ROUNDUP(Quantificar!H21/Qualificar!$M$3,2)</f>
        <v>0</v>
      </c>
    </row>
    <row r="22" spans="1:36" x14ac:dyDescent="0.2">
      <c r="A22" s="23" t="str">
        <f>IF(Identificar!A22&lt;&gt;"",Identificar!A22,"")</f>
        <v>R15</v>
      </c>
      <c r="B22" s="23" t="str">
        <f>IF(Identificar!D22&lt;&gt;"",Identificar!D22,"")</f>
        <v/>
      </c>
      <c r="C22" s="23" t="str">
        <f>IF(Identificar!E22&lt;&gt;"",Identificar!E22,"")</f>
        <v/>
      </c>
      <c r="D22" s="23" t="str">
        <f>IF(Identificar!F22&lt;&gt;"",Identificar!F22,"")</f>
        <v/>
      </c>
      <c r="E22" s="23" t="str">
        <f>IF(Identificar!G22&lt;&gt;"",Identificar!G22,"")</f>
        <v/>
      </c>
      <c r="F22" s="39"/>
      <c r="G22" s="48"/>
      <c r="H22" s="43"/>
      <c r="I22" s="44" t="str">
        <f t="shared" si="2"/>
        <v/>
      </c>
      <c r="J22" s="49" t="str">
        <f>IF(I22&lt;&gt;"",VLOOKUP(I22,'Sensibilidade ao Risco'!$E$2:$F$30,2,FALSE),"")</f>
        <v/>
      </c>
      <c r="K22" s="2" t="str">
        <f t="shared" si="3"/>
        <v/>
      </c>
      <c r="L22" s="2"/>
      <c r="M22" s="54">
        <f>ROUNDUP(Quantificar!G22/Qualificar!$M$2,2)</f>
        <v>0</v>
      </c>
      <c r="N22" s="54">
        <f>ROUNDUP(Quantificar!H22/Qualificar!$M$3,2)</f>
        <v>0</v>
      </c>
    </row>
    <row r="23" spans="1:36" x14ac:dyDescent="0.2">
      <c r="A23" s="23" t="str">
        <f>IF(Identificar!A23&lt;&gt;"",Identificar!A23,"")</f>
        <v>R16</v>
      </c>
      <c r="B23" s="23" t="str">
        <f>IF(Identificar!D23&lt;&gt;"",Identificar!D23,"")</f>
        <v/>
      </c>
      <c r="C23" s="23" t="str">
        <f>IF(Identificar!E23&lt;&gt;"",Identificar!E23,"")</f>
        <v/>
      </c>
      <c r="D23" s="23" t="str">
        <f>IF(Identificar!F23&lt;&gt;"",Identificar!F23,"")</f>
        <v/>
      </c>
      <c r="E23" s="23" t="str">
        <f>IF(Identificar!G23&lt;&gt;"",Identificar!G23,"")</f>
        <v/>
      </c>
      <c r="F23" s="39"/>
      <c r="G23" s="48"/>
      <c r="H23" s="43"/>
      <c r="I23" s="44" t="str">
        <f>IF(G23&lt;&gt;"",IF(H23&lt;&gt;"",RIGHT(G23,4)*RIGHT(H23,4),""),"")</f>
        <v/>
      </c>
      <c r="J23" s="49" t="str">
        <f>IF(I23&lt;&gt;"",VLOOKUP(I23,'Sensibilidade ao Risco'!$E$2:$F$30,2,FALSE),"")</f>
        <v/>
      </c>
      <c r="K23" s="2" t="str">
        <f>IF(F23&lt;&gt;"",IF(J23&lt;&gt;"",(RIGHT(J23,3))*(RIGHT(F23,3)),""),"")</f>
        <v/>
      </c>
      <c r="L23" s="2"/>
      <c r="M23" s="54">
        <f>ROUNDUP(Quantificar!G23/Qualificar!$M$2,2)</f>
        <v>0</v>
      </c>
      <c r="N23" s="54">
        <f>ROUNDUP(Quantificar!H23/Qualificar!$M$3,2)</f>
        <v>0</v>
      </c>
    </row>
    <row r="24" spans="1:36" x14ac:dyDescent="0.2">
      <c r="A24" s="23" t="str">
        <f>IF(Identificar!A24&lt;&gt;"",Identificar!A24,"")</f>
        <v>R17</v>
      </c>
      <c r="B24" s="23" t="str">
        <f>IF(Identificar!D24&lt;&gt;"",Identificar!D24,"")</f>
        <v/>
      </c>
      <c r="C24" s="23" t="str">
        <f>IF(Identificar!E24&lt;&gt;"",Identificar!E24,"")</f>
        <v/>
      </c>
      <c r="D24" s="23" t="str">
        <f>IF(Identificar!F24&lt;&gt;"",Identificar!F24,"")</f>
        <v/>
      </c>
      <c r="E24" s="23" t="str">
        <f>IF(Identificar!G24&lt;&gt;"",Identificar!G24,"")</f>
        <v/>
      </c>
      <c r="F24" s="39"/>
      <c r="G24" s="48"/>
      <c r="H24" s="43"/>
      <c r="I24" s="44" t="str">
        <f>IF(G24&lt;&gt;"",IF(H24&lt;&gt;"",RIGHT(G24,4)*RIGHT(H24,4),""),"")</f>
        <v/>
      </c>
      <c r="J24" s="49" t="str">
        <f>IF(I24&lt;&gt;"",VLOOKUP(I24,'Sensibilidade ao Risco'!$E$2:$F$30,2,FALSE),"")</f>
        <v/>
      </c>
      <c r="K24" s="2" t="str">
        <f>IF(F24&lt;&gt;"",IF(J24&lt;&gt;"",(RIGHT(J24,3))*(RIGHT(F24,3)),""),"")</f>
        <v/>
      </c>
      <c r="L24" s="2"/>
      <c r="M24" s="54">
        <f>ROUNDUP(Quantificar!G24/Qualificar!$M$2,2)</f>
        <v>0</v>
      </c>
      <c r="N24" s="54">
        <f>ROUNDUP(Quantificar!H24/Qualificar!$M$3,2)</f>
        <v>0</v>
      </c>
    </row>
    <row r="25" spans="1:36" x14ac:dyDescent="0.2">
      <c r="A25" s="23" t="str">
        <f>IF(Identificar!A25&lt;&gt;"",Identificar!A25,"")</f>
        <v>R18</v>
      </c>
      <c r="B25" s="23" t="str">
        <f>IF(Identificar!D25&lt;&gt;"",Identificar!D25,"")</f>
        <v/>
      </c>
      <c r="C25" s="23" t="str">
        <f>IF(Identificar!E25&lt;&gt;"",Identificar!E25,"")</f>
        <v/>
      </c>
      <c r="D25" s="23" t="str">
        <f>IF(Identificar!F25&lt;&gt;"",Identificar!F25,"")</f>
        <v/>
      </c>
      <c r="E25" s="23" t="str">
        <f>IF(Identificar!G25&lt;&gt;"",Identificar!G25,"")</f>
        <v/>
      </c>
      <c r="F25" s="39"/>
      <c r="G25" s="48"/>
      <c r="H25" s="43"/>
      <c r="I25" s="44" t="str">
        <f>IF(G25&lt;&gt;"",IF(H25&lt;&gt;"",RIGHT(G25,4)*RIGHT(H25,4),""),"")</f>
        <v/>
      </c>
      <c r="J25" s="49" t="str">
        <f>IF(I25&lt;&gt;"",VLOOKUP(I25,'Sensibilidade ao Risco'!$E$2:$F$30,2,FALSE),"")</f>
        <v/>
      </c>
      <c r="K25" s="2" t="str">
        <f>IF(F25&lt;&gt;"",IF(J25&lt;&gt;"",(RIGHT(J25,3))*(RIGHT(F25,3)),""),"")</f>
        <v/>
      </c>
      <c r="L25" s="2"/>
      <c r="M25" s="54">
        <f>ROUNDUP(Quantificar!G25/Qualificar!$M$2,2)</f>
        <v>0</v>
      </c>
      <c r="N25" s="54">
        <f>ROUNDUP(Quantificar!H25/Qualificar!$M$3,2)</f>
        <v>0</v>
      </c>
    </row>
    <row r="26" spans="1:36" x14ac:dyDescent="0.2">
      <c r="A26" s="23" t="str">
        <f>IF(Identificar!A26&lt;&gt;"",Identificar!A26,"")</f>
        <v>R19</v>
      </c>
      <c r="B26" s="23" t="str">
        <f>IF(Identificar!D26&lt;&gt;"",Identificar!D26,"")</f>
        <v/>
      </c>
      <c r="C26" s="23" t="str">
        <f>IF(Identificar!E26&lt;&gt;"",Identificar!E26,"")</f>
        <v/>
      </c>
      <c r="D26" s="23" t="str">
        <f>IF(Identificar!F26&lt;&gt;"",Identificar!F26,"")</f>
        <v/>
      </c>
      <c r="E26" s="23" t="str">
        <f>IF(Identificar!G26&lt;&gt;"",Identificar!G26,"")</f>
        <v/>
      </c>
      <c r="F26" s="39"/>
      <c r="G26" s="48"/>
      <c r="H26" s="43"/>
      <c r="I26" s="44" t="str">
        <f>IF(G26&lt;&gt;"",IF(H26&lt;&gt;"",RIGHT(G26,4)*RIGHT(H26,4),""),"")</f>
        <v/>
      </c>
      <c r="J26" s="49" t="str">
        <f>IF(I26&lt;&gt;"",VLOOKUP(I26,'Sensibilidade ao Risco'!$E$2:$F$30,2,FALSE),"")</f>
        <v/>
      </c>
      <c r="K26" s="2" t="str">
        <f>IF(F26&lt;&gt;"",IF(J26&lt;&gt;"",(RIGHT(J26,3))*(RIGHT(F26,3)),""),"")</f>
        <v/>
      </c>
      <c r="L26" s="2"/>
      <c r="M26" s="54">
        <f>ROUNDUP(Quantificar!G26/Qualificar!$M$2,2)</f>
        <v>0</v>
      </c>
      <c r="N26" s="54">
        <f>ROUNDUP(Quantificar!H26/Qualificar!$M$3,2)</f>
        <v>0</v>
      </c>
    </row>
    <row r="27" spans="1:36" x14ac:dyDescent="0.2">
      <c r="A27" s="23" t="str">
        <f>IF(Identificar!A27&lt;&gt;"",Identificar!A27,"")</f>
        <v>R20</v>
      </c>
      <c r="B27" s="23" t="str">
        <f>IF(Identificar!D27&lt;&gt;"",Identificar!D27,"")</f>
        <v/>
      </c>
      <c r="C27" s="23" t="str">
        <f>IF(Identificar!E27&lt;&gt;"",Identificar!E27,"")</f>
        <v/>
      </c>
      <c r="D27" s="23" t="str">
        <f>IF(Identificar!F27&lt;&gt;"",Identificar!F27,"")</f>
        <v/>
      </c>
      <c r="E27" s="23" t="str">
        <f>IF(Identificar!G27&lt;&gt;"",Identificar!G27,"")</f>
        <v/>
      </c>
      <c r="F27" s="39"/>
      <c r="G27" s="48"/>
      <c r="H27" s="43"/>
      <c r="I27" s="44" t="str">
        <f>IF(G27&lt;&gt;"",IF(H27&lt;&gt;"",RIGHT(G27,4)*RIGHT(H27,4),""),"")</f>
        <v/>
      </c>
      <c r="J27" s="49" t="str">
        <f>IF(I27&lt;&gt;"",VLOOKUP(I27,'Sensibilidade ao Risco'!$E$2:$F$30,2,FALSE),"")</f>
        <v/>
      </c>
      <c r="K27" s="2" t="str">
        <f>IF(F27&lt;&gt;"",IF(J27&lt;&gt;"",(RIGHT(J27,3))*(RIGHT(F27,3)),""),"")</f>
        <v/>
      </c>
      <c r="L27" s="2"/>
      <c r="M27" s="54">
        <f>ROUNDUP(Quantificar!G27/Qualificar!$M$2,2)</f>
        <v>0</v>
      </c>
      <c r="N27" s="54">
        <f>ROUNDUP(Quantificar!H27/Qualificar!$M$3,2)</f>
        <v>0</v>
      </c>
    </row>
    <row r="28" spans="1:36" x14ac:dyDescent="0.2">
      <c r="A28" s="23"/>
      <c r="B28" s="23"/>
      <c r="C28" s="23"/>
      <c r="D28" s="23"/>
      <c r="E28" s="23"/>
      <c r="F28" s="39"/>
      <c r="G28" s="48"/>
      <c r="H28" s="43"/>
      <c r="I28" s="44"/>
      <c r="J28" s="49"/>
      <c r="K28" s="2"/>
      <c r="L28" s="2"/>
      <c r="M28" s="54"/>
      <c r="N28" s="54"/>
    </row>
    <row r="48" spans="6:8" ht="22.5" x14ac:dyDescent="0.2">
      <c r="F48" s="42" t="s">
        <v>41</v>
      </c>
      <c r="G48" s="42" t="s">
        <v>45</v>
      </c>
      <c r="H48" s="42" t="s">
        <v>62</v>
      </c>
    </row>
    <row r="49" spans="6:8" ht="22.5" x14ac:dyDescent="0.2">
      <c r="F49" s="42" t="s">
        <v>42</v>
      </c>
      <c r="G49" s="42" t="s">
        <v>46</v>
      </c>
      <c r="H49" s="42" t="s">
        <v>67</v>
      </c>
    </row>
    <row r="50" spans="6:8" ht="22.5" x14ac:dyDescent="0.2">
      <c r="F50" s="42" t="s">
        <v>43</v>
      </c>
      <c r="G50" s="42" t="s">
        <v>47</v>
      </c>
      <c r="H50" s="42" t="s">
        <v>68</v>
      </c>
    </row>
    <row r="51" spans="6:8" ht="22.5" x14ac:dyDescent="0.2">
      <c r="F51" s="42" t="s">
        <v>59</v>
      </c>
      <c r="G51" s="42" t="s">
        <v>60</v>
      </c>
      <c r="H51" s="42" t="s">
        <v>69</v>
      </c>
    </row>
    <row r="52" spans="6:8" ht="22.5" x14ac:dyDescent="0.2">
      <c r="F52" s="42" t="s">
        <v>44</v>
      </c>
      <c r="G52" s="42" t="s">
        <v>48</v>
      </c>
      <c r="H52" s="42" t="s">
        <v>70</v>
      </c>
    </row>
  </sheetData>
  <autoFilter ref="A6:K27" xr:uid="{F395331F-4DF1-4670-9558-4E0CCE78C55B}">
    <filterColumn colId="1" showButton="0"/>
    <filterColumn colId="2" showButton="0"/>
    <filterColumn colId="8" showButton="0"/>
  </autoFilter>
  <mergeCells count="12">
    <mergeCell ref="A1:E3"/>
    <mergeCell ref="AI1:AJ1"/>
    <mergeCell ref="F6:F7"/>
    <mergeCell ref="K6:K7"/>
    <mergeCell ref="G6:J6"/>
    <mergeCell ref="AF1:AG1"/>
    <mergeCell ref="M6:M7"/>
    <mergeCell ref="A4:E5"/>
    <mergeCell ref="A6:A7"/>
    <mergeCell ref="N6:N7"/>
    <mergeCell ref="B6:D6"/>
    <mergeCell ref="E6:E7"/>
  </mergeCells>
  <phoneticPr fontId="0" type="noConversion"/>
  <conditionalFormatting sqref="K8:K28">
    <cfRule type="cellIs" dxfId="5" priority="1" stopIfTrue="1" operator="between">
      <formula>0.005</formula>
      <formula>0.04</formula>
    </cfRule>
    <cfRule type="cellIs" dxfId="4" priority="2" stopIfTrue="1" operator="between">
      <formula>0.05</formula>
      <formula>0.17</formula>
    </cfRule>
    <cfRule type="cellIs" dxfId="3" priority="3" stopIfTrue="1" operator="between">
      <formula>0.18</formula>
      <formula>0.81</formula>
    </cfRule>
  </conditionalFormatting>
  <dataValidations count="3">
    <dataValidation type="list" allowBlank="1" showInputMessage="1" showErrorMessage="1" sqref="H8:H28" xr:uid="{7031588A-6241-4765-93FD-3F9DE888B25D}">
      <formula1>$G$48:$G$52</formula1>
    </dataValidation>
    <dataValidation type="list" allowBlank="1" showInputMessage="1" showErrorMessage="1" sqref="G8:G28" xr:uid="{517FF464-6D70-40DC-B91F-2CF4995A3792}">
      <formula1>$F$48:$F$52</formula1>
    </dataValidation>
    <dataValidation type="list" allowBlank="1" showInputMessage="1" showErrorMessage="1" sqref="F8:F28" xr:uid="{DA6A31C1-F5F9-4DD5-BEFE-A17AAB9D1FAE}">
      <formula1>$H$48:$H$52</formula1>
    </dataValidation>
  </dataValidations>
  <pageMargins left="0.59055118110236227" right="0.59055118110236227" top="0.59055118110236227" bottom="0.59055118110236227" header="0.51181102362204722" footer="0.51181102362204722"/>
  <pageSetup paperSize="9" scale="6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BE0F-E25A-487F-A3E0-9CAEBCE26E65}">
  <sheetPr codeName="Plan4">
    <pageSetUpPr fitToPage="1"/>
  </sheetPr>
  <dimension ref="A1:AF29"/>
  <sheetViews>
    <sheetView showGridLines="0" zoomScaleNormal="100" workbookViewId="0">
      <pane xSplit="5" ySplit="7" topLeftCell="G8" activePane="bottomRight" state="frozen"/>
      <selection pane="topRight" activeCell="G1" sqref="G1"/>
      <selection pane="bottomLeft" activeCell="A5" sqref="A5"/>
      <selection pane="bottomRight" activeCell="G16" sqref="G16"/>
    </sheetView>
  </sheetViews>
  <sheetFormatPr defaultRowHeight="11.25" x14ac:dyDescent="0.2"/>
  <cols>
    <col min="1" max="1" width="4.7109375" style="3" customWidth="1"/>
    <col min="2" max="2" width="30.85546875" style="3" customWidth="1"/>
    <col min="3" max="3" width="25" style="4" customWidth="1"/>
    <col min="4" max="4" width="32.7109375" style="3" customWidth="1"/>
    <col min="5" max="5" width="9.5703125" style="12" customWidth="1"/>
    <col min="6" max="6" width="17.42578125" style="3" customWidth="1"/>
    <col min="7" max="8" width="23.5703125" style="13" customWidth="1"/>
    <col min="9" max="9" width="26.28515625" style="13" customWidth="1"/>
    <col min="10" max="11" width="24.28515625" style="3" customWidth="1"/>
    <col min="12" max="12" width="8.85546875" style="3" customWidth="1"/>
    <col min="13" max="13" width="10" style="3" customWidth="1"/>
    <col min="14" max="14" width="14.28515625" style="3" customWidth="1"/>
    <col min="15" max="16384" width="9.140625" style="3"/>
  </cols>
  <sheetData>
    <row r="1" spans="1:32" ht="13.5" thickBot="1" x14ac:dyDescent="0.25">
      <c r="A1" s="107" t="s">
        <v>73</v>
      </c>
      <c r="B1" s="108"/>
      <c r="C1" s="108"/>
      <c r="D1" s="136"/>
      <c r="AB1" s="128" t="s">
        <v>1</v>
      </c>
      <c r="AC1" s="129"/>
      <c r="AD1" s="7"/>
      <c r="AE1" s="120" t="s">
        <v>13</v>
      </c>
      <c r="AF1" s="121"/>
    </row>
    <row r="2" spans="1:32" ht="12.75" x14ac:dyDescent="0.2">
      <c r="A2" s="109"/>
      <c r="B2" s="110"/>
      <c r="C2" s="110"/>
      <c r="D2" s="137"/>
      <c r="AB2" s="27"/>
      <c r="AC2" s="28"/>
      <c r="AD2" s="7"/>
      <c r="AE2" s="29"/>
      <c r="AF2" s="30"/>
    </row>
    <row r="3" spans="1:32" ht="13.5" thickBot="1" x14ac:dyDescent="0.25">
      <c r="A3" s="111"/>
      <c r="B3" s="112"/>
      <c r="C3" s="112"/>
      <c r="D3" s="138"/>
      <c r="AB3" s="27"/>
      <c r="AC3" s="28"/>
      <c r="AD3" s="7"/>
      <c r="AE3" s="29"/>
      <c r="AF3" s="30"/>
    </row>
    <row r="4" spans="1:32" ht="12.75" x14ac:dyDescent="0.2">
      <c r="A4" s="107" t="str">
        <f>Identificar!A4</f>
        <v>Muuve Now</v>
      </c>
      <c r="B4" s="108"/>
      <c r="C4" s="108"/>
      <c r="D4" s="136"/>
      <c r="AB4" s="27"/>
      <c r="AC4" s="28"/>
      <c r="AD4" s="7"/>
      <c r="AE4" s="29"/>
      <c r="AF4" s="30"/>
    </row>
    <row r="5" spans="1:32" ht="26.25" thickBot="1" x14ac:dyDescent="0.25">
      <c r="A5" s="111"/>
      <c r="B5" s="112"/>
      <c r="C5" s="112"/>
      <c r="D5" s="138"/>
      <c r="E5" s="3"/>
      <c r="AB5" s="8" t="s">
        <v>7</v>
      </c>
      <c r="AC5" s="9">
        <v>1</v>
      </c>
      <c r="AD5" s="7"/>
      <c r="AE5" s="8" t="s">
        <v>9</v>
      </c>
      <c r="AF5" s="9">
        <v>1</v>
      </c>
    </row>
    <row r="6" spans="1:32" ht="27" customHeight="1" thickBot="1" x14ac:dyDescent="0.25">
      <c r="A6" s="113" t="s">
        <v>4</v>
      </c>
      <c r="B6" s="117" t="s">
        <v>0</v>
      </c>
      <c r="C6" s="118"/>
      <c r="D6" s="119"/>
      <c r="E6" s="115" t="s">
        <v>30</v>
      </c>
      <c r="F6" s="6"/>
      <c r="G6" s="122" t="s">
        <v>74</v>
      </c>
      <c r="H6" s="122" t="s">
        <v>75</v>
      </c>
      <c r="I6" s="122" t="s">
        <v>78</v>
      </c>
      <c r="J6" s="122" t="s">
        <v>14</v>
      </c>
      <c r="K6" s="124" t="s">
        <v>15</v>
      </c>
      <c r="AB6" s="10" t="s">
        <v>8</v>
      </c>
      <c r="AC6" s="11">
        <v>2</v>
      </c>
      <c r="AD6" s="7"/>
      <c r="AE6" s="10" t="s">
        <v>10</v>
      </c>
      <c r="AF6" s="11">
        <v>2</v>
      </c>
    </row>
    <row r="7" spans="1:32" s="5" customFormat="1" ht="52.5" customHeight="1" thickBot="1" x14ac:dyDescent="0.25">
      <c r="A7" s="114"/>
      <c r="B7" s="36" t="s">
        <v>16</v>
      </c>
      <c r="C7" s="36" t="s">
        <v>18</v>
      </c>
      <c r="D7" s="37" t="s">
        <v>17</v>
      </c>
      <c r="E7" s="116"/>
      <c r="F7" s="1" t="s">
        <v>2</v>
      </c>
      <c r="G7" s="123"/>
      <c r="H7" s="123"/>
      <c r="I7" s="123"/>
      <c r="J7" s="139"/>
      <c r="K7" s="140"/>
      <c r="AB7" s="10" t="s">
        <v>6</v>
      </c>
      <c r="AC7" s="11">
        <v>3</v>
      </c>
      <c r="AD7" s="7"/>
      <c r="AE7" s="10" t="s">
        <v>11</v>
      </c>
      <c r="AF7" s="11">
        <v>3</v>
      </c>
    </row>
    <row r="8" spans="1:32" ht="45" x14ac:dyDescent="0.2">
      <c r="A8" s="23" t="str">
        <f>IF(Identificar!A8&lt;&gt;"",Identificar!A8,"")</f>
        <v>R01</v>
      </c>
      <c r="B8" s="23" t="str">
        <f>IF(Identificar!D8&lt;&gt;"",Identificar!D8,"")</f>
        <v>Como resultado da ausência de desenvolvedores na equipe durante etapas do desenvolvimento</v>
      </c>
      <c r="C8" s="23" t="str">
        <f>IF(Identificar!E8&lt;&gt;"",Identificar!E8,"")</f>
        <v>Pode ocorrer atraso no cronograma do projeto</v>
      </c>
      <c r="D8" s="23" t="str">
        <f>IF(Identificar!F8&lt;&gt;"",Identificar!F8,"")</f>
        <v>O que acarretaria atraso no lançamento do aplicativo.</v>
      </c>
      <c r="E8" s="23" t="str">
        <f>IF(Identificar!G8&lt;&gt;"",Identificar!G8,"")</f>
        <v>Gerente de projeto</v>
      </c>
      <c r="F8" s="2" t="s">
        <v>3</v>
      </c>
      <c r="G8" s="71">
        <v>4000</v>
      </c>
      <c r="H8" s="50">
        <v>10</v>
      </c>
      <c r="I8" s="50" t="s">
        <v>112</v>
      </c>
      <c r="J8" s="74" t="str">
        <f>Identificar!I8</f>
        <v>Incentivar a comunicação antecipada de qualquer ausência para que o time se organize com antecedência</v>
      </c>
      <c r="K8" s="74" t="str">
        <f>Identificar!J8</f>
        <v>Redistribuição de tarefas entre os membros da equipe</v>
      </c>
      <c r="AB8" s="31" t="s">
        <v>5</v>
      </c>
      <c r="AC8" s="32">
        <v>4</v>
      </c>
      <c r="AD8" s="33"/>
      <c r="AE8" s="31" t="s">
        <v>12</v>
      </c>
      <c r="AF8" s="32">
        <v>4</v>
      </c>
    </row>
    <row r="9" spans="1:32" ht="45.75" thickBot="1" x14ac:dyDescent="0.25">
      <c r="A9" s="23" t="str">
        <f>IF(Identificar!A9&lt;&gt;"",Identificar!A9,"")</f>
        <v>R02</v>
      </c>
      <c r="B9" s="23" t="str">
        <f>IF(Identificar!D9&lt;&gt;"",Identificar!D9,"")</f>
        <v xml:space="preserve">Como resultado da falta de conhecimento técnico da equipe sobre a integração com APIs de transporte </v>
      </c>
      <c r="C9" s="23" t="str">
        <f>IF(Identificar!E9&lt;&gt;"",Identificar!E9,"")</f>
        <v>Pode ocorrer falha na implementação correta da coleta de dados dos aplicativos.</v>
      </c>
      <c r="D9" s="23" t="str">
        <f>IF(Identificar!F9&lt;&gt;"",Identificar!F9,"")</f>
        <v>O que acarretaria na exibição de informações erradas ou incompletas, prejudicando a confiabilidade da plataforma.</v>
      </c>
      <c r="E9" s="23" t="str">
        <f>IF(Identificar!G9&lt;&gt;"",Identificar!G9,"")</f>
        <v>Gerente de projeto</v>
      </c>
      <c r="F9" s="2"/>
      <c r="G9" s="71">
        <v>7500</v>
      </c>
      <c r="H9" s="50">
        <v>10</v>
      </c>
      <c r="I9" s="50" t="s">
        <v>112</v>
      </c>
      <c r="J9" s="74" t="str">
        <f>Identificar!I9</f>
        <v>Avaliar o desempenho de cada membro para identificar possíveis lacunas de conhecimento</v>
      </c>
      <c r="K9" s="74" t="str">
        <f>Identificar!J9</f>
        <v>Buscar recursos externos como cursos e consultorias, para capacitar rapidamente a equipe.</v>
      </c>
      <c r="AB9" s="34"/>
      <c r="AC9" s="35"/>
      <c r="AD9" s="33"/>
      <c r="AE9" s="31"/>
      <c r="AF9" s="32"/>
    </row>
    <row r="10" spans="1:32" ht="45.75" thickBot="1" x14ac:dyDescent="0.25">
      <c r="A10" s="23" t="str">
        <f>IF(Identificar!A10&lt;&gt;"",Identificar!A10,"")</f>
        <v>R03</v>
      </c>
      <c r="B10" s="23" t="str">
        <f>IF(Identificar!D10&lt;&gt;"",Identificar!D10,"")</f>
        <v>Como resultado da falta de pessoal suficiente para atender à demanda do projeto</v>
      </c>
      <c r="C10" s="23" t="str">
        <f>IF(Identificar!E10&lt;&gt;"",Identificar!E10,"")</f>
        <v>Pode ocorrer queda na produtividade e aumento da taxa de erros no desenvolvimento</v>
      </c>
      <c r="D10" s="23" t="str">
        <f>IF(Identificar!F10&lt;&gt;"",Identificar!F10,"")</f>
        <v>O que acarretaria atrasos na entrega das funcionalidades e comprometeria a qualidade do sistema</v>
      </c>
      <c r="E10" s="23" t="str">
        <f>IF(Identificar!G10&lt;&gt;"",Identificar!G10,"")</f>
        <v>Gerente de projeto</v>
      </c>
      <c r="F10" s="2"/>
      <c r="G10" s="71">
        <v>1200</v>
      </c>
      <c r="H10" s="50">
        <v>3</v>
      </c>
      <c r="I10" s="50" t="s">
        <v>112</v>
      </c>
      <c r="J10" s="74" t="str">
        <f>Identificar!I10</f>
        <v>Planejar as tarefas de forma equilibrada, garantindo que nenhum membro da equipe tenha sobrecarga.</v>
      </c>
      <c r="K10" s="74" t="str">
        <f>Identificar!J10</f>
        <v>Priorizar tarefas e garantir que o foco seja dado às atividades mais críticas</v>
      </c>
      <c r="AB10" s="34"/>
      <c r="AC10" s="35"/>
      <c r="AD10" s="33"/>
      <c r="AE10" s="31"/>
      <c r="AF10" s="32"/>
    </row>
    <row r="11" spans="1:32" ht="45.75" thickBot="1" x14ac:dyDescent="0.25">
      <c r="A11" s="23" t="str">
        <f>IF(Identificar!A11&lt;&gt;"",Identificar!A11,"")</f>
        <v>R04</v>
      </c>
      <c r="B11" s="23" t="str">
        <f>IF(Identificar!D11&lt;&gt;"",Identificar!D11,"")</f>
        <v>Como resultado da utilização de computadores e dispositivos com baixo desempenho ou desatualizados</v>
      </c>
      <c r="C11" s="23" t="str">
        <f>IF(Identificar!E11&lt;&gt;"",Identificar!E11,"")</f>
        <v>Pode ocorrer lentidão nos processos de desenvolvimento e testes</v>
      </c>
      <c r="D11" s="23" t="str">
        <f>IF(Identificar!F11&lt;&gt;"",Identificar!F11,"")</f>
        <v>O que acarretaria atraso no cronograma e aumento da frustração da equipe</v>
      </c>
      <c r="E11" s="23" t="str">
        <f>IF(Identificar!G11&lt;&gt;"",Identificar!G11,"")</f>
        <v>Dev Full Stack</v>
      </c>
      <c r="F11" s="2"/>
      <c r="G11" s="71">
        <v>1200</v>
      </c>
      <c r="H11" s="50">
        <v>3</v>
      </c>
      <c r="I11" s="50" t="s">
        <v>112</v>
      </c>
      <c r="J11" s="74" t="str">
        <f>Identificar!I11</f>
        <v>Realizar manutenção preventiva, como limpeza de hardware e otimização de desempenho</v>
      </c>
      <c r="K11" s="74" t="str">
        <f>Identificar!J11</f>
        <v>Ter orçamento reservado para substituição ou atualização de equipamentos quando necessário</v>
      </c>
      <c r="AB11" s="34"/>
      <c r="AC11" s="35"/>
      <c r="AD11" s="33"/>
      <c r="AE11" s="31"/>
      <c r="AF11" s="32"/>
    </row>
    <row r="12" spans="1:32" ht="45.75" thickBot="1" x14ac:dyDescent="0.25">
      <c r="A12" s="23" t="str">
        <f>IF(Identificar!A12&lt;&gt;"",Identificar!A12,"")</f>
        <v>R05</v>
      </c>
      <c r="B12" s="23" t="str">
        <f>IF(Identificar!D12&lt;&gt;"",Identificar!D12,"")</f>
        <v>Como resultado da falta de manutenção ou aquisiçaõ de novos dispositivos</v>
      </c>
      <c r="C12" s="23" t="str">
        <f>IF(Identificar!E12&lt;&gt;"",Identificar!E12,"")</f>
        <v>Pode ocorrer interrupções frequentes nas atividades da equipe</v>
      </c>
      <c r="D12" s="23" t="str">
        <f>IF(Identificar!F12&lt;&gt;"",Identificar!F12,"")</f>
        <v>O que acarretaria atrasos na execução das tarefas e na continuidade do projeto</v>
      </c>
      <c r="E12" s="23" t="str">
        <f>IF(Identificar!G12&lt;&gt;"",Identificar!G12,"")</f>
        <v>Gerente de projeto</v>
      </c>
      <c r="F12" s="2"/>
      <c r="G12" s="71">
        <v>1100</v>
      </c>
      <c r="H12" s="50">
        <v>3</v>
      </c>
      <c r="I12" s="50" t="s">
        <v>112</v>
      </c>
      <c r="J12" s="74" t="str">
        <f>Identificar!I12</f>
        <v>Realizar manutenção preventiva e regular nos equipamentos para garantir o funcionamento adequado.</v>
      </c>
      <c r="K12" s="74" t="str">
        <f>Identificar!J12</f>
        <v>Se um equipamento apresentar defeito, substituir ou solicitar um reparo imediato</v>
      </c>
      <c r="AB12" s="34"/>
      <c r="AC12" s="35"/>
      <c r="AD12" s="33"/>
      <c r="AE12" s="31"/>
      <c r="AF12" s="32"/>
    </row>
    <row r="13" spans="1:32" ht="45.75" thickBot="1" x14ac:dyDescent="0.25">
      <c r="A13" s="23" t="str">
        <f>IF(Identificar!A13&lt;&gt;"",Identificar!A13,"")</f>
        <v>R06</v>
      </c>
      <c r="B13" s="23" t="str">
        <f>IF(Identificar!D13&lt;&gt;"",Identificar!D13,"")</f>
        <v>Como resultado da insuficiência ou falha nos equipamentos/hospedagem utilizados no desenvolvimento do sistema.</v>
      </c>
      <c r="C13" s="23" t="str">
        <f>IF(Identificar!E13&lt;&gt;"",Identificar!E13,"")</f>
        <v>Pode ocorrer instabilidade ou lentidão no sistema.</v>
      </c>
      <c r="D13" s="23" t="str">
        <f>IF(Identificar!F13&lt;&gt;"",Identificar!F13,"")</f>
        <v>O que acarretaria a insatisfação dos usuários e possível atraso da versão final do sistema</v>
      </c>
      <c r="E13" s="23" t="str">
        <f>IF(Identificar!G13&lt;&gt;"",Identificar!G13,"")</f>
        <v>Dev Full Stack</v>
      </c>
      <c r="F13" s="2"/>
      <c r="G13" s="71">
        <v>2100</v>
      </c>
      <c r="H13" s="50">
        <v>3</v>
      </c>
      <c r="I13" s="50" t="s">
        <v>112</v>
      </c>
      <c r="J13" s="74" t="str">
        <f>Identificar!I13</f>
        <v>Implementar boas práticas de desenvolvimento, realizar testes e garantir que os sistemas sejam robustos e confiáveis</v>
      </c>
      <c r="K13" s="74" t="str">
        <f>Identificar!J13</f>
        <v>Ter backups dos sistemas e uma estratégia de recuperação rápida</v>
      </c>
      <c r="AB13" s="34"/>
      <c r="AC13" s="35"/>
      <c r="AD13" s="33"/>
      <c r="AE13" s="31"/>
      <c r="AF13" s="32"/>
    </row>
    <row r="14" spans="1:32" ht="57" thickBot="1" x14ac:dyDescent="0.25">
      <c r="A14" s="23" t="str">
        <f>IF(Identificar!A14&lt;&gt;"",Identificar!A14,"")</f>
        <v>R07</v>
      </c>
      <c r="B14" s="23" t="str">
        <f>IF(Identificar!D14&lt;&gt;"",Identificar!D14,"")</f>
        <v>Como resultado de problemas nas instalações, como servidores ineficazes ou falhas na conexão de rede</v>
      </c>
      <c r="C14" s="23" t="str">
        <f>IF(Identificar!E14&lt;&gt;"",Identificar!E14,"")</f>
        <v>Pode ocorrer interrupção das operações do sistema, como falhas no processamento de dados ou dificuldade de manutenção</v>
      </c>
      <c r="D14" s="23" t="str">
        <f>IF(Identificar!F14&lt;&gt;"",Identificar!F14,"")</f>
        <v>O que acarretaria atrasos na implementação do sistema, aumento de custos com adaptação das instalações e comprometimento da segurança do sistema</v>
      </c>
      <c r="E14" s="23" t="str">
        <f>IF(Identificar!G14&lt;&gt;"",Identificar!G14,"")</f>
        <v>Gerente de projeto</v>
      </c>
      <c r="F14" s="2"/>
      <c r="G14" s="71">
        <v>1000</v>
      </c>
      <c r="H14" s="50">
        <v>3</v>
      </c>
      <c r="I14" s="50" t="s">
        <v>113</v>
      </c>
      <c r="J14" s="74" t="str">
        <f>Identificar!I14</f>
        <v>Investir em sistemas de backup e proteção, como no-break, para minimizar o impacto de falhas operacionais</v>
      </c>
      <c r="K14" s="74" t="str">
        <f>Identificar!J14</f>
        <v>Caso ocorram, acionar os procedimentos de emergência, como reiniciar sistemas críticos.</v>
      </c>
      <c r="AB14" s="34"/>
      <c r="AC14" s="35"/>
      <c r="AD14" s="33"/>
      <c r="AE14" s="31"/>
      <c r="AF14" s="32"/>
    </row>
    <row r="15" spans="1:32" ht="45.75" thickBot="1" x14ac:dyDescent="0.25">
      <c r="A15" s="23" t="str">
        <f>IF(Identificar!A15&lt;&gt;"",Identificar!A15,"")</f>
        <v>R08</v>
      </c>
      <c r="B15" s="23" t="str">
        <f>IF(Identificar!D15&lt;&gt;"",Identificar!D15,"")</f>
        <v>Como resultado de problemas na conectividade, como instabilidade na internet ou quedas frequentes de conexão</v>
      </c>
      <c r="C15" s="23" t="str">
        <f>IF(Identificar!E15&lt;&gt;"",Identificar!E15,"")</f>
        <v>Pode ocorrer interrupção no desenvolvimento e testes do sistema, dificultando o acesso a recursos online.</v>
      </c>
      <c r="D15" s="23" t="str">
        <f>IF(Identificar!F15&lt;&gt;"",Identificar!F15,"")</f>
        <v>O que acarretaria atrasos no cronograma do projeto edificuldade de execução de testes</v>
      </c>
      <c r="E15" s="23" t="str">
        <f>IF(Identificar!G15&lt;&gt;"",Identificar!G15,"")</f>
        <v>Dev Full Stack</v>
      </c>
      <c r="F15" s="2"/>
      <c r="G15" s="71">
        <v>400</v>
      </c>
      <c r="H15" s="50">
        <v>1</v>
      </c>
      <c r="I15" s="50" t="s">
        <v>174</v>
      </c>
      <c r="J15" s="74" t="str">
        <f>Identificar!I15</f>
        <v>Implementar conexões de internet secundárias, para evitar falhas no caso de uma queda</v>
      </c>
      <c r="K15" s="74" t="str">
        <f>Identificar!J15</f>
        <v>Garantir que a equipe tenha um método de comunicação alternativo, caso a conectividade principal falhe</v>
      </c>
      <c r="AB15" s="34"/>
      <c r="AC15" s="35"/>
      <c r="AD15" s="33"/>
      <c r="AE15" s="31"/>
      <c r="AF15" s="32"/>
    </row>
    <row r="16" spans="1:32" ht="16.5" thickBot="1" x14ac:dyDescent="0.25">
      <c r="A16" s="23" t="str">
        <f>IF(Identificar!A16&lt;&gt;"",Identificar!A16,"")</f>
        <v>R09</v>
      </c>
      <c r="B16" s="23" t="str">
        <f>IF(Identificar!D16&lt;&gt;"",Identificar!D16,"")</f>
        <v/>
      </c>
      <c r="C16" s="23" t="str">
        <f>IF(Identificar!E16&lt;&gt;"",Identificar!E16,"")</f>
        <v/>
      </c>
      <c r="D16" s="23" t="str">
        <f>IF(Identificar!F16&lt;&gt;"",Identificar!F16,"")</f>
        <v/>
      </c>
      <c r="E16" s="23" t="str">
        <f>IF(Identificar!G16&lt;&gt;"",Identificar!G16,"")</f>
        <v/>
      </c>
      <c r="F16" s="2"/>
      <c r="G16" s="71"/>
      <c r="H16" s="50"/>
      <c r="I16" s="50"/>
      <c r="J16" s="74">
        <f>Identificar!I16</f>
        <v>0</v>
      </c>
      <c r="K16" s="74">
        <f>Identificar!J16</f>
        <v>0</v>
      </c>
      <c r="AB16" s="34"/>
      <c r="AC16" s="35"/>
      <c r="AD16" s="33"/>
      <c r="AE16" s="31"/>
      <c r="AF16" s="32"/>
    </row>
    <row r="17" spans="1:32" ht="16.5" thickBot="1" x14ac:dyDescent="0.25">
      <c r="A17" s="23" t="str">
        <f>IF(Identificar!A17&lt;&gt;"",Identificar!A17,"")</f>
        <v>R10</v>
      </c>
      <c r="B17" s="23" t="str">
        <f>IF(Identificar!D17&lt;&gt;"",Identificar!D17,"")</f>
        <v/>
      </c>
      <c r="C17" s="23" t="str">
        <f>IF(Identificar!E17&lt;&gt;"",Identificar!E17,"")</f>
        <v/>
      </c>
      <c r="D17" s="23" t="str">
        <f>IF(Identificar!F17&lt;&gt;"",Identificar!F17,"")</f>
        <v/>
      </c>
      <c r="E17" s="23" t="str">
        <f>IF(Identificar!G17&lt;&gt;"",Identificar!G17,"")</f>
        <v/>
      </c>
      <c r="F17" s="2"/>
      <c r="G17" s="71"/>
      <c r="H17" s="50"/>
      <c r="I17" s="50"/>
      <c r="J17" s="74">
        <f>Identificar!I17</f>
        <v>0</v>
      </c>
      <c r="K17" s="74">
        <f>Identificar!J17</f>
        <v>0</v>
      </c>
      <c r="AB17" s="34"/>
      <c r="AC17" s="35"/>
      <c r="AD17" s="33"/>
      <c r="AE17" s="31"/>
      <c r="AF17" s="32"/>
    </row>
    <row r="18" spans="1:32" ht="16.5" thickBot="1" x14ac:dyDescent="0.25">
      <c r="A18" s="23" t="str">
        <f>IF(Identificar!A18&lt;&gt;"",Identificar!A18,"")</f>
        <v>R11</v>
      </c>
      <c r="B18" s="23" t="str">
        <f>IF(Identificar!D18&lt;&gt;"",Identificar!D18,"")</f>
        <v/>
      </c>
      <c r="C18" s="23" t="str">
        <f>IF(Identificar!E18&lt;&gt;"",Identificar!E18,"")</f>
        <v/>
      </c>
      <c r="D18" s="23" t="str">
        <f>IF(Identificar!F18&lt;&gt;"",Identificar!F18,"")</f>
        <v/>
      </c>
      <c r="E18" s="23" t="str">
        <f>IF(Identificar!G18&lt;&gt;"",Identificar!G18,"")</f>
        <v/>
      </c>
      <c r="F18" s="2"/>
      <c r="G18" s="71"/>
      <c r="H18" s="50"/>
      <c r="I18" s="50"/>
      <c r="J18" s="74">
        <f>Identificar!I18</f>
        <v>0</v>
      </c>
      <c r="K18" s="74">
        <f>Identificar!J18</f>
        <v>0</v>
      </c>
      <c r="AB18" s="34"/>
      <c r="AC18" s="35"/>
      <c r="AD18" s="33"/>
      <c r="AE18" s="31"/>
      <c r="AF18" s="32"/>
    </row>
    <row r="19" spans="1:32" ht="16.5" thickBot="1" x14ac:dyDescent="0.25">
      <c r="A19" s="23" t="str">
        <f>IF(Identificar!A19&lt;&gt;"",Identificar!A19,"")</f>
        <v>R12</v>
      </c>
      <c r="B19" s="23" t="str">
        <f>IF(Identificar!D19&lt;&gt;"",Identificar!D19,"")</f>
        <v/>
      </c>
      <c r="C19" s="23" t="str">
        <f>IF(Identificar!E19&lt;&gt;"",Identificar!E19,"")</f>
        <v/>
      </c>
      <c r="D19" s="23" t="str">
        <f>IF(Identificar!F19&lt;&gt;"",Identificar!F19,"")</f>
        <v/>
      </c>
      <c r="E19" s="23" t="str">
        <f>IF(Identificar!G19&lt;&gt;"",Identificar!G19,"")</f>
        <v/>
      </c>
      <c r="F19" s="2"/>
      <c r="G19" s="71"/>
      <c r="H19" s="50"/>
      <c r="I19" s="50"/>
      <c r="J19" s="74">
        <f>Identificar!I19</f>
        <v>0</v>
      </c>
      <c r="K19" s="74">
        <f>Identificar!J19</f>
        <v>0</v>
      </c>
      <c r="AB19" s="34"/>
      <c r="AC19" s="35"/>
      <c r="AD19" s="33"/>
      <c r="AE19" s="31"/>
      <c r="AF19" s="32"/>
    </row>
    <row r="20" spans="1:32" ht="16.5" thickBot="1" x14ac:dyDescent="0.25">
      <c r="A20" s="23" t="str">
        <f>IF(Identificar!A20&lt;&gt;"",Identificar!A20,"")</f>
        <v>R13</v>
      </c>
      <c r="B20" s="23" t="str">
        <f>IF(Identificar!D20&lt;&gt;"",Identificar!D20,"")</f>
        <v/>
      </c>
      <c r="C20" s="23" t="str">
        <f>IF(Identificar!E20&lt;&gt;"",Identificar!E20,"")</f>
        <v/>
      </c>
      <c r="D20" s="23" t="str">
        <f>IF(Identificar!F20&lt;&gt;"",Identificar!F20,"")</f>
        <v/>
      </c>
      <c r="E20" s="23" t="str">
        <f>IF(Identificar!G20&lt;&gt;"",Identificar!G20,"")</f>
        <v/>
      </c>
      <c r="F20" s="2"/>
      <c r="G20" s="71"/>
      <c r="H20" s="50"/>
      <c r="I20" s="50"/>
      <c r="J20" s="74">
        <f>Identificar!I20</f>
        <v>0</v>
      </c>
      <c r="K20" s="74">
        <f>Identificar!J20</f>
        <v>0</v>
      </c>
      <c r="AB20" s="34"/>
      <c r="AC20" s="35"/>
      <c r="AD20" s="33"/>
      <c r="AE20" s="31"/>
      <c r="AF20" s="32"/>
    </row>
    <row r="21" spans="1:32" ht="16.5" thickBot="1" x14ac:dyDescent="0.25">
      <c r="A21" s="23" t="str">
        <f>IF(Identificar!A21&lt;&gt;"",Identificar!A21,"")</f>
        <v>R14</v>
      </c>
      <c r="B21" s="23" t="str">
        <f>IF(Identificar!D21&lt;&gt;"",Identificar!D21,"")</f>
        <v/>
      </c>
      <c r="C21" s="23" t="str">
        <f>IF(Identificar!E21&lt;&gt;"",Identificar!E21,"")</f>
        <v/>
      </c>
      <c r="D21" s="23" t="str">
        <f>IF(Identificar!F21&lt;&gt;"",Identificar!F21,"")</f>
        <v/>
      </c>
      <c r="E21" s="23" t="str">
        <f>IF(Identificar!G21&lt;&gt;"",Identificar!G21,"")</f>
        <v/>
      </c>
      <c r="F21" s="2"/>
      <c r="G21" s="71"/>
      <c r="H21" s="50"/>
      <c r="I21" s="50"/>
      <c r="J21" s="74">
        <f>Identificar!I21</f>
        <v>0</v>
      </c>
      <c r="K21" s="74">
        <f>Identificar!J21</f>
        <v>0</v>
      </c>
      <c r="AB21" s="34"/>
      <c r="AC21" s="35"/>
      <c r="AD21" s="33"/>
      <c r="AE21" s="31"/>
      <c r="AF21" s="32"/>
    </row>
    <row r="22" spans="1:32" ht="16.5" thickBot="1" x14ac:dyDescent="0.25">
      <c r="A22" s="23" t="str">
        <f>IF(Identificar!A22&lt;&gt;"",Identificar!A22,"")</f>
        <v>R15</v>
      </c>
      <c r="B22" s="23" t="str">
        <f>IF(Identificar!D22&lt;&gt;"",Identificar!D22,"")</f>
        <v/>
      </c>
      <c r="C22" s="23" t="str">
        <f>IF(Identificar!E22&lt;&gt;"",Identificar!E22,"")</f>
        <v/>
      </c>
      <c r="D22" s="23" t="str">
        <f>IF(Identificar!F22&lt;&gt;"",Identificar!F22,"")</f>
        <v/>
      </c>
      <c r="E22" s="23" t="str">
        <f>IF(Identificar!G22&lt;&gt;"",Identificar!G22,"")</f>
        <v/>
      </c>
      <c r="F22" s="2"/>
      <c r="G22" s="71"/>
      <c r="H22" s="50"/>
      <c r="I22" s="50"/>
      <c r="J22" s="74">
        <f>Identificar!I22</f>
        <v>0</v>
      </c>
      <c r="K22" s="74">
        <f>Identificar!J22</f>
        <v>0</v>
      </c>
      <c r="AB22" s="34"/>
      <c r="AC22" s="35"/>
      <c r="AD22" s="33"/>
      <c r="AE22" s="31"/>
      <c r="AF22" s="32"/>
    </row>
    <row r="23" spans="1:32" ht="16.5" thickBot="1" x14ac:dyDescent="0.25">
      <c r="A23" s="23" t="str">
        <f>IF(Identificar!A23&lt;&gt;"",Identificar!A23,"")</f>
        <v>R16</v>
      </c>
      <c r="B23" s="23" t="str">
        <f>IF(Identificar!D23&lt;&gt;"",Identificar!D23,"")</f>
        <v/>
      </c>
      <c r="C23" s="23" t="str">
        <f>IF(Identificar!E23&lt;&gt;"",Identificar!E23,"")</f>
        <v/>
      </c>
      <c r="D23" s="23" t="str">
        <f>IF(Identificar!F23&lt;&gt;"",Identificar!F23,"")</f>
        <v/>
      </c>
      <c r="E23" s="23" t="str">
        <f>IF(Identificar!G23&lt;&gt;"",Identificar!G23,"")</f>
        <v/>
      </c>
      <c r="F23" s="2"/>
      <c r="G23" s="71"/>
      <c r="H23" s="50"/>
      <c r="I23" s="50"/>
      <c r="J23" s="74">
        <f>Identificar!I23</f>
        <v>0</v>
      </c>
      <c r="K23" s="74">
        <f>Identificar!J23</f>
        <v>0</v>
      </c>
      <c r="AB23" s="34"/>
      <c r="AC23" s="35"/>
      <c r="AD23" s="33"/>
      <c r="AE23" s="31"/>
      <c r="AF23" s="32"/>
    </row>
    <row r="24" spans="1:32" ht="16.5" thickBot="1" x14ac:dyDescent="0.25">
      <c r="A24" s="23" t="str">
        <f>IF(Identificar!A24&lt;&gt;"",Identificar!A24,"")</f>
        <v>R17</v>
      </c>
      <c r="B24" s="23" t="str">
        <f>IF(Identificar!D24&lt;&gt;"",Identificar!D24,"")</f>
        <v/>
      </c>
      <c r="C24" s="23" t="str">
        <f>IF(Identificar!E24&lt;&gt;"",Identificar!E24,"")</f>
        <v/>
      </c>
      <c r="D24" s="23" t="str">
        <f>IF(Identificar!F24&lt;&gt;"",Identificar!F24,"")</f>
        <v/>
      </c>
      <c r="E24" s="23" t="str">
        <f>IF(Identificar!G24&lt;&gt;"",Identificar!G24,"")</f>
        <v/>
      </c>
      <c r="F24" s="2"/>
      <c r="G24" s="71"/>
      <c r="H24" s="50"/>
      <c r="I24" s="50"/>
      <c r="J24" s="74">
        <f>Identificar!I24</f>
        <v>0</v>
      </c>
      <c r="K24" s="74">
        <f>Identificar!J24</f>
        <v>0</v>
      </c>
      <c r="AB24" s="34"/>
      <c r="AC24" s="35"/>
      <c r="AD24" s="33"/>
      <c r="AE24" s="31"/>
      <c r="AF24" s="32"/>
    </row>
    <row r="25" spans="1:32" ht="16.5" thickBot="1" x14ac:dyDescent="0.25">
      <c r="A25" s="23" t="str">
        <f>IF(Identificar!A25&lt;&gt;"",Identificar!A25,"")</f>
        <v>R18</v>
      </c>
      <c r="B25" s="23" t="str">
        <f>IF(Identificar!D25&lt;&gt;"",Identificar!D25,"")</f>
        <v/>
      </c>
      <c r="C25" s="23" t="str">
        <f>IF(Identificar!E25&lt;&gt;"",Identificar!E25,"")</f>
        <v/>
      </c>
      <c r="D25" s="23" t="str">
        <f>IF(Identificar!F25&lt;&gt;"",Identificar!F25,"")</f>
        <v/>
      </c>
      <c r="E25" s="23" t="str">
        <f>IF(Identificar!G25&lt;&gt;"",Identificar!G25,"")</f>
        <v/>
      </c>
      <c r="F25" s="2"/>
      <c r="G25" s="71"/>
      <c r="H25" s="50"/>
      <c r="I25" s="50"/>
      <c r="J25" s="74">
        <f>Identificar!I25</f>
        <v>0</v>
      </c>
      <c r="K25" s="74">
        <f>Identificar!J25</f>
        <v>0</v>
      </c>
      <c r="AB25" s="34"/>
      <c r="AC25" s="35"/>
      <c r="AD25" s="33"/>
      <c r="AE25" s="31"/>
      <c r="AF25" s="32"/>
    </row>
    <row r="26" spans="1:32" ht="16.5" thickBot="1" x14ac:dyDescent="0.25">
      <c r="A26" s="23" t="str">
        <f>IF(Identificar!A26&lt;&gt;"",Identificar!A26,"")</f>
        <v>R19</v>
      </c>
      <c r="B26" s="23" t="str">
        <f>IF(Identificar!D26&lt;&gt;"",Identificar!D26,"")</f>
        <v/>
      </c>
      <c r="C26" s="23" t="str">
        <f>IF(Identificar!E26&lt;&gt;"",Identificar!E26,"")</f>
        <v/>
      </c>
      <c r="D26" s="23" t="str">
        <f>IF(Identificar!F26&lt;&gt;"",Identificar!F26,"")</f>
        <v/>
      </c>
      <c r="E26" s="23" t="str">
        <f>IF(Identificar!G26&lt;&gt;"",Identificar!G26,"")</f>
        <v/>
      </c>
      <c r="F26" s="2"/>
      <c r="G26" s="71"/>
      <c r="H26" s="50"/>
      <c r="I26" s="50"/>
      <c r="J26" s="74">
        <f>Identificar!I26</f>
        <v>0</v>
      </c>
      <c r="K26" s="74">
        <f>Identificar!J26</f>
        <v>0</v>
      </c>
      <c r="AB26" s="34"/>
      <c r="AC26" s="35"/>
      <c r="AD26" s="33"/>
      <c r="AE26" s="31"/>
      <c r="AF26" s="32"/>
    </row>
    <row r="27" spans="1:32" ht="16.5" thickBot="1" x14ac:dyDescent="0.25">
      <c r="A27" s="23" t="str">
        <f>IF(Identificar!A27&lt;&gt;"",Identificar!A27,"")</f>
        <v>R20</v>
      </c>
      <c r="B27" s="23" t="str">
        <f>IF(Identificar!D27&lt;&gt;"",Identificar!D27,"")</f>
        <v/>
      </c>
      <c r="C27" s="23" t="str">
        <f>IF(Identificar!E27&lt;&gt;"",Identificar!E27,"")</f>
        <v/>
      </c>
      <c r="D27" s="23" t="str">
        <f>IF(Identificar!F27&lt;&gt;"",Identificar!F27,"")</f>
        <v/>
      </c>
      <c r="E27" s="23" t="str">
        <f>IF(Identificar!G27&lt;&gt;"",Identificar!G27,"")</f>
        <v/>
      </c>
      <c r="F27" s="2"/>
      <c r="G27" s="71"/>
      <c r="H27" s="50"/>
      <c r="I27" s="50"/>
      <c r="J27" s="74">
        <f>Identificar!I27</f>
        <v>0</v>
      </c>
      <c r="K27" s="74">
        <f>Identificar!J27</f>
        <v>0</v>
      </c>
      <c r="AB27" s="34"/>
      <c r="AC27" s="35"/>
      <c r="AD27" s="33"/>
      <c r="AE27" s="31"/>
      <c r="AF27" s="32"/>
    </row>
    <row r="28" spans="1:32" ht="16.5" thickBot="1" x14ac:dyDescent="0.25">
      <c r="A28" s="23" t="str">
        <f>IF(Identificar!A28&lt;&gt;"",Identificar!A28,"")</f>
        <v/>
      </c>
      <c r="B28" s="23" t="str">
        <f>IF(Identificar!D28&lt;&gt;"",Identificar!D28,"")</f>
        <v/>
      </c>
      <c r="C28" s="23" t="str">
        <f>IF(Identificar!E28&lt;&gt;"",Identificar!E28,"")</f>
        <v/>
      </c>
      <c r="D28" s="23" t="str">
        <f>IF(Identificar!F28&lt;&gt;"",Identificar!F28,"")</f>
        <v/>
      </c>
      <c r="E28" s="23" t="str">
        <f>IF(Identificar!G28&lt;&gt;"",Identificar!G28,"")</f>
        <v/>
      </c>
      <c r="F28" s="2"/>
      <c r="G28" s="71"/>
      <c r="H28" s="50"/>
      <c r="I28" s="50"/>
      <c r="J28" s="74">
        <f>Identificar!I28</f>
        <v>0</v>
      </c>
      <c r="K28" s="74">
        <f>Identificar!J28</f>
        <v>0</v>
      </c>
      <c r="AB28" s="34"/>
      <c r="AC28" s="35"/>
      <c r="AD28" s="33"/>
      <c r="AE28" s="31"/>
      <c r="AF28" s="32"/>
    </row>
    <row r="29" spans="1:32" ht="16.5" thickBot="1" x14ac:dyDescent="0.25">
      <c r="A29" s="23" t="str">
        <f>IF(Identificar!A29&lt;&gt;"",Identificar!A29,"")</f>
        <v/>
      </c>
      <c r="B29" s="23" t="str">
        <f>IF(Identificar!D29&lt;&gt;"",Identificar!D29,"")</f>
        <v/>
      </c>
      <c r="C29" s="23" t="str">
        <f>IF(Identificar!E29&lt;&gt;"",Identificar!E29,"")</f>
        <v/>
      </c>
      <c r="D29" s="23" t="str">
        <f>IF(Identificar!F29&lt;&gt;"",Identificar!F29,"")</f>
        <v/>
      </c>
      <c r="E29" s="23" t="str">
        <f>IF(Identificar!G29&lt;&gt;"",Identificar!G29,"")</f>
        <v/>
      </c>
      <c r="F29" s="2"/>
      <c r="G29" s="71"/>
      <c r="H29" s="50"/>
      <c r="I29" s="50"/>
      <c r="J29" s="74">
        <f>Identificar!I29</f>
        <v>0</v>
      </c>
      <c r="K29" s="74">
        <f>Identificar!J29</f>
        <v>0</v>
      </c>
      <c r="AB29" s="34"/>
      <c r="AC29" s="35"/>
      <c r="AD29" s="33"/>
      <c r="AE29" s="31"/>
      <c r="AF29" s="32"/>
    </row>
  </sheetData>
  <autoFilter ref="A6:E17" xr:uid="{FDAC39B6-E55C-400A-A39C-54E18D7844F0}">
    <filterColumn colId="1" showButton="0"/>
    <filterColumn colId="2" showButton="0"/>
  </autoFilter>
  <mergeCells count="12">
    <mergeCell ref="G6:G7"/>
    <mergeCell ref="H6:H7"/>
    <mergeCell ref="B6:D6"/>
    <mergeCell ref="AE1:AF1"/>
    <mergeCell ref="A1:D3"/>
    <mergeCell ref="A4:D5"/>
    <mergeCell ref="AB1:AC1"/>
    <mergeCell ref="A6:A7"/>
    <mergeCell ref="E6:E7"/>
    <mergeCell ref="I6:I7"/>
    <mergeCell ref="J6:J7"/>
    <mergeCell ref="K6:K7"/>
  </mergeCells>
  <phoneticPr fontId="0" type="noConversion"/>
  <pageMargins left="0.59055118110236227" right="0.59055118110236227" top="0.59055118110236227" bottom="0.59055118110236227" header="0.51181102362204722" footer="0.51181102362204722"/>
  <pageSetup paperSize="9" scale="6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0CD1-FAB6-4FE6-A6E0-42E4CAC6374D}">
  <sheetPr codeName="Plan5"/>
  <dimension ref="A1:H19"/>
  <sheetViews>
    <sheetView showGridLines="0" workbookViewId="0">
      <selection activeCell="C23" sqref="C23"/>
    </sheetView>
  </sheetViews>
  <sheetFormatPr defaultColWidth="8.85546875" defaultRowHeight="12.75" x14ac:dyDescent="0.2"/>
  <cols>
    <col min="1" max="2" width="8.85546875" style="7" customWidth="1"/>
    <col min="3" max="3" width="11.140625" style="7" customWidth="1"/>
    <col min="4" max="4" width="13.28515625" style="7" bestFit="1" customWidth="1"/>
    <col min="5" max="5" width="12" style="7" customWidth="1"/>
    <col min="6" max="7" width="8.85546875" style="7" customWidth="1"/>
    <col min="8" max="8" width="74.42578125" style="7" customWidth="1"/>
    <col min="9" max="16384" width="8.85546875" style="7"/>
  </cols>
  <sheetData>
    <row r="1" spans="1:8" ht="47.25" customHeight="1" thickBot="1" x14ac:dyDescent="0.25">
      <c r="A1" s="141" t="s">
        <v>118</v>
      </c>
      <c r="B1" s="141"/>
      <c r="C1" s="141"/>
      <c r="D1" s="141"/>
    </row>
    <row r="2" spans="1:8" ht="22.5" x14ac:dyDescent="0.2">
      <c r="A2" s="16" t="s">
        <v>20</v>
      </c>
      <c r="B2" s="16" t="s">
        <v>27</v>
      </c>
      <c r="C2" s="16" t="s">
        <v>22</v>
      </c>
      <c r="D2" s="16" t="s">
        <v>26</v>
      </c>
      <c r="E2" s="16" t="s">
        <v>21</v>
      </c>
      <c r="F2" s="16" t="s">
        <v>23</v>
      </c>
      <c r="G2" s="16" t="s">
        <v>24</v>
      </c>
      <c r="H2" s="16" t="s">
        <v>25</v>
      </c>
    </row>
    <row r="3" spans="1:8" x14ac:dyDescent="0.2">
      <c r="A3" s="19">
        <v>1</v>
      </c>
      <c r="B3" s="19"/>
      <c r="C3" s="19" t="s">
        <v>19</v>
      </c>
      <c r="D3" s="19"/>
      <c r="E3" s="20">
        <v>39511</v>
      </c>
      <c r="F3" s="17">
        <v>0</v>
      </c>
      <c r="G3" s="17">
        <v>0.32</v>
      </c>
      <c r="H3" s="21" t="s">
        <v>107</v>
      </c>
    </row>
    <row r="4" spans="1:8" x14ac:dyDescent="0.2">
      <c r="A4" s="19">
        <v>1</v>
      </c>
      <c r="B4" s="19"/>
      <c r="C4" s="19" t="s">
        <v>77</v>
      </c>
      <c r="D4" s="19"/>
      <c r="E4" s="20">
        <v>39511</v>
      </c>
      <c r="F4" s="17">
        <v>0</v>
      </c>
      <c r="G4" s="17">
        <v>5.0000000000000001E-3</v>
      </c>
      <c r="H4" s="21" t="s">
        <v>107</v>
      </c>
    </row>
    <row r="5" spans="1:8" x14ac:dyDescent="0.2">
      <c r="A5" s="19">
        <v>1</v>
      </c>
      <c r="B5" s="19"/>
      <c r="C5" s="19" t="s">
        <v>79</v>
      </c>
      <c r="D5" s="19"/>
      <c r="E5" s="20">
        <v>39511</v>
      </c>
      <c r="F5" s="17">
        <v>0</v>
      </c>
      <c r="G5" s="17">
        <v>0.01</v>
      </c>
      <c r="H5" s="21" t="s">
        <v>107</v>
      </c>
    </row>
    <row r="6" spans="1:8" x14ac:dyDescent="0.2">
      <c r="A6" s="19">
        <v>1</v>
      </c>
      <c r="B6" s="19"/>
      <c r="C6" s="19" t="s">
        <v>80</v>
      </c>
      <c r="D6" s="19"/>
      <c r="E6" s="20">
        <v>39511</v>
      </c>
      <c r="F6" s="17">
        <v>0</v>
      </c>
      <c r="G6" s="17">
        <v>0.02</v>
      </c>
      <c r="H6" s="21" t="s">
        <v>107</v>
      </c>
    </row>
    <row r="7" spans="1:8" x14ac:dyDescent="0.2">
      <c r="A7" s="19">
        <v>1</v>
      </c>
      <c r="B7" s="19"/>
      <c r="C7" s="19" t="s">
        <v>81</v>
      </c>
      <c r="D7" s="19"/>
      <c r="E7" s="20">
        <v>39511</v>
      </c>
      <c r="F7" s="17">
        <v>0</v>
      </c>
      <c r="G7" s="17">
        <v>0.02</v>
      </c>
      <c r="H7" s="21" t="s">
        <v>107</v>
      </c>
    </row>
    <row r="8" spans="1:8" x14ac:dyDescent="0.2">
      <c r="A8" s="19">
        <v>1</v>
      </c>
      <c r="B8" s="19"/>
      <c r="C8" s="19" t="s">
        <v>82</v>
      </c>
      <c r="D8" s="19"/>
      <c r="E8" s="20">
        <v>39511</v>
      </c>
      <c r="F8" s="17">
        <v>0</v>
      </c>
      <c r="G8" s="17">
        <v>0.02</v>
      </c>
      <c r="H8" s="21" t="s">
        <v>107</v>
      </c>
    </row>
    <row r="9" spans="1:8" x14ac:dyDescent="0.2">
      <c r="A9" s="19">
        <v>1</v>
      </c>
      <c r="B9" s="19"/>
      <c r="C9" s="19" t="s">
        <v>83</v>
      </c>
      <c r="D9" s="19"/>
      <c r="E9" s="20">
        <v>39511</v>
      </c>
      <c r="F9" s="17">
        <v>0</v>
      </c>
      <c r="G9" s="17">
        <v>0.04</v>
      </c>
      <c r="H9" s="21" t="s">
        <v>107</v>
      </c>
    </row>
    <row r="10" spans="1:8" x14ac:dyDescent="0.2">
      <c r="A10" s="19">
        <v>1</v>
      </c>
      <c r="B10" s="19"/>
      <c r="C10" s="19" t="s">
        <v>84</v>
      </c>
      <c r="D10" s="19"/>
      <c r="E10" s="20">
        <v>39511</v>
      </c>
      <c r="F10" s="17">
        <v>0</v>
      </c>
      <c r="G10" s="17">
        <v>0.01</v>
      </c>
      <c r="H10" s="21" t="s">
        <v>107</v>
      </c>
    </row>
    <row r="11" spans="1:8" x14ac:dyDescent="0.2">
      <c r="A11" s="19">
        <v>1</v>
      </c>
      <c r="B11" s="19"/>
      <c r="C11" s="19" t="s">
        <v>85</v>
      </c>
      <c r="D11" s="19"/>
      <c r="E11" s="20">
        <v>39511</v>
      </c>
      <c r="F11" s="17">
        <v>0</v>
      </c>
      <c r="G11" s="17">
        <v>0.04</v>
      </c>
      <c r="H11" s="21" t="s">
        <v>107</v>
      </c>
    </row>
    <row r="12" spans="1:8" x14ac:dyDescent="0.2">
      <c r="A12" s="19">
        <v>1</v>
      </c>
      <c r="B12" s="19"/>
      <c r="C12" s="19" t="s">
        <v>95</v>
      </c>
      <c r="D12" s="19"/>
      <c r="E12" s="20">
        <v>39511</v>
      </c>
      <c r="F12" s="17">
        <v>0</v>
      </c>
      <c r="G12" s="17">
        <v>5.0000000000000001E-3</v>
      </c>
      <c r="H12" s="21" t="s">
        <v>107</v>
      </c>
    </row>
    <row r="13" spans="1:8" x14ac:dyDescent="0.2">
      <c r="A13" s="19">
        <v>1</v>
      </c>
      <c r="B13" s="19"/>
      <c r="C13" s="19" t="s">
        <v>96</v>
      </c>
      <c r="D13" s="19"/>
      <c r="E13" s="20">
        <v>39511</v>
      </c>
      <c r="F13" s="17">
        <v>0</v>
      </c>
      <c r="G13" s="17">
        <v>0.01</v>
      </c>
      <c r="H13" s="21" t="s">
        <v>107</v>
      </c>
    </row>
    <row r="14" spans="1:8" x14ac:dyDescent="0.2">
      <c r="A14" s="19">
        <v>1</v>
      </c>
      <c r="B14" s="19"/>
      <c r="C14" s="19" t="s">
        <v>97</v>
      </c>
      <c r="D14" s="19"/>
      <c r="E14" s="20">
        <v>39511</v>
      </c>
      <c r="F14" s="17">
        <v>0</v>
      </c>
      <c r="G14" s="17">
        <v>0.02</v>
      </c>
      <c r="H14" s="21" t="s">
        <v>107</v>
      </c>
    </row>
    <row r="15" spans="1:8" x14ac:dyDescent="0.2">
      <c r="A15" s="19">
        <v>1</v>
      </c>
      <c r="B15" s="19"/>
      <c r="C15" s="19" t="s">
        <v>98</v>
      </c>
      <c r="D15" s="19"/>
      <c r="E15" s="20">
        <v>39511</v>
      </c>
      <c r="F15" s="17">
        <v>0</v>
      </c>
      <c r="G15" s="17">
        <v>0.04</v>
      </c>
      <c r="H15" s="21" t="s">
        <v>107</v>
      </c>
    </row>
    <row r="16" spans="1:8" x14ac:dyDescent="0.2">
      <c r="A16" s="18"/>
      <c r="B16" s="18"/>
      <c r="C16" s="19"/>
      <c r="D16" s="19"/>
      <c r="E16" s="20"/>
      <c r="F16" s="17"/>
      <c r="G16" s="17"/>
      <c r="H16" s="21"/>
    </row>
    <row r="17" spans="1:8" x14ac:dyDescent="0.2">
      <c r="A17" s="18"/>
      <c r="B17" s="18"/>
      <c r="C17" s="19"/>
      <c r="D17" s="19"/>
      <c r="E17" s="20"/>
      <c r="F17" s="17"/>
      <c r="G17" s="17"/>
      <c r="H17" s="21"/>
    </row>
    <row r="18" spans="1:8" x14ac:dyDescent="0.2">
      <c r="A18" s="18"/>
      <c r="B18" s="18"/>
      <c r="C18" s="19"/>
      <c r="D18" s="19"/>
      <c r="E18" s="20"/>
      <c r="F18" s="17"/>
      <c r="G18" s="17"/>
      <c r="H18" s="21"/>
    </row>
    <row r="19" spans="1:8" x14ac:dyDescent="0.2">
      <c r="A19" s="18"/>
      <c r="B19" s="18"/>
      <c r="C19" s="19"/>
      <c r="D19" s="19"/>
      <c r="E19" s="20"/>
      <c r="F19" s="17"/>
      <c r="G19" s="17"/>
      <c r="H19" s="21"/>
    </row>
  </sheetData>
  <mergeCells count="1">
    <mergeCell ref="A1:D1"/>
  </mergeCells>
  <phoneticPr fontId="0" type="noConversion"/>
  <conditionalFormatting sqref="F3:G19">
    <cfRule type="cellIs" dxfId="2" priority="1" stopIfTrue="1" operator="between">
      <formula>0.005</formula>
      <formula>0.04</formula>
    </cfRule>
    <cfRule type="cellIs" dxfId="1" priority="2" stopIfTrue="1" operator="between">
      <formula>0.05</formula>
      <formula>0.17</formula>
    </cfRule>
    <cfRule type="cellIs" dxfId="0" priority="3" stopIfTrue="1" operator="between">
      <formula>0.18</formula>
      <formula>0.72</formula>
    </cfRule>
  </conditionalFormatting>
  <pageMargins left="0.75" right="0.75" top="1" bottom="1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6FA6-1CAD-4E24-92AE-7A34AA2890BF}">
  <sheetPr codeName="Plan6"/>
  <dimension ref="A1:F35"/>
  <sheetViews>
    <sheetView showGridLines="0" tabSelected="1" zoomScale="120" zoomScaleNormal="120" workbookViewId="0">
      <selection activeCell="F17" sqref="F17"/>
    </sheetView>
  </sheetViews>
  <sheetFormatPr defaultRowHeight="12.75" x14ac:dyDescent="0.2"/>
  <cols>
    <col min="1" max="1" width="42.85546875" bestFit="1" customWidth="1"/>
    <col min="2" max="2" width="9.28515625" style="26" customWidth="1"/>
    <col min="3" max="3" width="49.28515625" bestFit="1" customWidth="1"/>
    <col min="4" max="4" width="11.5703125" style="26" customWidth="1"/>
    <col min="5" max="5" width="15.28515625" style="26" customWidth="1"/>
    <col min="6" max="6" width="23.140625" style="22" customWidth="1"/>
  </cols>
  <sheetData>
    <row r="1" spans="1:6" s="22" customFormat="1" ht="15.75" x14ac:dyDescent="0.25">
      <c r="A1" s="75" t="s">
        <v>28</v>
      </c>
      <c r="B1" s="76" t="s">
        <v>56</v>
      </c>
      <c r="C1" s="76" t="s">
        <v>29</v>
      </c>
      <c r="D1" s="76" t="s">
        <v>57</v>
      </c>
      <c r="E1" s="77" t="s">
        <v>58</v>
      </c>
      <c r="F1" s="76" t="s">
        <v>13</v>
      </c>
    </row>
    <row r="2" spans="1:6" ht="15" x14ac:dyDescent="0.2">
      <c r="A2" s="78" t="s">
        <v>31</v>
      </c>
      <c r="B2" s="79">
        <v>1.05</v>
      </c>
      <c r="C2" s="80" t="s">
        <v>32</v>
      </c>
      <c r="D2" s="79">
        <v>2.0499999999999998</v>
      </c>
      <c r="E2" s="79">
        <f>B2*D2</f>
        <v>2.1524999999999999</v>
      </c>
      <c r="F2" s="81" t="s">
        <v>62</v>
      </c>
    </row>
    <row r="3" spans="1:6" ht="15" x14ac:dyDescent="0.2">
      <c r="A3" s="78" t="s">
        <v>31</v>
      </c>
      <c r="B3" s="79">
        <v>1.05</v>
      </c>
      <c r="C3" s="80" t="s">
        <v>37</v>
      </c>
      <c r="D3" s="79">
        <v>2.1</v>
      </c>
      <c r="E3" s="79">
        <f>B3*D3</f>
        <v>2.2050000000000001</v>
      </c>
      <c r="F3" s="81" t="s">
        <v>63</v>
      </c>
    </row>
    <row r="4" spans="1:6" ht="15" x14ac:dyDescent="0.2">
      <c r="A4" s="78" t="s">
        <v>31</v>
      </c>
      <c r="B4" s="79">
        <v>1.05</v>
      </c>
      <c r="C4" s="80" t="s">
        <v>38</v>
      </c>
      <c r="D4" s="79">
        <v>2.2000000000000002</v>
      </c>
      <c r="E4" s="79">
        <f>B4*D4</f>
        <v>2.3100000000000005</v>
      </c>
      <c r="F4" s="81" t="s">
        <v>63</v>
      </c>
    </row>
    <row r="5" spans="1:6" ht="15" x14ac:dyDescent="0.2">
      <c r="A5" s="78" t="s">
        <v>31</v>
      </c>
      <c r="B5" s="79">
        <v>1.05</v>
      </c>
      <c r="C5" s="80" t="s">
        <v>39</v>
      </c>
      <c r="D5" s="79">
        <v>2.4</v>
      </c>
      <c r="E5" s="79">
        <f>B5*D5</f>
        <v>2.52</v>
      </c>
      <c r="F5" s="81" t="s">
        <v>64</v>
      </c>
    </row>
    <row r="6" spans="1:6" ht="15" x14ac:dyDescent="0.2">
      <c r="A6" s="78" t="s">
        <v>31</v>
      </c>
      <c r="B6" s="79">
        <v>1.05</v>
      </c>
      <c r="C6" s="80" t="s">
        <v>40</v>
      </c>
      <c r="D6" s="79">
        <v>2.8</v>
      </c>
      <c r="E6" s="79">
        <f>B6*D6</f>
        <v>2.94</v>
      </c>
      <c r="F6" s="81" t="s">
        <v>65</v>
      </c>
    </row>
    <row r="7" spans="1:6" ht="15" x14ac:dyDescent="0.2">
      <c r="A7" s="78"/>
      <c r="B7" s="82"/>
      <c r="C7" s="80"/>
      <c r="D7" s="82"/>
      <c r="E7" s="79"/>
      <c r="F7" s="79"/>
    </row>
    <row r="8" spans="1:6" ht="15" x14ac:dyDescent="0.2">
      <c r="A8" s="78" t="s">
        <v>36</v>
      </c>
      <c r="B8" s="79">
        <v>1.1000000000000001</v>
      </c>
      <c r="C8" s="80" t="s">
        <v>32</v>
      </c>
      <c r="D8" s="79">
        <v>2.0499999999999998</v>
      </c>
      <c r="E8" s="79">
        <f>B8*D8</f>
        <v>2.2549999999999999</v>
      </c>
      <c r="F8" s="81" t="s">
        <v>63</v>
      </c>
    </row>
    <row r="9" spans="1:6" ht="15" x14ac:dyDescent="0.2">
      <c r="A9" s="78" t="s">
        <v>36</v>
      </c>
      <c r="B9" s="79">
        <v>1.1000000000000001</v>
      </c>
      <c r="C9" s="80" t="s">
        <v>37</v>
      </c>
      <c r="D9" s="79">
        <v>2.1</v>
      </c>
      <c r="E9" s="79">
        <f>B9*D9</f>
        <v>2.3100000000000005</v>
      </c>
      <c r="F9" s="81" t="s">
        <v>63</v>
      </c>
    </row>
    <row r="10" spans="1:6" ht="15" x14ac:dyDescent="0.2">
      <c r="A10" s="78" t="s">
        <v>36</v>
      </c>
      <c r="B10" s="79">
        <v>1.1000000000000001</v>
      </c>
      <c r="C10" s="80" t="s">
        <v>38</v>
      </c>
      <c r="D10" s="79">
        <v>2.2000000000000002</v>
      </c>
      <c r="E10" s="79">
        <f>B10*D10</f>
        <v>2.4200000000000004</v>
      </c>
      <c r="F10" s="81" t="s">
        <v>64</v>
      </c>
    </row>
    <row r="11" spans="1:6" ht="15" x14ac:dyDescent="0.2">
      <c r="A11" s="78" t="s">
        <v>36</v>
      </c>
      <c r="B11" s="79">
        <v>1.1000000000000001</v>
      </c>
      <c r="C11" s="80" t="s">
        <v>39</v>
      </c>
      <c r="D11" s="79">
        <v>2.4</v>
      </c>
      <c r="E11" s="79">
        <f>B11*D11</f>
        <v>2.64</v>
      </c>
      <c r="F11" s="81" t="s">
        <v>65</v>
      </c>
    </row>
    <row r="12" spans="1:6" ht="15" x14ac:dyDescent="0.2">
      <c r="A12" s="78" t="s">
        <v>36</v>
      </c>
      <c r="B12" s="79">
        <v>1.1000000000000001</v>
      </c>
      <c r="C12" s="80" t="s">
        <v>40</v>
      </c>
      <c r="D12" s="79">
        <v>2.8</v>
      </c>
      <c r="E12" s="79">
        <f>B12*D12</f>
        <v>3.08</v>
      </c>
      <c r="F12" s="81" t="s">
        <v>65</v>
      </c>
    </row>
    <row r="13" spans="1:6" ht="15" x14ac:dyDescent="0.2">
      <c r="A13" s="78"/>
      <c r="B13" s="82"/>
      <c r="C13" s="80"/>
      <c r="D13" s="82"/>
      <c r="E13" s="79"/>
      <c r="F13" s="79"/>
    </row>
    <row r="14" spans="1:6" ht="15" x14ac:dyDescent="0.2">
      <c r="A14" s="78" t="s">
        <v>33</v>
      </c>
      <c r="B14" s="79">
        <v>1.2</v>
      </c>
      <c r="C14" s="80" t="s">
        <v>32</v>
      </c>
      <c r="D14" s="79">
        <v>2.0499999999999998</v>
      </c>
      <c r="E14" s="79">
        <f>B14*D14</f>
        <v>2.4599999999999995</v>
      </c>
      <c r="F14" s="81" t="s">
        <v>64</v>
      </c>
    </row>
    <row r="15" spans="1:6" ht="15" x14ac:dyDescent="0.2">
      <c r="A15" s="78" t="s">
        <v>33</v>
      </c>
      <c r="B15" s="79">
        <v>1.2</v>
      </c>
      <c r="C15" s="80" t="s">
        <v>37</v>
      </c>
      <c r="D15" s="79">
        <v>2.1</v>
      </c>
      <c r="E15" s="79">
        <f>B15*D15</f>
        <v>2.52</v>
      </c>
      <c r="F15" s="81" t="s">
        <v>64</v>
      </c>
    </row>
    <row r="16" spans="1:6" ht="15" x14ac:dyDescent="0.2">
      <c r="A16" s="78" t="s">
        <v>33</v>
      </c>
      <c r="B16" s="79">
        <v>1.2</v>
      </c>
      <c r="C16" s="80" t="s">
        <v>38</v>
      </c>
      <c r="D16" s="79">
        <v>2.2000000000000002</v>
      </c>
      <c r="E16" s="79">
        <f>B16*D16</f>
        <v>2.64</v>
      </c>
      <c r="F16" s="81" t="s">
        <v>65</v>
      </c>
    </row>
    <row r="17" spans="1:6" ht="15" x14ac:dyDescent="0.2">
      <c r="A17" s="78" t="s">
        <v>33</v>
      </c>
      <c r="B17" s="79">
        <v>1.2</v>
      </c>
      <c r="C17" s="80" t="s">
        <v>39</v>
      </c>
      <c r="D17" s="79">
        <v>2.4</v>
      </c>
      <c r="E17" s="79">
        <f>B17*D17</f>
        <v>2.88</v>
      </c>
      <c r="F17" s="81" t="s">
        <v>65</v>
      </c>
    </row>
    <row r="18" spans="1:6" ht="15" x14ac:dyDescent="0.2">
      <c r="A18" s="78" t="s">
        <v>33</v>
      </c>
      <c r="B18" s="79">
        <v>1.2</v>
      </c>
      <c r="C18" s="80" t="s">
        <v>40</v>
      </c>
      <c r="D18" s="79">
        <v>2.8</v>
      </c>
      <c r="E18" s="79">
        <f>B18*D18</f>
        <v>3.36</v>
      </c>
      <c r="F18" s="81" t="s">
        <v>66</v>
      </c>
    </row>
    <row r="19" spans="1:6" ht="15" x14ac:dyDescent="0.2">
      <c r="A19" s="78"/>
      <c r="B19" s="82"/>
      <c r="C19" s="80"/>
      <c r="D19" s="82"/>
      <c r="E19" s="79"/>
      <c r="F19" s="79"/>
    </row>
    <row r="20" spans="1:6" ht="15" x14ac:dyDescent="0.2">
      <c r="A20" s="78" t="s">
        <v>34</v>
      </c>
      <c r="B20" s="79">
        <v>1.4</v>
      </c>
      <c r="C20" s="80" t="s">
        <v>32</v>
      </c>
      <c r="D20" s="79">
        <v>2.0499999999999998</v>
      </c>
      <c r="E20" s="79">
        <f>B20*D20</f>
        <v>2.8699999999999997</v>
      </c>
      <c r="F20" s="81" t="s">
        <v>64</v>
      </c>
    </row>
    <row r="21" spans="1:6" ht="15" x14ac:dyDescent="0.2">
      <c r="A21" s="78" t="s">
        <v>34</v>
      </c>
      <c r="B21" s="79">
        <v>1.4</v>
      </c>
      <c r="C21" s="80" t="s">
        <v>37</v>
      </c>
      <c r="D21" s="79">
        <v>2.1</v>
      </c>
      <c r="E21" s="79">
        <f>B21*D21</f>
        <v>2.94</v>
      </c>
      <c r="F21" s="81" t="s">
        <v>64</v>
      </c>
    </row>
    <row r="22" spans="1:6" ht="15" x14ac:dyDescent="0.2">
      <c r="A22" s="78" t="s">
        <v>34</v>
      </c>
      <c r="B22" s="79">
        <v>1.4</v>
      </c>
      <c r="C22" s="80" t="s">
        <v>38</v>
      </c>
      <c r="D22" s="79">
        <v>2.2000000000000002</v>
      </c>
      <c r="E22" s="79">
        <f>B22*D22</f>
        <v>3.08</v>
      </c>
      <c r="F22" s="81" t="s">
        <v>65</v>
      </c>
    </row>
    <row r="23" spans="1:6" ht="15" x14ac:dyDescent="0.2">
      <c r="A23" s="78" t="s">
        <v>34</v>
      </c>
      <c r="B23" s="79">
        <v>1.4</v>
      </c>
      <c r="C23" s="80" t="s">
        <v>39</v>
      </c>
      <c r="D23" s="79">
        <v>2.4</v>
      </c>
      <c r="E23" s="79">
        <f>B23*D23</f>
        <v>3.36</v>
      </c>
      <c r="F23" s="81" t="s">
        <v>66</v>
      </c>
    </row>
    <row r="24" spans="1:6" ht="15" x14ac:dyDescent="0.2">
      <c r="A24" s="78" t="s">
        <v>34</v>
      </c>
      <c r="B24" s="79">
        <v>1.4</v>
      </c>
      <c r="C24" s="80" t="s">
        <v>40</v>
      </c>
      <c r="D24" s="79">
        <v>2.8</v>
      </c>
      <c r="E24" s="79">
        <f>B24*D24</f>
        <v>3.9199999999999995</v>
      </c>
      <c r="F24" s="81" t="s">
        <v>66</v>
      </c>
    </row>
    <row r="25" spans="1:6" ht="15" x14ac:dyDescent="0.2">
      <c r="A25" s="78"/>
      <c r="B25" s="82"/>
      <c r="C25" s="80"/>
      <c r="D25" s="82"/>
      <c r="E25" s="79"/>
      <c r="F25" s="79"/>
    </row>
    <row r="26" spans="1:6" ht="15" x14ac:dyDescent="0.2">
      <c r="A26" s="78" t="s">
        <v>35</v>
      </c>
      <c r="B26" s="79">
        <v>1.8</v>
      </c>
      <c r="C26" s="80" t="s">
        <v>32</v>
      </c>
      <c r="D26" s="79">
        <v>2.0499999999999998</v>
      </c>
      <c r="E26" s="79">
        <f>B26*D26</f>
        <v>3.69</v>
      </c>
      <c r="F26" s="81" t="s">
        <v>65</v>
      </c>
    </row>
    <row r="27" spans="1:6" ht="15" x14ac:dyDescent="0.2">
      <c r="A27" s="78" t="s">
        <v>35</v>
      </c>
      <c r="B27" s="79">
        <v>1.8</v>
      </c>
      <c r="C27" s="80" t="s">
        <v>37</v>
      </c>
      <c r="D27" s="79">
        <v>2.1</v>
      </c>
      <c r="E27" s="79">
        <f>B27*D27</f>
        <v>3.7800000000000002</v>
      </c>
      <c r="F27" s="81" t="s">
        <v>65</v>
      </c>
    </row>
    <row r="28" spans="1:6" ht="15" x14ac:dyDescent="0.2">
      <c r="A28" s="78" t="s">
        <v>35</v>
      </c>
      <c r="B28" s="79">
        <v>1.8</v>
      </c>
      <c r="C28" s="80" t="s">
        <v>38</v>
      </c>
      <c r="D28" s="79">
        <v>2.2000000000000002</v>
      </c>
      <c r="E28" s="79">
        <f>B28*D28</f>
        <v>3.9600000000000004</v>
      </c>
      <c r="F28" s="81" t="s">
        <v>66</v>
      </c>
    </row>
    <row r="29" spans="1:6" ht="15" x14ac:dyDescent="0.2">
      <c r="A29" s="78" t="s">
        <v>35</v>
      </c>
      <c r="B29" s="79">
        <v>1.8</v>
      </c>
      <c r="C29" s="80" t="s">
        <v>39</v>
      </c>
      <c r="D29" s="79">
        <v>2.4</v>
      </c>
      <c r="E29" s="79">
        <f>B29*D29</f>
        <v>4.32</v>
      </c>
      <c r="F29" s="81" t="s">
        <v>66</v>
      </c>
    </row>
    <row r="30" spans="1:6" ht="15.75" thickBot="1" x14ac:dyDescent="0.25">
      <c r="A30" s="83" t="s">
        <v>35</v>
      </c>
      <c r="B30" s="84">
        <v>1.8</v>
      </c>
      <c r="C30" s="85" t="s">
        <v>40</v>
      </c>
      <c r="D30" s="84">
        <v>2.8</v>
      </c>
      <c r="E30" s="84">
        <f>B30*D30</f>
        <v>5.04</v>
      </c>
      <c r="F30" s="86" t="s">
        <v>66</v>
      </c>
    </row>
    <row r="31" spans="1:6" x14ac:dyDescent="0.2">
      <c r="A31" s="42" t="s">
        <v>62</v>
      </c>
    </row>
    <row r="32" spans="1:6" x14ac:dyDescent="0.2">
      <c r="A32" s="42" t="s">
        <v>63</v>
      </c>
    </row>
    <row r="33" spans="1:1" x14ac:dyDescent="0.2">
      <c r="A33" s="42" t="s">
        <v>64</v>
      </c>
    </row>
    <row r="34" spans="1:1" x14ac:dyDescent="0.2">
      <c r="A34" s="42" t="s">
        <v>65</v>
      </c>
    </row>
    <row r="35" spans="1:1" x14ac:dyDescent="0.2">
      <c r="A35" s="42" t="s">
        <v>66</v>
      </c>
    </row>
  </sheetData>
  <phoneticPr fontId="0" type="noConversion"/>
  <dataValidations count="1">
    <dataValidation type="list" allowBlank="1" showInputMessage="1" showErrorMessage="1" sqref="F2:F6 F8:F30" xr:uid="{1FFD419C-422E-496C-94DB-A14B5EB39F87}">
      <formula1>$A$30:$A$34</formula1>
    </dataValidation>
  </dataValidations>
  <pageMargins left="0.75" right="0.75" top="1" bottom="1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Capa</vt:lpstr>
      <vt:lpstr>Identificar</vt:lpstr>
      <vt:lpstr>Qualificar</vt:lpstr>
      <vt:lpstr>Quantificar</vt:lpstr>
      <vt:lpstr>Histórico de evolução(não)</vt:lpstr>
      <vt:lpstr>Sensibilidade ao Risco</vt:lpstr>
      <vt:lpstr>Identificar!Area_de_impressao</vt:lpstr>
      <vt:lpstr>Qualificar!Area_de_impressao</vt:lpstr>
      <vt:lpstr>Quantificar!Area_de_impressao</vt:lpstr>
    </vt:vector>
  </TitlesOfParts>
  <Manager>Artur Rodrigues</Manager>
  <Company>Editora Abril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riscos</dc:title>
  <dc:subject/>
  <dc:creator>Gerente do Projeto</dc:creator>
  <dc:description/>
  <cp:lastModifiedBy>Matheus  de Medeiros Takaki - 23025143</cp:lastModifiedBy>
  <cp:lastPrinted>2007-01-03T10:08:49Z</cp:lastPrinted>
  <dcterms:created xsi:type="dcterms:W3CDTF">2004-08-11T14:14:05Z</dcterms:created>
  <dcterms:modified xsi:type="dcterms:W3CDTF">2025-04-21T08:46:02Z</dcterms:modified>
</cp:coreProperties>
</file>