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oke/Library/CloudStorage/GoogleDrive-guilhermefogolin02@gmail.com/Outros computadores/Meu laptop/Documentos Guilherme Fogolin/DOCs FECAP/Terceiro_Semestre/Dados/"/>
    </mc:Choice>
  </mc:AlternateContent>
  <xr:revisionPtr revIDLastSave="0" documentId="13_ncr:1_{1A9C143A-BF9A-1042-9182-C63F7E79857D}" xr6:coauthVersionLast="47" xr6:coauthVersionMax="47" xr10:uidLastSave="{00000000-0000-0000-0000-000000000000}"/>
  <bookViews>
    <workbookView xWindow="38180" yWindow="500" windowWidth="35840" windowHeight="19360" xr2:uid="{6576EC9E-1645-4BA6-9744-60876E4F847A}"/>
  </bookViews>
  <sheets>
    <sheet name="Planilha1" sheetId="1" r:id="rId1"/>
  </sheets>
  <definedNames>
    <definedName name="_xlchart.v1.0" hidden="1">Planilha1!$B$31:$B$66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F72" i="1"/>
  <c r="F77" i="1"/>
  <c r="I70" i="1"/>
  <c r="H70" i="1"/>
  <c r="I31" i="1"/>
  <c r="F31" i="1"/>
  <c r="I26" i="1"/>
  <c r="H26" i="1"/>
  <c r="G26" i="1"/>
</calcChain>
</file>

<file path=xl/sharedStrings.xml><?xml version="1.0" encoding="utf-8"?>
<sst xmlns="http://schemas.openxmlformats.org/spreadsheetml/2006/main" count="58" uniqueCount="52">
  <si>
    <t>BASE DE DADOS</t>
  </si>
  <si>
    <t>Informações relacionadas a multas, condutores e veículos cadastrados no Detran-SP, habilitações emitidas e acidentes do Estado de São Paulo.</t>
  </si>
  <si>
    <t xml:space="preserve">  Dados atualizados em 08/02/2022</t>
  </si>
  <si>
    <t>Quantidade de acidente com vítima não fatais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</si>
  <si>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</si>
  <si>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</si>
  <si>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</si>
  <si>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</si>
  <si>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</si>
  <si>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</si>
  <si>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</si>
  <si>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</si>
  <si>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</si>
  <si>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</si>
  <si>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</si>
  <si>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</si>
  <si>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</si>
  <si>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r>
      <rPr>
        <b/>
        <sz val="18"/>
        <color theme="1"/>
        <rFont val="Times New Roman"/>
        <family val="1"/>
      </rPr>
      <t>Rol:</t>
    </r>
    <r>
      <rPr>
        <sz val="18"/>
        <color theme="1"/>
        <rFont val="Times New Roman"/>
        <family val="1"/>
      </rPr>
      <t xml:space="preserve"> </t>
    </r>
  </si>
  <si>
    <t/>
  </si>
  <si>
    <t>MÉDIA:</t>
  </si>
  <si>
    <t>95° PERCENTIL:</t>
  </si>
  <si>
    <t>Quantidade de acidentes</t>
  </si>
  <si>
    <t>9746 |-- 11746</t>
  </si>
  <si>
    <t>11746 |-- 13746</t>
  </si>
  <si>
    <t>13746 |-- 15746</t>
  </si>
  <si>
    <t>15746 |-- 17746</t>
  </si>
  <si>
    <t>fi</t>
  </si>
  <si>
    <t>xi</t>
  </si>
  <si>
    <t>ANDRÉ GREGÓRIO | GUILHERME FOGOLIN | PEDRO LEMOS | YAN CEZARETO</t>
  </si>
  <si>
    <t>PROJETO 12 - UBER REPORT - TERCEIRO SEMESTE - CCOMP</t>
  </si>
  <si>
    <t>POLÍGONO DE FREQUÊNCIA</t>
  </si>
  <si>
    <t>CV</t>
  </si>
  <si>
    <t>ANÁLISE DESCRITIVA DOS DADOS - Primeira Entrega</t>
  </si>
  <si>
    <t>COEFICIENTE DE VARIAÇÃO - Segunda Entrega</t>
  </si>
  <si>
    <t>Frequência simples</t>
  </si>
  <si>
    <t>Xi</t>
  </si>
  <si>
    <t>Fi * Xi</t>
  </si>
  <si>
    <t>Fi * Xi²</t>
  </si>
  <si>
    <t xml:space="preserve"> ∑</t>
  </si>
  <si>
    <t>Média</t>
  </si>
  <si>
    <t>Desvio padrão (amostra)</t>
  </si>
  <si>
    <r>
      <rPr>
        <b/>
        <sz val="16"/>
        <rFont val="Times New Roman"/>
        <family val="1"/>
      </rPr>
      <t>Interpretação percentil:</t>
    </r>
    <r>
      <rPr>
        <sz val="16"/>
        <rFont val="Times New Roman"/>
        <family val="1"/>
      </rPr>
      <t xml:space="preserve"> 95% dos acidentes, isto é, no máximo 16822,6 tiveram vítimas não fatais.</t>
    </r>
  </si>
  <si>
    <t>acidentes com vítimas não fatais</t>
  </si>
  <si>
    <r>
      <t>Medidas calculadas com os</t>
    </r>
    <r>
      <rPr>
        <b/>
        <sz val="16"/>
        <color theme="1"/>
        <rFont val="Times New Roman"/>
        <family val="1"/>
      </rPr>
      <t xml:space="preserve"> dados agrupados</t>
    </r>
    <r>
      <rPr>
        <sz val="16"/>
        <color theme="1"/>
        <rFont val="Times New Roman"/>
        <family val="1"/>
      </rPr>
      <t>.</t>
    </r>
  </si>
  <si>
    <t>%</t>
  </si>
  <si>
    <t>BOX PLOT - Terceira entrega</t>
  </si>
  <si>
    <t>Probabilidade - Terceira entrega</t>
  </si>
  <si>
    <r>
      <t xml:space="preserve">Quantidade de resultados favoráveis: </t>
    </r>
    <r>
      <rPr>
        <sz val="18"/>
        <color rgb="FF000000"/>
        <rFont val="Times New Roman"/>
        <family val="1"/>
      </rPr>
      <t xml:space="preserve">18 | </t>
    </r>
    <r>
      <rPr>
        <b/>
        <sz val="18"/>
        <color rgb="FF000000"/>
        <rFont val="Times New Roman"/>
        <family val="1"/>
      </rPr>
      <t xml:space="preserve">Quantidade de resultados possíveis: </t>
    </r>
    <r>
      <rPr>
        <sz val="18"/>
        <color rgb="FF000000"/>
        <rFont val="Times New Roman"/>
        <family val="1"/>
      </rPr>
      <t>36</t>
    </r>
  </si>
  <si>
    <r>
      <t xml:space="preserve">Conclusão: </t>
    </r>
    <r>
      <rPr>
        <sz val="18"/>
        <color rgb="FF000000"/>
        <rFont val="Times New Roman"/>
        <family val="1"/>
      </rPr>
      <t>Há 50% de chance de um determinado mês ter mais de 15.000 acidentes.</t>
    </r>
  </si>
  <si>
    <r>
      <rPr>
        <b/>
        <sz val="18"/>
        <color rgb="FF000000"/>
        <rFont val="Times New Roman"/>
        <family val="1"/>
      </rPr>
      <t xml:space="preserve">Exemplo: </t>
    </r>
    <r>
      <rPr>
        <sz val="18"/>
        <color rgb="FF000000"/>
        <rFont val="Times New Roman"/>
        <family val="1"/>
      </rPr>
      <t>Qual a chance de um determinado mês ter mais de 15.000 acidentes?</t>
    </r>
  </si>
  <si>
    <r>
      <rPr>
        <b/>
        <sz val="16"/>
        <rFont val="Times New Roman"/>
        <family val="1"/>
      </rPr>
      <t xml:space="preserve">Referência: </t>
    </r>
    <r>
      <rPr>
        <sz val="16"/>
        <rFont val="Times New Roman"/>
        <family val="1"/>
      </rPr>
      <t>Detran - SP</t>
    </r>
  </si>
  <si>
    <r>
      <rPr>
        <b/>
        <sz val="16"/>
        <color rgb="FF000000"/>
        <rFont val="Times New Roman"/>
        <family val="1"/>
      </rPr>
      <t>Conclusões:</t>
    </r>
    <r>
      <rPr>
        <sz val="16"/>
        <color rgb="FF000000"/>
        <rFont val="Times New Roman"/>
        <family val="1"/>
      </rPr>
      <t xml:space="preserve"> Analisando-se os dados, é possível perceber que há dois valores fora da curva, ou seja, </t>
    </r>
    <r>
      <rPr>
        <b/>
        <sz val="16"/>
        <color rgb="FF000000"/>
        <rFont val="Times New Roman"/>
        <family val="1"/>
      </rPr>
      <t>outliers</t>
    </r>
    <r>
      <rPr>
        <sz val="16"/>
        <color rgb="FF000000"/>
        <rFont val="Times New Roman"/>
        <family val="1"/>
      </rPr>
      <t xml:space="preserve">, sendo eles 17.404 e 9.746. Além disso há uma </t>
    </r>
    <r>
      <rPr>
        <b/>
        <sz val="16"/>
        <color rgb="FF000000"/>
        <rFont val="Times New Roman"/>
        <family val="1"/>
      </rPr>
      <t>concentração de dados acima da mediana</t>
    </r>
    <r>
      <rPr>
        <sz val="16"/>
        <color rgb="FF000000"/>
        <rFont val="Times New Roman"/>
        <family val="1"/>
      </rPr>
      <t xml:space="preserve">, visto que há uma caixa superior menor, bem como a mediana está mais próxima do limite superior do box plot.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</si>
</sst>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color theme="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sz val="11"/>
      <color rgb="FF000000"/>
      <name val="Aptos Narrow"/>
      <family val="2"/>
      <scheme val="minor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sz val="18"/>
      <color rgb="FF000000"/>
      <name val="Times New Roman"/>
      <family val="1"/>
    </font>
    <font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DAE9F8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0" xfId="0" applyFont="1"/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quotePrefix="1" applyFill="1" applyBorder="1"/>
    <xf numFmtId="0" fontId="6" fillId="2" borderId="1" xfId="0" quotePrefix="1" applyFont="1" applyFill="1" applyBorder="1"/>
    <xf numFmtId="0" fontId="1" fillId="0" borderId="12" xfId="0" applyFont="1" applyBorder="1" applyAlignment="1">
      <alignment vertical="center"/>
    </xf>
    <xf numFmtId="0" fontId="8" fillId="0" borderId="0" xfId="0" applyFont="1"/>
    <xf numFmtId="0" fontId="9" fillId="0" borderId="0" xfId="0" applyFont="1"/>
    <xf numFmtId="0" fontId="4" fillId="2" borderId="8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 vertical="center"/>
    </xf>
    <xf numFmtId="0" fontId="10" fillId="0" borderId="0" xfId="0" applyFont="1"/>
    <xf numFmtId="3" fontId="10" fillId="0" borderId="0" xfId="0" applyNumberFormat="1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6" fillId="0" borderId="0" xfId="0" applyFont="1"/>
    <xf numFmtId="164" fontId="7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2" xfId="0" quotePrefix="1" applyFont="1" applyFill="1" applyBorder="1" applyAlignment="1">
      <alignment horizontal="center"/>
    </xf>
    <xf numFmtId="0" fontId="6" fillId="2" borderId="3" xfId="0" quotePrefix="1" applyFont="1" applyFill="1" applyBorder="1" applyAlignment="1">
      <alignment horizontal="center"/>
    </xf>
    <xf numFmtId="0" fontId="6" fillId="2" borderId="4" xfId="0" quotePrefix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Quantidade</a:t>
            </a:r>
            <a:r>
              <a:rPr lang="en-US" b="1" baseline="0">
                <a:solidFill>
                  <a:sysClr val="windowText" lastClr="000000"/>
                </a:solidFill>
              </a:rPr>
              <a:t> de acidentes VS Ponto médio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Planilha1!$I$38</c:f>
              <c:strCache>
                <c:ptCount val="1"/>
                <c:pt idx="0">
                  <c:v>fi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Planilha1!$H$39:$H$44</c:f>
              <c:numCache>
                <c:formatCode>General</c:formatCode>
                <c:ptCount val="6"/>
                <c:pt idx="0">
                  <c:v>8746</c:v>
                </c:pt>
                <c:pt idx="1">
                  <c:v>10746</c:v>
                </c:pt>
                <c:pt idx="2">
                  <c:v>12746</c:v>
                </c:pt>
                <c:pt idx="3">
                  <c:v>14746</c:v>
                </c:pt>
                <c:pt idx="4">
                  <c:v>16746</c:v>
                </c:pt>
                <c:pt idx="5">
                  <c:v>18746</c:v>
                </c:pt>
              </c:numCache>
            </c:numRef>
          </c:xVal>
          <c:yVal>
            <c:numRef>
              <c:f>Planilha1!$I$39:$I$44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12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6-437A-80DC-ABC7C967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23248"/>
        <c:axId val="1798721808"/>
      </c:scatterChart>
      <c:valAx>
        <c:axId val="17987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</a:rPr>
                  <a:t>Quantidade de acidentes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8721808"/>
        <c:crosses val="autoZero"/>
        <c:crossBetween val="midCat"/>
      </c:valAx>
      <c:valAx>
        <c:axId val="17987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Ponto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872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pt-BR" sz="2000" b="1" i="0" u="none" strike="noStrike" baseline="0">
              <a:solidFill>
                <a:schemeClr val="tx1"/>
              </a:solidFill>
              <a:latin typeface="Aptos Narrow" panose="02110004020202020204"/>
            </a:rPr>
            <a:t>BOX PLOT</a:t>
          </a:r>
        </a:p>
      </cx:txPr>
    </cx:title>
    <cx:plotArea>
      <cx:plotAreaRegion>
        <cx:series layoutId="boxWhisker" uniqueId="{8378DBA6-3856-2B4D-9F86-462A368B9E97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 b="1">
                    <a:solidFill>
                      <a:schemeClr val="tx1"/>
                    </a:solidFill>
                  </a:defRPr>
                </a:pPr>
                <a:endParaRPr lang="pt-BR" sz="1800" b="1" i="0" u="none" strike="noStrike" baseline="0">
                  <a:solidFill>
                    <a:schemeClr val="tx1"/>
                  </a:solidFill>
                  <a:latin typeface="Aptos Narrow" panose="02110004020202020204"/>
                </a:endParaRPr>
              </a:p>
            </cx:txPr>
            <cx:dataLabel idx="3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pt-BR" sz="1800" b="1" i="0" u="none" strike="noStrike" baseline="0">
                      <a:solidFill>
                        <a:schemeClr val="tx1"/>
                      </a:solidFill>
                      <a:latin typeface="Aptos Narrow" panose="02110004020202020204"/>
                    </a:rPr>
                    <a:t>17.404</a:t>
                  </a:r>
                </a:p>
              </cx:txPr>
            </cx:dataLabel>
            <cx:dataLabel idx="3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pt-BR" sz="1800" b="1" i="0" u="none" strike="noStrike" baseline="0">
                      <a:solidFill>
                        <a:schemeClr val="bg1"/>
                      </a:solidFill>
                      <a:latin typeface="Aptos Narrow" panose="02110004020202020204"/>
                    </a:rPr>
                    <a:t>14.741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chemeClr val="tx1"/>
                </a:solidFill>
              </a:defRPr>
            </a:pPr>
            <a:endParaRPr lang="pt-BR" sz="1600" b="0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45</xdr:row>
      <xdr:rowOff>198120</xdr:rowOff>
    </xdr:from>
    <xdr:to>
      <xdr:col>12</xdr:col>
      <xdr:colOff>7620</xdr:colOff>
      <xdr:row>57</xdr:row>
      <xdr:rowOff>198120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0C97A9-A2A8-276F-3009-C5F1A5B45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169335</xdr:colOff>
      <xdr:row>83</xdr:row>
      <xdr:rowOff>88900</xdr:rowOff>
    </xdr:from>
    <xdr:to>
      <xdr:col>11</xdr:col>
      <xdr:colOff>931334</xdr:colOff>
      <xdr:row>108</xdr:row>
      <xdr:rowOff>169333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9703679-2130-D8C6-68DD-8B198A088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7135" y="19646900"/>
              <a:ext cx="11214099" cy="48429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oneCellAnchor>
    <xdr:from>
      <xdr:col>12</xdr:col>
      <xdr:colOff>295392</xdr:colOff>
      <xdr:row>114</xdr:row>
      <xdr:rowOff>146441</xdr:rowOff>
    </xdr:from>
    <xdr:ext cx="65" cy="172098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BF6739E-A538-0F17-1481-52DB20A7F63B}"/>
            </a:ext>
          </a:extLst>
        </xdr:cNvPr>
        <xdr:cNvSpPr txBox="1"/>
      </xdr:nvSpPr>
      <xdr:spPr>
        <a:xfrm>
          <a:off x="14437861" y="26487182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4</xdr:col>
      <xdr:colOff>969590</xdr:colOff>
      <xdr:row>123</xdr:row>
      <xdr:rowOff>177799</xdr:rowOff>
    </xdr:from>
    <xdr:ext cx="9029780" cy="901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FBEEAAD-6BD6-2247-2563-F0E85F01326A}"/>
                </a:ext>
              </a:extLst>
            </xdr:cNvPr>
            <xdr:cNvSpPr txBox="1"/>
          </xdr:nvSpPr>
          <xdr:spPr>
            <a:xfrm>
              <a:off x="3885886" y="28494095"/>
              <a:ext cx="9029780" cy="901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4000" b="0"/>
                <a:t>P</a:t>
              </a:r>
              <a14:m>
                <m:oMath xmlns:m="http://schemas.openxmlformats.org/officeDocument/2006/math">
                  <m:d>
                    <m:dPr>
                      <m:ctrlPr>
                        <a:rPr lang="pt-BR" sz="40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BR" sz="40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t-BR" sz="40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pt-BR" sz="4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4000" b="0" i="1">
                          <a:latin typeface="Cambria Math" panose="02040503050406030204" pitchFamily="18" charset="0"/>
                        </a:rPr>
                        <m:t>𝐹𝑎𝑣𝑜𝑟</m:t>
                      </m:r>
                      <m:r>
                        <a:rPr lang="pt-BR" sz="4000" b="0" i="1">
                          <a:latin typeface="Cambria Math" panose="02040503050406030204" pitchFamily="18" charset="0"/>
                        </a:rPr>
                        <m:t>á</m:t>
                      </m:r>
                      <m:r>
                        <a:rPr lang="pt-BR" sz="4000" b="0" i="1">
                          <a:latin typeface="Cambria Math" panose="02040503050406030204" pitchFamily="18" charset="0"/>
                        </a:rPr>
                        <m:t>𝑣𝑒𝑖𝑠</m:t>
                      </m:r>
                    </m:num>
                    <m:den>
                      <m:r>
                        <a:rPr lang="pt-BR" sz="4000" b="0" i="1">
                          <a:latin typeface="Cambria Math" panose="02040503050406030204" pitchFamily="18" charset="0"/>
                        </a:rPr>
                        <m:t>𝑃𝑜𝑠𝑠</m:t>
                      </m:r>
                      <m:r>
                        <a:rPr lang="pt-BR" sz="4000" b="0" i="1">
                          <a:latin typeface="Cambria Math" panose="02040503050406030204" pitchFamily="18" charset="0"/>
                        </a:rPr>
                        <m:t>í</m:t>
                      </m:r>
                      <m:r>
                        <a:rPr lang="pt-BR" sz="4000" b="0" i="1">
                          <a:latin typeface="Cambria Math" panose="02040503050406030204" pitchFamily="18" charset="0"/>
                        </a:rPr>
                        <m:t>𝑣𝑒𝑖𝑠</m:t>
                      </m:r>
                    </m:den>
                  </m:f>
                  <m:r>
                    <a:rPr lang="pt-BR" sz="40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pt-BR" sz="4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4000" b="0" i="1">
                          <a:latin typeface="Cambria Math" panose="02040503050406030204" pitchFamily="18" charset="0"/>
                        </a:rPr>
                        <m:t>18</m:t>
                      </m:r>
                    </m:num>
                    <m:den>
                      <m:r>
                        <a:rPr lang="pt-BR" sz="4000" b="0" i="1">
                          <a:latin typeface="Cambria Math" panose="02040503050406030204" pitchFamily="18" charset="0"/>
                        </a:rPr>
                        <m:t>36</m:t>
                      </m:r>
                    </m:den>
                  </m:f>
                  <m:r>
                    <a:rPr lang="pt-BR" sz="40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pt-BR" sz="4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40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pt-BR" sz="40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pt-BR" sz="4000" b="0" i="1">
                      <a:latin typeface="Cambria Math" panose="02040503050406030204" pitchFamily="18" charset="0"/>
                    </a:rPr>
                    <m:t>=0,5=50%</m:t>
                  </m:r>
                </m:oMath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FBEEAAD-6BD6-2247-2563-F0E85F01326A}"/>
                </a:ext>
              </a:extLst>
            </xdr:cNvPr>
            <xdr:cNvSpPr txBox="1"/>
          </xdr:nvSpPr>
          <xdr:spPr>
            <a:xfrm>
              <a:off x="3885886" y="28494095"/>
              <a:ext cx="9029780" cy="901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4000" b="0"/>
                <a:t>P</a:t>
              </a:r>
              <a:r>
                <a:rPr lang="pt-BR" sz="4000" b="0" i="0">
                  <a:latin typeface="Cambria Math" panose="02040503050406030204" pitchFamily="18" charset="0"/>
                </a:rPr>
                <a:t>(𝑥)=  𝐹𝑎𝑣𝑜𝑟á𝑣𝑒𝑖𝑠/𝑃𝑜𝑠𝑠í𝑣𝑒𝑖𝑠=  18/36=  1/2=0,5=50%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A028-63AA-494F-BEED-52272D2A0CDE}">
  <dimension ref="A1:W132"/>
  <sheetViews>
    <sheetView showGridLines="0" tabSelected="1" topLeftCell="A46" zoomScale="108" zoomScaleNormal="90" workbookViewId="0">
      <selection activeCell="E111" sqref="E111:L111"/>
    </sheetView>
  </sheetViews>
  <sheetFormatPr baseColWidth="10" defaultColWidth="8.83203125" defaultRowHeight="15" x14ac:dyDescent="0.2"/>
  <cols>
    <col min="2" max="2" width="18" customWidth="1"/>
    <col min="4" max="4" width="2.6640625" customWidth="1"/>
    <col min="5" max="5" width="30.6640625" customWidth="1"/>
    <col min="6" max="6" width="24.5" bestFit="1" customWidth="1"/>
    <col min="7" max="7" width="13.33203125" customWidth="1"/>
    <col min="8" max="8" width="26" customWidth="1"/>
    <col min="9" max="9" width="18.5" customWidth="1"/>
    <col min="11" max="12" width="12.6640625" customWidth="1"/>
    <col min="15" max="15" width="18" customWidth="1"/>
  </cols>
  <sheetData>
    <row r="1" spans="1:23" ht="14.5" customHeight="1" x14ac:dyDescent="0.2">
      <c r="A1" s="35" t="s">
        <v>29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23" ht="14.5" customHeight="1" x14ac:dyDescent="0.2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1:23" ht="14.5" customHeight="1" x14ac:dyDescent="0.2">
      <c r="A3" s="35" t="s">
        <v>28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</row>
    <row r="4" spans="1:23" ht="14.5" customHeight="1" x14ac:dyDescent="0.2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40"/>
    </row>
    <row r="5" spans="1:23" ht="24.5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25" x14ac:dyDescent="0.25">
      <c r="A6" s="45" t="s">
        <v>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7"/>
    </row>
    <row r="8" spans="1:23" ht="23" x14ac:dyDescent="0.25">
      <c r="A8" s="29" t="s">
        <v>1</v>
      </c>
    </row>
    <row r="10" spans="1:23" ht="26.5" customHeight="1" x14ac:dyDescent="0.2">
      <c r="A10" s="23" t="s">
        <v>50</v>
      </c>
    </row>
    <row r="11" spans="1:23" ht="15" customHeight="1" x14ac:dyDescent="0.2">
      <c r="F11" s="41" t="s">
        <v>2</v>
      </c>
      <c r="G11" s="41"/>
      <c r="H11" s="41"/>
      <c r="I11" s="41"/>
    </row>
    <row r="12" spans="1:23" ht="18" x14ac:dyDescent="0.2">
      <c r="F12" s="41" t="s">
        <v>3</v>
      </c>
      <c r="G12" s="41"/>
      <c r="H12" s="41"/>
      <c r="I12" s="41"/>
    </row>
    <row r="13" spans="1:23" ht="18" x14ac:dyDescent="0.2">
      <c r="F13" s="28"/>
      <c r="G13" s="28">
        <v>2019</v>
      </c>
      <c r="H13" s="28">
        <v>2020</v>
      </c>
      <c r="I13" s="28">
        <v>2021</v>
      </c>
    </row>
    <row r="14" spans="1:23" ht="18" x14ac:dyDescent="0.2">
      <c r="F14" s="1" t="s">
        <v>4</v>
      </c>
      <c r="G14" s="2">
        <v>13907</v>
      </c>
      <c r="H14" s="2">
        <v>13332</v>
      </c>
      <c r="I14" s="2">
        <v>13929</v>
      </c>
    </row>
    <row r="15" spans="1:23" ht="18" x14ac:dyDescent="0.2">
      <c r="F15" s="1" t="s">
        <v>5</v>
      </c>
      <c r="G15" s="2">
        <v>13386</v>
      </c>
      <c r="H15" s="2">
        <v>14095</v>
      </c>
      <c r="I15" s="2">
        <v>13472</v>
      </c>
    </row>
    <row r="16" spans="1:23" ht="18" x14ac:dyDescent="0.2">
      <c r="F16" s="1" t="s">
        <v>6</v>
      </c>
      <c r="G16" s="2">
        <v>15329</v>
      </c>
      <c r="H16" s="2">
        <v>13649</v>
      </c>
      <c r="I16" s="2">
        <v>12835</v>
      </c>
    </row>
    <row r="17" spans="1:13" ht="18" x14ac:dyDescent="0.2">
      <c r="F17" s="1" t="s">
        <v>7</v>
      </c>
      <c r="G17" s="2">
        <v>15990</v>
      </c>
      <c r="H17" s="2">
        <v>9746</v>
      </c>
      <c r="I17" s="2">
        <v>13099</v>
      </c>
    </row>
    <row r="18" spans="1:13" ht="18" x14ac:dyDescent="0.2">
      <c r="F18" s="1" t="s">
        <v>8</v>
      </c>
      <c r="G18" s="2">
        <v>16328</v>
      </c>
      <c r="H18" s="2">
        <v>11737</v>
      </c>
      <c r="I18" s="2">
        <v>15487</v>
      </c>
    </row>
    <row r="19" spans="1:13" ht="18" x14ac:dyDescent="0.2">
      <c r="F19" s="1" t="s">
        <v>9</v>
      </c>
      <c r="G19" s="2">
        <v>15619</v>
      </c>
      <c r="H19" s="2">
        <v>12434</v>
      </c>
      <c r="I19" s="2">
        <v>15634</v>
      </c>
    </row>
    <row r="20" spans="1:13" ht="18" x14ac:dyDescent="0.2">
      <c r="F20" s="1" t="s">
        <v>10</v>
      </c>
      <c r="G20" s="2">
        <v>14848</v>
      </c>
      <c r="H20" s="2">
        <v>14075</v>
      </c>
      <c r="I20" s="2">
        <v>16541</v>
      </c>
    </row>
    <row r="21" spans="1:13" ht="18" x14ac:dyDescent="0.2">
      <c r="F21" s="1" t="s">
        <v>11</v>
      </c>
      <c r="G21" s="2">
        <v>16094</v>
      </c>
      <c r="H21" s="2">
        <v>14943</v>
      </c>
      <c r="I21" s="2">
        <v>15683</v>
      </c>
    </row>
    <row r="22" spans="1:13" ht="18" x14ac:dyDescent="0.2">
      <c r="F22" s="1" t="s">
        <v>12</v>
      </c>
      <c r="G22" s="2">
        <v>14909</v>
      </c>
      <c r="H22" s="2">
        <v>14503</v>
      </c>
      <c r="I22" s="2">
        <v>12662</v>
      </c>
    </row>
    <row r="23" spans="1:13" ht="18" x14ac:dyDescent="0.2">
      <c r="F23" s="1" t="s">
        <v>13</v>
      </c>
      <c r="G23" s="2">
        <v>16160</v>
      </c>
      <c r="H23" s="2">
        <v>15917</v>
      </c>
      <c r="I23" s="2">
        <v>16673</v>
      </c>
    </row>
    <row r="24" spans="1:13" ht="18" x14ac:dyDescent="0.2">
      <c r="F24" s="1" t="s">
        <v>14</v>
      </c>
      <c r="G24" s="2">
        <v>15561</v>
      </c>
      <c r="H24" s="2">
        <v>16125</v>
      </c>
      <c r="I24" s="2">
        <v>16720</v>
      </c>
    </row>
    <row r="25" spans="1:13" ht="18" x14ac:dyDescent="0.2">
      <c r="F25" s="1" t="s">
        <v>15</v>
      </c>
      <c r="G25" s="2">
        <v>15763</v>
      </c>
      <c r="H25" s="2">
        <v>16094</v>
      </c>
      <c r="I25" s="2">
        <v>17404</v>
      </c>
    </row>
    <row r="26" spans="1:13" ht="18" x14ac:dyDescent="0.2">
      <c r="F26" s="1" t="s">
        <v>16</v>
      </c>
      <c r="G26" s="2">
        <f>SUM(G14:G25)</f>
        <v>183894</v>
      </c>
      <c r="H26" s="2">
        <f>SUM(H14:H25)</f>
        <v>166650</v>
      </c>
      <c r="I26" s="2">
        <f>SUM(I14:I25)</f>
        <v>180139</v>
      </c>
    </row>
    <row r="27" spans="1:13" ht="18" x14ac:dyDescent="0.2">
      <c r="F27" s="5"/>
      <c r="G27" s="3"/>
      <c r="H27" s="3"/>
      <c r="I27" s="3"/>
    </row>
    <row r="28" spans="1:13" ht="25" x14ac:dyDescent="0.25">
      <c r="A28" s="45" t="s">
        <v>32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7"/>
    </row>
    <row r="29" spans="1:13" ht="18" x14ac:dyDescent="0.2">
      <c r="F29" s="5"/>
      <c r="G29" s="3"/>
      <c r="H29" s="3"/>
      <c r="I29" s="3"/>
    </row>
    <row r="30" spans="1:13" x14ac:dyDescent="0.2">
      <c r="A30" s="4" t="s">
        <v>18</v>
      </c>
    </row>
    <row r="31" spans="1:13" ht="23" x14ac:dyDescent="0.25">
      <c r="A31" s="11" t="s">
        <v>17</v>
      </c>
      <c r="B31" s="2">
        <v>9746</v>
      </c>
      <c r="E31" s="12" t="s">
        <v>19</v>
      </c>
      <c r="F31" s="22">
        <f>AVERAGE(B31:B66)</f>
        <v>14741.194444444445</v>
      </c>
      <c r="H31" s="12" t="s">
        <v>20</v>
      </c>
      <c r="I31" s="22">
        <f>_xlfn.PERCENTILE.EXC(B31:B66,0.95)</f>
        <v>16822.599999999999</v>
      </c>
      <c r="M31" s="3"/>
    </row>
    <row r="32" spans="1:13" ht="18" x14ac:dyDescent="0.2">
      <c r="B32" s="2">
        <v>11737</v>
      </c>
      <c r="C32" s="3"/>
      <c r="D32" s="3"/>
      <c r="E32" s="3"/>
      <c r="F32" s="3"/>
      <c r="G32" s="3"/>
      <c r="I32" s="3"/>
      <c r="J32" s="3"/>
      <c r="K32" s="3"/>
      <c r="L32" s="3"/>
      <c r="M32" s="3"/>
    </row>
    <row r="33" spans="2:13" ht="20" x14ac:dyDescent="0.2">
      <c r="B33" s="2">
        <v>12434</v>
      </c>
      <c r="C33" s="3"/>
      <c r="D33" s="3"/>
      <c r="E33" s="3"/>
      <c r="F33" s="3"/>
      <c r="G33" s="3"/>
      <c r="H33" s="24" t="s">
        <v>41</v>
      </c>
      <c r="I33" s="3"/>
      <c r="J33" s="3"/>
      <c r="K33" s="3"/>
      <c r="L33" s="3"/>
    </row>
    <row r="34" spans="2:13" ht="18" x14ac:dyDescent="0.2">
      <c r="B34" s="2">
        <v>12662</v>
      </c>
    </row>
    <row r="35" spans="2:13" ht="18" x14ac:dyDescent="0.2">
      <c r="B35" s="2">
        <v>12835</v>
      </c>
    </row>
    <row r="36" spans="2:13" ht="23" x14ac:dyDescent="0.25">
      <c r="B36" s="2">
        <v>13099</v>
      </c>
      <c r="E36" s="42" t="s">
        <v>30</v>
      </c>
      <c r="F36" s="43"/>
      <c r="G36" s="43"/>
      <c r="H36" s="43"/>
      <c r="I36" s="43"/>
      <c r="J36" s="43"/>
      <c r="K36" s="43"/>
      <c r="L36" s="44"/>
    </row>
    <row r="37" spans="2:13" ht="18" x14ac:dyDescent="0.2">
      <c r="B37" s="2">
        <v>13332</v>
      </c>
    </row>
    <row r="38" spans="2:13" ht="18" x14ac:dyDescent="0.2">
      <c r="B38" s="2">
        <v>13386</v>
      </c>
      <c r="E38" s="9" t="s">
        <v>21</v>
      </c>
      <c r="H38" s="10" t="s">
        <v>27</v>
      </c>
      <c r="I38" s="10" t="s">
        <v>26</v>
      </c>
      <c r="M38" s="5"/>
    </row>
    <row r="39" spans="2:13" ht="18" x14ac:dyDescent="0.2">
      <c r="B39" s="2">
        <v>13472</v>
      </c>
      <c r="E39" s="6" t="s">
        <v>22</v>
      </c>
      <c r="H39" s="1">
        <v>8746</v>
      </c>
      <c r="I39" s="1">
        <v>0</v>
      </c>
      <c r="K39" s="5"/>
      <c r="L39" s="5"/>
      <c r="M39" s="5"/>
    </row>
    <row r="40" spans="2:13" ht="18" x14ac:dyDescent="0.2">
      <c r="B40" s="2">
        <v>13649</v>
      </c>
      <c r="E40" s="6" t="s">
        <v>23</v>
      </c>
      <c r="H40" s="1">
        <v>10746</v>
      </c>
      <c r="I40" s="1">
        <v>2</v>
      </c>
      <c r="K40" s="5"/>
      <c r="L40" s="5"/>
      <c r="M40" s="5"/>
    </row>
    <row r="41" spans="2:13" ht="18" x14ac:dyDescent="0.2">
      <c r="B41" s="2">
        <v>13907</v>
      </c>
      <c r="E41" s="6" t="s">
        <v>24</v>
      </c>
      <c r="H41" s="1">
        <v>12746</v>
      </c>
      <c r="I41" s="1">
        <v>8</v>
      </c>
      <c r="K41" s="5"/>
      <c r="L41" s="5"/>
      <c r="M41" s="5"/>
    </row>
    <row r="42" spans="2:13" ht="18" x14ac:dyDescent="0.2">
      <c r="B42" s="2">
        <v>13929</v>
      </c>
      <c r="E42" s="7" t="s">
        <v>25</v>
      </c>
      <c r="H42" s="1">
        <v>14746</v>
      </c>
      <c r="I42" s="1">
        <v>14</v>
      </c>
      <c r="K42" s="5"/>
      <c r="L42" s="5"/>
      <c r="M42" s="5"/>
    </row>
    <row r="43" spans="2:13" ht="18" x14ac:dyDescent="0.2">
      <c r="B43" s="2">
        <v>14075</v>
      </c>
      <c r="H43" s="1">
        <v>16746</v>
      </c>
      <c r="I43" s="1">
        <v>12</v>
      </c>
      <c r="K43" s="5"/>
      <c r="L43" s="5"/>
      <c r="M43" s="5"/>
    </row>
    <row r="44" spans="2:13" ht="18" x14ac:dyDescent="0.2">
      <c r="B44" s="2">
        <v>14095</v>
      </c>
      <c r="H44" s="1">
        <v>18746</v>
      </c>
      <c r="I44" s="1">
        <v>0</v>
      </c>
      <c r="K44" s="5"/>
      <c r="L44" s="5"/>
      <c r="M44" s="5"/>
    </row>
    <row r="45" spans="2:13" ht="18" x14ac:dyDescent="0.2">
      <c r="B45" s="2">
        <v>14503</v>
      </c>
      <c r="H45" s="5"/>
      <c r="I45" s="5"/>
      <c r="J45" s="5"/>
      <c r="K45" s="5"/>
      <c r="L45" s="5"/>
      <c r="M45" s="5"/>
    </row>
    <row r="46" spans="2:13" ht="18" x14ac:dyDescent="0.2">
      <c r="B46" s="2">
        <v>14848</v>
      </c>
      <c r="H46" s="5"/>
      <c r="I46" s="5"/>
      <c r="J46" s="5"/>
      <c r="K46" s="5"/>
      <c r="L46" s="5"/>
      <c r="M46" s="5"/>
    </row>
    <row r="47" spans="2:13" ht="18" x14ac:dyDescent="0.2">
      <c r="B47" s="2">
        <v>14909</v>
      </c>
      <c r="H47" s="5"/>
      <c r="I47" s="5"/>
      <c r="J47" s="5"/>
      <c r="K47" s="5"/>
      <c r="L47" s="5"/>
      <c r="M47" s="5"/>
    </row>
    <row r="48" spans="2:13" ht="18" x14ac:dyDescent="0.2">
      <c r="B48" s="2">
        <v>14943</v>
      </c>
      <c r="H48" s="5"/>
      <c r="I48" s="5"/>
      <c r="J48" s="5"/>
      <c r="K48" s="5"/>
      <c r="L48" s="5"/>
      <c r="M48" s="5"/>
    </row>
    <row r="49" spans="2:13" ht="18" x14ac:dyDescent="0.2">
      <c r="B49" s="2">
        <v>15329</v>
      </c>
      <c r="H49" s="5"/>
      <c r="I49" s="5"/>
      <c r="J49" s="5"/>
      <c r="K49" s="5"/>
      <c r="L49" s="5"/>
      <c r="M49" s="5"/>
    </row>
    <row r="50" spans="2:13" ht="18" x14ac:dyDescent="0.2">
      <c r="B50" s="2">
        <v>15487</v>
      </c>
      <c r="H50" s="5"/>
      <c r="I50" s="5"/>
      <c r="J50" s="5"/>
      <c r="K50" s="5"/>
      <c r="L50" s="5"/>
    </row>
    <row r="51" spans="2:13" ht="18" x14ac:dyDescent="0.2">
      <c r="B51" s="2">
        <v>15561</v>
      </c>
    </row>
    <row r="52" spans="2:13" ht="18" x14ac:dyDescent="0.2">
      <c r="B52" s="2">
        <v>15619</v>
      </c>
    </row>
    <row r="53" spans="2:13" ht="18" x14ac:dyDescent="0.2">
      <c r="B53" s="2">
        <v>15634</v>
      </c>
    </row>
    <row r="54" spans="2:13" ht="18" x14ac:dyDescent="0.2">
      <c r="B54" s="2">
        <v>15683</v>
      </c>
    </row>
    <row r="55" spans="2:13" ht="18" x14ac:dyDescent="0.2">
      <c r="B55" s="2">
        <v>15763</v>
      </c>
    </row>
    <row r="56" spans="2:13" ht="18" x14ac:dyDescent="0.2">
      <c r="B56" s="2">
        <v>15917</v>
      </c>
    </row>
    <row r="57" spans="2:13" ht="18" x14ac:dyDescent="0.2">
      <c r="B57" s="2">
        <v>15990</v>
      </c>
    </row>
    <row r="58" spans="2:13" ht="18" x14ac:dyDescent="0.2">
      <c r="B58" s="2">
        <v>16094</v>
      </c>
    </row>
    <row r="59" spans="2:13" ht="18" x14ac:dyDescent="0.2">
      <c r="B59" s="2">
        <v>16094</v>
      </c>
    </row>
    <row r="60" spans="2:13" ht="18" x14ac:dyDescent="0.2">
      <c r="B60" s="2">
        <v>16125</v>
      </c>
    </row>
    <row r="61" spans="2:13" ht="23" x14ac:dyDescent="0.25">
      <c r="B61" s="2">
        <v>16160</v>
      </c>
      <c r="E61" s="33" t="s">
        <v>33</v>
      </c>
      <c r="F61" s="34"/>
      <c r="G61" s="34"/>
      <c r="H61" s="34"/>
      <c r="I61" s="34"/>
      <c r="J61" s="34"/>
      <c r="K61" s="34"/>
      <c r="L61" s="34"/>
    </row>
    <row r="62" spans="2:13" ht="18" x14ac:dyDescent="0.2">
      <c r="B62" s="2">
        <v>16328</v>
      </c>
      <c r="E62" s="14"/>
      <c r="F62" s="14"/>
      <c r="G62" s="14"/>
      <c r="H62" s="14"/>
      <c r="I62" s="14"/>
      <c r="J62" s="14"/>
      <c r="K62" s="14"/>
      <c r="L62" s="14"/>
    </row>
    <row r="63" spans="2:13" ht="20" x14ac:dyDescent="0.2">
      <c r="B63" s="2">
        <v>16541</v>
      </c>
      <c r="E63" s="15" t="s">
        <v>43</v>
      </c>
      <c r="G63" s="14"/>
      <c r="H63" s="14"/>
      <c r="I63" s="14"/>
      <c r="J63" s="14"/>
      <c r="K63" s="14"/>
      <c r="L63" s="14"/>
    </row>
    <row r="64" spans="2:13" ht="18" x14ac:dyDescent="0.2">
      <c r="B64" s="2">
        <v>16673</v>
      </c>
      <c r="G64" s="14"/>
      <c r="H64" s="14"/>
      <c r="I64" s="14"/>
      <c r="J64" s="14"/>
      <c r="K64" s="14"/>
      <c r="L64" s="14"/>
    </row>
    <row r="65" spans="2:16" ht="18" x14ac:dyDescent="0.2">
      <c r="B65" s="2">
        <v>16720</v>
      </c>
      <c r="E65" s="9" t="s">
        <v>21</v>
      </c>
      <c r="F65" s="16" t="s">
        <v>34</v>
      </c>
      <c r="G65" s="9" t="s">
        <v>35</v>
      </c>
      <c r="H65" s="9" t="s">
        <v>36</v>
      </c>
      <c r="I65" s="9" t="s">
        <v>37</v>
      </c>
      <c r="J65" s="14"/>
      <c r="K65" s="14"/>
      <c r="L65" s="14"/>
    </row>
    <row r="66" spans="2:16" ht="18" x14ac:dyDescent="0.2">
      <c r="B66" s="2">
        <v>17404</v>
      </c>
      <c r="E66" s="6" t="s">
        <v>22</v>
      </c>
      <c r="F66" s="17">
        <v>2</v>
      </c>
      <c r="G66" s="6">
        <v>10746</v>
      </c>
      <c r="H66" s="6">
        <v>21462</v>
      </c>
      <c r="I66" s="19">
        <v>230953032</v>
      </c>
      <c r="J66" s="14"/>
      <c r="K66" s="14"/>
      <c r="L66" s="14"/>
    </row>
    <row r="67" spans="2:16" ht="18" x14ac:dyDescent="0.2">
      <c r="E67" s="6" t="s">
        <v>23</v>
      </c>
      <c r="F67" s="17">
        <v>8</v>
      </c>
      <c r="G67" s="6">
        <v>12746</v>
      </c>
      <c r="H67" s="6">
        <v>101968</v>
      </c>
      <c r="I67" s="19">
        <v>1299684128</v>
      </c>
      <c r="J67" s="14"/>
      <c r="K67" s="14"/>
      <c r="L67" s="14"/>
    </row>
    <row r="68" spans="2:16" ht="18" x14ac:dyDescent="0.2">
      <c r="E68" s="6" t="s">
        <v>24</v>
      </c>
      <c r="F68" s="17">
        <v>14</v>
      </c>
      <c r="G68" s="6">
        <v>14746</v>
      </c>
      <c r="H68" s="6">
        <v>206444</v>
      </c>
      <c r="I68" s="19">
        <v>3044223224</v>
      </c>
    </row>
    <row r="69" spans="2:16" ht="18" x14ac:dyDescent="0.2">
      <c r="E69" s="7" t="s">
        <v>25</v>
      </c>
      <c r="F69" s="18">
        <v>12</v>
      </c>
      <c r="G69" s="7">
        <v>16746</v>
      </c>
      <c r="H69" s="7">
        <v>200952</v>
      </c>
      <c r="I69" s="20">
        <v>3365142192</v>
      </c>
    </row>
    <row r="70" spans="2:16" ht="20" x14ac:dyDescent="0.2">
      <c r="E70" s="21" t="s">
        <v>38</v>
      </c>
      <c r="F70" s="18">
        <v>36</v>
      </c>
      <c r="G70" s="7"/>
      <c r="H70" s="7">
        <f>SUM(H66:H69)</f>
        <v>530826</v>
      </c>
      <c r="I70" s="20">
        <f>SUM(I66:I69)</f>
        <v>7940002576</v>
      </c>
      <c r="O70" s="14"/>
      <c r="P70" s="14"/>
    </row>
    <row r="72" spans="2:16" ht="24" x14ac:dyDescent="0.2">
      <c r="E72" s="25" t="s">
        <v>39</v>
      </c>
      <c r="F72" s="26">
        <f>H70/F70</f>
        <v>14745.166666666666</v>
      </c>
      <c r="G72" s="27" t="s">
        <v>42</v>
      </c>
      <c r="O72" s="14"/>
      <c r="P72" s="14"/>
    </row>
    <row r="74" spans="2:16" ht="48" x14ac:dyDescent="0.2">
      <c r="E74" s="25" t="s">
        <v>40</v>
      </c>
      <c r="F74" s="26">
        <f>(((F70*I70)-(H70*H70))/(F70*(F70-1)))^(1/2)</f>
        <v>1795.9059393122855</v>
      </c>
      <c r="G74" s="27" t="s">
        <v>42</v>
      </c>
    </row>
    <row r="77" spans="2:16" ht="24" x14ac:dyDescent="0.2">
      <c r="E77" s="25" t="s">
        <v>31</v>
      </c>
      <c r="F77" s="26">
        <f>(F74/F72)*100</f>
        <v>12.179624550274907</v>
      </c>
      <c r="G77" s="27" t="s">
        <v>44</v>
      </c>
    </row>
    <row r="81" spans="5:12" ht="23" x14ac:dyDescent="0.25">
      <c r="E81" s="33" t="s">
        <v>45</v>
      </c>
      <c r="F81" s="34"/>
      <c r="G81" s="34"/>
      <c r="H81" s="34"/>
      <c r="I81" s="34"/>
      <c r="J81" s="34"/>
      <c r="K81" s="34"/>
      <c r="L81" s="34"/>
    </row>
    <row r="111" spans="5:12" ht="72" customHeight="1" x14ac:dyDescent="0.2">
      <c r="E111" s="32" t="s">
        <v>51</v>
      </c>
      <c r="F111" s="32"/>
      <c r="G111" s="32"/>
      <c r="H111" s="32"/>
      <c r="I111" s="32"/>
      <c r="J111" s="32"/>
      <c r="K111" s="32"/>
      <c r="L111" s="32"/>
    </row>
    <row r="115" spans="5:12" ht="23" x14ac:dyDescent="0.25">
      <c r="E115" s="33" t="s">
        <v>46</v>
      </c>
      <c r="F115" s="34"/>
      <c r="G115" s="34"/>
      <c r="H115" s="34"/>
      <c r="I115" s="34"/>
      <c r="J115" s="34"/>
      <c r="K115" s="34"/>
      <c r="L115" s="34"/>
    </row>
    <row r="119" spans="5:12" ht="20" customHeight="1" x14ac:dyDescent="0.2">
      <c r="E119" s="31" t="s">
        <v>49</v>
      </c>
      <c r="F119" s="31"/>
      <c r="G119" s="31"/>
      <c r="H119" s="31"/>
      <c r="I119" s="31"/>
      <c r="J119" s="31"/>
      <c r="K119" s="31"/>
      <c r="L119" s="31"/>
    </row>
    <row r="122" spans="5:12" ht="23" x14ac:dyDescent="0.2">
      <c r="E122" s="30" t="s">
        <v>47</v>
      </c>
      <c r="F122" s="31"/>
      <c r="G122" s="31"/>
      <c r="H122" s="31"/>
      <c r="I122" s="31"/>
      <c r="J122" s="31"/>
      <c r="K122" s="31"/>
      <c r="L122" s="31"/>
    </row>
    <row r="125" spans="5:12" ht="23" x14ac:dyDescent="0.2">
      <c r="E125" s="30"/>
      <c r="F125" s="31"/>
      <c r="G125" s="31"/>
      <c r="H125" s="31"/>
      <c r="I125" s="31"/>
      <c r="J125" s="31"/>
      <c r="K125" s="31"/>
      <c r="L125" s="31"/>
    </row>
    <row r="132" spans="5:12" ht="23" x14ac:dyDescent="0.2">
      <c r="E132" s="30" t="s">
        <v>48</v>
      </c>
      <c r="F132" s="31"/>
      <c r="G132" s="31"/>
      <c r="H132" s="31"/>
      <c r="I132" s="31"/>
      <c r="J132" s="31"/>
      <c r="K132" s="31"/>
      <c r="L132" s="31"/>
    </row>
  </sheetData>
  <sortState xmlns:xlrd2="http://schemas.microsoft.com/office/spreadsheetml/2017/richdata2" ref="B31:B66">
    <sortCondition ref="B31:B66"/>
  </sortState>
  <mergeCells count="15">
    <mergeCell ref="A1:L2"/>
    <mergeCell ref="A3:L4"/>
    <mergeCell ref="F12:I12"/>
    <mergeCell ref="F11:I11"/>
    <mergeCell ref="E81:L81"/>
    <mergeCell ref="E61:L61"/>
    <mergeCell ref="E36:L36"/>
    <mergeCell ref="A6:L6"/>
    <mergeCell ref="A28:L28"/>
    <mergeCell ref="E132:L132"/>
    <mergeCell ref="E111:L111"/>
    <mergeCell ref="E115:L115"/>
    <mergeCell ref="E119:L119"/>
    <mergeCell ref="E122:L122"/>
    <mergeCell ref="E125:L125"/>
  </mergeCell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Reis Fogolin de Godoy - 24026241</dc:creator>
  <cp:lastModifiedBy>Guilherme Fogolin</cp:lastModifiedBy>
  <cp:lastPrinted>2025-05-10T15:17:40Z</cp:lastPrinted>
  <dcterms:created xsi:type="dcterms:W3CDTF">2025-03-17T23:19:15Z</dcterms:created>
  <dcterms:modified xsi:type="dcterms:W3CDTF">2025-05-10T15:26:00Z</dcterms:modified>
</cp:coreProperties>
</file>