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24025800\Downloads\"/>
    </mc:Choice>
  </mc:AlternateContent>
  <xr:revisionPtr revIDLastSave="0" documentId="8_{AC73055F-458D-4E82-A2E8-F8A95B76B1FD}" xr6:coauthVersionLast="47" xr6:coauthVersionMax="47" xr10:uidLastSave="{00000000-0000-0000-0000-000000000000}"/>
  <bookViews>
    <workbookView xWindow="0" yWindow="0" windowWidth="20490" windowHeight="7545" tabRatio="750" firstSheet="6" activeTab="9" xr2:uid="{00000000-000D-0000-FFFF-FFFF00000000}"/>
  </bookViews>
  <sheets>
    <sheet name="Project Charter" sheetId="10" r:id="rId1"/>
    <sheet name="WBS-MACRO-ATIVIDADE" sheetId="11" r:id="rId2"/>
    <sheet name="WBS_Detalhado (ordem etapas)" sheetId="12" r:id="rId3"/>
    <sheet name="WBS_Detalhado (ordem depend)" sheetId="13" r:id="rId4"/>
    <sheet name="Análise de Steakholder" sheetId="14" r:id="rId5"/>
    <sheet name="Diagrama de Seta" sheetId="8" r:id="rId6"/>
    <sheet name="Diagrama de rede-precedência" sheetId="9" r:id="rId7"/>
    <sheet name="Capa" sheetId="1" r:id="rId8"/>
    <sheet name="Identificar" sheetId="7" r:id="rId9"/>
    <sheet name="Qualificar" sheetId="3" r:id="rId10"/>
    <sheet name="Quantificar" sheetId="4" r:id="rId11"/>
    <sheet name="Histórico de evolução(não)" sheetId="5" state="hidden" r:id="rId12"/>
    <sheet name="Sensibilidade ao Risco" sheetId="6" r:id="rId13"/>
    <sheet name="Gestão de Custo" sheetId="15" r:id="rId14"/>
    <sheet name="Orcado" sheetId="16" r:id="rId15"/>
    <sheet name="Realizado" sheetId="17" r:id="rId16"/>
    <sheet name="Gráfico -Status" sheetId="18" r:id="rId17"/>
    <sheet name="Param" sheetId="19" r:id="rId18"/>
    <sheet name="Plano de Comunicação" sheetId="21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9" hidden="1">Qualificar!$A$6:$K$27</definedName>
    <definedName name="_xlnm._FilterDatabase" localSheetId="10" hidden="1">Quantificar!$A$6:$E$17</definedName>
    <definedName name="A" localSheetId="4" hidden="1">{"'TG'!$A$1:$L$37"}</definedName>
    <definedName name="A" localSheetId="13" hidden="1">{"'TG'!$A$1:$L$37"}</definedName>
    <definedName name="A" localSheetId="16" hidden="1">{"'TG'!$A$1:$L$37"}</definedName>
    <definedName name="A" localSheetId="14" hidden="1">{"'TG'!$A$1:$L$37"}</definedName>
    <definedName name="A" localSheetId="17" hidden="1">{"'TG'!$A$1:$L$37"}</definedName>
    <definedName name="A" localSheetId="15" hidden="1">{"'TG'!$A$1:$L$37"}</definedName>
    <definedName name="A" localSheetId="3" hidden="1">{"'TG'!$A$1:$L$37"}</definedName>
    <definedName name="A" localSheetId="2" hidden="1">{"'TG'!$A$1:$L$37"}</definedName>
    <definedName name="A" localSheetId="1" hidden="1">{"'TG'!$A$1:$L$37"}</definedName>
    <definedName name="A" hidden="1">{"'TG'!$A$1:$L$37"}</definedName>
    <definedName name="Comprar" localSheetId="13">[1]Param!#REF!</definedName>
    <definedName name="Comprar" localSheetId="16">[1]Param!#REF!</definedName>
    <definedName name="Comprar" localSheetId="14">[1]Param!#REF!</definedName>
    <definedName name="Comprar" localSheetId="17">[1]Param!#REF!</definedName>
    <definedName name="Comprar" localSheetId="15">[1]Param!#REF!</definedName>
    <definedName name="Comprar">[2]param!#REF!</definedName>
    <definedName name="E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Início_do_projeto" localSheetId="13">'[3]Gráfico de Gantt'!$G$5</definedName>
    <definedName name="Início_do_projeto" localSheetId="16">'[3]Gráfico de Gantt'!$G$5</definedName>
    <definedName name="Início_do_projeto" localSheetId="14">'[3]Gráfico de Gantt'!$G$5</definedName>
    <definedName name="Início_do_projeto" localSheetId="17">'[3]Gráfico de Gantt'!$G$5</definedName>
    <definedName name="Início_do_projeto" localSheetId="15">'[3]Gráfico de Gantt'!$G$5</definedName>
    <definedName name="Início_do_projeto">'[4]Gráfico de Gantt'!$G$5</definedName>
    <definedName name="Periodicidade">[5]Param!$AB$5:$AB$9</definedName>
    <definedName name="Semana_de_exibição" localSheetId="13">'[3]Gráfico de Gantt'!$G$6</definedName>
    <definedName name="Semana_de_exibição" localSheetId="16">'[3]Gráfico de Gantt'!$G$6</definedName>
    <definedName name="Semana_de_exibição" localSheetId="14">'[3]Gráfico de Gantt'!$G$6</definedName>
    <definedName name="Semana_de_exibição" localSheetId="17">'[3]Gráfico de Gantt'!$G$6</definedName>
    <definedName name="Semana_de_exibição" localSheetId="15">'[3]Gráfico de Gantt'!$G$6</definedName>
    <definedName name="Semana_de_exibição">'[4]Gráfico de Gantt'!$G$6</definedName>
    <definedName name="Status" localSheetId="13">[1]Param!#REF!</definedName>
    <definedName name="Status" localSheetId="16">[1]Param!#REF!</definedName>
    <definedName name="Status" localSheetId="14">[1]Param!#REF!</definedName>
    <definedName name="Status" localSheetId="17">[1]Param!#REF!</definedName>
    <definedName name="Status" localSheetId="15">[1]Param!#REF!</definedName>
    <definedName name="Status">[2]param!#REF!</definedName>
    <definedName name="t" localSheetId="4" hidden="1">{"'TG'!$A$1:$L$37"}</definedName>
    <definedName name="t" localSheetId="13" hidden="1">{"'TG'!$A$1:$L$37"}</definedName>
    <definedName name="t" localSheetId="16" hidden="1">{"'TG'!$A$1:$L$37"}</definedName>
    <definedName name="t" localSheetId="14" hidden="1">{"'TG'!$A$1:$L$37"}</definedName>
    <definedName name="t" localSheetId="17" hidden="1">{"'TG'!$A$1:$L$37"}</definedName>
    <definedName name="t" localSheetId="15" hidden="1">{"'TG'!$A$1:$L$37"}</definedName>
    <definedName name="t" localSheetId="3" hidden="1">{"'TG'!$A$1:$L$37"}</definedName>
    <definedName name="t" localSheetId="2" hidden="1">{"'TG'!$A$1:$L$37"}</definedName>
    <definedName name="t" localSheetId="1" hidden="1">{"'TG'!$A$1:$L$37"}</definedName>
    <definedName name="t" hidden="1">{"'TG'!$A$1:$L$37"}</definedName>
    <definedName name="VersaoExcel">[5]Param!$D$15:$E$15</definedName>
    <definedName name="VersaoSR">[5]Param!$C$24:$C$26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9" l="1"/>
  <c r="AP35" i="9"/>
  <c r="AN40" i="9"/>
  <c r="AN41" i="9"/>
  <c r="AN42" i="9"/>
  <c r="N8" i="9"/>
  <c r="N9" i="9"/>
  <c r="M9" i="9" s="1"/>
  <c r="M10" i="9"/>
  <c r="N10" i="9"/>
  <c r="J16" i="9"/>
  <c r="AQ40" i="9"/>
  <c r="AQ41" i="9" s="1"/>
  <c r="AQ42" i="9" s="1"/>
  <c r="AK40" i="9"/>
  <c r="AK41" i="9" s="1"/>
  <c r="AK42" i="9" s="1"/>
  <c r="AH33" i="9"/>
  <c r="AH34" i="9" s="1"/>
  <c r="AH35" i="9" s="1"/>
  <c r="AD33" i="9"/>
  <c r="AD34" i="9" s="1"/>
  <c r="AD35" i="9" s="1"/>
  <c r="AA33" i="9"/>
  <c r="AA34" i="9" s="1"/>
  <c r="AA35" i="9" s="1"/>
  <c r="X33" i="9"/>
  <c r="X34" i="9" s="1"/>
  <c r="X35" i="9" s="1"/>
  <c r="T35" i="9"/>
  <c r="U33" i="9"/>
  <c r="R22" i="9"/>
  <c r="Q23" i="9" s="1"/>
  <c r="O27" i="9"/>
  <c r="O28" i="9" s="1"/>
  <c r="F13" i="16"/>
  <c r="F11" i="16"/>
  <c r="B5" i="18"/>
  <c r="B6" i="18"/>
  <c r="B7" i="18" s="1"/>
  <c r="B2" i="17"/>
  <c r="F4" i="17"/>
  <c r="G4" i="17"/>
  <c r="H4" i="17"/>
  <c r="I4" i="17"/>
  <c r="J4" i="17"/>
  <c r="K4" i="17" s="1"/>
  <c r="L4" i="17" s="1"/>
  <c r="M4" i="17" s="1"/>
  <c r="N4" i="17" s="1"/>
  <c r="O4" i="17" s="1"/>
  <c r="P4" i="17"/>
  <c r="D5" i="17"/>
  <c r="D4" i="18" s="1"/>
  <c r="F4" i="18" s="1"/>
  <c r="E5" i="17"/>
  <c r="B9" i="17"/>
  <c r="F9" i="17"/>
  <c r="G9" i="17" s="1"/>
  <c r="B11" i="17"/>
  <c r="F11" i="17"/>
  <c r="G11" i="17"/>
  <c r="H11" i="17"/>
  <c r="G12" i="17"/>
  <c r="H12" i="17" s="1"/>
  <c r="I12" i="17" s="1"/>
  <c r="J12" i="17" s="1"/>
  <c r="K12" i="17" s="1"/>
  <c r="L12" i="17" s="1"/>
  <c r="M12" i="17"/>
  <c r="N12" i="17" s="1"/>
  <c r="O12" i="17" s="1"/>
  <c r="P12" i="17" s="1"/>
  <c r="B13" i="17"/>
  <c r="F13" i="17"/>
  <c r="G13" i="17"/>
  <c r="H13" i="17"/>
  <c r="I13" i="17"/>
  <c r="J13" i="17"/>
  <c r="K13" i="17"/>
  <c r="L13" i="17"/>
  <c r="M13" i="17"/>
  <c r="N13" i="17" s="1"/>
  <c r="O13" i="17" s="1"/>
  <c r="P13" i="17" s="1"/>
  <c r="G14" i="17"/>
  <c r="H14" i="17"/>
  <c r="I14" i="17"/>
  <c r="J14" i="17"/>
  <c r="K14" i="17"/>
  <c r="L14" i="17" s="1"/>
  <c r="M14" i="17" s="1"/>
  <c r="N14" i="17"/>
  <c r="O14" i="17"/>
  <c r="P14" i="17"/>
  <c r="B15" i="17"/>
  <c r="F15" i="17"/>
  <c r="G16" i="17"/>
  <c r="H16" i="17"/>
  <c r="I16" i="17" s="1"/>
  <c r="J16" i="17" s="1"/>
  <c r="K16" i="17" s="1"/>
  <c r="L16" i="17" s="1"/>
  <c r="M16" i="17" s="1"/>
  <c r="N16" i="17" s="1"/>
  <c r="O16" i="17" s="1"/>
  <c r="P16" i="17" s="1"/>
  <c r="B17" i="17"/>
  <c r="F17" i="17"/>
  <c r="G18" i="17"/>
  <c r="H18" i="17"/>
  <c r="I18" i="17" s="1"/>
  <c r="J18" i="17" s="1"/>
  <c r="K18" i="17" s="1"/>
  <c r="L18" i="17" s="1"/>
  <c r="M18" i="17" s="1"/>
  <c r="N18" i="17" s="1"/>
  <c r="O18" i="17" s="1"/>
  <c r="P18" i="17" s="1"/>
  <c r="B19" i="17"/>
  <c r="F19" i="17"/>
  <c r="G19" i="17" s="1"/>
  <c r="G20" i="17"/>
  <c r="B21" i="17"/>
  <c r="F21" i="17"/>
  <c r="G22" i="17"/>
  <c r="H22" i="17"/>
  <c r="I22" i="17"/>
  <c r="J22" i="17" s="1"/>
  <c r="K22" i="17" s="1"/>
  <c r="L22" i="17" s="1"/>
  <c r="M22" i="17" s="1"/>
  <c r="N22" i="17" s="1"/>
  <c r="O22" i="17" s="1"/>
  <c r="P22" i="17" s="1"/>
  <c r="B23" i="17"/>
  <c r="F23" i="17"/>
  <c r="G24" i="17"/>
  <c r="H24" i="17"/>
  <c r="I24" i="17"/>
  <c r="J24" i="17" s="1"/>
  <c r="K24" i="17" s="1"/>
  <c r="L24" i="17" s="1"/>
  <c r="M24" i="17" s="1"/>
  <c r="N24" i="17" s="1"/>
  <c r="O24" i="17"/>
  <c r="P24" i="17"/>
  <c r="B25" i="17"/>
  <c r="F25" i="17"/>
  <c r="G25" i="17"/>
  <c r="H25" i="17" s="1"/>
  <c r="I25" i="17"/>
  <c r="J25" i="17"/>
  <c r="K25" i="17"/>
  <c r="L25" i="17"/>
  <c r="M25" i="17"/>
  <c r="N25" i="17"/>
  <c r="O25" i="17"/>
  <c r="P25" i="17" s="1"/>
  <c r="G26" i="17"/>
  <c r="H26" i="17"/>
  <c r="I26" i="17"/>
  <c r="J26" i="17"/>
  <c r="K26" i="17"/>
  <c r="L26" i="17"/>
  <c r="M26" i="17"/>
  <c r="N26" i="17" s="1"/>
  <c r="O26" i="17" s="1"/>
  <c r="P26" i="17"/>
  <c r="B27" i="17"/>
  <c r="F27" i="17"/>
  <c r="G28" i="17"/>
  <c r="H28" i="17"/>
  <c r="I28" i="17"/>
  <c r="J28" i="17"/>
  <c r="K28" i="17" s="1"/>
  <c r="L28" i="17" s="1"/>
  <c r="M28" i="17"/>
  <c r="N28" i="17"/>
  <c r="O28" i="17"/>
  <c r="P28" i="17"/>
  <c r="B29" i="17"/>
  <c r="F29" i="17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B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B40" i="17"/>
  <c r="F40" i="17"/>
  <c r="G40" i="17"/>
  <c r="H40" i="17"/>
  <c r="I40" i="17"/>
  <c r="J40" i="17"/>
  <c r="K40" i="17"/>
  <c r="L40" i="17"/>
  <c r="M40" i="17" s="1"/>
  <c r="N40" i="17" s="1"/>
  <c r="O40" i="17"/>
  <c r="P40" i="17"/>
  <c r="B41" i="17"/>
  <c r="F41" i="17"/>
  <c r="G41" i="17"/>
  <c r="H41" i="17"/>
  <c r="I41" i="17"/>
  <c r="J41" i="17"/>
  <c r="K41" i="17"/>
  <c r="L41" i="17"/>
  <c r="M41" i="17" s="1"/>
  <c r="N41" i="17" s="1"/>
  <c r="O41" i="17" s="1"/>
  <c r="P41" i="17" s="1"/>
  <c r="Q41" i="17"/>
  <c r="B42" i="17"/>
  <c r="F42" i="17"/>
  <c r="G42" i="17" s="1"/>
  <c r="H42" i="17" s="1"/>
  <c r="I42" i="17" s="1"/>
  <c r="J42" i="17"/>
  <c r="K42" i="17"/>
  <c r="L42" i="17" s="1"/>
  <c r="M42" i="17" s="1"/>
  <c r="N42" i="17" s="1"/>
  <c r="O42" i="17" s="1"/>
  <c r="P42" i="17" s="1"/>
  <c r="B43" i="17"/>
  <c r="F43" i="17"/>
  <c r="G43" i="17" s="1"/>
  <c r="H43" i="17" s="1"/>
  <c r="I43" i="17" s="1"/>
  <c r="J43" i="17" s="1"/>
  <c r="K43" i="17"/>
  <c r="L43" i="17"/>
  <c r="M43" i="17"/>
  <c r="N43" i="17" s="1"/>
  <c r="O43" i="17" s="1"/>
  <c r="P43" i="17"/>
  <c r="Q43" i="17"/>
  <c r="B44" i="17"/>
  <c r="F44" i="17"/>
  <c r="B45" i="17"/>
  <c r="F45" i="17"/>
  <c r="B46" i="17"/>
  <c r="F46" i="17"/>
  <c r="G46" i="17" s="1"/>
  <c r="H46" i="17" s="1"/>
  <c r="I46" i="17" s="1"/>
  <c r="J46" i="17" s="1"/>
  <c r="K46" i="17" s="1"/>
  <c r="L46" i="17" s="1"/>
  <c r="M46" i="17" s="1"/>
  <c r="N46" i="17"/>
  <c r="O46" i="17" s="1"/>
  <c r="P46" i="17" s="1"/>
  <c r="Q46" i="17"/>
  <c r="B47" i="17"/>
  <c r="F47" i="17"/>
  <c r="G47" i="17"/>
  <c r="H47" i="17"/>
  <c r="I47" i="17"/>
  <c r="J47" i="17" s="1"/>
  <c r="K47" i="17" s="1"/>
  <c r="L47" i="17" s="1"/>
  <c r="M47" i="17" s="1"/>
  <c r="N47" i="17" s="1"/>
  <c r="O47" i="17" s="1"/>
  <c r="P47" i="17" s="1"/>
  <c r="B48" i="17"/>
  <c r="F48" i="17"/>
  <c r="G48" i="17"/>
  <c r="H48" i="17"/>
  <c r="I48" i="17" s="1"/>
  <c r="J48" i="17" s="1"/>
  <c r="K48" i="17"/>
  <c r="L48" i="17" s="1"/>
  <c r="M48" i="17" s="1"/>
  <c r="N48" i="17" s="1"/>
  <c r="O48" i="17"/>
  <c r="P48" i="17"/>
  <c r="Q48" i="17"/>
  <c r="B49" i="17"/>
  <c r="F49" i="17"/>
  <c r="B50" i="17"/>
  <c r="F50" i="17"/>
  <c r="G50" i="17"/>
  <c r="H50" i="17"/>
  <c r="I50" i="17"/>
  <c r="J50" i="17"/>
  <c r="K50" i="17"/>
  <c r="L50" i="17" s="1"/>
  <c r="M50" i="17"/>
  <c r="N50" i="17" s="1"/>
  <c r="O50" i="17"/>
  <c r="P50" i="17" s="1"/>
  <c r="B51" i="17"/>
  <c r="F51" i="17"/>
  <c r="G51" i="17"/>
  <c r="H51" i="17"/>
  <c r="I51" i="17"/>
  <c r="J51" i="17" s="1"/>
  <c r="K51" i="17" s="1"/>
  <c r="L51" i="17"/>
  <c r="M51" i="17" s="1"/>
  <c r="N51" i="17" s="1"/>
  <c r="O51" i="17" s="1"/>
  <c r="P51" i="17" s="1"/>
  <c r="B52" i="17"/>
  <c r="F52" i="17"/>
  <c r="G52" i="17"/>
  <c r="H52" i="17"/>
  <c r="I52" i="17"/>
  <c r="J52" i="17" s="1"/>
  <c r="K52" i="17" s="1"/>
  <c r="L52" i="17" s="1"/>
  <c r="M52" i="17" s="1"/>
  <c r="N52" i="17" s="1"/>
  <c r="O52" i="17"/>
  <c r="P52" i="17" s="1"/>
  <c r="C3" i="16"/>
  <c r="E3" i="16"/>
  <c r="F3" i="16" s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P3" i="17" s="1"/>
  <c r="C4" i="16"/>
  <c r="F4" i="16"/>
  <c r="G4" i="16"/>
  <c r="H4" i="16"/>
  <c r="I4" i="16"/>
  <c r="J4" i="16"/>
  <c r="K4" i="16"/>
  <c r="L4" i="16" s="1"/>
  <c r="M4" i="16" s="1"/>
  <c r="N4" i="16" s="1"/>
  <c r="O4" i="16" s="1"/>
  <c r="P4" i="16" s="1"/>
  <c r="D5" i="16"/>
  <c r="C4" i="18" s="1"/>
  <c r="E4" i="18" s="1"/>
  <c r="E5" i="16"/>
  <c r="F9" i="16"/>
  <c r="I9" i="16"/>
  <c r="J9" i="16"/>
  <c r="K9" i="16"/>
  <c r="L9" i="16"/>
  <c r="M9" i="16"/>
  <c r="N9" i="16"/>
  <c r="G10" i="16"/>
  <c r="H10" i="16"/>
  <c r="I10" i="16"/>
  <c r="J10" i="16"/>
  <c r="K10" i="16"/>
  <c r="L10" i="16" s="1"/>
  <c r="M10" i="16" s="1"/>
  <c r="N10" i="16" s="1"/>
  <c r="O10" i="16" s="1"/>
  <c r="P10" i="16" s="1"/>
  <c r="G11" i="16"/>
  <c r="G12" i="16"/>
  <c r="H12" i="16"/>
  <c r="I12" i="16"/>
  <c r="J12" i="16" s="1"/>
  <c r="K12" i="16" s="1"/>
  <c r="L12" i="16" s="1"/>
  <c r="M12" i="16" s="1"/>
  <c r="N12" i="16" s="1"/>
  <c r="O12" i="16" s="1"/>
  <c r="P12" i="16" s="1"/>
  <c r="G14" i="16"/>
  <c r="H14" i="16" s="1"/>
  <c r="I14" i="16" s="1"/>
  <c r="J14" i="16" s="1"/>
  <c r="K14" i="16" s="1"/>
  <c r="L14" i="16" s="1"/>
  <c r="M14" i="16" s="1"/>
  <c r="N14" i="16" s="1"/>
  <c r="O14" i="16" s="1"/>
  <c r="P14" i="16" s="1"/>
  <c r="F15" i="16"/>
  <c r="G16" i="16"/>
  <c r="H16" i="16"/>
  <c r="I16" i="16"/>
  <c r="J16" i="16"/>
  <c r="K16" i="16"/>
  <c r="L16" i="16" s="1"/>
  <c r="M16" i="16" s="1"/>
  <c r="N16" i="16" s="1"/>
  <c r="O16" i="16" s="1"/>
  <c r="P16" i="16" s="1"/>
  <c r="F17" i="16"/>
  <c r="G17" i="16" s="1"/>
  <c r="G18" i="16"/>
  <c r="H18" i="16"/>
  <c r="I18" i="16"/>
  <c r="J18" i="16" s="1"/>
  <c r="K18" i="16" s="1"/>
  <c r="L18" i="16" s="1"/>
  <c r="M18" i="16" s="1"/>
  <c r="N18" i="16" s="1"/>
  <c r="O18" i="16" s="1"/>
  <c r="P18" i="16" s="1"/>
  <c r="F19" i="16"/>
  <c r="G19" i="16" s="1"/>
  <c r="H19" i="16" s="1"/>
  <c r="G20" i="16"/>
  <c r="H20" i="16" s="1"/>
  <c r="F21" i="16"/>
  <c r="G21" i="16" s="1"/>
  <c r="G22" i="16"/>
  <c r="H22" i="16"/>
  <c r="I22" i="16"/>
  <c r="J22" i="16"/>
  <c r="K22" i="16"/>
  <c r="L22" i="16" s="1"/>
  <c r="M22" i="16" s="1"/>
  <c r="N22" i="16" s="1"/>
  <c r="O22" i="16" s="1"/>
  <c r="P22" i="16" s="1"/>
  <c r="F23" i="16"/>
  <c r="G23" i="16" s="1"/>
  <c r="H23" i="16" s="1"/>
  <c r="G24" i="16"/>
  <c r="H24" i="16"/>
  <c r="I24" i="16"/>
  <c r="J24" i="16" s="1"/>
  <c r="K24" i="16" s="1"/>
  <c r="L24" i="16" s="1"/>
  <c r="M24" i="16" s="1"/>
  <c r="N24" i="16" s="1"/>
  <c r="O24" i="16" s="1"/>
  <c r="P24" i="16" s="1"/>
  <c r="F25" i="16"/>
  <c r="G25" i="16"/>
  <c r="H25" i="16" s="1"/>
  <c r="G26" i="16"/>
  <c r="F27" i="16"/>
  <c r="G28" i="16"/>
  <c r="H28" i="16"/>
  <c r="I28" i="16" s="1"/>
  <c r="J28" i="16" s="1"/>
  <c r="K28" i="16" s="1"/>
  <c r="L28" i="16" s="1"/>
  <c r="M28" i="16" s="1"/>
  <c r="N28" i="16" s="1"/>
  <c r="O28" i="16" s="1"/>
  <c r="P28" i="16" s="1"/>
  <c r="F29" i="16"/>
  <c r="G29" i="16"/>
  <c r="F33" i="16"/>
  <c r="G33" i="16"/>
  <c r="H33" i="16"/>
  <c r="I33" i="16"/>
  <c r="J33" i="16" s="1"/>
  <c r="F34" i="16"/>
  <c r="G34" i="16"/>
  <c r="H34" i="16"/>
  <c r="I34" i="16"/>
  <c r="J34" i="16"/>
  <c r="K34" i="16"/>
  <c r="L34" i="16" s="1"/>
  <c r="F35" i="16"/>
  <c r="G35" i="16"/>
  <c r="H35" i="16" s="1"/>
  <c r="F36" i="16"/>
  <c r="G36" i="16"/>
  <c r="H36" i="16" s="1"/>
  <c r="F37" i="16"/>
  <c r="G37" i="16"/>
  <c r="H37" i="16"/>
  <c r="I37" i="16"/>
  <c r="J37" i="16" s="1"/>
  <c r="F38" i="16"/>
  <c r="G38" i="16"/>
  <c r="H38" i="16"/>
  <c r="I38" i="16"/>
  <c r="J38" i="16" s="1"/>
  <c r="F39" i="16"/>
  <c r="G39" i="16"/>
  <c r="H39" i="16"/>
  <c r="I39" i="16"/>
  <c r="J39" i="16"/>
  <c r="K39" i="16"/>
  <c r="L39" i="16" s="1"/>
  <c r="F40" i="16"/>
  <c r="G40" i="16"/>
  <c r="H40" i="16" s="1"/>
  <c r="F41" i="16"/>
  <c r="F42" i="16"/>
  <c r="G42" i="16"/>
  <c r="H42" i="16"/>
  <c r="I42" i="16"/>
  <c r="J42" i="16" s="1"/>
  <c r="F43" i="16"/>
  <c r="G43" i="16"/>
  <c r="H43" i="16"/>
  <c r="I43" i="16"/>
  <c r="J43" i="16" s="1"/>
  <c r="K43" i="16" s="1"/>
  <c r="L43" i="16" s="1"/>
  <c r="M43" i="16" s="1"/>
  <c r="N43" i="16" s="1"/>
  <c r="O43" i="16" s="1"/>
  <c r="P43" i="16" s="1"/>
  <c r="F44" i="16"/>
  <c r="G44" i="16"/>
  <c r="H44" i="16"/>
  <c r="I44" i="16"/>
  <c r="J44" i="16"/>
  <c r="K44" i="16"/>
  <c r="L44" i="16" s="1"/>
  <c r="F45" i="16"/>
  <c r="G45" i="16"/>
  <c r="H45" i="16" s="1"/>
  <c r="F46" i="16"/>
  <c r="G46" i="16"/>
  <c r="H46" i="16" s="1"/>
  <c r="I46" i="16" s="1"/>
  <c r="J46" i="16" s="1"/>
  <c r="K46" i="16" s="1"/>
  <c r="L46" i="16" s="1"/>
  <c r="M46" i="16" s="1"/>
  <c r="N46" i="16" s="1"/>
  <c r="O46" i="16" s="1"/>
  <c r="P46" i="16" s="1"/>
  <c r="C5" i="15"/>
  <c r="C6" i="15"/>
  <c r="C7" i="15" s="1"/>
  <c r="C8" i="15" s="1"/>
  <c r="D21" i="15"/>
  <c r="B25" i="15"/>
  <c r="B26" i="15"/>
  <c r="B27" i="15"/>
  <c r="B28" i="15" s="1"/>
  <c r="B29" i="15" s="1"/>
  <c r="B30" i="15" s="1"/>
  <c r="B31" i="15" s="1"/>
  <c r="B32" i="15" s="1"/>
  <c r="B33" i="15" s="1"/>
  <c r="B34" i="15" s="1"/>
  <c r="U35" i="9" l="1"/>
  <c r="R23" i="9"/>
  <c r="O23" i="9"/>
  <c r="U27" i="9" s="1"/>
  <c r="U28" i="9" s="1"/>
  <c r="N23" i="9"/>
  <c r="U29" i="9"/>
  <c r="T28" i="9"/>
  <c r="T29" i="9" s="1"/>
  <c r="O29" i="9"/>
  <c r="G21" i="17"/>
  <c r="G17" i="17"/>
  <c r="G13" i="16"/>
  <c r="G27" i="16"/>
  <c r="F5" i="16"/>
  <c r="C6" i="18" s="1"/>
  <c r="H13" i="16"/>
  <c r="I13" i="16" s="1"/>
  <c r="J13" i="16" s="1"/>
  <c r="K13" i="16" s="1"/>
  <c r="L13" i="16" s="1"/>
  <c r="M13" i="16" s="1"/>
  <c r="N13" i="16" s="1"/>
  <c r="O13" i="16" s="1"/>
  <c r="P13" i="16" s="1"/>
  <c r="C5" i="18"/>
  <c r="E5" i="18" s="1"/>
  <c r="J3" i="17"/>
  <c r="G3" i="17"/>
  <c r="I3" i="17"/>
  <c r="E3" i="17"/>
  <c r="M3" i="17"/>
  <c r="H3" i="17"/>
  <c r="O3" i="17"/>
  <c r="N3" i="17"/>
  <c r="L3" i="17"/>
  <c r="F3" i="17"/>
  <c r="K3" i="17"/>
  <c r="H4" i="18"/>
  <c r="B8" i="18"/>
  <c r="G4" i="18"/>
  <c r="D5" i="18"/>
  <c r="Q51" i="17"/>
  <c r="G23" i="17"/>
  <c r="H23" i="17" s="1"/>
  <c r="I23" i="17" s="1"/>
  <c r="J23" i="17" s="1"/>
  <c r="K23" i="17" s="1"/>
  <c r="L23" i="17" s="1"/>
  <c r="M23" i="17" s="1"/>
  <c r="N23" i="17" s="1"/>
  <c r="O23" i="17" s="1"/>
  <c r="P23" i="17" s="1"/>
  <c r="H17" i="17"/>
  <c r="I17" i="17" s="1"/>
  <c r="J17" i="17" s="1"/>
  <c r="K17" i="17" s="1"/>
  <c r="L17" i="17" s="1"/>
  <c r="M17" i="17" s="1"/>
  <c r="N17" i="17" s="1"/>
  <c r="O17" i="17" s="1"/>
  <c r="P17" i="17" s="1"/>
  <c r="Q47" i="17"/>
  <c r="Q29" i="17"/>
  <c r="Q40" i="17"/>
  <c r="G49" i="17"/>
  <c r="H49" i="17" s="1"/>
  <c r="I49" i="17" s="1"/>
  <c r="J49" i="17" s="1"/>
  <c r="K49" i="17" s="1"/>
  <c r="L49" i="17" s="1"/>
  <c r="M49" i="17" s="1"/>
  <c r="N49" i="17" s="1"/>
  <c r="O49" i="17" s="1"/>
  <c r="P49" i="17" s="1"/>
  <c r="G45" i="17"/>
  <c r="H45" i="17" s="1"/>
  <c r="I45" i="17" s="1"/>
  <c r="J45" i="17" s="1"/>
  <c r="K45" i="17" s="1"/>
  <c r="L45" i="17" s="1"/>
  <c r="M45" i="17" s="1"/>
  <c r="N45" i="17" s="1"/>
  <c r="O45" i="17" s="1"/>
  <c r="P45" i="17" s="1"/>
  <c r="I11" i="17"/>
  <c r="J11" i="17" s="1"/>
  <c r="K11" i="17" s="1"/>
  <c r="L11" i="17" s="1"/>
  <c r="M11" i="17" s="1"/>
  <c r="N11" i="17" s="1"/>
  <c r="O11" i="17" s="1"/>
  <c r="P11" i="17" s="1"/>
  <c r="F5" i="17"/>
  <c r="D6" i="18" s="1"/>
  <c r="D6" i="17"/>
  <c r="Q52" i="17"/>
  <c r="Q50" i="17"/>
  <c r="H19" i="17"/>
  <c r="Q25" i="17"/>
  <c r="Q42" i="17"/>
  <c r="G27" i="17"/>
  <c r="H27" i="17" s="1"/>
  <c r="I27" i="17" s="1"/>
  <c r="J27" i="17" s="1"/>
  <c r="K27" i="17" s="1"/>
  <c r="L27" i="17" s="1"/>
  <c r="M27" i="17" s="1"/>
  <c r="N27" i="17" s="1"/>
  <c r="O27" i="17" s="1"/>
  <c r="P27" i="17" s="1"/>
  <c r="G15" i="17"/>
  <c r="Q13" i="17"/>
  <c r="G44" i="17"/>
  <c r="H20" i="17"/>
  <c r="H9" i="17"/>
  <c r="K42" i="16"/>
  <c r="L42" i="16" s="1"/>
  <c r="M42" i="16" s="1"/>
  <c r="N42" i="16" s="1"/>
  <c r="O42" i="16" s="1"/>
  <c r="P42" i="16" s="1"/>
  <c r="H17" i="16"/>
  <c r="I17" i="16" s="1"/>
  <c r="J17" i="16" s="1"/>
  <c r="K17" i="16" s="1"/>
  <c r="L17" i="16" s="1"/>
  <c r="M17" i="16" s="1"/>
  <c r="N17" i="16" s="1"/>
  <c r="O17" i="16" s="1"/>
  <c r="P17" i="16" s="1"/>
  <c r="Q17" i="16"/>
  <c r="I23" i="16"/>
  <c r="J23" i="16" s="1"/>
  <c r="K23" i="16" s="1"/>
  <c r="L23" i="16" s="1"/>
  <c r="M23" i="16" s="1"/>
  <c r="N23" i="16" s="1"/>
  <c r="O23" i="16" s="1"/>
  <c r="P23" i="16" s="1"/>
  <c r="Q23" i="16"/>
  <c r="Q46" i="16"/>
  <c r="M39" i="16"/>
  <c r="N39" i="16" s="1"/>
  <c r="O39" i="16" s="1"/>
  <c r="P39" i="16" s="1"/>
  <c r="Q39" i="16"/>
  <c r="H11" i="16"/>
  <c r="K37" i="16"/>
  <c r="L37" i="16" s="1"/>
  <c r="M37" i="16" s="1"/>
  <c r="N37" i="16" s="1"/>
  <c r="O37" i="16" s="1"/>
  <c r="P37" i="16" s="1"/>
  <c r="I36" i="16"/>
  <c r="J36" i="16" s="1"/>
  <c r="K36" i="16" s="1"/>
  <c r="L36" i="16" s="1"/>
  <c r="M36" i="16" s="1"/>
  <c r="N36" i="16" s="1"/>
  <c r="O36" i="16" s="1"/>
  <c r="P36" i="16" s="1"/>
  <c r="I25" i="16"/>
  <c r="J25" i="16" s="1"/>
  <c r="K25" i="16" s="1"/>
  <c r="L25" i="16" s="1"/>
  <c r="M25" i="16" s="1"/>
  <c r="N25" i="16" s="1"/>
  <c r="O25" i="16" s="1"/>
  <c r="P25" i="16" s="1"/>
  <c r="Q25" i="16"/>
  <c r="I35" i="16"/>
  <c r="J35" i="16" s="1"/>
  <c r="K35" i="16" s="1"/>
  <c r="L35" i="16" s="1"/>
  <c r="M35" i="16" s="1"/>
  <c r="N35" i="16" s="1"/>
  <c r="O35" i="16" s="1"/>
  <c r="P35" i="16" s="1"/>
  <c r="Q35" i="16"/>
  <c r="I40" i="16"/>
  <c r="J40" i="16" s="1"/>
  <c r="K40" i="16" s="1"/>
  <c r="L40" i="16" s="1"/>
  <c r="M40" i="16" s="1"/>
  <c r="N40" i="16" s="1"/>
  <c r="O40" i="16" s="1"/>
  <c r="P40" i="16" s="1"/>
  <c r="Q40" i="16"/>
  <c r="M34" i="16"/>
  <c r="N34" i="16" s="1"/>
  <c r="O34" i="16" s="1"/>
  <c r="P34" i="16" s="1"/>
  <c r="I45" i="16"/>
  <c r="J45" i="16" s="1"/>
  <c r="K45" i="16" s="1"/>
  <c r="L45" i="16" s="1"/>
  <c r="M45" i="16" s="1"/>
  <c r="N45" i="16" s="1"/>
  <c r="O45" i="16" s="1"/>
  <c r="P45" i="16" s="1"/>
  <c r="Q45" i="16"/>
  <c r="M44" i="16"/>
  <c r="N44" i="16" s="1"/>
  <c r="O44" i="16" s="1"/>
  <c r="P44" i="16" s="1"/>
  <c r="Q44" i="16"/>
  <c r="K33" i="16"/>
  <c r="L33" i="16" s="1"/>
  <c r="M33" i="16" s="1"/>
  <c r="N33" i="16" s="1"/>
  <c r="O33" i="16" s="1"/>
  <c r="P33" i="16" s="1"/>
  <c r="K38" i="16"/>
  <c r="L38" i="16" s="1"/>
  <c r="M38" i="16" s="1"/>
  <c r="N38" i="16" s="1"/>
  <c r="O38" i="16" s="1"/>
  <c r="P38" i="16" s="1"/>
  <c r="Q38" i="16"/>
  <c r="H21" i="16"/>
  <c r="I20" i="16"/>
  <c r="J20" i="16" s="1"/>
  <c r="K20" i="16" s="1"/>
  <c r="L20" i="16" s="1"/>
  <c r="M20" i="16" s="1"/>
  <c r="N20" i="16" s="1"/>
  <c r="O20" i="16" s="1"/>
  <c r="P20" i="16" s="1"/>
  <c r="I19" i="16"/>
  <c r="J19" i="16" s="1"/>
  <c r="K19" i="16" s="1"/>
  <c r="L19" i="16" s="1"/>
  <c r="M19" i="16" s="1"/>
  <c r="N19" i="16" s="1"/>
  <c r="O19" i="16" s="1"/>
  <c r="P19" i="16" s="1"/>
  <c r="Q19" i="16"/>
  <c r="H26" i="16"/>
  <c r="I26" i="16" s="1"/>
  <c r="J26" i="16" s="1"/>
  <c r="K26" i="16" s="1"/>
  <c r="L26" i="16" s="1"/>
  <c r="M26" i="16" s="1"/>
  <c r="N26" i="16" s="1"/>
  <c r="O26" i="16" s="1"/>
  <c r="P26" i="16" s="1"/>
  <c r="O9" i="16"/>
  <c r="D6" i="16"/>
  <c r="G15" i="16"/>
  <c r="H29" i="16"/>
  <c r="G41" i="16"/>
  <c r="Q43" i="16"/>
  <c r="H41" i="16" l="1"/>
  <c r="I41" i="16" s="1"/>
  <c r="J41" i="16" s="1"/>
  <c r="K41" i="16" s="1"/>
  <c r="L41" i="16" s="1"/>
  <c r="M41" i="16" s="1"/>
  <c r="N41" i="16" s="1"/>
  <c r="O41" i="16" s="1"/>
  <c r="P41" i="16" s="1"/>
  <c r="Q41" i="16"/>
  <c r="I20" i="17"/>
  <c r="J20" i="17" s="1"/>
  <c r="K20" i="17" s="1"/>
  <c r="L20" i="17" s="1"/>
  <c r="M20" i="17" s="1"/>
  <c r="N20" i="17" s="1"/>
  <c r="O20" i="17" s="1"/>
  <c r="P20" i="17" s="1"/>
  <c r="H21" i="17"/>
  <c r="I21" i="17" s="1"/>
  <c r="J21" i="17" s="1"/>
  <c r="K21" i="17" s="1"/>
  <c r="L21" i="17" s="1"/>
  <c r="M21" i="17" s="1"/>
  <c r="N21" i="17" s="1"/>
  <c r="O21" i="17" s="1"/>
  <c r="P21" i="17" s="1"/>
  <c r="H44" i="17"/>
  <c r="I44" i="17" s="1"/>
  <c r="J44" i="17" s="1"/>
  <c r="K44" i="17" s="1"/>
  <c r="L44" i="17" s="1"/>
  <c r="M44" i="17" s="1"/>
  <c r="N44" i="17" s="1"/>
  <c r="O44" i="17" s="1"/>
  <c r="P44" i="17" s="1"/>
  <c r="Q44" i="17"/>
  <c r="H15" i="17"/>
  <c r="I15" i="17" s="1"/>
  <c r="J15" i="17" s="1"/>
  <c r="K15" i="17" s="1"/>
  <c r="L15" i="17" s="1"/>
  <c r="M15" i="17" s="1"/>
  <c r="N15" i="17" s="1"/>
  <c r="O15" i="17" s="1"/>
  <c r="P15" i="17" s="1"/>
  <c r="Q15" i="17"/>
  <c r="H27" i="16"/>
  <c r="I27" i="16" s="1"/>
  <c r="J27" i="16" s="1"/>
  <c r="K27" i="16" s="1"/>
  <c r="L27" i="16" s="1"/>
  <c r="M27" i="16" s="1"/>
  <c r="N27" i="16" s="1"/>
  <c r="O27" i="16" s="1"/>
  <c r="P27" i="16" s="1"/>
  <c r="Q27" i="16"/>
  <c r="E6" i="18"/>
  <c r="G5" i="16"/>
  <c r="C7" i="18" s="1"/>
  <c r="E7" i="18" s="1"/>
  <c r="F5" i="18"/>
  <c r="B9" i="18"/>
  <c r="Q27" i="17"/>
  <c r="I9" i="17"/>
  <c r="H5" i="17"/>
  <c r="D8" i="18" s="1"/>
  <c r="G5" i="17"/>
  <c r="D7" i="18" s="1"/>
  <c r="Q45" i="17"/>
  <c r="E6" i="17"/>
  <c r="F6" i="17" s="1"/>
  <c r="G6" i="17" s="1"/>
  <c r="H6" i="17" s="1"/>
  <c r="I19" i="17"/>
  <c r="J19" i="17" s="1"/>
  <c r="K19" i="17" s="1"/>
  <c r="L19" i="17" s="1"/>
  <c r="M19" i="17" s="1"/>
  <c r="N19" i="17" s="1"/>
  <c r="O19" i="17" s="1"/>
  <c r="P19" i="17" s="1"/>
  <c r="Q19" i="17"/>
  <c r="Q21" i="17"/>
  <c r="Q11" i="17"/>
  <c r="Q17" i="17"/>
  <c r="Q49" i="17"/>
  <c r="Q23" i="17"/>
  <c r="Q37" i="16"/>
  <c r="I29" i="16"/>
  <c r="J29" i="16" s="1"/>
  <c r="K29" i="16" s="1"/>
  <c r="L29" i="16" s="1"/>
  <c r="M29" i="16" s="1"/>
  <c r="N29" i="16" s="1"/>
  <c r="O29" i="16" s="1"/>
  <c r="P29" i="16" s="1"/>
  <c r="I11" i="16"/>
  <c r="Q34" i="16"/>
  <c r="I21" i="16"/>
  <c r="J21" i="16" s="1"/>
  <c r="K21" i="16" s="1"/>
  <c r="L21" i="16" s="1"/>
  <c r="M21" i="16" s="1"/>
  <c r="N21" i="16" s="1"/>
  <c r="O21" i="16" s="1"/>
  <c r="P21" i="16" s="1"/>
  <c r="Q36" i="16"/>
  <c r="H15" i="16"/>
  <c r="I15" i="16" s="1"/>
  <c r="J15" i="16" s="1"/>
  <c r="K15" i="16" s="1"/>
  <c r="L15" i="16" s="1"/>
  <c r="M15" i="16" s="1"/>
  <c r="N15" i="16" s="1"/>
  <c r="O15" i="16" s="1"/>
  <c r="P15" i="16" s="1"/>
  <c r="E6" i="16"/>
  <c r="F6" i="16" s="1"/>
  <c r="Q13" i="16"/>
  <c r="P9" i="16"/>
  <c r="Q9" i="16"/>
  <c r="Q33" i="16"/>
  <c r="Q42" i="16"/>
  <c r="G6" i="16" l="1"/>
  <c r="B10" i="18"/>
  <c r="F6" i="18"/>
  <c r="G5" i="18"/>
  <c r="H5" i="18"/>
  <c r="I5" i="17"/>
  <c r="D9" i="18" s="1"/>
  <c r="J9" i="17"/>
  <c r="Q15" i="16"/>
  <c r="Q21" i="16"/>
  <c r="H5" i="16"/>
  <c r="C8" i="18" s="1"/>
  <c r="E8" i="18" s="1"/>
  <c r="J11" i="16"/>
  <c r="I5" i="16"/>
  <c r="C9" i="18" s="1"/>
  <c r="Q29" i="16"/>
  <c r="G6" i="18" l="1"/>
  <c r="F7" i="18"/>
  <c r="H6" i="18"/>
  <c r="E9" i="18"/>
  <c r="B11" i="18"/>
  <c r="J5" i="17"/>
  <c r="D10" i="18" s="1"/>
  <c r="K9" i="17"/>
  <c r="I6" i="17"/>
  <c r="K11" i="16"/>
  <c r="J5" i="16"/>
  <c r="C10" i="18" s="1"/>
  <c r="H6" i="16"/>
  <c r="B12" i="18" l="1"/>
  <c r="E10" i="18"/>
  <c r="H7" i="18"/>
  <c r="F8" i="18"/>
  <c r="G7" i="18"/>
  <c r="J6" i="17"/>
  <c r="L9" i="17"/>
  <c r="K5" i="17"/>
  <c r="D11" i="18" s="1"/>
  <c r="I6" i="16"/>
  <c r="J6" i="16" s="1"/>
  <c r="L11" i="16"/>
  <c r="K5" i="16"/>
  <c r="C11" i="18" s="1"/>
  <c r="E11" i="18" l="1"/>
  <c r="G8" i="18"/>
  <c r="H8" i="18"/>
  <c r="F9" i="18"/>
  <c r="B13" i="18"/>
  <c r="M9" i="17"/>
  <c r="L5" i="17"/>
  <c r="D12" i="18" s="1"/>
  <c r="K6" i="17"/>
  <c r="M11" i="16"/>
  <c r="L5" i="16"/>
  <c r="C12" i="18" s="1"/>
  <c r="E12" i="18" s="1"/>
  <c r="K6" i="16"/>
  <c r="B14" i="18" l="1"/>
  <c r="H9" i="18"/>
  <c r="G9" i="18"/>
  <c r="F10" i="18"/>
  <c r="N9" i="17"/>
  <c r="M5" i="17"/>
  <c r="D13" i="18" s="1"/>
  <c r="L6" i="17"/>
  <c r="L6" i="16"/>
  <c r="N11" i="16"/>
  <c r="M5" i="16"/>
  <c r="C13" i="18" s="1"/>
  <c r="E13" i="18" s="1"/>
  <c r="F11" i="18" l="1"/>
  <c r="G10" i="18"/>
  <c r="H10" i="18"/>
  <c r="B15" i="18"/>
  <c r="M6" i="17"/>
  <c r="O9" i="17"/>
  <c r="N5" i="17"/>
  <c r="D14" i="18" s="1"/>
  <c r="O11" i="16"/>
  <c r="N5" i="16"/>
  <c r="C14" i="18" s="1"/>
  <c r="E14" i="18" s="1"/>
  <c r="M6" i="16"/>
  <c r="B16" i="18" l="1"/>
  <c r="G11" i="18"/>
  <c r="H11" i="18"/>
  <c r="F12" i="18"/>
  <c r="P9" i="17"/>
  <c r="O5" i="17"/>
  <c r="D15" i="18" s="1"/>
  <c r="N6" i="17"/>
  <c r="O6" i="17" s="1"/>
  <c r="N6" i="16"/>
  <c r="P11" i="16"/>
  <c r="P5" i="16" s="1"/>
  <c r="O5" i="16"/>
  <c r="C15" i="18" s="1"/>
  <c r="E15" i="18" s="1"/>
  <c r="Q11" i="16"/>
  <c r="D53" i="16" s="1"/>
  <c r="G12" i="18" l="1"/>
  <c r="H12" i="18"/>
  <c r="F13" i="18"/>
  <c r="C16" i="18"/>
  <c r="C17" i="18" s="1"/>
  <c r="P5" i="17"/>
  <c r="D16" i="18" s="1"/>
  <c r="D17" i="18" s="1"/>
  <c r="Q9" i="17"/>
  <c r="Q5" i="16"/>
  <c r="O6" i="16"/>
  <c r="C18" i="18" l="1"/>
  <c r="F14" i="18"/>
  <c r="G13" i="18"/>
  <c r="H13" i="18"/>
  <c r="E16" i="18"/>
  <c r="D59" i="17"/>
  <c r="D61" i="17"/>
  <c r="Q5" i="17"/>
  <c r="P6" i="17"/>
  <c r="D60" i="17" s="1"/>
  <c r="P6" i="16"/>
  <c r="F15" i="18" l="1"/>
  <c r="H14" i="18"/>
  <c r="G14" i="18"/>
  <c r="G15" i="18" l="1"/>
  <c r="H15" i="18"/>
  <c r="F16" i="18"/>
  <c r="G16" i="18" l="1"/>
  <c r="H16" i="18"/>
  <c r="G11" i="12" l="1"/>
  <c r="G12" i="12"/>
  <c r="G13" i="12"/>
  <c r="K14" i="12"/>
  <c r="G15" i="12"/>
  <c r="G16" i="12"/>
  <c r="G17" i="12"/>
  <c r="G18" i="12"/>
  <c r="G19" i="12"/>
  <c r="K20" i="12"/>
  <c r="G21" i="12"/>
  <c r="G22" i="12"/>
  <c r="G23" i="12"/>
  <c r="G24" i="12"/>
  <c r="G25" i="12"/>
  <c r="G26" i="12"/>
  <c r="K27" i="12"/>
  <c r="G28" i="12"/>
  <c r="G29" i="12"/>
  <c r="G30" i="12"/>
  <c r="G31" i="12"/>
  <c r="G32" i="12"/>
  <c r="G33" i="12"/>
  <c r="G34" i="12"/>
  <c r="K35" i="12"/>
  <c r="G36" i="12"/>
  <c r="G37" i="12"/>
  <c r="G38" i="12"/>
  <c r="G39" i="12"/>
  <c r="G41" i="12"/>
  <c r="G42" i="12"/>
  <c r="G43" i="12"/>
  <c r="K44" i="12"/>
  <c r="G45" i="12"/>
  <c r="G46" i="12"/>
  <c r="K47" i="12"/>
  <c r="K51" i="12"/>
  <c r="K55" i="12"/>
  <c r="K59" i="12"/>
  <c r="K62" i="12"/>
  <c r="Q8" i="9" l="1"/>
  <c r="S8" i="9" l="1"/>
  <c r="T8" i="9" s="1"/>
  <c r="T9" i="9" s="1"/>
  <c r="A4" i="4"/>
  <c r="M12" i="3"/>
  <c r="N8" i="3"/>
  <c r="M8" i="3"/>
  <c r="A4" i="3"/>
  <c r="S9" i="9" l="1"/>
  <c r="T10" i="9"/>
  <c r="J10" i="3"/>
  <c r="J20" i="3"/>
  <c r="J9" i="3"/>
  <c r="J12" i="3"/>
  <c r="J13" i="3"/>
  <c r="J14" i="3"/>
  <c r="J16" i="3"/>
  <c r="J17" i="3"/>
  <c r="J18" i="3"/>
  <c r="J26" i="3"/>
  <c r="J23" i="3"/>
  <c r="J22" i="3"/>
  <c r="J27" i="3"/>
  <c r="J11" i="3"/>
  <c r="Q9" i="9" l="1"/>
  <c r="S10" i="9"/>
  <c r="L22" i="9"/>
  <c r="P9" i="9" l="1"/>
  <c r="P10" i="9" s="1"/>
  <c r="Q10" i="9"/>
  <c r="J10" i="9"/>
  <c r="K10" i="9"/>
  <c r="L23" i="9"/>
  <c r="K23" i="9"/>
  <c r="V14" i="9" l="1"/>
  <c r="Q35" i="9"/>
  <c r="V16" i="9" l="1"/>
  <c r="U16" i="9"/>
  <c r="Q14" i="9"/>
  <c r="Q15" i="9" s="1"/>
  <c r="I16" i="9"/>
  <c r="R35" i="9"/>
  <c r="Q16" i="9" l="1"/>
  <c r="P15" i="9"/>
  <c r="P16" i="9" s="1"/>
  <c r="G16" i="9" l="1"/>
  <c r="F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Montes, PMP</author>
  </authors>
  <commentList>
    <comment ref="C9" authorId="0" shapeId="0" xr:uid="{0090D73E-6CEF-4C91-AB46-A43EEC3BDA5A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10" authorId="0" shapeId="0" xr:uid="{D909A8AD-6538-4F10-9AA7-0F7FBB44459C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11" authorId="0" shapeId="0" xr:uid="{307081DD-526B-40FB-8142-01592BF94EF6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12" authorId="0" shapeId="0" xr:uid="{A9F0E159-5814-4F44-A1EB-7D2AF579A1DB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13" authorId="0" shapeId="0" xr:uid="{43F4CE14-50D9-44F2-8810-D78353986B04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14" authorId="0" shapeId="0" xr:uid="{F0529566-474A-48EF-8E91-5EA9C01F3FD9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15" authorId="0" shapeId="0" xr:uid="{59FE704C-5C9C-4F92-A101-EB3A7DCF1B34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16" authorId="0" shapeId="0" xr:uid="{9B1439E1-3931-4D09-9D93-DEAE3AFB2714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17" authorId="0" shapeId="0" xr:uid="{0D05AE9A-6005-4BCC-8F42-9C6567878B12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18" authorId="0" shapeId="0" xr:uid="{0B49801B-5C2E-4DE9-A346-564FC3C1E7A3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19" authorId="0" shapeId="0" xr:uid="{6820B822-94C7-4A43-83E6-1B29D5E41DCD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20" authorId="0" shapeId="0" xr:uid="{46F6875E-BB21-439B-82BB-CF02EB979672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21" authorId="0" shapeId="0" xr:uid="{19A9423E-7020-45BC-AA1B-F38834C915C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22" authorId="0" shapeId="0" xr:uid="{CF81F7ED-2817-4412-A260-B0F8A0A184A3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23" authorId="0" shapeId="0" xr:uid="{554C31B5-22EE-4BC8-B92D-36C412D6512B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24" authorId="0" shapeId="0" xr:uid="{42FE33D3-CF9B-42A6-A8E7-E42F9B5D18C1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25" authorId="0" shapeId="0" xr:uid="{178B6183-660B-4D66-88B0-8EBAD9E1CD36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26" authorId="0" shapeId="0" xr:uid="{E5CE19BC-C6A8-41EA-A34B-4F7767E30EAE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27" authorId="0" shapeId="0" xr:uid="{81510A79-B294-4C14-8BB1-C1DE8748B556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28" authorId="0" shapeId="0" xr:uid="{70941643-A2A2-4FFA-ADB2-58283E628A3F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29" authorId="0" shapeId="0" xr:uid="{6B6E1068-0D6C-4E08-ABEC-11E40E2BB262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Montes, PMP</author>
  </authors>
  <commentList>
    <comment ref="C9" authorId="0" shapeId="0" xr:uid="{6E283095-DECC-43F6-828E-B8075232961D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11" authorId="0" shapeId="0" xr:uid="{64D7D555-6448-4561-995C-4CB090A39B7F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13" authorId="0" shapeId="0" xr:uid="{FD2B9904-C11D-40B7-B790-D0B5750B372B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15" authorId="0" shapeId="0" xr:uid="{5C8AAE85-00D3-4368-BEF5-1072412C0126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17" authorId="0" shapeId="0" xr:uid="{B8DC27F6-0176-403A-8868-5DA85EE53426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19" authorId="0" shapeId="0" xr:uid="{52273597-8917-45A1-94A9-FD9834302AE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21" authorId="0" shapeId="0" xr:uid="{B3971EAA-C1B6-4D17-8961-FFA46AEE3689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23" authorId="0" shapeId="0" xr:uid="{E90641EC-BE88-47F8-8341-A1FDF7F26791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25" authorId="0" shapeId="0" xr:uid="{FCA6C5EF-28F0-483E-BFC3-7D777A59DC5E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27" authorId="0" shapeId="0" xr:uid="{F5ACE7D0-1296-413A-8BAD-DD5C62016B8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29" authorId="0" shapeId="0" xr:uid="{D126E8C4-B811-4B79-9066-B215986FC4D5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</commentList>
</comments>
</file>

<file path=xl/sharedStrings.xml><?xml version="1.0" encoding="utf-8"?>
<sst xmlns="http://schemas.openxmlformats.org/spreadsheetml/2006/main" count="2049" uniqueCount="903">
  <si>
    <t>Componentes do grupo:</t>
  </si>
  <si>
    <t>1) Anie Augusto Bissoli RA: 24025800</t>
  </si>
  <si>
    <t>2) Bruna Farias Pires RA:24026043</t>
  </si>
  <si>
    <t>3) Erika Santana da Silva RA:24026205</t>
  </si>
  <si>
    <t>4) Luiza Domingues Chaveiro Correia RA:24025990</t>
  </si>
  <si>
    <t>4.1 Plano de ação detalhado da WBS (com dependência, tempo e recurso)</t>
  </si>
  <si>
    <t>FAREMOS MAIS PARA FRENTE</t>
  </si>
  <si>
    <t>Ref</t>
  </si>
  <si>
    <t xml:space="preserve">Etapas – Atividades - </t>
  </si>
  <si>
    <t>Dependência</t>
  </si>
  <si>
    <t>Data Início</t>
  </si>
  <si>
    <t>Data Fim</t>
  </si>
  <si>
    <t>Duração em dias</t>
  </si>
  <si>
    <t>Conclusão</t>
  </si>
  <si>
    <t>Responsável</t>
  </si>
  <si>
    <t xml:space="preserve">Recursos                                    </t>
  </si>
  <si>
    <t>Custos</t>
  </si>
  <si>
    <t>Obs</t>
  </si>
  <si>
    <t>Rede de Precedência de Atividades</t>
  </si>
  <si>
    <t>Iniciação</t>
  </si>
  <si>
    <t>Atividades</t>
  </si>
  <si>
    <t>Duração em semanas</t>
  </si>
  <si>
    <t>1.1</t>
  </si>
  <si>
    <t>Definir objetivos do dashboard</t>
  </si>
  <si>
    <t>2ª</t>
  </si>
  <si>
    <t>GERENTE DE PROJETO</t>
  </si>
  <si>
    <t>Pessoas</t>
  </si>
  <si>
    <t>NÃO</t>
  </si>
  <si>
    <t>1.2</t>
  </si>
  <si>
    <t>Levantamento de necessidades com Cannoli e clientes</t>
  </si>
  <si>
    <t>Planejamento</t>
  </si>
  <si>
    <t>1.3</t>
  </si>
  <si>
    <t>Formar uma equipe de desenvolvimento</t>
  </si>
  <si>
    <t>Design e Prototipagem</t>
  </si>
  <si>
    <t>Desenvolvimento</t>
  </si>
  <si>
    <t>Planejamento/Design e Prototipagem</t>
  </si>
  <si>
    <t>2.1</t>
  </si>
  <si>
    <t>Realizar uma análise de mercado para entender concorrentes e demandas</t>
  </si>
  <si>
    <t>Integração com sistemas de monitoramento de saúde</t>
  </si>
  <si>
    <t>2.2</t>
  </si>
  <si>
    <t>Definir KPIs e métricas principais para administradores e clientes</t>
  </si>
  <si>
    <t>Testes</t>
  </si>
  <si>
    <t>2.2.1</t>
  </si>
  <si>
    <t>Definir filtros, gráficos interativos e painéis</t>
  </si>
  <si>
    <t>Lançamento (Stakeholders internos)</t>
  </si>
  <si>
    <t>2.2.2</t>
  </si>
  <si>
    <t>Planejar alertas inteligentes e sugestões automáticas</t>
  </si>
  <si>
    <t>1ª</t>
  </si>
  <si>
    <t>Pós-lançamento (Stakeholders internos)</t>
  </si>
  <si>
    <t>2.2.3</t>
  </si>
  <si>
    <t>Definir integração com banco de dados e atualização de dados</t>
  </si>
  <si>
    <t>Marketing e Divulgação para o Mercado</t>
  </si>
  <si>
    <t>2.2.5</t>
  </si>
  <si>
    <t>Avaliação e Aperfeiçoamento</t>
  </si>
  <si>
    <t>Marketing e Divulgação</t>
  </si>
  <si>
    <t>3.1</t>
  </si>
  <si>
    <t>Realizar o design da interface do dashboard</t>
  </si>
  <si>
    <t>DESIGN</t>
  </si>
  <si>
    <t>Expansão</t>
  </si>
  <si>
    <t>3.1.1</t>
  </si>
  <si>
    <t>Navegação simples entre módulos de análise (KPIs, gráficos, alertas)</t>
  </si>
  <si>
    <t xml:space="preserve"> </t>
  </si>
  <si>
    <t>3.1.2</t>
  </si>
  <si>
    <t>Criar protótipos interativos para validação do fluxo de usuário</t>
  </si>
  <si>
    <t>3.2</t>
  </si>
  <si>
    <t xml:space="preserve"> Experiência do usuário (UX)</t>
  </si>
  <si>
    <t>3.2.1</t>
  </si>
  <si>
    <t>Interface limpa e intuitiva para admins e clientes</t>
  </si>
  <si>
    <t>3.2.2</t>
  </si>
  <si>
    <t>Teste de usabilidade UI/UX com usuários reais ou simulados</t>
  </si>
  <si>
    <t>4.1</t>
  </si>
  <si>
    <t>Desenvolver a estrutura do dashboard</t>
  </si>
  <si>
    <t>DESENVOLVIMENTO</t>
  </si>
  <si>
    <t>4.1.2</t>
  </si>
  <si>
    <t>Criar gráficos interativos (vendas, campanhas, perfil de clientes)</t>
  </si>
  <si>
    <t>4.1.3</t>
  </si>
  <si>
    <t>Codificação back-end</t>
  </si>
  <si>
    <t>4.2</t>
  </si>
  <si>
    <t>Implementar APIs para consulta de dados de clientes, pedidos e campanhas</t>
  </si>
  <si>
    <t>4.2.1</t>
  </si>
  <si>
    <t>Configurar autenticação de usuários (admin e clientes)</t>
  </si>
  <si>
    <t>4.2.2</t>
  </si>
  <si>
    <t>Notificações sobre variações significativas em vendas ou engajamento</t>
  </si>
  <si>
    <t>4.2.3</t>
  </si>
  <si>
    <t>Exportação de relatórios</t>
  </si>
  <si>
    <t>5.1</t>
  </si>
  <si>
    <t>Importar dados de clientes, pedidos e campanhas de parceiros</t>
  </si>
  <si>
    <t>SEGURANÇA</t>
  </si>
  <si>
    <t>5.2</t>
  </si>
  <si>
    <t>Garantir a segurança e privacidade dos dados do usuário</t>
  </si>
  <si>
    <t>Garantir sincronização correta de dados entre front-end e back-end</t>
  </si>
  <si>
    <t>5.0</t>
  </si>
  <si>
    <t>1°</t>
  </si>
  <si>
    <t>Controle de acesso por perfil (admin e cliente)</t>
  </si>
  <si>
    <t>5.3</t>
  </si>
  <si>
    <t>6.1</t>
  </si>
  <si>
    <t>Testar usabilidade com usuários internos e clientes simulados</t>
  </si>
  <si>
    <t>QUALIDADE</t>
  </si>
  <si>
    <t>6.1.2</t>
  </si>
  <si>
    <t>Identificar e corrigir bugs e problemas de interface</t>
  </si>
  <si>
    <t>6.1.3</t>
  </si>
  <si>
    <t>Validar filtros, gráficos e relatórios interativos</t>
  </si>
  <si>
    <t>7.1.1</t>
  </si>
  <si>
    <t>Preparar infraestrutura para disponibilização do dashboard</t>
  </si>
  <si>
    <t>REDES</t>
  </si>
  <si>
    <t>7.1.3</t>
  </si>
  <si>
    <t>Validar acesso com usuários teste antes do lançamento oficial</t>
  </si>
  <si>
    <t>COMERCIAL</t>
  </si>
  <si>
    <t>8.1.1</t>
  </si>
  <si>
    <t>Monitorar feedback dos usuários e métricas de uso do dashboard</t>
  </si>
  <si>
    <t>EQUIPE TÉCNICA</t>
  </si>
  <si>
    <t>.</t>
  </si>
  <si>
    <t>8.1.2</t>
  </si>
  <si>
    <t>Realizar atualizações periódicas com melhorias e novos relatórios</t>
  </si>
  <si>
    <t>8.1.3</t>
  </si>
  <si>
    <t>Oferecer suporte aos clientes para dúvidas e problemas de acesso</t>
  </si>
  <si>
    <t xml:space="preserve">Marketing e Divulgação - para o Mercado </t>
  </si>
  <si>
    <t>9.1.1</t>
  </si>
  <si>
    <t>Criar estratégias de marketing digital para promover o dashboard</t>
  </si>
  <si>
    <t>9.1.2</t>
  </si>
  <si>
    <t>Colaborar com parceiros e influenciadores do setor de foodtech</t>
  </si>
  <si>
    <t>9.1.3</t>
  </si>
  <si>
    <t>Realizar campanhas em mídias sociais e anúncios online</t>
  </si>
  <si>
    <t>10.1.1</t>
  </si>
  <si>
    <t>Realizar análises regulares do desempenho do dashboard</t>
  </si>
  <si>
    <t>DESEMPENHO</t>
  </si>
  <si>
    <t>10.1.2</t>
  </si>
  <si>
    <t>Coletar feedback de usuários e implementar melhorias</t>
  </si>
  <si>
    <t>10.1.3</t>
  </si>
  <si>
    <t>Adaptar funcionalidades conforme novas demandas do mercado</t>
  </si>
  <si>
    <t>11.1</t>
  </si>
  <si>
    <t>Analisar oportunidades de expansão de mercado</t>
  </si>
  <si>
    <t>11.1.2</t>
  </si>
  <si>
    <t>Desenvolver parcerias estratégicas (restaurantes e foodtechs)</t>
  </si>
  <si>
    <t>TOTAL</t>
  </si>
  <si>
    <t>4.2 Plano de ação detalhado da WBS (com dependência, tempo e recurso)</t>
  </si>
  <si>
    <t>-</t>
  </si>
  <si>
    <t>Formar equipe de desenvolvimento</t>
  </si>
  <si>
    <t>Definir KPIs e métricas principais</t>
  </si>
  <si>
    <t>Definir filtros, gráficos e painéis</t>
  </si>
  <si>
    <t>Planejar alertas inteligentes e sugestões</t>
  </si>
  <si>
    <t>Definir integração com banco de dados</t>
  </si>
  <si>
    <t>Realizar o design da interface do usuário (UI)</t>
  </si>
  <si>
    <t>Navegação entre módulos de análise</t>
  </si>
  <si>
    <t>Criar protótipos interativos</t>
  </si>
  <si>
    <t>Interface limpa e intuitiva</t>
  </si>
  <si>
    <t>Testes de usabilidade com usuários</t>
  </si>
  <si>
    <t>Criar gráficos interativos</t>
  </si>
  <si>
    <t>Implementar APIs (clientes, pedidos, campanhas)</t>
  </si>
  <si>
    <t>Configurar autenticação de usuários</t>
  </si>
  <si>
    <t>7.1.2</t>
  </si>
  <si>
    <t>11.1.3</t>
  </si>
  <si>
    <t>Entregas do Projeto</t>
  </si>
  <si>
    <t xml:space="preserve">A definir </t>
  </si>
  <si>
    <t>Atulizado Em</t>
  </si>
  <si>
    <t>SAM</t>
  </si>
  <si>
    <t>SRM</t>
  </si>
  <si>
    <t>Stakeholder</t>
  </si>
  <si>
    <t>Objetivos</t>
  </si>
  <si>
    <t>Metas</t>
  </si>
  <si>
    <t xml:space="preserve">Motivações e Interesses </t>
  </si>
  <si>
    <t>Poder e influência</t>
  </si>
  <si>
    <t>Importância e
Impacto</t>
  </si>
  <si>
    <t>Papéis &amp; Responsabilidades</t>
  </si>
  <si>
    <t>Sintonia "fina"</t>
  </si>
  <si>
    <t>Área de Interesse</t>
  </si>
  <si>
    <t>Nível de Detalhe</t>
  </si>
  <si>
    <t>Formato</t>
  </si>
  <si>
    <t>Frequência</t>
  </si>
  <si>
    <t>Mecanismo de Entrega</t>
  </si>
  <si>
    <t>Cliente (Usuários Finais)</t>
  </si>
  <si>
    <t>Receber relatórios claros e sugestões de campanhas.</t>
  </si>
  <si>
    <t>Sentir-se apoiado, ter dados organizados e acionáveis.</t>
  </si>
  <si>
    <t>Facilidade, economia de tempo, retorno rápido.</t>
  </si>
  <si>
    <t>Decidem a continuidade do serviço</t>
  </si>
  <si>
    <t>Cruciais para mostrar valor ao restaurante.</t>
  </si>
  <si>
    <t xml:space="preserve">Usa o sistema pra dar feedback sobre relatórios </t>
  </si>
  <si>
    <t>Manter os clientes satisfeitos, garantir que o aplicativo atenda às suas necessidades.</t>
  </si>
  <si>
    <t xml:space="preserve">Relatórios mensais e com algum resumo automático </t>
  </si>
  <si>
    <t xml:space="preserve">Resumos curtos com alguns gráficos básicos </t>
  </si>
  <si>
    <t>Comunicar via e-mail, whatsApp</t>
  </si>
  <si>
    <t>Mensalmente ou imediatamente para correções críticas.</t>
  </si>
  <si>
    <t>E-mails de ativação, ou via WhatsApp.</t>
  </si>
  <si>
    <t>Product Owner</t>
  </si>
  <si>
    <t>Garantir que o sistema atenda às necessidades do cliente.</t>
  </si>
  <si>
    <t>Lançamento bem-sucedido, aumento de usuários ativos, satisfação do cliente.</t>
  </si>
  <si>
    <t>Sucesso do produto, inovação na área de saúde e bem-estar.</t>
  </si>
  <si>
    <t>Determina a direção e as prioridades do desenvolvimento.</t>
  </si>
  <si>
    <t>Fundamental para o sucesso do aplicativo.</t>
  </si>
  <si>
    <t>Definir a visão do produto, priorizar recursos, tomar decisões estratégicas.</t>
  </si>
  <si>
    <t>Alinhar o desenvolvimento com as necessidades dos clientes.</t>
  </si>
  <si>
    <t>Relatórios de desempenho do aplicativo, métricas-chave, feedback dos usuários, status do desenvolvimento.</t>
  </si>
  <si>
    <t>Relatórios detalhados com métricas específicas e análise de tendências.</t>
  </si>
  <si>
    <t xml:space="preserve">Reuniões mensais de revisão de desempenho no teams e relatórios detalhados no PBI </t>
  </si>
  <si>
    <t>Dailys durante a sprint e as demais reuniões do scrum.</t>
  </si>
  <si>
    <t>Reuniões remotas, relatórios enviados por e-mail.</t>
  </si>
  <si>
    <t>Desenvolvedores</t>
  </si>
  <si>
    <t>Criar um aplicativo funcional e confiável.</t>
  </si>
  <si>
    <t>Implementar recursos, manter a estabilidade, otimizar o desempenho.</t>
  </si>
  <si>
    <t>Desenvolvimento de software, aprendizado contínuo.</t>
  </si>
  <si>
    <t>Impactam diretamente na qualidade técnica do aplicativo.</t>
  </si>
  <si>
    <t>Contribuem para a usabilidade e confiabilidade do aplicativo.</t>
  </si>
  <si>
    <t>Escrever código, realizar testes, resolver problemas técnicos.</t>
  </si>
  <si>
    <t>Colaboração eficaz com o Product Owner para implementar recursos com sucesso.</t>
  </si>
  <si>
    <t>Atualizações de prioridades de desenvolvimento, correções de bugs, novos recursos planejados.</t>
  </si>
  <si>
    <t>Comunicados claros e específicos sobre o que precisa ser desenvolvido.</t>
  </si>
  <si>
    <t>Dailys e alinhamentos semanais de sprint com a equipe de desenvolvimento, UX e PO, utilizando o scrum.</t>
  </si>
  <si>
    <t>Reuniões virtuais, quadro de tarefas online no jira.</t>
  </si>
  <si>
    <t>Time Comercial</t>
  </si>
  <si>
    <t>Vender a solução para restaurantes.</t>
  </si>
  <si>
    <t>Aumentar base de clientes da Cannoli.</t>
  </si>
  <si>
    <t>Crescimento da base de clientes, geração de receita, sucesso da solução no mercado.</t>
  </si>
  <si>
    <t>Apresentar solução, recolher objeções de clientes.</t>
  </si>
  <si>
    <t>Influenciam estratégias de vendas e entrada no mercado</t>
  </si>
  <si>
    <t>Alinhamento com as estratégias de marketing e desenvolvimento.</t>
  </si>
  <si>
    <t>Informações sobre estratégias de venda, parcerias potenciais, aquisição de clientes.</t>
  </si>
  <si>
    <t>informações resumidas, focadas em benefícios, diferenciais e objeções comuns.</t>
  </si>
  <si>
    <t>Apresentações, pitchs</t>
  </si>
  <si>
    <t>Atualizações semanais + revisão trimestral.</t>
  </si>
  <si>
    <t>Reuniões virtuais, materiais de apoio por e-mail.</t>
  </si>
  <si>
    <t>Marketing</t>
  </si>
  <si>
    <t>Promover a solução e a marca Cannoli.</t>
  </si>
  <si>
    <t>Aumentar visibilidade, gerar leads.</t>
  </si>
  <si>
    <t>Mostrar benefícios, reforçar marca.</t>
  </si>
  <si>
    <t>Moldam percepção de mercado.</t>
  </si>
  <si>
    <t>Influenciam aquisição de clientes.</t>
  </si>
  <si>
    <t>Planejar campanhas, criar conteúdo, monitorar métricas de marketing.</t>
  </si>
  <si>
    <t>Alinhamento com Comercial e PO.</t>
  </si>
  <si>
    <t>Resultados de campanhas, público-alvo, concorrência.</t>
  </si>
  <si>
    <t>Informações resumidas e estratégicas, focadas em métricas de campanha, ROI, engajamento e alcance do público-alvo.</t>
  </si>
  <si>
    <t>Relatórios de campanhas, apresentações visuais.</t>
  </si>
  <si>
    <t>Mensal + conforme necessidade.</t>
  </si>
  <si>
    <t>Reuniões virtuais, relatórios em PPT/PBI.</t>
  </si>
  <si>
    <t>UX (User Experience)</t>
  </si>
  <si>
    <t>Melhorar a usabilidade e a experiência do usuário.</t>
  </si>
  <si>
    <t>Criar designs intuitivos, otimizar a navegação.</t>
  </si>
  <si>
    <t>Satisfação do usuário, inovação em design.</t>
  </si>
  <si>
    <t>Influenciam diretamente na usabilidade e na retenção de usuários.</t>
  </si>
  <si>
    <t>Usabilidade define aceitação.</t>
  </si>
  <si>
    <t>Criar protótipos, testes de usabilidade, validar design.</t>
  </si>
  <si>
    <t>Trabalhar próximo de Devs e PO.</t>
  </si>
  <si>
    <t>Experiência do usuário, relatórios visuais.</t>
  </si>
  <si>
    <t>Relatórios detalhados de testes de usabilidade, propostas de melhorias de design.</t>
  </si>
  <si>
    <t>Mockups, protótipos.</t>
  </si>
  <si>
    <t>Em cada sprint review e testes.</t>
  </si>
  <si>
    <t>Figma, Miro</t>
  </si>
  <si>
    <t>Equipe de Suporte ao Cliente</t>
  </si>
  <si>
    <t>Resolver problemas dos usuários e fornecer suporte.</t>
  </si>
  <si>
    <t>Resolução rápida de problemas, satisfação do cliente.</t>
  </si>
  <si>
    <t>Satisfação do cliente, melhoria contínua do suporte.</t>
  </si>
  <si>
    <t>Podem influenciar a satisfação do cliente.</t>
  </si>
  <si>
    <t>Mantêm os clientes satisfeitos e engajados.</t>
  </si>
  <si>
    <t>Responder a perguntas, resolver problemas, coletar feedback do cliente.</t>
  </si>
  <si>
    <t>Fornecer suporte eficaz para manter os clientes felizes.</t>
  </si>
  <si>
    <t>Problemas recorrentes relatados pelos usuários, solicitações de recursos.</t>
  </si>
  <si>
    <t>Relatórios resumidos de problemas mais frequentes, respostas a solicitações de recursos.</t>
  </si>
  <si>
    <t>Reuniões mensais no teams de revisão de suporte, resumos enviados por e-mail.</t>
  </si>
  <si>
    <t>Mensal para revisão de suporte, atualizações conforme necessário.</t>
  </si>
  <si>
    <t>Reuniões virtuais, e-mails informativos.</t>
  </si>
  <si>
    <t>Gerência Executiva/Alta Administração</t>
  </si>
  <si>
    <t>Alinhar o aplicativo com a visão da empresa e garantir o sucesso financeiro e da marca no mercado.</t>
  </si>
  <si>
    <t>Crescimento do aplicativo, alinhamento estratégico, retorno sobre o investimento.</t>
  </si>
  <si>
    <t>Sucesso da empresa, crescimento financeiro.</t>
  </si>
  <si>
    <t>Definem a estratégia e os recursos disponíveis.</t>
  </si>
  <si>
    <t>Determinam o curso do aplicativo e seu impacto na empresa.</t>
  </si>
  <si>
    <t>Estabelecer metas estratégicas, alocar recursos, tomar decisões de alto nível.</t>
  </si>
  <si>
    <t>Manter o alinhamento estratégico e garantir que o aplicativo contribua para os objetivos da empresa.</t>
  </si>
  <si>
    <t>Resultados gerais do projeto, conformidade com os objetivos estratégicos, desempenho financeiro.</t>
  </si>
  <si>
    <t>Relatórios de alto nível com foco em métricas-chave e alinhamento estratégico.</t>
  </si>
  <si>
    <t>Reuniões trimestrais no teams de revisão executiva, relatórios executivos resumidos com dados do PBI via ppt.</t>
  </si>
  <si>
    <t>Mensal para revisão executiva, atualizações conforme necessário.</t>
  </si>
  <si>
    <t>Reuniões presenciais ou virtuais, relatórios executivos enviados por e-mail.</t>
  </si>
  <si>
    <t>Projeto para construir uma casa</t>
  </si>
  <si>
    <t>Diagrama de seta</t>
  </si>
  <si>
    <t>Atividade fantasma</t>
  </si>
  <si>
    <t>Quantos Dias dura o projeto?</t>
  </si>
  <si>
    <t>Dias</t>
  </si>
  <si>
    <t>Desenvolvimento APP</t>
  </si>
  <si>
    <t>Atividade</t>
  </si>
  <si>
    <t>Duração</t>
  </si>
  <si>
    <t>Definição dos objetivos do sistema e dashboards</t>
  </si>
  <si>
    <t>Levantamento inicial de requisitos com a Cannoli</t>
  </si>
  <si>
    <t>Análise das campanhas de fidelização da Cannoli</t>
  </si>
  <si>
    <t>Definição de requisitos funcionais e não funcionais</t>
  </si>
  <si>
    <t>Elaboração do cronograma e definição de metas</t>
  </si>
  <si>
    <t>Identificação de riscos e plano de mitigação</t>
  </si>
  <si>
    <t>Estrutura de navegação e fluxos de usuários</t>
  </si>
  <si>
    <t>Criação de protótipos visuais (dashboards e relatórios)</t>
  </si>
  <si>
    <t>Design de interface limpa e intuitiva</t>
  </si>
  <si>
    <t>Testes de usabilidade e ajustes visuais</t>
  </si>
  <si>
    <t>Modelagem do banco de dados (usuários, campanhas, métricas)</t>
  </si>
  <si>
    <t>Implementação do backend</t>
  </si>
  <si>
    <t>Implementação do frontend</t>
  </si>
  <si>
    <t>Integração com base de dados e testes iniciais</t>
  </si>
  <si>
    <t>Implementação de KPIs automáticos e filtros de análise</t>
  </si>
  <si>
    <t>Geração de relatórios mensais automáticos</t>
  </si>
  <si>
    <t>Testes funcionais e de performance</t>
  </si>
  <si>
    <t>Testes de compatibilidade e responsividade</t>
  </si>
  <si>
    <t>Testes de segurança e conformidade com LGPD</t>
  </si>
  <si>
    <t>Preparação da infraestrutura para implantação</t>
  </si>
  <si>
    <t>Criação de materiais de apresentação (vídeo, banner, pitch)</t>
  </si>
  <si>
    <t>Entrega da versão para professores e avaliação</t>
  </si>
  <si>
    <t>Ajustes com base em feedbacks</t>
  </si>
  <si>
    <t>Entrega oficial da versão final</t>
  </si>
  <si>
    <t>Documentação final e suporte pós-apresentação</t>
  </si>
  <si>
    <t>Projeto Elevare</t>
  </si>
  <si>
    <t>PDI -Primeiro dia de início</t>
  </si>
  <si>
    <t>UDI - Último dia de início</t>
  </si>
  <si>
    <t>PDT - Primeito dia de término</t>
  </si>
  <si>
    <t>UDT - Último dia de término</t>
  </si>
  <si>
    <t>FL-Folgas Livres</t>
  </si>
  <si>
    <t>É o caminho crítico</t>
  </si>
  <si>
    <t>FT-Folgas totais</t>
  </si>
  <si>
    <t>descrição</t>
  </si>
  <si>
    <t>modelo</t>
  </si>
  <si>
    <t>atividade</t>
  </si>
  <si>
    <t>duração</t>
  </si>
  <si>
    <t>PDI</t>
  </si>
  <si>
    <t>PDT</t>
  </si>
  <si>
    <t>UDI</t>
  </si>
  <si>
    <t>UDT</t>
  </si>
  <si>
    <t>FL</t>
  </si>
  <si>
    <t>FT</t>
  </si>
  <si>
    <t>Informações sobre o projeto</t>
  </si>
  <si>
    <t>Projeto</t>
  </si>
  <si>
    <t>Elevare</t>
  </si>
  <si>
    <t>Gerente Responsável</t>
  </si>
  <si>
    <t>Gerente do projeto</t>
  </si>
  <si>
    <t>Data da avaliação</t>
  </si>
  <si>
    <t>dd/mm/aaaa</t>
  </si>
  <si>
    <t>Histórico da avaliação de riscos</t>
  </si>
  <si>
    <t>Comentário</t>
  </si>
  <si>
    <t xml:space="preserve">Identificação dos Riscos						
						</t>
  </si>
  <si>
    <t>ID</t>
  </si>
  <si>
    <t>Fase ou</t>
  </si>
  <si>
    <t>Declaração do Risco</t>
  </si>
  <si>
    <t>Resp.</t>
  </si>
  <si>
    <t>Estratégia de Resposta</t>
  </si>
  <si>
    <t>Plano de Prevenção</t>
  </si>
  <si>
    <t>Plano de Contingência</t>
  </si>
  <si>
    <t>Riscos Colaterais</t>
  </si>
  <si>
    <t>Severidade 
(X,Y)</t>
  </si>
  <si>
    <t>Probabilidade</t>
  </si>
  <si>
    <t>Impacto</t>
  </si>
  <si>
    <t>Recurso</t>
  </si>
  <si>
    <t>Classificação</t>
  </si>
  <si>
    <t xml:space="preserve">CAUSA </t>
  </si>
  <si>
    <t xml:space="preserve">RISCO 
</t>
  </si>
  <si>
    <t>CONSEQUÊNCIA</t>
  </si>
  <si>
    <t>Muito Baixa - 1</t>
  </si>
  <si>
    <t>Muito Baixo - 1</t>
  </si>
  <si>
    <t>R01</t>
  </si>
  <si>
    <t>Ausência</t>
  </si>
  <si>
    <t>Como resultado da ausência de membros chave da equipe (ex: Gerente de Projeto ou Desenvolvedores)</t>
  </si>
  <si>
    <t>Pode ocorrer atrasos nas etapas de planejamento e desenvolvimento</t>
  </si>
  <si>
    <t>O que acarretaria  no lançamento do projeto</t>
  </si>
  <si>
    <t>Gerência</t>
  </si>
  <si>
    <t>Mitigar</t>
  </si>
  <si>
    <t xml:space="preserve">Implementar cross-training </t>
  </si>
  <si>
    <t>Contratar substitutos temporários</t>
  </si>
  <si>
    <t>Atraso no projeto e aumento nos custos</t>
  </si>
  <si>
    <t>Baixa - 2</t>
  </si>
  <si>
    <t>Muito Baixo - 2</t>
  </si>
  <si>
    <t>R02</t>
  </si>
  <si>
    <t>Falta de habilidade</t>
  </si>
  <si>
    <t>Como resultado da falta de expertise em integração com sistemas</t>
  </si>
  <si>
    <t>Pode ocorrer falhas na integração de dados</t>
  </si>
  <si>
    <t>O que acarretaria a falta de sincronização de dados entre front-end e back-end, comprometendo a usabilidade</t>
  </si>
  <si>
    <t>Contratar desenvolvedores especializados</t>
  </si>
  <si>
    <t>Realizar treinamentos acelerados</t>
  </si>
  <si>
    <t>Moderada - 3</t>
  </si>
  <si>
    <t>Baixo - 3</t>
  </si>
  <si>
    <t>R03</t>
  </si>
  <si>
    <t>Expectativas</t>
  </si>
  <si>
    <t>Como resultado de desalinhamento de expectativas com stakeholders</t>
  </si>
  <si>
    <t>Pode ocorrer mudanças frequentes nos requisitos</t>
  </si>
  <si>
    <t>O que acarretaria no re-trabalho no design e desenvolvimento, aumentando custos e prazos</t>
  </si>
  <si>
    <t>Realizar reuniões de alinhamento regulares</t>
  </si>
  <si>
    <t>Documentar mudanças e priorizar via PO</t>
  </si>
  <si>
    <t>Alta - 4</t>
  </si>
  <si>
    <t>Baixo - 4</t>
  </si>
  <si>
    <t>R04</t>
  </si>
  <si>
    <t>Equipamentos</t>
  </si>
  <si>
    <t>Roubos</t>
  </si>
  <si>
    <t>Como resultado de roubo ou perda de equipamentos de desenvolvimento</t>
  </si>
  <si>
    <t>Pode ocorrer interrupção no desenvolvimento</t>
  </si>
  <si>
    <t>O que acarretaria com a equipe não prosseguindo com codificação e testes até reposição</t>
  </si>
  <si>
    <t>Transferir</t>
  </si>
  <si>
    <t>Seguros e backups em cloud e versões do codigo no github</t>
  </si>
  <si>
    <t>Fornecer equipamentos de backup</t>
  </si>
  <si>
    <t>Moderada</t>
  </si>
  <si>
    <t>Alta</t>
  </si>
  <si>
    <t>R05</t>
  </si>
  <si>
    <t>Quebras</t>
  </si>
  <si>
    <t>Como resultado de falha técnica em servidores ou ferramentas de desenvolvimento</t>
  </si>
  <si>
    <t>Pode ocorrer downtime durante o desenvolvimento e testes</t>
  </si>
  <si>
    <t>O que acarretaria em atrasos em etapas críticas como integração e testes</t>
  </si>
  <si>
    <t>Evitar</t>
  </si>
  <si>
    <t>Manutenção preventiva em servidores</t>
  </si>
  <si>
    <t>Migrar para provedores redundantes</t>
  </si>
  <si>
    <t>R06</t>
  </si>
  <si>
    <t>Defeito</t>
  </si>
  <si>
    <t>Como resultado de defeitos em softwares de terceiros (ex: bibliotecas de gráficos)</t>
  </si>
  <si>
    <t>Pode ocorrer bugs não resolvidos no dashboard</t>
  </si>
  <si>
    <t>O que acarretaria na qualidade do produto final que será comprometida, afetando a experiência do usuário</t>
  </si>
  <si>
    <t>Testar bibliotecas alternativas previamente</t>
  </si>
  <si>
    <t>Atualizar ou substituir bibliotecas</t>
  </si>
  <si>
    <t>R07</t>
  </si>
  <si>
    <t>Instalações</t>
  </si>
  <si>
    <t>Falhas</t>
  </si>
  <si>
    <t>Como resultado de falhas em infraestrutura de rede ou cloud durante o desenvolvimento</t>
  </si>
  <si>
    <t>Pode ocorrer atraso na conclusão do treinamento</t>
  </si>
  <si>
    <t>O que acarretaria na falta de sincronização</t>
  </si>
  <si>
    <t>Usar múltiplos provedores de rede</t>
  </si>
  <si>
    <t>Trabalhar offline onde possível</t>
  </si>
  <si>
    <t>Baixa</t>
  </si>
  <si>
    <t>R08</t>
  </si>
  <si>
    <t>Segurança</t>
  </si>
  <si>
    <t>Como resultado de vulnerabilidades no código</t>
  </si>
  <si>
    <t>Pode ocorrer breaches de dados de clientes</t>
  </si>
  <si>
    <t>O que acarretaria na privacidade dos dados violada, levando a problemas legais e perda de confiança</t>
  </si>
  <si>
    <t>Implementar revisões de código regulares e testes de segurança</t>
  </si>
  <si>
    <t>Ativar backups e notificar stakeholders imediatamente</t>
  </si>
  <si>
    <t>R09</t>
  </si>
  <si>
    <t>Inadequação</t>
  </si>
  <si>
    <t>Como resultado de inadequação do ambiente de trabalho remoto (ex: conexões instáveis)</t>
  </si>
  <si>
    <t>Pode ocorrer baixa produtividade da equipe</t>
  </si>
  <si>
    <t>O que acarretaria em etapas como design e prototipagem serão atrasadas</t>
  </si>
  <si>
    <t>Fornecer suporte técnico para setups remotos</t>
  </si>
  <si>
    <t>Ajustar horários flexíveis</t>
  </si>
  <si>
    <t>R10</t>
  </si>
  <si>
    <t>Integração</t>
  </si>
  <si>
    <t>Integração falha</t>
  </si>
  <si>
    <t>Como resultado de incompatibilidades com sistemas de monitoramento de saúde</t>
  </si>
  <si>
    <t>Pode ocorrer falhas na importação de dados</t>
  </si>
  <si>
    <t>O que acarretaria na funcionalidade principal do dashboard  comprometida</t>
  </si>
  <si>
    <t>Realizar testes de compatibilidade prévios</t>
  </si>
  <si>
    <t>Desenvolver APIs alternativas ou patches rápidos</t>
  </si>
  <si>
    <t>R11</t>
  </si>
  <si>
    <t>Qualidade baixa</t>
  </si>
  <si>
    <t>Como resultado de testes insuficientes</t>
  </si>
  <si>
    <t>Pode ocorrer lançamento com bugs críticos</t>
  </si>
  <si>
    <t>O que acarretaria nos  usuários finais com problemas, afetando adoção</t>
  </si>
  <si>
    <t>Qualidade</t>
  </si>
  <si>
    <t>Planejar ciclos de testes abrangentes</t>
  </si>
  <si>
    <t>Realizar rollout gradual com monitoramento</t>
  </si>
  <si>
    <t>R12</t>
  </si>
  <si>
    <t>Adoção baixa</t>
  </si>
  <si>
    <t>Como resultado de estratégias de marketing ineficazes</t>
  </si>
  <si>
    <t>Pode ocorrer baixa adoção pelo mercado</t>
  </si>
  <si>
    <t>O que acarretaria no retorno sobre o investimento</t>
  </si>
  <si>
    <t>Monitorar métricas de campanhas</t>
  </si>
  <si>
    <t>Ajustar campanhas com base em feedback inicial</t>
  </si>
  <si>
    <t>R13</t>
  </si>
  <si>
    <t>Mercado</t>
  </si>
  <si>
    <t>Como resultado de mudanças no mercado foodtech</t>
  </si>
  <si>
    <t>Pode ocorrer obsolescência rápida do dashboard</t>
  </si>
  <si>
    <t>O que acarretaria em novas funcionalidades  necessárias prematuramente</t>
  </si>
  <si>
    <t>Manter análise de mercado contínua</t>
  </si>
  <si>
    <t>Parcerias para atualizações ágeis</t>
  </si>
  <si>
    <t>R14</t>
  </si>
  <si>
    <t>Financeiro</t>
  </si>
  <si>
    <t>Orçamento</t>
  </si>
  <si>
    <t>Como resultado de subestimação de custos em recursos humanos</t>
  </si>
  <si>
    <t>Pode ocorrer overrun no orçamento</t>
  </si>
  <si>
    <t>O que acarretaria em recursos adicionais  necessários, impactando viabilidade</t>
  </si>
  <si>
    <t>Revisar estimativas periodicamente</t>
  </si>
  <si>
    <t>Re-alocar recursos internos</t>
  </si>
  <si>
    <t>R15</t>
  </si>
  <si>
    <t>Legal</t>
  </si>
  <si>
    <t>Compliance</t>
  </si>
  <si>
    <t>Como resultado de não conformidade com regulamentações de dados (ex: LGPD)</t>
  </si>
  <si>
    <t>Pode ocorrer multas ou bloqueios legais</t>
  </si>
  <si>
    <t>O que acarretaria no projeto  suspenso</t>
  </si>
  <si>
    <t>Consultar especialistas em compliance desde o início</t>
  </si>
  <si>
    <t>Implementar correções e auditorias</t>
  </si>
  <si>
    <t>R16</t>
  </si>
  <si>
    <t>Motivação</t>
  </si>
  <si>
    <t>Como resultado de overload na equipe</t>
  </si>
  <si>
    <t>Pode ocorrer burnout e turnover</t>
  </si>
  <si>
    <t>O que acarretaria em perda de conhecimento e atrasos em etapas</t>
  </si>
  <si>
    <t>Monitorar workload e promover equilíbrio</t>
  </si>
  <si>
    <t>Contratar freelancers temporários</t>
  </si>
  <si>
    <t>R17</t>
  </si>
  <si>
    <t>Atualização</t>
  </si>
  <si>
    <t>Como resultado de atualizações incompatíveis em ferramentas de dev</t>
  </si>
  <si>
    <t>Pode ocorrer interrupções no fluxo de trabalho</t>
  </si>
  <si>
    <t>O que acarretaria na falta de produtividade</t>
  </si>
  <si>
    <t>Testar atualizações em ambientes staging</t>
  </si>
  <si>
    <t>Rollback para versões estáveis</t>
  </si>
  <si>
    <t>R18</t>
  </si>
  <si>
    <t>Pandemia</t>
  </si>
  <si>
    <t>Como resultado de restrições externas (ex: pandemia ou eventos globais)</t>
  </si>
  <si>
    <t>Pode ocorrer atrasos em reuniões presenciais ou entregas</t>
  </si>
  <si>
    <t>O que acarretaria na colaboração impactada, atrasando o cronograma</t>
  </si>
  <si>
    <t>Aceitar</t>
  </si>
  <si>
    <t>Planejar trabalho 100% remoto</t>
  </si>
  <si>
    <t>Extender prazos com aprovação de stakeholders</t>
  </si>
  <si>
    <t>R19</t>
  </si>
  <si>
    <t>Concorrência</t>
  </si>
  <si>
    <t>Como resultado de ações de concorrentes</t>
  </si>
  <si>
    <t>Pode ocorrer perda de market share antes do lançamento</t>
  </si>
  <si>
    <t>O que acarretaria em estratégias de divulgação ajustadas</t>
  </si>
  <si>
    <t>Análise competitiva regular</t>
  </si>
  <si>
    <t>Ajustar campanhas para destacar diferenciais</t>
  </si>
  <si>
    <t>R20</t>
  </si>
  <si>
    <t>Avaliação</t>
  </si>
  <si>
    <t>Feedback negativo</t>
  </si>
  <si>
    <t>Como resultado de feedback inicial negativo</t>
  </si>
  <si>
    <t>Pode ocorrer necessidade de grandes revisões pós-lançamento</t>
  </si>
  <si>
    <t>O que acarretaria em aperfeiçoamentos que custarão mais tempo e recursos</t>
  </si>
  <si>
    <t>Comercial</t>
  </si>
  <si>
    <t>Coletar feedback em betas</t>
  </si>
  <si>
    <t>Planejar iterações rápidas</t>
  </si>
  <si>
    <t>Muito Baixa</t>
  </si>
  <si>
    <t xml:space="preserve">                      Qualificação dos Riscos</t>
  </si>
  <si>
    <t>Base Custo</t>
  </si>
  <si>
    <t>R$</t>
  </si>
  <si>
    <t>Base Prazo</t>
  </si>
  <si>
    <t>dias úteis</t>
  </si>
  <si>
    <t>Probabilidade do risco virar incidente 
(Y)</t>
  </si>
  <si>
    <t>Avaliação de Impacto 
(X)</t>
  </si>
  <si>
    <t>Severidade 
(Y,X)</t>
  </si>
  <si>
    <t>Custo</t>
  </si>
  <si>
    <t>Prazo</t>
  </si>
  <si>
    <r>
      <rPr>
        <b/>
        <sz val="8"/>
        <color rgb="FF000000"/>
        <rFont val="Arial"/>
      </rPr>
      <t xml:space="preserve">CAUSA 
</t>
    </r>
    <r>
      <rPr>
        <sz val="8"/>
        <color rgb="FF000000"/>
        <rFont val="Arial"/>
      </rPr>
      <t>(Começa a frase com "Como Resultado ...")</t>
    </r>
  </si>
  <si>
    <r>
      <rPr>
        <b/>
        <sz val="8"/>
        <color rgb="FF000000"/>
        <rFont val="Arial"/>
      </rPr>
      <t xml:space="preserve">RISCO 
</t>
    </r>
    <r>
      <rPr>
        <sz val="8"/>
        <color rgb="FF000000"/>
        <rFont val="Arial"/>
      </rPr>
      <t>(Começar a frase com "Pode ocorrer ...")</t>
    </r>
  </si>
  <si>
    <r>
      <rPr>
        <b/>
        <sz val="8"/>
        <color theme="1"/>
        <rFont val="Arial"/>
      </rPr>
      <t xml:space="preserve">CONSEQÜÊNCIA </t>
    </r>
    <r>
      <rPr>
        <sz val="8"/>
        <color theme="1"/>
        <rFont val="Arial"/>
      </rPr>
      <t>(Começar a frase com "O que acarretaria ...")</t>
    </r>
  </si>
  <si>
    <t>Aumento no Custo (X1)</t>
  </si>
  <si>
    <t>Desvio no Cronograma  
(X2)</t>
  </si>
  <si>
    <t>(X1*X2)</t>
  </si>
  <si>
    <t>Resultado do Impacto 
(X1+X2)</t>
  </si>
  <si>
    <t>Como resultado da ausência de membros chave da equipe</t>
  </si>
  <si>
    <t>O cronograma do projeto será impactado, atrasando o lançamento</t>
  </si>
  <si>
    <t>Moderada - 0,2</t>
  </si>
  <si>
    <t>Entre 10% e 20% - 1,40</t>
  </si>
  <si>
    <t>Entre 10% e 20% - 2,40</t>
  </si>
  <si>
    <t>Moderada - 0,20</t>
  </si>
  <si>
    <t>Como resultado da falta de expertise em integração com sistemas de saúde</t>
  </si>
  <si>
    <t>A sincronização de dados entre front-end e back-end falhará, comprometendo a usabilidade</t>
  </si>
  <si>
    <t>Alta - 0,4</t>
  </si>
  <si>
    <t>Maior que 20% - 1,80</t>
  </si>
  <si>
    <t>Entre 5% e 10% - 2,20</t>
  </si>
  <si>
    <t>Como resultado de desalinhamento de expectativas com stakeholders (ex: Cannoli e clientes)</t>
  </si>
  <si>
    <t>Re-trabalho no design e desenvolvimento, aumentando custos e prazos</t>
  </si>
  <si>
    <t>Muito Alta - 0,8</t>
  </si>
  <si>
    <t>A equipe não poderá prosseguir com codificação e testes até reposição</t>
  </si>
  <si>
    <t>Baixa - 0,1</t>
  </si>
  <si>
    <t>Entre 5% e 10% - 1,20</t>
  </si>
  <si>
    <t>Atrasos em etapas críticas como integração e testes</t>
  </si>
  <si>
    <t>A qualidade do produto final será comprometida, afetando a experiência do usuário</t>
  </si>
  <si>
    <t>Pode ocorrer interrupções na colaboração remota</t>
  </si>
  <si>
    <t>A equipe não conseguirá sincronizar código ou realizar reuniões efetivamente</t>
  </si>
  <si>
    <t>Menor que 5% - 2,10</t>
  </si>
  <si>
    <t>Como resultado de inadequação do ambiente de trabalho remoto</t>
  </si>
  <si>
    <t>Etapas como design e prototipagem serão atrasadas</t>
  </si>
  <si>
    <t>Menor que 5% - 1,10</t>
  </si>
  <si>
    <t>Baixa - 0,10</t>
  </si>
  <si>
    <t>A privacidade dos dados será violada, levando a problemas legais e perda de confiança</t>
  </si>
  <si>
    <t>Maior que 20% - 2,80</t>
  </si>
  <si>
    <t>A funcionalidade principal do dashboard será comprometida</t>
  </si>
  <si>
    <t>Usuários finais enfrentarão problemas, afetando adoção</t>
  </si>
  <si>
    <t>O retorno sobre o investimento será reduzido</t>
  </si>
  <si>
    <t>Novas funcionalidades serão necessárias prematuramente</t>
  </si>
  <si>
    <t>Recursos adicionais serão necessários, impactando viabilidade</t>
  </si>
  <si>
    <t>Insignificante - 2,05</t>
  </si>
  <si>
    <t>Alta - 0,40</t>
  </si>
  <si>
    <t>Como resultado de não conformidade com regulamentações de dados</t>
  </si>
  <si>
    <t>O projeto pode ser suspenso</t>
  </si>
  <si>
    <t>Pode ocorrer burnout e turnoversos em etapas</t>
  </si>
  <si>
    <t>Perda de conhecimento e atra</t>
  </si>
  <si>
    <t>A produtividade cairá durante transições</t>
  </si>
  <si>
    <t>Colaboração será impactada, atrasando o cronograma</t>
  </si>
  <si>
    <t>Muito baixa - 0,05</t>
  </si>
  <si>
    <t>Insignificante - 1,05</t>
  </si>
  <si>
    <t>Muito Baixa - 0,05</t>
  </si>
  <si>
    <t xml:space="preserve">Pode ocorrer perda de market share antes do lançamento </t>
  </si>
  <si>
    <t>Estratégias de divulgação precisarão ser ajustadas</t>
  </si>
  <si>
    <t>Aperfeiçoamentos custarão mais tempo e recursos</t>
  </si>
  <si>
    <t>Quantificação dos Riscos</t>
  </si>
  <si>
    <r>
      <rPr>
        <b/>
        <sz val="8"/>
        <color theme="1"/>
        <rFont val="Arial"/>
      </rPr>
      <t xml:space="preserve">Impacto no Custo 
</t>
    </r>
    <r>
      <rPr>
        <b/>
        <sz val="8"/>
        <color rgb="FFFF0000"/>
        <rFont val="Arial"/>
      </rPr>
      <t>(Considerar qtde. de horas como unidade de medida, inclusive, a maior ou menor)</t>
    </r>
  </si>
  <si>
    <r>
      <rPr>
        <b/>
        <sz val="8"/>
        <color theme="1"/>
        <rFont val="Arial"/>
      </rPr>
      <t xml:space="preserve">Impacto no Cronograma 
</t>
    </r>
    <r>
      <rPr>
        <b/>
        <sz val="8"/>
        <color rgb="FFFF0000"/>
        <rFont val="Arial"/>
      </rPr>
      <t>(Colocar qtde. de dias de redução ou atraso no cronograma)</t>
    </r>
  </si>
  <si>
    <t>Observação</t>
  </si>
  <si>
    <t>Dias de atraso no desenvolvimento</t>
  </si>
  <si>
    <t>Implementar cross-training na equipe</t>
  </si>
  <si>
    <t xml:space="preserve">Pode ocorrer falhas na integração de dados </t>
  </si>
  <si>
    <t>Dias de atraso na integração</t>
  </si>
  <si>
    <t>Contratar consultores especializados</t>
  </si>
  <si>
    <t>Dias de re-trabalho</t>
  </si>
  <si>
    <t>Dias para reposição</t>
  </si>
  <si>
    <t>Seguros e backups em cloud</t>
  </si>
  <si>
    <t xml:space="preserve">Pode ocorrer downtime durante o desenvolvimento e testes </t>
  </si>
  <si>
    <t>Dias de downtime</t>
  </si>
  <si>
    <t>Como resultado de defeitos em softwares de terceiros</t>
  </si>
  <si>
    <t xml:space="preserve"> A qualidade do produto final será comprometida, afetando a experiência do usuário</t>
  </si>
  <si>
    <t>Dias para depuração</t>
  </si>
  <si>
    <t xml:space="preserve">Testar bibliotecas alternativas previamente </t>
  </si>
  <si>
    <t>Dias de interrupção</t>
  </si>
  <si>
    <t xml:space="preserve"> Etapas como design e prototipagem serão atrasadas</t>
  </si>
  <si>
    <t>Dias de baixa produtividade</t>
  </si>
  <si>
    <t xml:space="preserve">Pode ocorrer breaches de dados de clientes </t>
  </si>
  <si>
    <t>Dias para recuperação legal</t>
  </si>
  <si>
    <t xml:space="preserve"> Pode ocorrer falhas na importação de dados</t>
  </si>
  <si>
    <t>Dias para correções</t>
  </si>
  <si>
    <t xml:space="preserve">Como resultado de testes insuficientes </t>
  </si>
  <si>
    <t xml:space="preserve">Pode ocorrer lançamento com bugs críticos </t>
  </si>
  <si>
    <t>Dias para fixes pós-lançamento</t>
  </si>
  <si>
    <t>Dias para ajustes de campanha</t>
  </si>
  <si>
    <t xml:space="preserve">Monitorar métricas de campanhas </t>
  </si>
  <si>
    <t xml:space="preserve">Como resultado de mudanças no mercado foodtech </t>
  </si>
  <si>
    <t xml:space="preserve"> Novas funcionalidades serão necessárias prematuramente</t>
  </si>
  <si>
    <t>Dias para atualizações</t>
  </si>
  <si>
    <t xml:space="preserve">Manter análise de mercado contínua </t>
  </si>
  <si>
    <t xml:space="preserve"> Pode ocorrer overrun no orçamento </t>
  </si>
  <si>
    <t>Dias para re-alocação</t>
  </si>
  <si>
    <t xml:space="preserve">Revisar estimativas periodicamente </t>
  </si>
  <si>
    <t>Dias para compliance</t>
  </si>
  <si>
    <t xml:space="preserve">Consultar especialistas em compliance desde o início </t>
  </si>
  <si>
    <t>Perda de conhecimento e atrasos em etapas</t>
  </si>
  <si>
    <t>Dias para recuperação</t>
  </si>
  <si>
    <t>Dias para rollback</t>
  </si>
  <si>
    <t>Como resultado de restrições externas</t>
  </si>
  <si>
    <t>Dias de adaptação</t>
  </si>
  <si>
    <t>Dias para contra-medidas</t>
  </si>
  <si>
    <t>Dias para iterações</t>
  </si>
  <si>
    <t>Não precisa preencher, pois o projeto não será acompanhado.</t>
  </si>
  <si>
    <t>Versão</t>
  </si>
  <si>
    <t>Autor</t>
  </si>
  <si>
    <t>Id Risco</t>
  </si>
  <si>
    <t>Categoria</t>
  </si>
  <si>
    <t>Data</t>
  </si>
  <si>
    <t>Situação anterior</t>
  </si>
  <si>
    <t>Situação Atual</t>
  </si>
  <si>
    <t>Motivo</t>
  </si>
  <si>
    <t>Levantamento inicial</t>
  </si>
  <si>
    <t>Peso1</t>
  </si>
  <si>
    <t>Cronograma</t>
  </si>
  <si>
    <t>Peso2</t>
  </si>
  <si>
    <t>Peso1 X Peso2</t>
  </si>
  <si>
    <t>Ausência de membros chave</t>
  </si>
  <si>
    <t>1.20</t>
  </si>
  <si>
    <t>Desvio total 10–20%</t>
  </si>
  <si>
    <t>2.40</t>
  </si>
  <si>
    <t>2.88</t>
  </si>
  <si>
    <t>Falta de expertise técnica</t>
  </si>
  <si>
    <t>1.40</t>
  </si>
  <si>
    <t>3.36</t>
  </si>
  <si>
    <t>Desalinhamento com stakeholders</t>
  </si>
  <si>
    <t>Desvio total 5–10%</t>
  </si>
  <si>
    <t>2.64</t>
  </si>
  <si>
    <t>Aumento de custo Insignificante</t>
  </si>
  <si>
    <t>Desvio &lt;5%</t>
  </si>
  <si>
    <t>2.10</t>
  </si>
  <si>
    <t>2.21</t>
  </si>
  <si>
    <t>1.10</t>
  </si>
  <si>
    <t>Roubo/perda de equipamentos</t>
  </si>
  <si>
    <t>01.05</t>
  </si>
  <si>
    <t>Falha técnica em servidores</t>
  </si>
  <si>
    <t>Defeitos em bibliotecas externas</t>
  </si>
  <si>
    <t>Falha de infraestrutura cloud</t>
  </si>
  <si>
    <t>Ambiente remoto inadequado</t>
  </si>
  <si>
    <t>2.20</t>
  </si>
  <si>
    <t>2.31</t>
  </si>
  <si>
    <t>Vulnerabilidade de segurança</t>
  </si>
  <si>
    <t>1.80</t>
  </si>
  <si>
    <t>4.32</t>
  </si>
  <si>
    <t>Falha na integração de sistemas</t>
  </si>
  <si>
    <t>Testes insuficientes</t>
  </si>
  <si>
    <t>Baixa adoção pelo mercado</t>
  </si>
  <si>
    <t>Desvio &gt;20%</t>
  </si>
  <si>
    <t>2.80</t>
  </si>
  <si>
    <t>2.94</t>
  </si>
  <si>
    <t>Mudanças no mercado foodtech</t>
  </si>
  <si>
    <t>Estouro de orçamento</t>
  </si>
  <si>
    <t>3.96</t>
  </si>
  <si>
    <t>Não conformidade com LGPD</t>
  </si>
  <si>
    <t>05.04</t>
  </si>
  <si>
    <t>Burnout da equipe</t>
  </si>
  <si>
    <t>Atualizações incompatíveis</t>
  </si>
  <si>
    <t>2.42</t>
  </si>
  <si>
    <t>Restrições externas (pandemia)</t>
  </si>
  <si>
    <t>2.52</t>
  </si>
  <si>
    <t>Ações da concorrência</t>
  </si>
  <si>
    <t>Feedback negativo pós-lançamento</t>
  </si>
  <si>
    <t>Mais de 20% de aumento nos custos</t>
  </si>
  <si>
    <t>Muito Alta - 0,80</t>
  </si>
  <si>
    <t>Desvio total &gt;20%</t>
  </si>
  <si>
    <t>Previsões de Orçamento</t>
  </si>
  <si>
    <t>Saúde e Bem Estar</t>
  </si>
  <si>
    <t>Capa</t>
  </si>
  <si>
    <t>Instruções, Histórico de Alterações e as Aprovações</t>
  </si>
  <si>
    <t>Orçado</t>
  </si>
  <si>
    <t>Detalhamento dos investimentos orçados</t>
  </si>
  <si>
    <t>Realizado</t>
  </si>
  <si>
    <t>Detalhamento dos investimentos realizados</t>
  </si>
  <si>
    <t>Status</t>
  </si>
  <si>
    <t>Status comparando Orçado x Realizado</t>
  </si>
  <si>
    <t>Parâmetros</t>
  </si>
  <si>
    <t>Parâmetros usados nas outras abas da planilha.</t>
  </si>
  <si>
    <t>Fonte</t>
  </si>
  <si>
    <t>https://escritoriodeprojetos.com.br/download/previsoes-do-orcamento/</t>
  </si>
  <si>
    <t>Controle de Versões</t>
  </si>
  <si>
    <t>Notas da Revisão</t>
  </si>
  <si>
    <t>Bruna Farias</t>
  </si>
  <si>
    <t>Anie Bissoli</t>
  </si>
  <si>
    <t>Erika Santana</t>
  </si>
  <si>
    <t>Luiza Correa</t>
  </si>
  <si>
    <t>Instruções</t>
  </si>
  <si>
    <t>Ref.</t>
  </si>
  <si>
    <t>Aba</t>
  </si>
  <si>
    <t>Respons</t>
  </si>
  <si>
    <t>Passos</t>
  </si>
  <si>
    <t>Param</t>
  </si>
  <si>
    <t>PMO</t>
  </si>
  <si>
    <t>Inserir o custo do capital.</t>
  </si>
  <si>
    <t>Gerente de Projetos</t>
  </si>
  <si>
    <t>Preencher as informações de identificação do projeto (Nome: Dashboard Interativo; Solicitante: Comercial; Patrocinador: Diretoria Técnica)</t>
  </si>
  <si>
    <t>Listar os gastos (Design, Desenvolvimento, Testes, etc.).</t>
  </si>
  <si>
    <t>Sempre que possível, esclarecer como foi calculado o valor dos gastos</t>
  </si>
  <si>
    <t>Informar valores por ano ou crescimento anual.</t>
  </si>
  <si>
    <t>Custos administrativos/indiretos: nome, cálculo e valores por ano.</t>
  </si>
  <si>
    <t>Sempre que possível, esclarecer como foi calculado o valor dos custos indiretos</t>
  </si>
  <si>
    <t>Entrar com os valores dos custos indiretos por ano</t>
  </si>
  <si>
    <t>Preencher valores realizados mês a mês.</t>
  </si>
  <si>
    <t>Verificar diferenças entre valores orçados e realizados automaticamente. Avaliar variações significativas.</t>
  </si>
  <si>
    <t>Justificar variações acima de 10% entre o planejado e o realizado nas colunas de observações.</t>
  </si>
  <si>
    <t>Validar tipos de gasto e atualizar parâmetros conforme mudanças de cenário.</t>
  </si>
  <si>
    <t>Aprovações</t>
  </si>
  <si>
    <t>Participante</t>
  </si>
  <si>
    <t>Assinatura</t>
  </si>
  <si>
    <t>BRUNA</t>
  </si>
  <si>
    <t>ANIE</t>
  </si>
  <si>
    <t>ERIKA</t>
  </si>
  <si>
    <t>LUIZA</t>
  </si>
  <si>
    <t>Identificação do Projeto</t>
  </si>
  <si>
    <t>Mês</t>
  </si>
  <si>
    <t>Nome do Projeto</t>
  </si>
  <si>
    <t>Patrocinador</t>
  </si>
  <si>
    <t>Investimento inicial Total</t>
  </si>
  <si>
    <t>Investimento Acumulado</t>
  </si>
  <si>
    <t>Explicação</t>
  </si>
  <si>
    <t>Investimento c/ taxa de crescimento</t>
  </si>
  <si>
    <t>Para facilitar o cálculo do gasto baseado em uma taxa de crescimento.</t>
  </si>
  <si>
    <t>Definição do escopo, levantamento de requisitos e formação do time.</t>
  </si>
  <si>
    <t>Taxa de Crescimento de 10%</t>
  </si>
  <si>
    <t>Taxa de crescimento de investimento de 10% ao mês MOM</t>
  </si>
  <si>
    <t>Criação do plano de projeto, cronograma e estrutura dos relatórios.</t>
  </si>
  <si>
    <t>Programação do backend, frontend e integração com banco de dados.</t>
  </si>
  <si>
    <t>Desenvolvimento do frontend, backend e todo processo de desenvolvimento.</t>
  </si>
  <si>
    <t xml:space="preserve">Foco na segurança e integração da plataforma. </t>
  </si>
  <si>
    <t>Teste</t>
  </si>
  <si>
    <t>Verificação de funcionalidades, correção de erros e ajustes.</t>
  </si>
  <si>
    <t>Entrega da primeira versão e apresentação aos restaurantes parceiros.</t>
  </si>
  <si>
    <t>Divulgação da ferramenta e treinamentos aos restaurantes.</t>
  </si>
  <si>
    <t>Atualizações de métricas e relatórios conforme uso real.</t>
  </si>
  <si>
    <t>Energia, hospedagem do sistema e manutenção.</t>
  </si>
  <si>
    <t>Investimentos</t>
  </si>
  <si>
    <t>Custo de Implementação</t>
  </si>
  <si>
    <t>Custo da Operação</t>
  </si>
  <si>
    <t>Custos de Treinamento</t>
  </si>
  <si>
    <t>Outros custos</t>
  </si>
  <si>
    <t>Indicadores Financeiros</t>
  </si>
  <si>
    <t>NPV/VPL</t>
  </si>
  <si>
    <t xml:space="preserve">Payback </t>
  </si>
  <si>
    <t>12 meses</t>
  </si>
  <si>
    <t>ROI</t>
  </si>
  <si>
    <t>Fecap</t>
  </si>
  <si>
    <t>Investimento Total</t>
  </si>
  <si>
    <t>Pesquisa, levantamento de requisitos e estruturação da equipe de dados e marketing</t>
  </si>
  <si>
    <t>Definição dos relatórios, KPIs, cronograma e recursos</t>
  </si>
  <si>
    <t>Criação das telas, dashboards e identidade visual do sistema</t>
  </si>
  <si>
    <t>Programação do painel e integração com o banco de dados</t>
  </si>
  <si>
    <t>Conexão dos dados dos parceiros e automação de relatórios</t>
  </si>
  <si>
    <t>Validação dos dados, testes de usabilidade e correções</t>
  </si>
  <si>
    <t>Apresentação da solução à equipe Cannoli e parceiros estratégicos</t>
  </si>
  <si>
    <t>Correções e pequenos aprimoramentos após a entrega</t>
  </si>
  <si>
    <t>Divulgação do sistema para restaurantes e clientes</t>
  </si>
  <si>
    <t>Feedbacks, métricas de engajamento e aprimoramentos</t>
  </si>
  <si>
    <t>Inclusão de novos parceiros e funcionalidades extras</t>
  </si>
  <si>
    <t>Períodos</t>
  </si>
  <si>
    <t>No Período (R$)</t>
  </si>
  <si>
    <t>Acumulado (R$)</t>
  </si>
  <si>
    <t>Desvio (R$)</t>
  </si>
  <si>
    <t>Desvio %</t>
  </si>
  <si>
    <t>Diferença dos realizados</t>
  </si>
  <si>
    <t>Total</t>
  </si>
  <si>
    <t>Saldo Final</t>
  </si>
  <si>
    <t>Variável</t>
  </si>
  <si>
    <t>Tipo de Benefício</t>
  </si>
  <si>
    <t>Custo do Capital</t>
  </si>
  <si>
    <t>Retorno Requerido do Investimento</t>
  </si>
  <si>
    <t>Domínio ou Valor</t>
  </si>
  <si>
    <t>Aumento de Receita</t>
  </si>
  <si>
    <t>Aumento de Produtividade</t>
  </si>
  <si>
    <t>Aumento da Capacidade Produtiva</t>
  </si>
  <si>
    <t>Redução do Turn-over</t>
  </si>
  <si>
    <t>Redução de retrabalho</t>
  </si>
  <si>
    <t>Redução dos custos da não qualidade</t>
  </si>
  <si>
    <t>Redução das reclamações dos clientes</t>
  </si>
  <si>
    <t>Redução dos custos</t>
  </si>
  <si>
    <t>Parametros a serem configurados inicialmente</t>
  </si>
  <si>
    <t>Nome do projeto</t>
  </si>
  <si>
    <t>Mês de início</t>
  </si>
  <si>
    <t>FECAP</t>
  </si>
  <si>
    <r>
      <t>1.</t>
    </r>
    <r>
      <rPr>
        <b/>
        <sz val="7"/>
        <rFont val="Times New Roman"/>
        <family val="1"/>
      </rPr>
      <t xml:space="preserve">    </t>
    </r>
    <r>
      <rPr>
        <b/>
        <sz val="11"/>
        <rFont val="Calibri"/>
        <family val="2"/>
      </rPr>
      <t>Identificação das principais partes interessadas no projeto (stakeholders do projeto)</t>
    </r>
  </si>
  <si>
    <r>
      <t xml:space="preserve">Quadro 01. Matriz Interesse </t>
    </r>
    <r>
      <rPr>
        <b/>
        <i/>
        <sz val="11"/>
        <rFont val="Calibri"/>
        <family val="2"/>
      </rPr>
      <t>versus</t>
    </r>
    <r>
      <rPr>
        <b/>
        <sz val="11"/>
        <rFont val="Calibri"/>
        <family val="2"/>
      </rPr>
      <t xml:space="preserve"> Poder para o projeto</t>
    </r>
  </si>
  <si>
    <t>Identificação Stakeholder</t>
  </si>
  <si>
    <t>Nível de Interesse no projeto</t>
  </si>
  <si>
    <t>Nível de poder no projeto</t>
  </si>
  <si>
    <t>Explicar a ação a ser tomada:</t>
  </si>
  <si>
    <t>Plano de Comunicação</t>
  </si>
  <si>
    <t>Saúde pessoal, bem-estar, facilidade de uso do aplicativo.</t>
  </si>
  <si>
    <t>Influenciam o sucesso do aplicativo por meio do uso e feedback.</t>
  </si>
  <si>
    <t>Usar o aplicativo, fornecer feedback, compartilhar experiências.</t>
  </si>
  <si>
    <r>
      <rPr>
        <b/>
        <sz val="14"/>
        <color rgb="FF000000"/>
        <rFont val="Arial"/>
      </rPr>
      <t xml:space="preserve">Data: 03/11/2025      Projeto: </t>
    </r>
    <r>
      <rPr>
        <sz val="14"/>
        <color rgb="FF000000"/>
        <rFont val="Arial"/>
      </rPr>
      <t>Saúde e Bem-Estar</t>
    </r>
  </si>
  <si>
    <t>Página: 01/01</t>
  </si>
  <si>
    <t>Assunto/Conteúdo</t>
  </si>
  <si>
    <t>Tipo</t>
  </si>
  <si>
    <t>Emissor –responsavel</t>
  </si>
  <si>
    <t>Local</t>
  </si>
  <si>
    <t>Receptor</t>
  </si>
  <si>
    <t>Data ou Freqüência</t>
  </si>
  <si>
    <t>Feedback</t>
  </si>
  <si>
    <t>Data Feedback</t>
  </si>
  <si>
    <t>Crescimento do negócio, sucesso no mercado.</t>
  </si>
  <si>
    <t>Impactam nas estratégias de vendas e marketing.</t>
  </si>
  <si>
    <t>Negociar parcerias, fechar vendas, atingir metas de receita.</t>
  </si>
  <si>
    <t>STK-001</t>
  </si>
  <si>
    <t>Reunião de Kick-off</t>
  </si>
  <si>
    <t>Alinhamento da visão, escopo, definição de papéis e expectativas de sucesso do projeto.</t>
  </si>
  <si>
    <t>Reunião</t>
  </si>
  <si>
    <t>Gerente de Projeto</t>
  </si>
  <si>
    <t>Sala de Conferências A</t>
  </si>
  <si>
    <t>Todos os Stakeholders Chave</t>
  </si>
  <si>
    <t>Única (Início)</t>
  </si>
  <si>
    <t>Coleta de feedback dos usuários finais</t>
  </si>
  <si>
    <t>Após 2 semanas</t>
  </si>
  <si>
    <t>Garantir o alinhamento total antes do início formal.</t>
  </si>
  <si>
    <t>Sucesso das campanhas, crescimento da base de usuários.</t>
  </si>
  <si>
    <t>Moldam a percepção do aplicativo e da marca no mercado.</t>
  </si>
  <si>
    <t>STK-002</t>
  </si>
  <si>
    <t>Revisão da Sprint</t>
  </si>
  <si>
    <t>Demonstração do que foi construído, coleta de feedback e inspeção dos entregáveis.</t>
  </si>
  <si>
    <t>Scrum Master</t>
  </si>
  <si>
    <t>Sala de Reuniões Core</t>
  </si>
  <si>
    <t>Product Owner, Desenvolvedores, UX, Marketing, Comercial</t>
  </si>
  <si>
    <t>A cada 2 semanas</t>
  </si>
  <si>
    <t>Feedback do Product Owner sobre as funcionalidades e entregas</t>
  </si>
  <si>
    <t xml:space="preserve"> Imediatamente após cada reunião</t>
  </si>
  <si>
    <t>Crucial para feedback e adaptação contínua do produto.</t>
  </si>
  <si>
    <t>Satisfação do usuário, inovação de design.</t>
  </si>
  <si>
    <t>Design de interface, teste de usabilidade, feedback de design.</t>
  </si>
  <si>
    <t>STK-003</t>
  </si>
  <si>
    <t>Relatório Executivo (Dashboard)</t>
  </si>
  <si>
    <t>Resumo de alto nível do progresso, KPIs (OKRs), riscos, e desvios orçamentários/estratégicos.</t>
  </si>
  <si>
    <t>Meeting</t>
  </si>
  <si>
    <t>Mensal</t>
  </si>
  <si>
    <t>Feedback da equipe de desenvolvimento</t>
  </si>
  <si>
    <t>Durante as reuniões diárias</t>
  </si>
  <si>
    <t>Foco na tomada de decisão estratégica e alocação de recursos.</t>
  </si>
  <si>
    <t>STK-004</t>
  </si>
  <si>
    <t>Reunião de Sincronização Comercial/Marketing</t>
  </si>
  <si>
    <t>Revisão de materiais de vendas, coleta de objeções do mercado e alinhamento de campanhas de lançamento de recursos.</t>
  </si>
  <si>
    <t>Gerente Comercial / Marketing</t>
  </si>
  <si>
    <t>Time Comercial, Marketing, Product Owner</t>
  </si>
  <si>
    <t>Feedback da equipe comercial sobre as oportunidades e desafios</t>
  </si>
  <si>
    <t>Após cada reunião</t>
  </si>
  <si>
    <t>Alinhar o produto ao mercado e garantir a cobertura de vendas/leads.</t>
  </si>
  <si>
    <t>STK-005</t>
  </si>
  <si>
    <t>Canal de Feedback do Suporte</t>
  </si>
  <si>
    <t>Compartilhamento de insights sobre os problemas mais frequentes, bugs críticos e solicitações de recursos</t>
  </si>
  <si>
    <t>Gerente de Suporte</t>
  </si>
  <si>
    <t>Product Owner, Desenvolvedores</t>
  </si>
  <si>
    <t>A cada 15 dias</t>
  </si>
  <si>
    <t>Feedback sobre a estratégia de marketing e eficácia das campanhas</t>
  </si>
  <si>
    <t>Informar o backlog e priorizar correções de bugs com base no impacto do cliente.</t>
  </si>
  <si>
    <t xml:space="preserve"> STK-006</t>
  </si>
  <si>
    <t>Comunicação de Lançamento (Release Notes)</t>
  </si>
  <si>
    <t>Sumário das novas funcionalidades, correções de bugs e melhorias.</t>
  </si>
  <si>
    <t>Product Owner / Marketing</t>
  </si>
  <si>
    <t>Laboratório de Usabilidade</t>
  </si>
  <si>
    <t>Usuários Finais (Clientes)</t>
  </si>
  <si>
    <t>Semanalmente</t>
  </si>
  <si>
    <t>Feedback sobre o design e usabilidade</t>
  </si>
  <si>
    <t xml:space="preserve"> Após cada sessão</t>
  </si>
  <si>
    <t>Informar e educar os usuários finais sobre o valor entregue.</t>
  </si>
  <si>
    <t>STK-007</t>
  </si>
  <si>
    <t>Daily Scrum</t>
  </si>
  <si>
    <t>Sincronização da equipe de desenvolvimento: O que foi feito, o que será feito e impedimentos.</t>
  </si>
  <si>
    <t>Diariamente</t>
  </si>
  <si>
    <t>eedback dos clientes sobre o suporte</t>
  </si>
  <si>
    <t>Foco na coordenação da equipe e remoção de impedimentos.</t>
  </si>
  <si>
    <t>STK-008</t>
  </si>
  <si>
    <t>Reunião de Revisão Estratégica</t>
  </si>
  <si>
    <t>Detalhamento, estimativa e clarificação dos itens do backlog futuros com a equipe de desenvolvimento.</t>
  </si>
  <si>
    <t>Sala de Diretoria</t>
  </si>
  <si>
    <t>Desenvolvedores, UX</t>
  </si>
  <si>
    <t>Feedback sobre o andamento do projeto em relação aos objetivos estratégicos</t>
  </si>
  <si>
    <t>Garantir que o time tenha itens prontos para a próxima sprint.</t>
  </si>
  <si>
    <t>Gerente do projeto: Yasmin Renata</t>
  </si>
  <si>
    <t>Elaborado por:Equipe Saúde e Bem-Estar</t>
  </si>
  <si>
    <t>Aprovado por: Prefeitura de São Paulo - SP</t>
  </si>
  <si>
    <r>
      <t xml:space="preserve">Alternativas para o campo </t>
    </r>
    <r>
      <rPr>
        <b/>
        <sz val="11"/>
        <color rgb="FFFF0000"/>
        <rFont val="Calibri"/>
        <family val="2"/>
      </rPr>
      <t>Tipo de Mensagem</t>
    </r>
    <r>
      <rPr>
        <sz val="11"/>
        <color rgb="FFFF0000"/>
        <rFont val="Calibri"/>
        <family val="2"/>
      </rPr>
      <t xml:space="preserve">: </t>
    </r>
    <r>
      <rPr>
        <sz val="11"/>
        <rFont val="Calibri"/>
        <family val="2"/>
      </rPr>
      <t xml:space="preserve">Relatório executivo, Relatório operacional, Cartilha, Apostila, Prontuário de registros. Arquivo, </t>
    </r>
    <r>
      <rPr>
        <i/>
        <sz val="11"/>
        <rFont val="Calibri"/>
        <family val="2"/>
      </rPr>
      <t>e-Mail</t>
    </r>
    <r>
      <rPr>
        <sz val="11"/>
        <rFont val="Calibri"/>
        <family val="2"/>
      </rPr>
      <t xml:space="preserve">, Correio convencional, Carta registrada, </t>
    </r>
    <r>
      <rPr>
        <i/>
        <sz val="11"/>
        <rFont val="Calibri"/>
        <family val="2"/>
      </rPr>
      <t>Corrier</t>
    </r>
    <r>
      <rPr>
        <sz val="11"/>
        <rFont val="Calibri"/>
        <family val="2"/>
      </rPr>
      <t>, Telefone (</t>
    </r>
    <r>
      <rPr>
        <i/>
        <sz val="11"/>
        <rFont val="Calibri"/>
        <family val="2"/>
      </rPr>
      <t>voice-mail</t>
    </r>
    <r>
      <rPr>
        <sz val="11"/>
        <rFont val="Calibri"/>
        <family val="2"/>
      </rPr>
      <t xml:space="preserve">), Fax, Reunião, Apresentação, Workshop, Memorando (de/para), Jornal, Vídeo (filme VHS, AVI, etc), Quadro de avisos, Painel, Lista de discução, </t>
    </r>
    <r>
      <rPr>
        <i/>
        <sz val="11"/>
        <rFont val="Calibri"/>
        <family val="2"/>
      </rPr>
      <t>Internet</t>
    </r>
    <r>
      <rPr>
        <sz val="11"/>
        <rFont val="Calibri"/>
        <family val="2"/>
      </rPr>
      <t xml:space="preserve"> ou </t>
    </r>
    <r>
      <rPr>
        <i/>
        <sz val="11"/>
        <rFont val="Calibri"/>
        <family val="2"/>
      </rPr>
      <t>Intranet</t>
    </r>
    <r>
      <rPr>
        <sz val="11"/>
        <rFont val="Calibri"/>
        <family val="2"/>
      </rPr>
      <t>, entre outras.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</si>
</sst>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&quot;R$ &quot;#,##0_);\(&quot;R$ &quot;#,##0\)"/>
    <numFmt numFmtId="165" formatCode="0_);\(0\)"/>
    <numFmt numFmtId="166" formatCode="_(&quot;R$ &quot;* #,##0.00_);_(&quot;R$ &quot;* \(#,##0.00\);_(&quot;R$ &quot;* \-??_);_(@_)"/>
    <numFmt numFmtId="167" formatCode="&quot;R$ &quot;#,##0.00"/>
    <numFmt numFmtId="168" formatCode="&quot;R$&quot;\ #,##0.00"/>
    <numFmt numFmtId="169" formatCode="[$-416]mmm/yy;@"/>
  </numFmts>
  <fonts count="9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theme="1"/>
      <name val="Arial"/>
    </font>
    <font>
      <b/>
      <sz val="8"/>
      <color rgb="FFFFFFFF"/>
      <name val="Tahoma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b/>
      <sz val="16"/>
      <color theme="1"/>
      <name val="Arial"/>
    </font>
    <font>
      <b/>
      <sz val="8"/>
      <color rgb="FF000000"/>
      <name val="Arial"/>
    </font>
    <font>
      <b/>
      <sz val="8"/>
      <color rgb="FFFF0000"/>
      <name val="Arial"/>
    </font>
    <font>
      <b/>
      <sz val="12"/>
      <color rgb="FFFF0000"/>
      <name val="Arial"/>
    </font>
    <font>
      <b/>
      <sz val="12"/>
      <color theme="1"/>
      <name val="Arial"/>
    </font>
    <font>
      <sz val="12"/>
      <color theme="1"/>
      <name val="Arial"/>
    </font>
    <font>
      <sz val="8"/>
      <color rgb="FF000000"/>
      <name val="Arial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b/>
      <sz val="18"/>
      <name val="Arial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sz val="12"/>
      <name val="Arial"/>
      <family val="2"/>
      <charset val="1"/>
    </font>
    <font>
      <b/>
      <sz val="20"/>
      <color theme="4"/>
      <name val="Arial"/>
      <family val="2"/>
      <charset val="1"/>
    </font>
    <font>
      <b/>
      <sz val="18"/>
      <color theme="9" tint="-0.249977111117893"/>
      <name val="Arial"/>
      <family val="2"/>
      <charset val="1"/>
    </font>
    <font>
      <b/>
      <sz val="13"/>
      <name val="Times New Roman"/>
      <family val="1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sz val="12"/>
      <color rgb="FF374151"/>
      <name val="Arial"/>
      <family val="2"/>
      <charset val="1"/>
    </font>
    <font>
      <b/>
      <sz val="11"/>
      <name val="Arial"/>
      <family val="2"/>
      <charset val="1"/>
    </font>
    <font>
      <b/>
      <sz val="14"/>
      <name val="Arial"/>
      <family val="2"/>
      <charset val="1"/>
    </font>
    <font>
      <sz val="14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4"/>
      <color theme="1"/>
      <name val="Arial"/>
      <family val="2"/>
      <charset val="1"/>
    </font>
    <font>
      <b/>
      <sz val="18"/>
      <name val="Arial"/>
      <family val="2"/>
      <charset val="1"/>
    </font>
    <font>
      <sz val="9"/>
      <name val="Arial"/>
    </font>
    <font>
      <sz val="10"/>
      <color rgb="FF374151"/>
      <name val="Arial"/>
      <family val="2"/>
      <charset val="1"/>
    </font>
    <font>
      <sz val="10"/>
      <name val="Times New Roman"/>
      <family val="1"/>
      <charset val="1"/>
    </font>
    <font>
      <sz val="10"/>
      <color rgb="FF374151"/>
      <name val="Segoe UI"/>
      <family val="2"/>
      <charset val="1"/>
    </font>
    <font>
      <sz val="9"/>
      <name val="Times New Roman"/>
      <family val="1"/>
      <charset val="1"/>
    </font>
    <font>
      <b/>
      <sz val="9"/>
      <name val="Arial"/>
      <family val="2"/>
      <charset val="1"/>
    </font>
    <font>
      <sz val="10"/>
      <name val="Calibri"/>
      <family val="2"/>
      <charset val="1"/>
    </font>
    <font>
      <i/>
      <sz val="10"/>
      <name val="Calibri"/>
      <family val="2"/>
      <charset val="1"/>
    </font>
    <font>
      <b/>
      <sz val="10"/>
      <name val="Calibri"/>
      <family val="2"/>
      <charset val="1"/>
    </font>
    <font>
      <sz val="12"/>
      <color indexed="23"/>
      <name val="Arial"/>
      <family val="2"/>
      <scheme val="minor"/>
    </font>
    <font>
      <sz val="12"/>
      <name val="Arial"/>
      <family val="2"/>
      <scheme val="minor"/>
    </font>
    <font>
      <b/>
      <i/>
      <sz val="18"/>
      <color rgb="FFFFFFFF"/>
      <name val="Arial"/>
      <family val="2"/>
      <scheme val="maj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sz val="11"/>
      <name val="Calibri"/>
      <family val="2"/>
    </font>
    <font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4"/>
      <color indexed="23"/>
      <name val="Arial"/>
      <family val="2"/>
      <scheme val="minor"/>
    </font>
    <font>
      <sz val="14"/>
      <color theme="1"/>
      <name val="Arial"/>
      <family val="2"/>
      <scheme val="minor"/>
    </font>
    <font>
      <i/>
      <sz val="14"/>
      <color theme="1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i/>
      <sz val="14"/>
      <color theme="0"/>
      <name val="Arial"/>
      <family val="2"/>
      <scheme val="minor"/>
    </font>
    <font>
      <b/>
      <i/>
      <sz val="18"/>
      <color rgb="FFFFFFFF"/>
      <name val="Cambria"/>
      <family val="1"/>
    </font>
    <font>
      <sz val="12"/>
      <color rgb="FFFFFFFF"/>
      <name val="Arial"/>
      <family val="2"/>
      <scheme val="minor"/>
    </font>
    <font>
      <b/>
      <sz val="12"/>
      <color indexed="23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2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</font>
    <font>
      <b/>
      <i/>
      <sz val="11"/>
      <color theme="1"/>
      <name val="Arial"/>
      <family val="2"/>
      <scheme val="minor"/>
    </font>
    <font>
      <b/>
      <sz val="11"/>
      <name val="Calibri"/>
      <family val="2"/>
    </font>
    <font>
      <b/>
      <sz val="7"/>
      <name val="Times New Roman"/>
      <family val="1"/>
    </font>
    <font>
      <b/>
      <i/>
      <sz val="11"/>
      <name val="Calibri"/>
      <family val="2"/>
    </font>
    <font>
      <b/>
      <sz val="16"/>
      <name val="Arial"/>
      <family val="2"/>
    </font>
    <font>
      <sz val="3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i/>
      <sz val="11"/>
      <name val="Calibri"/>
      <family val="2"/>
    </font>
    <font>
      <sz val="12"/>
      <color rgb="FF374151"/>
      <name val="Segoe UI"/>
      <family val="2"/>
    </font>
    <font>
      <b/>
      <sz val="14"/>
      <color rgb="FF000000"/>
      <name val="Arial"/>
    </font>
    <font>
      <sz val="14"/>
      <color rgb="FF000000"/>
      <name val="Arial"/>
    </font>
  </fonts>
  <fills count="3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3" tint="0.59987182226020086"/>
        <bgColor rgb="FF95B3D7"/>
      </patternFill>
    </fill>
    <fill>
      <patternFill patternType="solid">
        <fgColor rgb="FFFFFF00"/>
        <bgColor rgb="FFFAC090"/>
      </patternFill>
    </fill>
    <fill>
      <patternFill patternType="solid">
        <fgColor theme="9" tint="0.39988402966399123"/>
        <bgColor rgb="FFE6B9B8"/>
      </patternFill>
    </fill>
    <fill>
      <patternFill patternType="solid">
        <fgColor theme="0"/>
        <bgColor rgb="FFF2F2F2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3" tint="0.79989013336588644"/>
        <bgColor rgb="FFB7DEE8"/>
      </patternFill>
    </fill>
    <fill>
      <patternFill patternType="solid">
        <fgColor rgb="FFDCCAF6"/>
        <bgColor rgb="FFCCC1DA"/>
      </patternFill>
    </fill>
    <fill>
      <patternFill patternType="solid">
        <fgColor theme="5" tint="0.39988402966399123"/>
        <bgColor rgb="FFE6B9B8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A679E7"/>
        <bgColor indexed="64"/>
      </patternFill>
    </fill>
    <fill>
      <patternFill patternType="solid">
        <fgColor rgb="FFFFFFFF"/>
        <bgColor indexed="64"/>
      </patternFill>
    </fill>
    <fill>
      <patternFill patternType="gray125">
        <bgColor rgb="FFDFDFDF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969696"/>
      </bottom>
      <diagonal/>
    </border>
    <border>
      <left/>
      <right/>
      <top style="thin">
        <color rgb="FF000000"/>
      </top>
      <bottom style="thin">
        <color rgb="FF969696"/>
      </bottom>
      <diagonal/>
    </border>
    <border>
      <left/>
      <right style="thin">
        <color rgb="FF000000"/>
      </right>
      <top style="thin">
        <color rgb="FF000000"/>
      </top>
      <bottom style="thin">
        <color rgb="FF969696"/>
      </bottom>
      <diagonal/>
    </border>
    <border>
      <left style="thin">
        <color rgb="FF000000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000000"/>
      </right>
      <top style="thin">
        <color rgb="FF969696"/>
      </top>
      <bottom style="thin">
        <color rgb="FF969696"/>
      </bottom>
      <diagonal/>
    </border>
    <border>
      <left style="thin">
        <color rgb="FF000000"/>
      </left>
      <right/>
      <top style="thin">
        <color rgb="FF969696"/>
      </top>
      <bottom style="thin">
        <color rgb="FF000000"/>
      </bottom>
      <diagonal/>
    </border>
    <border>
      <left/>
      <right/>
      <top style="thin">
        <color rgb="FF969696"/>
      </top>
      <bottom style="thin">
        <color rgb="FF000000"/>
      </bottom>
      <diagonal/>
    </border>
    <border>
      <left/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/>
      <top style="thin">
        <color rgb="FF969696"/>
      </top>
      <bottom style="thin">
        <color rgb="FF000000"/>
      </bottom>
      <diagonal/>
    </border>
    <border>
      <left/>
      <right style="thin">
        <color rgb="FF000000"/>
      </right>
      <top style="thin">
        <color rgb="FF96969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theme="3"/>
      </left>
      <right style="medium">
        <color auto="1"/>
      </right>
      <top style="thin">
        <color theme="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theme="3"/>
      </top>
      <bottom/>
      <diagonal/>
    </border>
    <border>
      <left style="medium">
        <color auto="1"/>
      </left>
      <right style="medium">
        <color auto="1"/>
      </right>
      <top style="thin">
        <color theme="3"/>
      </top>
      <bottom/>
      <diagonal/>
    </border>
    <border>
      <left style="thin">
        <color theme="3"/>
      </left>
      <right style="medium">
        <color auto="1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auto="1"/>
      </left>
      <right/>
      <top style="thin">
        <color theme="3"/>
      </top>
      <bottom style="thin">
        <color theme="3"/>
      </bottom>
      <diagonal/>
    </border>
    <border>
      <left style="medium">
        <color auto="1"/>
      </left>
      <right style="medium">
        <color auto="1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auto="1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medium">
        <color auto="1"/>
      </left>
      <right/>
      <top/>
      <bottom style="thin">
        <color theme="3"/>
      </bottom>
      <diagonal/>
    </border>
    <border>
      <left style="medium">
        <color auto="1"/>
      </left>
      <right style="medium">
        <color auto="1"/>
      </right>
      <top/>
      <bottom style="thin">
        <color theme="3"/>
      </bottom>
      <diagonal/>
    </border>
    <border>
      <left style="thin">
        <color theme="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3"/>
      </left>
      <right style="thin">
        <color theme="3"/>
      </right>
      <top style="medium">
        <color auto="1"/>
      </top>
      <bottom style="medium">
        <color auto="1"/>
      </bottom>
      <diagonal/>
    </border>
    <border>
      <left/>
      <right style="thin">
        <color theme="3"/>
      </right>
      <top style="medium">
        <color auto="1"/>
      </top>
      <bottom style="medium">
        <color auto="1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3"/>
      </left>
      <right style="medium">
        <color auto="1"/>
      </right>
      <top/>
      <bottom/>
      <diagonal/>
    </border>
    <border>
      <left style="medium">
        <color auto="1"/>
      </left>
      <right style="thin">
        <color theme="3"/>
      </right>
      <top/>
      <bottom/>
      <diagonal/>
    </border>
    <border>
      <left style="medium">
        <color auto="1"/>
      </left>
      <right style="thin">
        <color theme="3"/>
      </right>
      <top/>
      <bottom style="thin">
        <color theme="3"/>
      </bottom>
      <diagonal/>
    </border>
    <border>
      <left/>
      <right style="medium">
        <color auto="1"/>
      </right>
      <top/>
      <bottom style="thin">
        <color theme="3"/>
      </bottom>
      <diagonal/>
    </border>
    <border>
      <left style="medium">
        <color auto="1"/>
      </left>
      <right style="thin">
        <color theme="3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</borders>
  <cellStyleXfs count="13">
    <xf numFmtId="0" fontId="0" fillId="0" borderId="0"/>
    <xf numFmtId="0" fontId="3" fillId="0" borderId="54"/>
    <xf numFmtId="0" fontId="32" fillId="0" borderId="54"/>
    <xf numFmtId="166" fontId="32" fillId="0" borderId="54" applyBorder="0" applyProtection="0"/>
    <xf numFmtId="0" fontId="22" fillId="0" borderId="54"/>
    <xf numFmtId="0" fontId="31" fillId="24" borderId="54" applyNumberFormat="0" applyBorder="0" applyAlignment="0" applyProtection="0"/>
    <xf numFmtId="0" fontId="61" fillId="0" borderId="54"/>
    <xf numFmtId="0" fontId="66" fillId="0" borderId="54" applyNumberFormat="0" applyFill="0" applyBorder="0" applyAlignment="0" applyProtection="0"/>
    <xf numFmtId="0" fontId="70" fillId="0" borderId="54" applyNumberFormat="0" applyFill="0" applyBorder="0" applyAlignment="0" applyProtection="0"/>
    <xf numFmtId="9" fontId="22" fillId="0" borderId="54" applyFont="0" applyFill="0" applyBorder="0" applyAlignment="0" applyProtection="0"/>
    <xf numFmtId="0" fontId="31" fillId="27" borderId="54" applyNumberFormat="0" applyBorder="0" applyAlignment="0" applyProtection="0"/>
    <xf numFmtId="0" fontId="75" fillId="15" borderId="54" applyNumberFormat="0" applyBorder="0" applyAlignment="0" applyProtection="0"/>
    <xf numFmtId="0" fontId="1" fillId="0" borderId="54"/>
  </cellStyleXfs>
  <cellXfs count="601">
    <xf numFmtId="0" fontId="0" fillId="0" borderId="0" xfId="0"/>
    <xf numFmtId="0" fontId="4" fillId="0" borderId="0" xfId="0" applyFont="1"/>
    <xf numFmtId="0" fontId="6" fillId="0" borderId="0" xfId="0" applyFont="1" applyAlignment="1">
      <alignment vertical="center"/>
    </xf>
    <xf numFmtId="14" fontId="4" fillId="0" borderId="17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49" fontId="7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3" borderId="22" xfId="0" applyFont="1" applyFill="1" applyBorder="1" applyAlignment="1">
      <alignment horizontal="center" wrapText="1"/>
    </xf>
    <xf numFmtId="0" fontId="6" fillId="3" borderId="23" xfId="0" applyFont="1" applyFill="1" applyBorder="1" applyAlignment="1">
      <alignment horizontal="center" wrapText="1"/>
    </xf>
    <xf numFmtId="0" fontId="6" fillId="0" borderId="28" xfId="0" applyFont="1" applyBorder="1" applyAlignment="1">
      <alignment wrapText="1"/>
    </xf>
    <xf numFmtId="0" fontId="6" fillId="0" borderId="29" xfId="0" applyFont="1" applyBorder="1" applyAlignment="1">
      <alignment horizontal="center" wrapText="1"/>
    </xf>
    <xf numFmtId="0" fontId="6" fillId="0" borderId="31" xfId="0" applyFont="1" applyBorder="1" applyAlignment="1">
      <alignment wrapText="1"/>
    </xf>
    <xf numFmtId="0" fontId="6" fillId="0" borderId="32" xfId="0" applyFont="1" applyBorder="1" applyAlignment="1">
      <alignment horizontal="center" wrapText="1"/>
    </xf>
    <xf numFmtId="0" fontId="7" fillId="4" borderId="33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49" fontId="10" fillId="4" borderId="48" xfId="0" applyNumberFormat="1" applyFont="1" applyFill="1" applyBorder="1" applyAlignment="1">
      <alignment horizontal="center" vertical="center" wrapText="1"/>
    </xf>
    <xf numFmtId="49" fontId="10" fillId="5" borderId="49" xfId="0" applyNumberFormat="1" applyFont="1" applyFill="1" applyBorder="1" applyAlignment="1">
      <alignment horizontal="center" vertical="center" wrapText="1"/>
    </xf>
    <xf numFmtId="49" fontId="10" fillId="5" borderId="50" xfId="0" applyNumberFormat="1" applyFont="1" applyFill="1" applyBorder="1" applyAlignment="1">
      <alignment horizontal="center" vertical="center" wrapText="1"/>
    </xf>
    <xf numFmtId="49" fontId="10" fillId="5" borderId="42" xfId="0" applyNumberFormat="1" applyFont="1" applyFill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center" vertical="center" wrapText="1"/>
    </xf>
    <xf numFmtId="49" fontId="8" fillId="0" borderId="28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2" fontId="7" fillId="4" borderId="32" xfId="0" applyNumberFormat="1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9" fontId="7" fillId="6" borderId="17" xfId="0" applyNumberFormat="1" applyFont="1" applyFill="1" applyBorder="1" applyAlignment="1">
      <alignment horizontal="center" vertical="center" wrapText="1"/>
    </xf>
    <xf numFmtId="49" fontId="8" fillId="7" borderId="54" xfId="0" applyNumberFormat="1" applyFont="1" applyFill="1" applyBorder="1" applyAlignment="1">
      <alignment horizontal="left" vertical="center" wrapText="1"/>
    </xf>
    <xf numFmtId="164" fontId="12" fillId="0" borderId="36" xfId="0" applyNumberFormat="1" applyFont="1" applyBorder="1" applyAlignment="1">
      <alignment horizontal="center" vertical="center" shrinkToFit="1"/>
    </xf>
    <xf numFmtId="165" fontId="12" fillId="0" borderId="36" xfId="0" applyNumberFormat="1" applyFont="1" applyBorder="1" applyAlignment="1">
      <alignment horizontal="center" vertical="center" shrinkToFit="1"/>
    </xf>
    <xf numFmtId="49" fontId="8" fillId="0" borderId="17" xfId="0" applyNumberFormat="1" applyFont="1" applyBorder="1" applyAlignment="1">
      <alignment horizontal="left" vertical="center" wrapText="1"/>
    </xf>
    <xf numFmtId="0" fontId="10" fillId="9" borderId="45" xfId="0" applyFont="1" applyFill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wrapText="1"/>
    </xf>
    <xf numFmtId="14" fontId="6" fillId="0" borderId="17" xfId="0" applyNumberFormat="1" applyFont="1" applyBorder="1" applyAlignment="1">
      <alignment horizont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center" wrapText="1"/>
    </xf>
    <xf numFmtId="0" fontId="13" fillId="10" borderId="49" xfId="0" applyFont="1" applyFill="1" applyBorder="1" applyAlignment="1">
      <alignment horizontal="center"/>
    </xf>
    <xf numFmtId="0" fontId="13" fillId="10" borderId="50" xfId="0" applyFont="1" applyFill="1" applyBorder="1" applyAlignment="1">
      <alignment horizontal="center"/>
    </xf>
    <xf numFmtId="2" fontId="13" fillId="10" borderId="5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4" fillId="10" borderId="31" xfId="0" applyFont="1" applyFill="1" applyBorder="1"/>
    <xf numFmtId="2" fontId="14" fillId="10" borderId="17" xfId="0" applyNumberFormat="1" applyFont="1" applyFill="1" applyBorder="1" applyAlignment="1">
      <alignment horizontal="center"/>
    </xf>
    <xf numFmtId="0" fontId="14" fillId="10" borderId="17" xfId="0" applyFont="1" applyFill="1" applyBorder="1"/>
    <xf numFmtId="0" fontId="14" fillId="10" borderId="17" xfId="0" applyFont="1" applyFill="1" applyBorder="1" applyAlignment="1">
      <alignment horizontal="center"/>
    </xf>
    <xf numFmtId="2" fontId="14" fillId="10" borderId="17" xfId="0" applyNumberFormat="1" applyFont="1" applyFill="1" applyBorder="1"/>
    <xf numFmtId="0" fontId="14" fillId="10" borderId="37" xfId="0" applyFont="1" applyFill="1" applyBorder="1"/>
    <xf numFmtId="2" fontId="14" fillId="10" borderId="58" xfId="0" applyNumberFormat="1" applyFont="1" applyFill="1" applyBorder="1" applyAlignment="1">
      <alignment horizontal="center"/>
    </xf>
    <xf numFmtId="0" fontId="14" fillId="10" borderId="58" xfId="0" applyFont="1" applyFill="1" applyBorder="1"/>
    <xf numFmtId="0" fontId="14" fillId="10" borderId="58" xfId="0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7" fillId="4" borderId="55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vertical="center" wrapText="1" shrinkToFit="1"/>
    </xf>
    <xf numFmtId="49" fontId="18" fillId="0" borderId="29" xfId="0" applyNumberFormat="1" applyFont="1" applyBorder="1" applyAlignment="1">
      <alignment vertical="center" wrapText="1" shrinkToFit="1"/>
    </xf>
    <xf numFmtId="0" fontId="18" fillId="0" borderId="3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 shrinkToFit="1"/>
    </xf>
    <xf numFmtId="0" fontId="8" fillId="0" borderId="60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49" fontId="18" fillId="0" borderId="18" xfId="0" applyNumberFormat="1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49" fontId="18" fillId="0" borderId="59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 shrinkToFit="1"/>
    </xf>
    <xf numFmtId="49" fontId="18" fillId="0" borderId="59" xfId="0" applyNumberFormat="1" applyFont="1" applyBorder="1" applyAlignment="1">
      <alignment horizontal="center" vertical="center" wrapText="1" shrinkToFit="1"/>
    </xf>
    <xf numFmtId="0" fontId="20" fillId="0" borderId="59" xfId="0" applyFont="1" applyBorder="1" applyAlignment="1">
      <alignment horizontal="center" vertical="center" wrapText="1"/>
    </xf>
    <xf numFmtId="49" fontId="18" fillId="0" borderId="24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wrapText="1"/>
    </xf>
    <xf numFmtId="0" fontId="16" fillId="0" borderId="37" xfId="0" applyFont="1" applyBorder="1" applyAlignment="1">
      <alignment horizontal="center" vertical="center" wrapText="1"/>
    </xf>
    <xf numFmtId="0" fontId="16" fillId="0" borderId="31" xfId="0" applyFont="1" applyBorder="1" applyAlignment="1">
      <alignment wrapText="1"/>
    </xf>
    <xf numFmtId="0" fontId="17" fillId="0" borderId="54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54" xfId="0" applyFont="1" applyBorder="1" applyAlignment="1">
      <alignment vertical="center"/>
    </xf>
    <xf numFmtId="0" fontId="18" fillId="0" borderId="53" xfId="0" applyFont="1" applyBorder="1" applyAlignment="1">
      <alignment horizontal="center" vertical="center" wrapText="1"/>
    </xf>
    <xf numFmtId="165" fontId="12" fillId="0" borderId="36" xfId="0" applyNumberFormat="1" applyFont="1" applyBorder="1" applyAlignment="1">
      <alignment horizontal="center" vertical="center" wrapText="1" shrinkToFit="1"/>
    </xf>
    <xf numFmtId="0" fontId="6" fillId="3" borderId="27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49" fontId="10" fillId="4" borderId="55" xfId="0" applyNumberFormat="1" applyFont="1" applyFill="1" applyBorder="1" applyAlignment="1">
      <alignment horizontal="center" vertical="center" wrapText="1"/>
    </xf>
    <xf numFmtId="0" fontId="7" fillId="4" borderId="46" xfId="0" applyFont="1" applyFill="1" applyBorder="1" applyAlignment="1">
      <alignment horizontal="center" vertical="center" wrapText="1"/>
    </xf>
    <xf numFmtId="0" fontId="14" fillId="10" borderId="54" xfId="0" applyFont="1" applyFill="1" applyBorder="1"/>
    <xf numFmtId="2" fontId="14" fillId="10" borderId="54" xfId="0" applyNumberFormat="1" applyFont="1" applyFill="1" applyBorder="1" applyAlignment="1">
      <alignment horizontal="center"/>
    </xf>
    <xf numFmtId="0" fontId="14" fillId="10" borderId="54" xfId="0" applyFont="1" applyFill="1" applyBorder="1" applyAlignment="1">
      <alignment horizontal="center"/>
    </xf>
    <xf numFmtId="0" fontId="3" fillId="0" borderId="54" xfId="1"/>
    <xf numFmtId="0" fontId="3" fillId="11" borderId="54" xfId="1" applyFill="1"/>
    <xf numFmtId="0" fontId="3" fillId="0" borderId="69" xfId="1" applyBorder="1"/>
    <xf numFmtId="0" fontId="3" fillId="0" borderId="70" xfId="1" applyBorder="1"/>
    <xf numFmtId="0" fontId="3" fillId="0" borderId="59" xfId="1" applyBorder="1" applyAlignment="1">
      <alignment horizontal="center"/>
    </xf>
    <xf numFmtId="0" fontId="3" fillId="0" borderId="59" xfId="1" applyBorder="1" applyAlignment="1">
      <alignment horizontal="center" vertical="center"/>
    </xf>
    <xf numFmtId="0" fontId="3" fillId="0" borderId="71" xfId="1" applyBorder="1"/>
    <xf numFmtId="0" fontId="22" fillId="0" borderId="71" xfId="1" applyFont="1" applyBorder="1"/>
    <xf numFmtId="0" fontId="3" fillId="0" borderId="72" xfId="1" applyBorder="1"/>
    <xf numFmtId="0" fontId="3" fillId="11" borderId="59" xfId="1" applyFill="1" applyBorder="1" applyAlignment="1">
      <alignment horizontal="center"/>
    </xf>
    <xf numFmtId="0" fontId="3" fillId="11" borderId="59" xfId="1" applyFill="1" applyBorder="1" applyAlignment="1">
      <alignment horizontal="center" vertical="center"/>
    </xf>
    <xf numFmtId="0" fontId="22" fillId="0" borderId="72" xfId="1" applyFont="1" applyBorder="1"/>
    <xf numFmtId="0" fontId="3" fillId="0" borderId="74" xfId="1" applyBorder="1"/>
    <xf numFmtId="0" fontId="22" fillId="0" borderId="74" xfId="1" applyFont="1" applyBorder="1"/>
    <xf numFmtId="0" fontId="3" fillId="0" borderId="75" xfId="1" applyBorder="1"/>
    <xf numFmtId="0" fontId="3" fillId="13" borderId="77" xfId="1" applyFill="1" applyBorder="1"/>
    <xf numFmtId="0" fontId="3" fillId="13" borderId="78" xfId="1" applyFill="1" applyBorder="1"/>
    <xf numFmtId="0" fontId="23" fillId="13" borderId="59" xfId="1" applyFont="1" applyFill="1" applyBorder="1"/>
    <xf numFmtId="0" fontId="26" fillId="11" borderId="54" xfId="1" applyFont="1" applyFill="1"/>
    <xf numFmtId="0" fontId="27" fillId="11" borderId="54" xfId="1" applyFont="1" applyFill="1"/>
    <xf numFmtId="0" fontId="28" fillId="11" borderId="54" xfId="1" applyFont="1" applyFill="1"/>
    <xf numFmtId="0" fontId="22" fillId="0" borderId="82" xfId="1" applyFont="1" applyBorder="1"/>
    <xf numFmtId="0" fontId="22" fillId="0" borderId="83" xfId="1" applyFont="1" applyBorder="1"/>
    <xf numFmtId="0" fontId="22" fillId="0" borderId="84" xfId="1" applyFont="1" applyBorder="1"/>
    <xf numFmtId="0" fontId="22" fillId="0" borderId="85" xfId="1" applyFont="1" applyBorder="1"/>
    <xf numFmtId="0" fontId="22" fillId="0" borderId="86" xfId="1" applyFont="1" applyBorder="1"/>
    <xf numFmtId="0" fontId="23" fillId="0" borderId="76" xfId="1" applyFont="1" applyBorder="1" applyAlignment="1">
      <alignment horizontal="center"/>
    </xf>
    <xf numFmtId="0" fontId="23" fillId="0" borderId="78" xfId="1" applyFont="1" applyBorder="1" applyAlignment="1">
      <alignment horizontal="center"/>
    </xf>
    <xf numFmtId="0" fontId="3" fillId="0" borderId="59" xfId="1" applyBorder="1"/>
    <xf numFmtId="0" fontId="23" fillId="0" borderId="76" xfId="1" applyFont="1" applyBorder="1" applyAlignment="1">
      <alignment horizontal="center" vertical="center"/>
    </xf>
    <xf numFmtId="0" fontId="23" fillId="0" borderId="78" xfId="1" applyFont="1" applyBorder="1" applyAlignment="1">
      <alignment horizontal="center" vertical="center"/>
    </xf>
    <xf numFmtId="0" fontId="22" fillId="12" borderId="87" xfId="1" applyFont="1" applyFill="1" applyBorder="1"/>
    <xf numFmtId="0" fontId="22" fillId="12" borderId="82" xfId="1" applyFont="1" applyFill="1" applyBorder="1"/>
    <xf numFmtId="0" fontId="22" fillId="12" borderId="83" xfId="1" applyFont="1" applyFill="1" applyBorder="1"/>
    <xf numFmtId="0" fontId="22" fillId="12" borderId="84" xfId="1" applyFont="1" applyFill="1" applyBorder="1"/>
    <xf numFmtId="0" fontId="3" fillId="12" borderId="88" xfId="1" applyFill="1" applyBorder="1"/>
    <xf numFmtId="0" fontId="22" fillId="12" borderId="89" xfId="1" applyFont="1" applyFill="1" applyBorder="1"/>
    <xf numFmtId="0" fontId="22" fillId="11" borderId="54" xfId="1" applyFont="1" applyFill="1"/>
    <xf numFmtId="0" fontId="3" fillId="11" borderId="61" xfId="1" applyFill="1" applyBorder="1"/>
    <xf numFmtId="0" fontId="3" fillId="11" borderId="62" xfId="1" applyFill="1" applyBorder="1"/>
    <xf numFmtId="0" fontId="22" fillId="11" borderId="63" xfId="1" applyFont="1" applyFill="1" applyBorder="1"/>
    <xf numFmtId="0" fontId="3" fillId="11" borderId="66" xfId="1" applyFill="1" applyBorder="1"/>
    <xf numFmtId="0" fontId="22" fillId="0" borderId="54" xfId="1" applyFont="1"/>
    <xf numFmtId="0" fontId="3" fillId="11" borderId="67" xfId="1" applyFill="1" applyBorder="1"/>
    <xf numFmtId="0" fontId="22" fillId="11" borderId="68" xfId="1" applyFont="1" applyFill="1" applyBorder="1"/>
    <xf numFmtId="0" fontId="3" fillId="11" borderId="64" xfId="1" applyFill="1" applyBorder="1"/>
    <xf numFmtId="0" fontId="22" fillId="11" borderId="65" xfId="1" applyFont="1" applyFill="1" applyBorder="1"/>
    <xf numFmtId="0" fontId="22" fillId="11" borderId="67" xfId="1" applyFont="1" applyFill="1" applyBorder="1"/>
    <xf numFmtId="0" fontId="32" fillId="0" borderId="54" xfId="2"/>
    <xf numFmtId="0" fontId="33" fillId="0" borderId="54" xfId="2" applyFont="1"/>
    <xf numFmtId="0" fontId="34" fillId="0" borderId="54" xfId="2" applyFont="1"/>
    <xf numFmtId="0" fontId="35" fillId="0" borderId="54" xfId="2" applyFont="1"/>
    <xf numFmtId="0" fontId="36" fillId="0" borderId="54" xfId="2" applyFont="1"/>
    <xf numFmtId="0" fontId="37" fillId="0" borderId="54" xfId="2" applyFont="1" applyAlignment="1">
      <alignment horizontal="center"/>
    </xf>
    <xf numFmtId="0" fontId="38" fillId="0" borderId="54" xfId="2" applyFont="1" applyAlignment="1">
      <alignment horizontal="center" vertical="center"/>
    </xf>
    <xf numFmtId="0" fontId="37" fillId="0" borderId="54" xfId="2" applyFont="1"/>
    <xf numFmtId="0" fontId="39" fillId="0" borderId="54" xfId="2" applyFont="1"/>
    <xf numFmtId="0" fontId="32" fillId="0" borderId="54" xfId="2" applyAlignment="1">
      <alignment horizontal="center"/>
    </xf>
    <xf numFmtId="0" fontId="33" fillId="0" borderId="54" xfId="2" applyFont="1" applyAlignment="1">
      <alignment horizontal="center"/>
    </xf>
    <xf numFmtId="0" fontId="32" fillId="0" borderId="54" xfId="2" applyAlignment="1">
      <alignment horizontal="center" vertical="center"/>
    </xf>
    <xf numFmtId="0" fontId="32" fillId="0" borderId="54" xfId="2" applyAlignment="1">
      <alignment horizontal="left" vertical="center"/>
    </xf>
    <xf numFmtId="0" fontId="34" fillId="0" borderId="54" xfId="2" applyFont="1" applyAlignment="1">
      <alignment vertical="center"/>
    </xf>
    <xf numFmtId="166" fontId="40" fillId="16" borderId="61" xfId="3" applyFont="1" applyFill="1" applyBorder="1" applyAlignment="1" applyProtection="1">
      <alignment vertical="center" wrapText="1"/>
    </xf>
    <xf numFmtId="167" fontId="40" fillId="17" borderId="62" xfId="3" applyNumberFormat="1" applyFont="1" applyFill="1" applyBorder="1" applyAlignment="1" applyProtection="1">
      <alignment vertical="center" wrapText="1"/>
    </xf>
    <xf numFmtId="0" fontId="34" fillId="16" borderId="81" xfId="2" applyFont="1" applyFill="1" applyBorder="1" applyAlignment="1">
      <alignment vertical="center"/>
    </xf>
    <xf numFmtId="0" fontId="34" fillId="16" borderId="91" xfId="2" applyFont="1" applyFill="1" applyBorder="1" applyAlignment="1">
      <alignment vertical="center"/>
    </xf>
    <xf numFmtId="0" fontId="33" fillId="0" borderId="83" xfId="2" applyFont="1" applyBorder="1"/>
    <xf numFmtId="166" fontId="36" fillId="0" borderId="59" xfId="3" applyFont="1" applyBorder="1" applyAlignment="1" applyProtection="1">
      <alignment vertical="center" wrapText="1"/>
    </xf>
    <xf numFmtId="0" fontId="36" fillId="0" borderId="92" xfId="2" applyFont="1" applyBorder="1" applyAlignment="1">
      <alignment horizontal="center" vertical="center" wrapText="1"/>
    </xf>
    <xf numFmtId="0" fontId="33" fillId="0" borderId="93" xfId="2" applyFont="1" applyBorder="1" applyAlignment="1">
      <alignment horizontal="center" vertical="center"/>
    </xf>
    <xf numFmtId="0" fontId="36" fillId="0" borderId="59" xfId="2" applyFont="1" applyBorder="1" applyAlignment="1">
      <alignment horizontal="center" vertical="center" wrapText="1"/>
    </xf>
    <xf numFmtId="0" fontId="36" fillId="0" borderId="94" xfId="2" applyFont="1" applyBorder="1" applyAlignment="1">
      <alignment horizontal="center" vertical="center" wrapText="1"/>
    </xf>
    <xf numFmtId="14" fontId="36" fillId="0" borderId="95" xfId="2" applyNumberFormat="1" applyFont="1" applyBorder="1" applyAlignment="1">
      <alignment horizontal="center" vertical="center" wrapText="1"/>
    </xf>
    <xf numFmtId="0" fontId="41" fillId="0" borderId="59" xfId="2" applyFont="1" applyBorder="1" applyAlignment="1">
      <alignment horizontal="center" vertical="center"/>
    </xf>
    <xf numFmtId="0" fontId="42" fillId="0" borderId="96" xfId="2" applyFont="1" applyBorder="1" applyAlignment="1">
      <alignment horizontal="left" vertical="center"/>
    </xf>
    <xf numFmtId="0" fontId="41" fillId="0" borderId="97" xfId="2" applyFont="1" applyBorder="1" applyAlignment="1">
      <alignment horizontal="center" vertical="center"/>
    </xf>
    <xf numFmtId="0" fontId="33" fillId="0" borderId="85" xfId="2" applyFont="1" applyBorder="1"/>
    <xf numFmtId="166" fontId="36" fillId="0" borderId="93" xfId="3" applyFont="1" applyBorder="1" applyAlignment="1" applyProtection="1">
      <alignment vertical="center" wrapText="1"/>
    </xf>
    <xf numFmtId="0" fontId="36" fillId="0" borderId="93" xfId="2" applyFont="1" applyBorder="1" applyAlignment="1">
      <alignment horizontal="center" vertical="center" wrapText="1"/>
    </xf>
    <xf numFmtId="0" fontId="41" fillId="0" borderId="93" xfId="2" applyFont="1" applyBorder="1" applyAlignment="1">
      <alignment horizontal="center" vertical="center"/>
    </xf>
    <xf numFmtId="0" fontId="42" fillId="0" borderId="98" xfId="2" applyFont="1" applyBorder="1" applyAlignment="1">
      <alignment horizontal="left" vertical="center"/>
    </xf>
    <xf numFmtId="0" fontId="41" fillId="0" borderId="99" xfId="2" applyFont="1" applyBorder="1" applyAlignment="1">
      <alignment horizontal="center" vertical="center"/>
    </xf>
    <xf numFmtId="0" fontId="33" fillId="16" borderId="76" xfId="2" applyFont="1" applyFill="1" applyBorder="1"/>
    <xf numFmtId="166" fontId="36" fillId="18" borderId="77" xfId="3" applyFont="1" applyFill="1" applyBorder="1" applyAlignment="1" applyProtection="1">
      <alignment vertical="center" wrapText="1"/>
    </xf>
    <xf numFmtId="0" fontId="36" fillId="16" borderId="77" xfId="2" applyFont="1" applyFill="1" applyBorder="1" applyAlignment="1">
      <alignment horizontal="center" vertical="center" wrapText="1"/>
    </xf>
    <xf numFmtId="0" fontId="33" fillId="16" borderId="77" xfId="2" applyFont="1" applyFill="1" applyBorder="1" applyAlignment="1">
      <alignment horizontal="center" vertical="center"/>
    </xf>
    <xf numFmtId="0" fontId="36" fillId="16" borderId="100" xfId="2" applyFont="1" applyFill="1" applyBorder="1" applyAlignment="1">
      <alignment horizontal="center" vertical="center" wrapText="1"/>
    </xf>
    <xf numFmtId="0" fontId="40" fillId="16" borderId="77" xfId="2" applyFont="1" applyFill="1" applyBorder="1" applyAlignment="1">
      <alignment horizontal="center" vertical="center"/>
    </xf>
    <xf numFmtId="0" fontId="40" fillId="16" borderId="81" xfId="2" applyFont="1" applyFill="1" applyBorder="1" applyAlignment="1">
      <alignment horizontal="left" vertical="center"/>
    </xf>
    <xf numFmtId="0" fontId="43" fillId="16" borderId="91" xfId="2" applyFont="1" applyFill="1" applyBorder="1" applyAlignment="1">
      <alignment horizontal="center" vertical="center"/>
    </xf>
    <xf numFmtId="0" fontId="33" fillId="0" borderId="101" xfId="2" applyFont="1" applyBorder="1"/>
    <xf numFmtId="166" fontId="36" fillId="0" borderId="92" xfId="3" applyFont="1" applyBorder="1" applyAlignment="1" applyProtection="1">
      <alignment vertical="center" wrapText="1"/>
    </xf>
    <xf numFmtId="0" fontId="33" fillId="0" borderId="92" xfId="2" applyFont="1" applyBorder="1" applyAlignment="1">
      <alignment horizontal="center" vertical="center"/>
    </xf>
    <xf numFmtId="0" fontId="36" fillId="0" borderId="95" xfId="2" applyFont="1" applyBorder="1" applyAlignment="1">
      <alignment horizontal="center" vertical="center" wrapText="1"/>
    </xf>
    <xf numFmtId="0" fontId="41" fillId="0" borderId="102" xfId="2" applyFont="1" applyBorder="1" applyAlignment="1">
      <alignment horizontal="center" vertical="center"/>
    </xf>
    <xf numFmtId="0" fontId="42" fillId="0" borderId="103" xfId="2" applyFont="1" applyBorder="1" applyAlignment="1">
      <alignment horizontal="left" vertical="center"/>
    </xf>
    <xf numFmtId="0" fontId="41" fillId="0" borderId="104" xfId="2" applyFont="1" applyBorder="1" applyAlignment="1">
      <alignment horizontal="center" vertical="center"/>
    </xf>
    <xf numFmtId="0" fontId="40" fillId="0" borderId="105" xfId="2" applyFont="1" applyBorder="1" applyAlignment="1">
      <alignment horizontal="left" vertical="center" wrapText="1"/>
    </xf>
    <xf numFmtId="166" fontId="36" fillId="0" borderId="106" xfId="3" applyFont="1" applyBorder="1" applyAlignment="1" applyProtection="1">
      <alignment vertical="center" wrapText="1"/>
    </xf>
    <xf numFmtId="0" fontId="36" fillId="0" borderId="106" xfId="2" applyFont="1" applyBorder="1" applyAlignment="1">
      <alignment horizontal="center" vertical="center" wrapText="1"/>
    </xf>
    <xf numFmtId="0" fontId="41" fillId="0" borderId="59" xfId="2" applyFont="1" applyBorder="1" applyAlignment="1">
      <alignment horizontal="center" vertical="center" wrapText="1"/>
    </xf>
    <xf numFmtId="0" fontId="42" fillId="0" borderId="107" xfId="2" applyFont="1" applyBorder="1" applyAlignment="1">
      <alignment horizontal="left" vertical="center"/>
    </xf>
    <xf numFmtId="0" fontId="41" fillId="0" borderId="108" xfId="2" applyFont="1" applyBorder="1" applyAlignment="1">
      <alignment horizontal="center" vertical="center" wrapText="1"/>
    </xf>
    <xf numFmtId="0" fontId="40" fillId="0" borderId="109" xfId="2" applyFont="1" applyBorder="1" applyAlignment="1">
      <alignment horizontal="left" vertical="center" wrapText="1"/>
    </xf>
    <xf numFmtId="166" fontId="36" fillId="0" borderId="110" xfId="3" applyFont="1" applyBorder="1" applyAlignment="1" applyProtection="1">
      <alignment vertical="center" wrapText="1"/>
    </xf>
    <xf numFmtId="0" fontId="36" fillId="0" borderId="110" xfId="2" applyFont="1" applyBorder="1" applyAlignment="1">
      <alignment horizontal="center" vertical="center" wrapText="1"/>
    </xf>
    <xf numFmtId="0" fontId="41" fillId="0" borderId="93" xfId="2" applyFont="1" applyBorder="1" applyAlignment="1">
      <alignment horizontal="center" vertical="center" wrapText="1"/>
    </xf>
    <xf numFmtId="0" fontId="42" fillId="0" borderId="111" xfId="2" applyFont="1" applyBorder="1" applyAlignment="1">
      <alignment horizontal="left" vertical="center"/>
    </xf>
    <xf numFmtId="0" fontId="41" fillId="0" borderId="112" xfId="2" applyFont="1" applyBorder="1" applyAlignment="1">
      <alignment horizontal="center" vertical="center" wrapText="1"/>
    </xf>
    <xf numFmtId="0" fontId="40" fillId="16" borderId="113" xfId="2" applyFont="1" applyFill="1" applyBorder="1" applyAlignment="1">
      <alignment horizontal="left" vertical="center" wrapText="1"/>
    </xf>
    <xf numFmtId="166" fontId="40" fillId="18" borderId="114" xfId="3" applyFont="1" applyFill="1" applyBorder="1" applyAlignment="1" applyProtection="1">
      <alignment horizontal="center" vertical="center" wrapText="1"/>
    </xf>
    <xf numFmtId="0" fontId="40" fillId="16" borderId="114" xfId="2" applyFont="1" applyFill="1" applyBorder="1" applyAlignment="1">
      <alignment horizontal="center" vertical="center" wrapText="1"/>
    </xf>
    <xf numFmtId="0" fontId="36" fillId="16" borderId="114" xfId="2" applyFont="1" applyFill="1" applyBorder="1" applyAlignment="1">
      <alignment horizontal="center" vertical="center" wrapText="1"/>
    </xf>
    <xf numFmtId="0" fontId="40" fillId="16" borderId="115" xfId="2" applyFont="1" applyFill="1" applyBorder="1" applyAlignment="1">
      <alignment horizontal="center" vertical="center" wrapText="1"/>
    </xf>
    <xf numFmtId="0" fontId="40" fillId="16" borderId="77" xfId="2" applyFont="1" applyFill="1" applyBorder="1" applyAlignment="1">
      <alignment horizontal="center" vertical="center" wrapText="1"/>
    </xf>
    <xf numFmtId="0" fontId="40" fillId="16" borderId="91" xfId="2" applyFont="1" applyFill="1" applyBorder="1" applyAlignment="1">
      <alignment horizontal="center" vertical="center" wrapText="1"/>
    </xf>
    <xf numFmtId="0" fontId="40" fillId="0" borderId="101" xfId="2" applyFont="1" applyBorder="1" applyAlignment="1">
      <alignment horizontal="left" vertical="center" wrapText="1"/>
    </xf>
    <xf numFmtId="0" fontId="36" fillId="0" borderId="116" xfId="2" applyFont="1" applyBorder="1" applyAlignment="1">
      <alignment horizontal="center" vertical="center" wrapText="1"/>
    </xf>
    <xf numFmtId="0" fontId="36" fillId="0" borderId="102" xfId="2" applyFont="1" applyBorder="1" applyAlignment="1">
      <alignment horizontal="center" vertical="center" wrapText="1"/>
    </xf>
    <xf numFmtId="0" fontId="36" fillId="0" borderId="104" xfId="2" applyFont="1" applyBorder="1" applyAlignment="1">
      <alignment horizontal="center" vertical="center" wrapText="1"/>
    </xf>
    <xf numFmtId="0" fontId="36" fillId="0" borderId="117" xfId="2" applyFont="1" applyBorder="1" applyAlignment="1">
      <alignment horizontal="center" vertical="center" wrapText="1"/>
    </xf>
    <xf numFmtId="0" fontId="36" fillId="0" borderId="108" xfId="2" applyFont="1" applyBorder="1" applyAlignment="1">
      <alignment horizontal="center" vertical="center" wrapText="1"/>
    </xf>
    <xf numFmtId="0" fontId="36" fillId="0" borderId="112" xfId="2" applyFont="1" applyBorder="1" applyAlignment="1">
      <alignment horizontal="center" vertical="center" wrapText="1"/>
    </xf>
    <xf numFmtId="0" fontId="36" fillId="16" borderId="115" xfId="2" applyFont="1" applyFill="1" applyBorder="1" applyAlignment="1">
      <alignment horizontal="center" vertical="center" wrapText="1"/>
    </xf>
    <xf numFmtId="0" fontId="33" fillId="0" borderId="92" xfId="2" applyFont="1" applyBorder="1" applyAlignment="1">
      <alignment horizontal="center" vertical="center" wrapText="1"/>
    </xf>
    <xf numFmtId="0" fontId="33" fillId="0" borderId="110" xfId="2" applyFont="1" applyBorder="1" applyAlignment="1">
      <alignment horizontal="center" vertical="center" wrapText="1"/>
    </xf>
    <xf numFmtId="0" fontId="42" fillId="0" borderId="111" xfId="2" applyFont="1" applyBorder="1" applyAlignment="1">
      <alignment horizontal="left" vertical="center" wrapText="1"/>
    </xf>
    <xf numFmtId="0" fontId="40" fillId="16" borderId="81" xfId="2" applyFont="1" applyFill="1" applyBorder="1" applyAlignment="1">
      <alignment horizontal="left" vertical="center" wrapText="1"/>
    </xf>
    <xf numFmtId="0" fontId="33" fillId="0" borderId="118" xfId="2" applyFont="1" applyBorder="1" applyAlignment="1">
      <alignment horizontal="center" vertical="center" wrapText="1"/>
    </xf>
    <xf numFmtId="0" fontId="36" fillId="0" borderId="118" xfId="2" applyFont="1" applyBorder="1" applyAlignment="1">
      <alignment horizontal="center" vertical="center" wrapText="1"/>
    </xf>
    <xf numFmtId="166" fontId="40" fillId="16" borderId="114" xfId="3" applyFont="1" applyFill="1" applyBorder="1" applyAlignment="1" applyProtection="1">
      <alignment horizontal="center" vertical="center" wrapText="1"/>
    </xf>
    <xf numFmtId="0" fontId="36" fillId="0" borderId="101" xfId="2" applyFont="1" applyBorder="1" applyAlignment="1">
      <alignment horizontal="left" vertical="top" wrapText="1"/>
    </xf>
    <xf numFmtId="14" fontId="36" fillId="0" borderId="117" xfId="2" applyNumberFormat="1" applyFont="1" applyBorder="1" applyAlignment="1">
      <alignment horizontal="center" vertical="center" wrapText="1"/>
    </xf>
    <xf numFmtId="0" fontId="33" fillId="0" borderId="106" xfId="2" applyFont="1" applyBorder="1" applyAlignment="1">
      <alignment horizontal="center" vertical="center" wrapText="1"/>
    </xf>
    <xf numFmtId="0" fontId="36" fillId="0" borderId="105" xfId="2" applyFont="1" applyBorder="1" applyAlignment="1">
      <alignment horizontal="left" vertical="top" wrapText="1"/>
    </xf>
    <xf numFmtId="0" fontId="36" fillId="0" borderId="109" xfId="2" applyFont="1" applyBorder="1" applyAlignment="1">
      <alignment horizontal="left" vertical="top" wrapText="1"/>
    </xf>
    <xf numFmtId="0" fontId="42" fillId="0" borderId="111" xfId="2" applyFont="1" applyBorder="1" applyAlignment="1">
      <alignment horizontal="left" vertical="center" wrapText="1" shrinkToFit="1"/>
    </xf>
    <xf numFmtId="0" fontId="40" fillId="16" borderId="119" xfId="2" applyFont="1" applyFill="1" applyBorder="1" applyAlignment="1">
      <alignment horizontal="left" vertical="center" wrapText="1"/>
    </xf>
    <xf numFmtId="166" fontId="40" fillId="18" borderId="120" xfId="3" applyFont="1" applyFill="1" applyBorder="1" applyAlignment="1" applyProtection="1">
      <alignment horizontal="center" vertical="center" wrapText="1"/>
    </xf>
    <xf numFmtId="0" fontId="40" fillId="16" borderId="120" xfId="2" applyFont="1" applyFill="1" applyBorder="1" applyAlignment="1">
      <alignment horizontal="center" vertical="center" wrapText="1"/>
    </xf>
    <xf numFmtId="0" fontId="36" fillId="16" borderId="120" xfId="2" applyFont="1" applyFill="1" applyBorder="1" applyAlignment="1">
      <alignment horizontal="center" vertical="center" wrapText="1"/>
    </xf>
    <xf numFmtId="0" fontId="40" fillId="16" borderId="121" xfId="2" applyFont="1" applyFill="1" applyBorder="1" applyAlignment="1">
      <alignment horizontal="center" vertical="center" wrapText="1"/>
    </xf>
    <xf numFmtId="0" fontId="36" fillId="19" borderId="59" xfId="2" applyFont="1" applyFill="1" applyBorder="1" applyAlignment="1">
      <alignment horizontal="center" vertical="center" wrapText="1"/>
    </xf>
    <xf numFmtId="0" fontId="44" fillId="20" borderId="87" xfId="2" applyFont="1" applyFill="1" applyBorder="1" applyAlignment="1">
      <alignment horizontal="center"/>
    </xf>
    <xf numFmtId="0" fontId="45" fillId="20" borderId="82" xfId="2" applyFont="1" applyFill="1" applyBorder="1" applyAlignment="1">
      <alignment horizontal="center" vertical="center"/>
    </xf>
    <xf numFmtId="0" fontId="45" fillId="0" borderId="123" xfId="2" applyFont="1" applyBorder="1" applyAlignment="1">
      <alignment horizontal="center" vertical="center" wrapText="1"/>
    </xf>
    <xf numFmtId="0" fontId="45" fillId="0" borderId="110" xfId="2" applyFont="1" applyBorder="1" applyAlignment="1">
      <alignment horizontal="center" vertical="center" wrapText="1"/>
    </xf>
    <xf numFmtId="0" fontId="45" fillId="0" borderId="118" xfId="2" applyFont="1" applyBorder="1" applyAlignment="1">
      <alignment horizontal="center" vertical="center" wrapText="1"/>
    </xf>
    <xf numFmtId="0" fontId="45" fillId="0" borderId="124" xfId="2" applyFont="1" applyBorder="1" applyAlignment="1">
      <alignment horizontal="center" vertical="center" wrapText="1"/>
    </xf>
    <xf numFmtId="0" fontId="45" fillId="0" borderId="109" xfId="2" applyFont="1" applyBorder="1" applyAlignment="1">
      <alignment horizontal="center" vertical="center" wrapText="1"/>
    </xf>
    <xf numFmtId="0" fontId="45" fillId="0" borderId="125" xfId="2" applyFont="1" applyBorder="1" applyAlignment="1">
      <alignment horizontal="center" vertical="center" wrapText="1"/>
    </xf>
    <xf numFmtId="0" fontId="35" fillId="0" borderId="92" xfId="2" applyFont="1" applyBorder="1" applyAlignment="1">
      <alignment horizontal="center" vertical="center" wrapText="1"/>
    </xf>
    <xf numFmtId="0" fontId="45" fillId="0" borderId="59" xfId="2" applyFont="1" applyBorder="1" applyAlignment="1">
      <alignment horizontal="center" vertical="center" wrapText="1"/>
    </xf>
    <xf numFmtId="0" fontId="45" fillId="0" borderId="126" xfId="2" applyFont="1" applyBorder="1" applyAlignment="1">
      <alignment horizontal="center" vertical="center" wrapText="1"/>
    </xf>
    <xf numFmtId="0" fontId="45" fillId="0" borderId="111" xfId="2" applyFont="1" applyBorder="1" applyAlignment="1">
      <alignment horizontal="center" vertical="center" wrapText="1"/>
    </xf>
    <xf numFmtId="0" fontId="35" fillId="0" borderId="118" xfId="2" applyFont="1" applyBorder="1" applyAlignment="1">
      <alignment horizontal="center" vertical="center" wrapText="1"/>
    </xf>
    <xf numFmtId="0" fontId="42" fillId="0" borderId="111" xfId="2" applyFont="1" applyBorder="1" applyAlignment="1">
      <alignment vertical="center"/>
    </xf>
    <xf numFmtId="166" fontId="46" fillId="18" borderId="120" xfId="2" applyNumberFormat="1" applyFont="1" applyFill="1" applyBorder="1" applyAlignment="1">
      <alignment horizontal="center" vertical="center" wrapText="1"/>
    </xf>
    <xf numFmtId="14" fontId="36" fillId="0" borderId="110" xfId="2" applyNumberFormat="1" applyFont="1" applyBorder="1" applyAlignment="1">
      <alignment horizontal="center" vertical="center" wrapText="1"/>
    </xf>
    <xf numFmtId="0" fontId="42" fillId="0" borderId="103" xfId="2" applyFont="1" applyBorder="1" applyAlignment="1">
      <alignment vertical="center"/>
    </xf>
    <xf numFmtId="0" fontId="35" fillId="0" borderId="106" xfId="2" applyFont="1" applyBorder="1" applyAlignment="1">
      <alignment horizontal="center" vertical="center" wrapText="1"/>
    </xf>
    <xf numFmtId="0" fontId="42" fillId="0" borderId="107" xfId="2" applyFont="1" applyBorder="1" applyAlignment="1">
      <alignment vertical="center"/>
    </xf>
    <xf numFmtId="0" fontId="35" fillId="0" borderId="110" xfId="2" applyFont="1" applyBorder="1" applyAlignment="1">
      <alignment horizontal="center" vertical="center" wrapText="1"/>
    </xf>
    <xf numFmtId="0" fontId="47" fillId="16" borderId="79" xfId="2" applyFont="1" applyFill="1" applyBorder="1" applyAlignment="1">
      <alignment horizontal="center" vertical="center" wrapText="1"/>
    </xf>
    <xf numFmtId="0" fontId="47" fillId="16" borderId="114" xfId="2" applyFont="1" applyFill="1" applyBorder="1" applyAlignment="1">
      <alignment horizontal="center" vertical="center" wrapText="1"/>
    </xf>
    <xf numFmtId="0" fontId="47" fillId="16" borderId="127" xfId="2" applyFont="1" applyFill="1" applyBorder="1" applyAlignment="1">
      <alignment horizontal="center" vertical="center" wrapText="1"/>
    </xf>
    <xf numFmtId="0" fontId="46" fillId="16" borderId="113" xfId="2" applyFont="1" applyFill="1" applyBorder="1" applyAlignment="1">
      <alignment horizontal="left" vertical="center" wrapText="1"/>
    </xf>
    <xf numFmtId="0" fontId="34" fillId="16" borderId="114" xfId="2" applyFont="1" applyFill="1" applyBorder="1" applyAlignment="1">
      <alignment vertical="center"/>
    </xf>
    <xf numFmtId="0" fontId="46" fillId="16" borderId="114" xfId="2" applyFont="1" applyFill="1" applyBorder="1" applyAlignment="1">
      <alignment horizontal="center" vertical="center" wrapText="1"/>
    </xf>
    <xf numFmtId="0" fontId="46" fillId="16" borderId="115" xfId="2" applyFont="1" applyFill="1" applyBorder="1" applyAlignment="1">
      <alignment horizontal="center" vertical="center" wrapText="1"/>
    </xf>
    <xf numFmtId="0" fontId="46" fillId="16" borderId="77" xfId="2" applyFont="1" applyFill="1" applyBorder="1" applyAlignment="1">
      <alignment horizontal="center" vertical="center" wrapText="1"/>
    </xf>
    <xf numFmtId="0" fontId="46" fillId="16" borderId="80" xfId="2" applyFont="1" applyFill="1" applyBorder="1" applyAlignment="1">
      <alignment horizontal="left" vertical="center" wrapText="1"/>
    </xf>
    <xf numFmtId="0" fontId="46" fillId="16" borderId="91" xfId="2" applyFont="1" applyFill="1" applyBorder="1" applyAlignment="1">
      <alignment horizontal="center" vertical="center" wrapText="1"/>
    </xf>
    <xf numFmtId="0" fontId="32" fillId="0" borderId="54" xfId="2" applyAlignment="1">
      <alignment vertical="center"/>
    </xf>
    <xf numFmtId="0" fontId="46" fillId="16" borderId="113" xfId="2" applyFont="1" applyFill="1" applyBorder="1" applyAlignment="1">
      <alignment horizontal="center" vertical="center" wrapText="1"/>
    </xf>
    <xf numFmtId="0" fontId="46" fillId="16" borderId="80" xfId="2" applyFont="1" applyFill="1" applyBorder="1" applyAlignment="1">
      <alignment horizontal="center" vertical="center" wrapText="1"/>
    </xf>
    <xf numFmtId="0" fontId="39" fillId="0" borderId="54" xfId="2" applyFont="1" applyAlignment="1">
      <alignment horizontal="left" vertical="center"/>
    </xf>
    <xf numFmtId="0" fontId="44" fillId="0" borderId="54" xfId="2" applyFont="1" applyAlignment="1">
      <alignment horizontal="left" vertical="center"/>
    </xf>
    <xf numFmtId="0" fontId="33" fillId="0" borderId="54" xfId="2" applyFont="1" applyAlignment="1">
      <alignment horizontal="left" vertical="center" wrapText="1"/>
    </xf>
    <xf numFmtId="0" fontId="32" fillId="0" borderId="54" xfId="2" applyAlignment="1">
      <alignment horizontal="left"/>
    </xf>
    <xf numFmtId="0" fontId="33" fillId="0" borderId="87" xfId="2" applyFont="1" applyBorder="1" applyAlignment="1">
      <alignment horizontal="center" vertical="center"/>
    </xf>
    <xf numFmtId="0" fontId="35" fillId="0" borderId="128" xfId="2" applyFont="1" applyBorder="1" applyAlignment="1">
      <alignment horizontal="center" vertical="center" wrapText="1"/>
    </xf>
    <xf numFmtId="0" fontId="49" fillId="0" borderId="122" xfId="2" applyFont="1" applyBorder="1" applyAlignment="1">
      <alignment horizontal="center" vertical="top" wrapText="1"/>
    </xf>
    <xf numFmtId="0" fontId="35" fillId="0" borderId="122" xfId="2" applyFont="1" applyBorder="1" applyAlignment="1">
      <alignment horizontal="center" vertical="center" wrapText="1"/>
    </xf>
    <xf numFmtId="0" fontId="35" fillId="0" borderId="122" xfId="2" applyFont="1" applyBorder="1" applyAlignment="1">
      <alignment horizontal="center"/>
    </xf>
    <xf numFmtId="0" fontId="50" fillId="0" borderId="122" xfId="2" applyFont="1" applyBorder="1" applyAlignment="1">
      <alignment vertical="center"/>
    </xf>
    <xf numFmtId="0" fontId="35" fillId="0" borderId="82" xfId="2" applyFont="1" applyBorder="1" applyAlignment="1">
      <alignment horizontal="center"/>
    </xf>
    <xf numFmtId="0" fontId="33" fillId="0" borderId="83" xfId="2" applyFont="1" applyBorder="1" applyAlignment="1">
      <alignment horizontal="center" vertical="center"/>
    </xf>
    <xf numFmtId="0" fontId="35" fillId="0" borderId="59" xfId="2" applyFont="1" applyBorder="1" applyAlignment="1">
      <alignment horizontal="center" vertical="center" wrapText="1"/>
    </xf>
    <xf numFmtId="0" fontId="35" fillId="0" borderId="129" xfId="2" applyFont="1" applyBorder="1" applyAlignment="1">
      <alignment horizontal="center" vertical="top" wrapText="1"/>
    </xf>
    <xf numFmtId="0" fontId="35" fillId="0" borderId="59" xfId="2" applyFont="1" applyBorder="1" applyAlignment="1">
      <alignment horizontal="center"/>
    </xf>
    <xf numFmtId="0" fontId="50" fillId="0" borderId="59" xfId="2" applyFont="1" applyBorder="1" applyAlignment="1">
      <alignment vertical="center"/>
    </xf>
    <xf numFmtId="0" fontId="35" fillId="0" borderId="84" xfId="2" applyFont="1" applyBorder="1" applyAlignment="1">
      <alignment horizontal="center"/>
    </xf>
    <xf numFmtId="0" fontId="35" fillId="0" borderId="84" xfId="2" applyFont="1" applyBorder="1" applyAlignment="1">
      <alignment horizontal="center" vertical="center" wrapText="1"/>
    </xf>
    <xf numFmtId="0" fontId="50" fillId="0" borderId="59" xfId="2" applyFont="1" applyBorder="1" applyAlignment="1">
      <alignment vertical="center" wrapText="1"/>
    </xf>
    <xf numFmtId="0" fontId="35" fillId="0" borderId="59" xfId="2" applyFont="1" applyBorder="1" applyAlignment="1">
      <alignment horizontal="center" vertical="top" wrapText="1"/>
    </xf>
    <xf numFmtId="0" fontId="35" fillId="0" borderId="84" xfId="2" applyFont="1" applyBorder="1" applyAlignment="1">
      <alignment horizontal="center" vertical="top" wrapText="1"/>
    </xf>
    <xf numFmtId="0" fontId="50" fillId="0" borderId="59" xfId="2" applyFont="1" applyBorder="1" applyAlignment="1">
      <alignment vertical="center" wrapText="1" shrinkToFit="1"/>
    </xf>
    <xf numFmtId="0" fontId="35" fillId="0" borderId="102" xfId="2" applyFont="1" applyBorder="1" applyAlignment="1">
      <alignment horizontal="center" vertical="center" wrapText="1"/>
    </xf>
    <xf numFmtId="0" fontId="35" fillId="0" borderId="93" xfId="2" applyFont="1" applyBorder="1" applyAlignment="1">
      <alignment horizontal="center" vertical="center" wrapText="1"/>
    </xf>
    <xf numFmtId="0" fontId="35" fillId="0" borderId="130" xfId="2" applyFont="1" applyBorder="1" applyAlignment="1">
      <alignment horizontal="center" vertical="top" wrapText="1"/>
    </xf>
    <xf numFmtId="0" fontId="35" fillId="0" borderId="131" xfId="2" applyFont="1" applyBorder="1" applyAlignment="1">
      <alignment horizontal="center" vertical="top" wrapText="1"/>
    </xf>
    <xf numFmtId="0" fontId="35" fillId="19" borderId="59" xfId="2" applyFont="1" applyFill="1" applyBorder="1" applyAlignment="1">
      <alignment horizontal="center" vertical="center" wrapText="1"/>
    </xf>
    <xf numFmtId="0" fontId="35" fillId="0" borderId="132" xfId="2" applyFont="1" applyBorder="1" applyAlignment="1">
      <alignment horizontal="center" vertical="top" wrapText="1"/>
    </xf>
    <xf numFmtId="0" fontId="35" fillId="0" borderId="117" xfId="2" applyFont="1" applyBorder="1" applyAlignment="1">
      <alignment horizontal="center" vertical="top" wrapText="1"/>
    </xf>
    <xf numFmtId="0" fontId="33" fillId="0" borderId="84" xfId="2" applyFont="1" applyBorder="1" applyAlignment="1">
      <alignment horizontal="center" vertical="top" wrapText="1"/>
    </xf>
    <xf numFmtId="166" fontId="51" fillId="19" borderId="83" xfId="3" applyFont="1" applyFill="1" applyBorder="1" applyAlignment="1" applyProtection="1">
      <alignment horizontal="center" vertical="center" wrapText="1"/>
    </xf>
    <xf numFmtId="14" fontId="35" fillId="0" borderId="131" xfId="2" applyNumberFormat="1" applyFont="1" applyBorder="1" applyAlignment="1">
      <alignment horizontal="center" vertical="center" wrapText="1"/>
    </xf>
    <xf numFmtId="0" fontId="35" fillId="0" borderId="95" xfId="2" applyFont="1" applyBorder="1" applyAlignment="1">
      <alignment horizontal="center" vertical="top" wrapText="1"/>
    </xf>
    <xf numFmtId="166" fontId="51" fillId="19" borderId="83" xfId="2" applyNumberFormat="1" applyFont="1" applyFill="1" applyBorder="1" applyAlignment="1">
      <alignment horizontal="center" vertical="center" wrapText="1"/>
    </xf>
    <xf numFmtId="0" fontId="52" fillId="0" borderId="59" xfId="2" applyFont="1" applyBorder="1"/>
    <xf numFmtId="0" fontId="51" fillId="0" borderId="84" xfId="2" applyFont="1" applyBorder="1" applyAlignment="1">
      <alignment horizontal="center" vertical="center" wrapText="1"/>
    </xf>
    <xf numFmtId="0" fontId="33" fillId="19" borderId="83" xfId="2" applyFont="1" applyFill="1" applyBorder="1" applyAlignment="1">
      <alignment horizontal="center" vertical="center"/>
    </xf>
    <xf numFmtId="0" fontId="35" fillId="0" borderId="116" xfId="2" applyFont="1" applyBorder="1" applyAlignment="1">
      <alignment horizontal="center" vertical="center" wrapText="1"/>
    </xf>
    <xf numFmtId="0" fontId="33" fillId="19" borderId="85" xfId="2" applyFont="1" applyFill="1" applyBorder="1" applyAlignment="1">
      <alignment horizontal="center" vertical="center"/>
    </xf>
    <xf numFmtId="14" fontId="53" fillId="0" borderId="133" xfId="2" applyNumberFormat="1" applyFont="1" applyBorder="1" applyAlignment="1">
      <alignment horizontal="center" vertical="center" wrapText="1"/>
    </xf>
    <xf numFmtId="0" fontId="35" fillId="0" borderId="95" xfId="2" applyFont="1" applyBorder="1" applyAlignment="1">
      <alignment horizontal="center" vertical="center" wrapText="1"/>
    </xf>
    <xf numFmtId="0" fontId="52" fillId="0" borderId="93" xfId="2" applyFont="1" applyBorder="1"/>
    <xf numFmtId="0" fontId="51" fillId="0" borderId="86" xfId="2" applyFont="1" applyBorder="1" applyAlignment="1">
      <alignment horizontal="center" vertical="center" wrapText="1"/>
    </xf>
    <xf numFmtId="0" fontId="54" fillId="21" borderId="79" xfId="2" applyFont="1" applyFill="1" applyBorder="1" applyAlignment="1">
      <alignment horizontal="center" vertical="center" wrapText="1"/>
    </xf>
    <xf numFmtId="0" fontId="54" fillId="21" borderId="77" xfId="2" applyFont="1" applyFill="1" applyBorder="1" applyAlignment="1">
      <alignment horizontal="center" vertical="center" wrapText="1"/>
    </xf>
    <xf numFmtId="0" fontId="54" fillId="21" borderId="78" xfId="2" applyFont="1" applyFill="1" applyBorder="1" applyAlignment="1">
      <alignment horizontal="center" vertical="center" wrapText="1"/>
    </xf>
    <xf numFmtId="0" fontId="40" fillId="0" borderId="54" xfId="2" applyFont="1" applyAlignment="1">
      <alignment horizontal="left" vertical="center"/>
    </xf>
    <xf numFmtId="0" fontId="55" fillId="19" borderId="134" xfId="2" applyFont="1" applyFill="1" applyBorder="1" applyAlignment="1">
      <alignment horizontal="center" vertical="center" wrapText="1"/>
    </xf>
    <xf numFmtId="0" fontId="56" fillId="19" borderId="134" xfId="2" applyFont="1" applyFill="1" applyBorder="1" applyAlignment="1">
      <alignment horizontal="center" vertical="center" wrapText="1"/>
    </xf>
    <xf numFmtId="0" fontId="57" fillId="22" borderId="135" xfId="2" applyFont="1" applyFill="1" applyBorder="1" applyAlignment="1">
      <alignment horizontal="center" vertical="center" wrapText="1"/>
    </xf>
    <xf numFmtId="0" fontId="57" fillId="22" borderId="135" xfId="2" applyFont="1" applyFill="1" applyBorder="1" applyAlignment="1">
      <alignment horizontal="center" vertical="center"/>
    </xf>
    <xf numFmtId="0" fontId="55" fillId="19" borderId="54" xfId="2" applyFont="1" applyFill="1" applyAlignment="1">
      <alignment horizontal="center" vertical="center" wrapText="1"/>
    </xf>
    <xf numFmtId="14" fontId="55" fillId="19" borderId="54" xfId="2" applyNumberFormat="1" applyFont="1" applyFill="1" applyAlignment="1">
      <alignment horizontal="center" vertical="center" wrapText="1"/>
    </xf>
    <xf numFmtId="0" fontId="57" fillId="19" borderId="54" xfId="2" applyFont="1" applyFill="1" applyAlignment="1">
      <alignment horizontal="center" vertical="center" wrapText="1"/>
    </xf>
    <xf numFmtId="0" fontId="58" fillId="0" borderId="54" xfId="4" applyFont="1"/>
    <xf numFmtId="0" fontId="58" fillId="0" borderId="54" xfId="4" applyFont="1" applyAlignment="1">
      <alignment horizontal="center"/>
    </xf>
    <xf numFmtId="0" fontId="59" fillId="0" borderId="59" xfId="4" applyFont="1" applyBorder="1" applyAlignment="1">
      <alignment horizontal="center"/>
    </xf>
    <xf numFmtId="14" fontId="59" fillId="0" borderId="59" xfId="4" applyNumberFormat="1" applyFont="1" applyBorder="1" applyAlignment="1">
      <alignment horizontal="center"/>
    </xf>
    <xf numFmtId="0" fontId="0" fillId="0" borderId="59" xfId="4" applyFont="1" applyBorder="1" applyAlignment="1">
      <alignment horizontal="center"/>
    </xf>
    <xf numFmtId="0" fontId="31" fillId="24" borderId="59" xfId="5" applyBorder="1"/>
    <xf numFmtId="0" fontId="31" fillId="24" borderId="59" xfId="5" applyBorder="1" applyAlignment="1">
      <alignment horizontal="center"/>
    </xf>
    <xf numFmtId="0" fontId="61" fillId="0" borderId="54" xfId="4" applyFont="1"/>
    <xf numFmtId="1" fontId="61" fillId="0" borderId="59" xfId="4" applyNumberFormat="1" applyFont="1" applyBorder="1" applyAlignment="1">
      <alignment horizontal="center" vertical="top" wrapText="1"/>
    </xf>
    <xf numFmtId="0" fontId="61" fillId="0" borderId="59" xfId="4" applyFont="1" applyBorder="1"/>
    <xf numFmtId="0" fontId="61" fillId="0" borderId="59" xfId="4" applyFont="1" applyBorder="1" applyAlignment="1">
      <alignment wrapText="1"/>
    </xf>
    <xf numFmtId="1" fontId="61" fillId="0" borderId="59" xfId="4" applyNumberFormat="1" applyFont="1" applyBorder="1" applyAlignment="1">
      <alignment horizontal="center" vertical="center" wrapText="1"/>
    </xf>
    <xf numFmtId="0" fontId="62" fillId="0" borderId="54" xfId="4" applyFont="1"/>
    <xf numFmtId="0" fontId="31" fillId="24" borderId="59" xfId="5" applyBorder="1" applyAlignment="1">
      <alignment horizontal="center" wrapText="1"/>
    </xf>
    <xf numFmtId="14" fontId="63" fillId="0" borderId="138" xfId="6" applyNumberFormat="1" applyFont="1" applyBorder="1" applyAlignment="1">
      <alignment horizontal="center" vertical="center" wrapText="1"/>
    </xf>
    <xf numFmtId="0" fontId="64" fillId="0" borderId="59" xfId="4" applyFont="1" applyBorder="1" applyAlignment="1">
      <alignment horizontal="center"/>
    </xf>
    <xf numFmtId="0" fontId="64" fillId="0" borderId="139" xfId="4" applyFont="1" applyBorder="1"/>
    <xf numFmtId="0" fontId="65" fillId="26" borderId="139" xfId="4" applyFont="1" applyFill="1" applyBorder="1" applyAlignment="1">
      <alignment horizontal="center"/>
    </xf>
    <xf numFmtId="0" fontId="58" fillId="11" borderId="139" xfId="4" applyFont="1" applyFill="1" applyBorder="1" applyAlignment="1">
      <alignment horizontal="center"/>
    </xf>
    <xf numFmtId="0" fontId="64" fillId="0" borderId="54" xfId="4" applyFont="1"/>
    <xf numFmtId="0" fontId="66" fillId="0" borderId="54" xfId="7"/>
    <xf numFmtId="0" fontId="65" fillId="26" borderId="54" xfId="4" applyFont="1" applyFill="1" applyAlignment="1">
      <alignment horizontal="center"/>
    </xf>
    <xf numFmtId="0" fontId="58" fillId="11" borderId="54" xfId="4" applyFont="1" applyFill="1" applyAlignment="1">
      <alignment horizontal="center"/>
    </xf>
    <xf numFmtId="0" fontId="67" fillId="0" borderId="54" xfId="4" applyFont="1"/>
    <xf numFmtId="0" fontId="68" fillId="0" borderId="54" xfId="4" applyFont="1" applyAlignment="1">
      <alignment vertical="center"/>
    </xf>
    <xf numFmtId="0" fontId="22" fillId="0" borderId="54" xfId="4"/>
    <xf numFmtId="0" fontId="69" fillId="0" borderId="54" xfId="4" applyFont="1" applyAlignment="1">
      <alignment vertical="center"/>
    </xf>
    <xf numFmtId="0" fontId="70" fillId="0" borderId="54" xfId="8" applyAlignment="1" applyProtection="1"/>
    <xf numFmtId="0" fontId="71" fillId="26" borderId="54" xfId="4" applyFont="1" applyFill="1" applyAlignment="1">
      <alignment horizontal="center" vertical="center"/>
    </xf>
    <xf numFmtId="0" fontId="67" fillId="11" borderId="54" xfId="4" applyFont="1" applyFill="1" applyAlignment="1">
      <alignment horizontal="center"/>
    </xf>
    <xf numFmtId="0" fontId="64" fillId="0" borderId="140" xfId="4" applyFont="1" applyBorder="1"/>
    <xf numFmtId="0" fontId="65" fillId="26" borderId="140" xfId="4" applyFont="1" applyFill="1" applyBorder="1" applyAlignment="1">
      <alignment horizontal="center"/>
    </xf>
    <xf numFmtId="0" fontId="58" fillId="11" borderId="140" xfId="4" applyFont="1" applyFill="1" applyBorder="1" applyAlignment="1">
      <alignment horizontal="center"/>
    </xf>
    <xf numFmtId="0" fontId="58" fillId="0" borderId="54" xfId="4" applyFont="1" applyAlignment="1">
      <alignment vertical="center"/>
    </xf>
    <xf numFmtId="0" fontId="72" fillId="25" borderId="54" xfId="4" applyFont="1" applyFill="1" applyAlignment="1">
      <alignment horizontal="right" vertical="center"/>
    </xf>
    <xf numFmtId="0" fontId="72" fillId="25" borderId="54" xfId="4" applyFont="1" applyFill="1" applyAlignment="1">
      <alignment vertical="center"/>
    </xf>
    <xf numFmtId="0" fontId="73" fillId="25" borderId="54" xfId="4" applyFont="1" applyFill="1" applyAlignment="1">
      <alignment vertical="center"/>
    </xf>
    <xf numFmtId="0" fontId="60" fillId="25" borderId="54" xfId="4" applyFont="1" applyFill="1" applyAlignment="1">
      <alignment horizontal="left" vertical="center"/>
    </xf>
    <xf numFmtId="0" fontId="60" fillId="25" borderId="54" xfId="4" applyFont="1" applyFill="1" applyAlignment="1">
      <alignment horizontal="left" vertical="center" indent="2"/>
    </xf>
    <xf numFmtId="0" fontId="74" fillId="0" borderId="54" xfId="4" applyFont="1" applyAlignment="1">
      <alignment horizontal="center"/>
    </xf>
    <xf numFmtId="0" fontId="61" fillId="0" borderId="54" xfId="6"/>
    <xf numFmtId="9" fontId="61" fillId="0" borderId="54" xfId="9" applyFont="1"/>
    <xf numFmtId="10" fontId="61" fillId="0" borderId="54" xfId="6" applyNumberFormat="1"/>
    <xf numFmtId="0" fontId="61" fillId="13" borderId="54" xfId="6" applyFill="1"/>
    <xf numFmtId="3" fontId="61" fillId="0" borderId="54" xfId="6" applyNumberFormat="1"/>
    <xf numFmtId="8" fontId="61" fillId="0" borderId="54" xfId="6" applyNumberFormat="1"/>
    <xf numFmtId="0" fontId="62" fillId="13" borderId="54" xfId="6" applyFont="1" applyFill="1"/>
    <xf numFmtId="1" fontId="61" fillId="0" borderId="54" xfId="6" applyNumberFormat="1"/>
    <xf numFmtId="3" fontId="31" fillId="27" borderId="54" xfId="10" applyNumberFormat="1"/>
    <xf numFmtId="3" fontId="75" fillId="15" borderId="54" xfId="11" applyNumberFormat="1"/>
    <xf numFmtId="0" fontId="62" fillId="0" borderId="54" xfId="6" applyFont="1"/>
    <xf numFmtId="0" fontId="31" fillId="24" borderId="54" xfId="5"/>
    <xf numFmtId="3" fontId="31" fillId="27" borderId="54" xfId="10" applyNumberFormat="1" applyBorder="1"/>
    <xf numFmtId="3" fontId="75" fillId="15" borderId="54" xfId="11" applyNumberFormat="1" applyBorder="1"/>
    <xf numFmtId="0" fontId="62" fillId="0" borderId="54" xfId="6" applyFont="1" applyAlignment="1">
      <alignment wrapText="1"/>
    </xf>
    <xf numFmtId="3" fontId="31" fillId="27" borderId="94" xfId="10" applyNumberFormat="1" applyBorder="1"/>
    <xf numFmtId="3" fontId="75" fillId="15" borderId="141" xfId="11" applyNumberFormat="1" applyBorder="1"/>
    <xf numFmtId="3" fontId="61" fillId="0" borderId="141" xfId="6" applyNumberFormat="1" applyBorder="1"/>
    <xf numFmtId="0" fontId="61" fillId="0" borderId="141" xfId="6" applyBorder="1"/>
    <xf numFmtId="0" fontId="62" fillId="0" borderId="133" xfId="6" applyFont="1" applyBorder="1" applyAlignment="1">
      <alignment horizontal="left" vertical="center" wrapText="1"/>
    </xf>
    <xf numFmtId="0" fontId="61" fillId="0" borderId="142" xfId="6" applyBorder="1"/>
    <xf numFmtId="9" fontId="75" fillId="15" borderId="143" xfId="11" applyNumberFormat="1" applyBorder="1"/>
    <xf numFmtId="9" fontId="75" fillId="0" borderId="143" xfId="11" applyNumberFormat="1" applyFill="1" applyBorder="1"/>
    <xf numFmtId="9" fontId="61" fillId="0" borderId="143" xfId="6" applyNumberFormat="1" applyBorder="1"/>
    <xf numFmtId="0" fontId="61" fillId="0" borderId="143" xfId="6" applyBorder="1"/>
    <xf numFmtId="0" fontId="61" fillId="0" borderId="144" xfId="6" applyBorder="1" applyAlignment="1">
      <alignment horizontal="left" vertical="center"/>
    </xf>
    <xf numFmtId="3" fontId="61" fillId="0" borderId="59" xfId="6" applyNumberFormat="1" applyBorder="1"/>
    <xf numFmtId="0" fontId="61" fillId="0" borderId="141" xfId="6" applyBorder="1" applyAlignment="1">
      <alignment wrapText="1"/>
    </xf>
    <xf numFmtId="0" fontId="62" fillId="0" borderId="133" xfId="6" applyFont="1" applyBorder="1" applyAlignment="1">
      <alignment horizontal="left" vertical="center"/>
    </xf>
    <xf numFmtId="3" fontId="61" fillId="0" borderId="141" xfId="6" applyNumberFormat="1" applyBorder="1" applyAlignment="1">
      <alignment wrapText="1"/>
    </xf>
    <xf numFmtId="3" fontId="62" fillId="0" borderId="133" xfId="6" applyNumberFormat="1" applyFont="1" applyBorder="1" applyAlignment="1">
      <alignment horizontal="left" vertical="center"/>
    </xf>
    <xf numFmtId="168" fontId="62" fillId="25" borderId="54" xfId="6" applyNumberFormat="1" applyFont="1" applyFill="1"/>
    <xf numFmtId="0" fontId="62" fillId="0" borderId="59" xfId="6" applyFont="1" applyBorder="1" applyAlignment="1">
      <alignment vertical="center"/>
    </xf>
    <xf numFmtId="168" fontId="29" fillId="27" borderId="54" xfId="10" applyNumberFormat="1" applyFont="1"/>
    <xf numFmtId="168" fontId="62" fillId="0" borderId="59" xfId="6" applyNumberFormat="1" applyFont="1" applyBorder="1" applyAlignment="1">
      <alignment horizontal="center" vertical="center"/>
    </xf>
    <xf numFmtId="0" fontId="31" fillId="27" borderId="54" xfId="10"/>
    <xf numFmtId="0" fontId="31" fillId="25" borderId="54" xfId="6" applyFont="1" applyFill="1" applyAlignment="1">
      <alignment horizontal="right"/>
    </xf>
    <xf numFmtId="0" fontId="76" fillId="15" borderId="54" xfId="11" applyFont="1" applyAlignment="1">
      <alignment horizontal="center" vertical="center"/>
    </xf>
    <xf numFmtId="0" fontId="29" fillId="24" borderId="54" xfId="5" applyFont="1" applyAlignment="1">
      <alignment vertical="center"/>
    </xf>
    <xf numFmtId="169" fontId="31" fillId="24" borderId="54" xfId="5" applyNumberFormat="1" applyAlignment="1">
      <alignment horizontal="center"/>
    </xf>
    <xf numFmtId="17" fontId="31" fillId="24" borderId="54" xfId="5" applyNumberFormat="1" applyAlignment="1">
      <alignment horizontal="center"/>
    </xf>
    <xf numFmtId="0" fontId="77" fillId="15" borderId="59" xfId="11" applyFont="1" applyBorder="1" applyAlignment="1">
      <alignment horizontal="center" vertical="center"/>
    </xf>
    <xf numFmtId="0" fontId="29" fillId="24" borderId="54" xfId="5" applyFont="1"/>
    <xf numFmtId="0" fontId="1" fillId="0" borderId="54" xfId="6" applyFont="1"/>
    <xf numFmtId="3" fontId="1" fillId="27" borderId="54" xfId="10" applyNumberFormat="1" applyFont="1"/>
    <xf numFmtId="4" fontId="75" fillId="15" borderId="54" xfId="11" applyNumberFormat="1"/>
    <xf numFmtId="4" fontId="61" fillId="0" borderId="54" xfId="6" applyNumberFormat="1"/>
    <xf numFmtId="3" fontId="1" fillId="0" borderId="54" xfId="10" applyNumberFormat="1" applyFont="1" applyFill="1" applyBorder="1"/>
    <xf numFmtId="3" fontId="1" fillId="0" borderId="94" xfId="10" applyNumberFormat="1" applyFont="1" applyFill="1" applyBorder="1"/>
    <xf numFmtId="0" fontId="62" fillId="0" borderId="133" xfId="6" applyFont="1" applyBorder="1" applyAlignment="1">
      <alignment vertical="center"/>
    </xf>
    <xf numFmtId="0" fontId="1" fillId="0" borderId="142" xfId="6" applyFont="1" applyBorder="1"/>
    <xf numFmtId="0" fontId="61" fillId="0" borderId="144" xfId="6" applyBorder="1" applyAlignment="1">
      <alignment vertical="center"/>
    </xf>
    <xf numFmtId="3" fontId="62" fillId="0" borderId="133" xfId="6" applyNumberFormat="1" applyFont="1" applyBorder="1" applyAlignment="1">
      <alignment vertical="center"/>
    </xf>
    <xf numFmtId="168" fontId="30" fillId="27" borderId="54" xfId="10" applyNumberFormat="1" applyFont="1"/>
    <xf numFmtId="0" fontId="1" fillId="27" borderId="54" xfId="10" applyFont="1"/>
    <xf numFmtId="0" fontId="76" fillId="15" borderId="54" xfId="11" applyFont="1" applyAlignment="1">
      <alignment horizontal="center"/>
    </xf>
    <xf numFmtId="0" fontId="30" fillId="27" borderId="54" xfId="10" applyFont="1" applyAlignment="1">
      <alignment horizontal="center"/>
    </xf>
    <xf numFmtId="0" fontId="62" fillId="25" borderId="54" xfId="6" applyFont="1" applyFill="1" applyAlignment="1">
      <alignment horizontal="center"/>
    </xf>
    <xf numFmtId="0" fontId="80" fillId="15" borderId="59" xfId="11" applyFont="1" applyBorder="1" applyAlignment="1">
      <alignment horizontal="center" vertical="center"/>
    </xf>
    <xf numFmtId="0" fontId="31" fillId="27" borderId="59" xfId="10" applyBorder="1"/>
    <xf numFmtId="9" fontId="61" fillId="0" borderId="59" xfId="6" applyNumberFormat="1" applyBorder="1"/>
    <xf numFmtId="0" fontId="61" fillId="0" borderId="59" xfId="6" applyBorder="1"/>
    <xf numFmtId="0" fontId="31" fillId="24" borderId="93" xfId="5" applyBorder="1" applyAlignment="1">
      <alignment wrapText="1"/>
    </xf>
    <xf numFmtId="0" fontId="31" fillId="24" borderId="94" xfId="5" applyBorder="1" applyAlignment="1">
      <alignment wrapText="1"/>
    </xf>
    <xf numFmtId="0" fontId="31" fillId="24" borderId="133" xfId="5" applyBorder="1" applyAlignment="1">
      <alignment wrapText="1"/>
    </xf>
    <xf numFmtId="0" fontId="31" fillId="24" borderId="54" xfId="5" applyAlignment="1">
      <alignment wrapText="1"/>
    </xf>
    <xf numFmtId="0" fontId="31" fillId="24" borderId="102" xfId="5" applyBorder="1" applyAlignment="1">
      <alignment wrapText="1"/>
    </xf>
    <xf numFmtId="0" fontId="1" fillId="28" borderId="54" xfId="12" applyFill="1"/>
    <xf numFmtId="0" fontId="61" fillId="28" borderId="54" xfId="6" applyFill="1"/>
    <xf numFmtId="0" fontId="30" fillId="28" borderId="54" xfId="12" applyFont="1" applyFill="1"/>
    <xf numFmtId="17" fontId="1" fillId="28" borderId="54" xfId="12" applyNumberFormat="1" applyFill="1"/>
    <xf numFmtId="0" fontId="81" fillId="28" borderId="54" xfId="12" applyFont="1" applyFill="1"/>
    <xf numFmtId="0" fontId="61" fillId="0" borderId="93" xfId="6" applyBorder="1"/>
    <xf numFmtId="0" fontId="61" fillId="0" borderId="133" xfId="6" applyBorder="1"/>
    <xf numFmtId="0" fontId="61" fillId="0" borderId="71" xfId="6" applyBorder="1"/>
    <xf numFmtId="0" fontId="61" fillId="0" borderId="73" xfId="6" applyBorder="1"/>
    <xf numFmtId="9" fontId="61" fillId="0" borderId="102" xfId="6" applyNumberFormat="1" applyBorder="1"/>
    <xf numFmtId="0" fontId="61" fillId="0" borderId="144" xfId="6" applyBorder="1"/>
    <xf numFmtId="0" fontId="61" fillId="0" borderId="102" xfId="6" applyBorder="1"/>
    <xf numFmtId="3" fontId="61" fillId="0" borderId="54" xfId="6" applyNumberFormat="1" applyAlignment="1">
      <alignment horizontal="right"/>
    </xf>
    <xf numFmtId="0" fontId="24" fillId="13" borderId="145" xfId="1" applyFont="1" applyFill="1" applyBorder="1" applyAlignment="1">
      <alignment horizontal="center" wrapText="1"/>
    </xf>
    <xf numFmtId="0" fontId="22" fillId="0" borderId="145" xfId="1" applyFont="1" applyBorder="1"/>
    <xf numFmtId="0" fontId="22" fillId="0" borderId="145" xfId="1" applyFont="1" applyBorder="1" applyAlignment="1">
      <alignment wrapText="1"/>
    </xf>
    <xf numFmtId="0" fontId="6" fillId="29" borderId="146" xfId="0" applyFont="1" applyFill="1" applyBorder="1"/>
    <xf numFmtId="0" fontId="3" fillId="13" borderId="147" xfId="1" applyFill="1" applyBorder="1"/>
    <xf numFmtId="0" fontId="3" fillId="0" borderId="148" xfId="1" applyBorder="1"/>
    <xf numFmtId="0" fontId="3" fillId="0" borderId="60" xfId="1" applyBorder="1"/>
    <xf numFmtId="0" fontId="3" fillId="0" borderId="149" xfId="1" applyBorder="1"/>
    <xf numFmtId="0" fontId="22" fillId="0" borderId="149" xfId="1" applyFont="1" applyBorder="1"/>
    <xf numFmtId="0" fontId="22" fillId="0" borderId="60" xfId="1" applyFont="1" applyBorder="1"/>
    <xf numFmtId="0" fontId="3" fillId="0" borderId="150" xfId="1" applyBorder="1"/>
    <xf numFmtId="0" fontId="3" fillId="0" borderId="151" xfId="1" applyBorder="1"/>
    <xf numFmtId="0" fontId="38" fillId="0" borderId="54" xfId="2" applyFont="1" applyAlignment="1">
      <alignment horizontal="center" vertical="center"/>
    </xf>
    <xf numFmtId="0" fontId="48" fillId="20" borderId="91" xfId="2" applyFont="1" applyFill="1" applyBorder="1" applyAlignment="1">
      <alignment horizontal="center" vertical="center"/>
    </xf>
    <xf numFmtId="0" fontId="44" fillId="20" borderId="122" xfId="2" applyFont="1" applyFill="1" applyBorder="1" applyAlignment="1">
      <alignment horizontal="right" vertical="center"/>
    </xf>
    <xf numFmtId="0" fontId="40" fillId="16" borderId="90" xfId="2" applyFont="1" applyFill="1" applyBorder="1" applyAlignment="1">
      <alignment horizontal="right" vertical="center" wrapText="1"/>
    </xf>
    <xf numFmtId="0" fontId="57" fillId="23" borderId="91" xfId="2" applyFont="1" applyFill="1" applyBorder="1" applyAlignment="1">
      <alignment horizontal="center"/>
    </xf>
    <xf numFmtId="0" fontId="55" fillId="18" borderId="91" xfId="2" applyFont="1" applyFill="1" applyBorder="1" applyAlignment="1">
      <alignment horizontal="center"/>
    </xf>
    <xf numFmtId="0" fontId="25" fillId="14" borderId="65" xfId="1" applyFont="1" applyFill="1" applyBorder="1" applyAlignment="1">
      <alignment horizontal="center"/>
    </xf>
    <xf numFmtId="0" fontId="25" fillId="14" borderId="54" xfId="1" applyFont="1" applyFill="1" applyAlignment="1">
      <alignment horizontal="center"/>
    </xf>
    <xf numFmtId="0" fontId="23" fillId="13" borderId="81" xfId="1" applyFont="1" applyFill="1" applyBorder="1" applyAlignment="1">
      <alignment horizontal="center"/>
    </xf>
    <xf numFmtId="0" fontId="23" fillId="13" borderId="79" xfId="1" applyFont="1" applyFill="1" applyBorder="1" applyAlignment="1">
      <alignment horizontal="center"/>
    </xf>
    <xf numFmtId="0" fontId="6" fillId="0" borderId="14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14" fontId="4" fillId="0" borderId="12" xfId="0" applyNumberFormat="1" applyFont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0" fontId="21" fillId="0" borderId="57" xfId="0" applyFont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49" fontId="10" fillId="4" borderId="55" xfId="0" applyNumberFormat="1" applyFont="1" applyFill="1" applyBorder="1" applyAlignment="1">
      <alignment horizontal="center" vertical="center" wrapText="1"/>
    </xf>
    <xf numFmtId="0" fontId="18" fillId="4" borderId="45" xfId="0" applyFont="1" applyFill="1" applyBorder="1" applyAlignment="1">
      <alignment horizontal="center" vertical="center" wrapText="1"/>
    </xf>
    <xf numFmtId="0" fontId="10" fillId="4" borderId="45" xfId="0" applyFont="1" applyFill="1" applyBorder="1" applyAlignment="1">
      <alignment horizontal="center" vertical="center" wrapText="1"/>
    </xf>
    <xf numFmtId="0" fontId="7" fillId="4" borderId="59" xfId="0" applyFont="1" applyFill="1" applyBorder="1" applyAlignment="1">
      <alignment horizontal="center" vertical="center" wrapText="1"/>
    </xf>
    <xf numFmtId="0" fontId="7" fillId="4" borderId="55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49" fontId="10" fillId="5" borderId="55" xfId="0" applyNumberFormat="1" applyFont="1" applyFill="1" applyBorder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6" fillId="8" borderId="57" xfId="0" applyFont="1" applyFill="1" applyBorder="1" applyAlignment="1">
      <alignment horizontal="center" wrapText="1"/>
    </xf>
    <xf numFmtId="0" fontId="69" fillId="0" borderId="54" xfId="4" applyFont="1" applyAlignment="1">
      <alignment horizontal="left" vertical="center" wrapText="1"/>
    </xf>
    <xf numFmtId="0" fontId="60" fillId="25" borderId="54" xfId="4" applyFont="1" applyFill="1" applyAlignment="1">
      <alignment horizontal="center" vertical="center"/>
    </xf>
    <xf numFmtId="0" fontId="31" fillId="24" borderId="59" xfId="5" applyBorder="1" applyAlignment="1"/>
    <xf numFmtId="0" fontId="61" fillId="0" borderId="129" xfId="4" applyFont="1" applyBorder="1" applyAlignment="1">
      <alignment horizontal="left" vertical="center" wrapText="1"/>
    </xf>
    <xf numFmtId="0" fontId="61" fillId="0" borderId="137" xfId="4" applyFont="1" applyBorder="1" applyAlignment="1">
      <alignment horizontal="left" vertical="center" wrapText="1"/>
    </xf>
    <xf numFmtId="0" fontId="61" fillId="0" borderId="136" xfId="4" applyFont="1" applyBorder="1" applyAlignment="1">
      <alignment horizontal="left" vertical="center" wrapText="1"/>
    </xf>
    <xf numFmtId="0" fontId="31" fillId="24" borderId="59" xfId="5" applyBorder="1" applyAlignment="1">
      <alignment horizontal="center" wrapText="1"/>
    </xf>
    <xf numFmtId="0" fontId="61" fillId="0" borderId="59" xfId="4" applyFont="1" applyBorder="1" applyAlignment="1">
      <alignment wrapText="1"/>
    </xf>
    <xf numFmtId="0" fontId="61" fillId="0" borderId="129" xfId="4" applyFont="1" applyBorder="1" applyAlignment="1">
      <alignment wrapText="1"/>
    </xf>
    <xf numFmtId="0" fontId="61" fillId="0" borderId="137" xfId="4" applyFont="1" applyBorder="1" applyAlignment="1">
      <alignment wrapText="1"/>
    </xf>
    <xf numFmtId="0" fontId="61" fillId="0" borderId="136" xfId="4" applyFont="1" applyBorder="1" applyAlignment="1">
      <alignment wrapText="1"/>
    </xf>
    <xf numFmtId="0" fontId="29" fillId="24" borderId="54" xfId="5" applyFont="1" applyAlignment="1">
      <alignment horizontal="left"/>
    </xf>
    <xf numFmtId="0" fontId="29" fillId="24" borderId="54" xfId="5" applyFont="1" applyAlignment="1">
      <alignment horizontal="center"/>
    </xf>
    <xf numFmtId="0" fontId="31" fillId="24" borderId="54" xfId="5" applyAlignment="1">
      <alignment horizontal="center"/>
    </xf>
    <xf numFmtId="0" fontId="31" fillId="24" borderId="144" xfId="5" applyBorder="1" applyAlignment="1">
      <alignment wrapText="1"/>
    </xf>
    <xf numFmtId="0" fontId="31" fillId="24" borderId="142" xfId="5" applyBorder="1" applyAlignment="1">
      <alignment wrapText="1"/>
    </xf>
    <xf numFmtId="0" fontId="82" fillId="0" borderId="0" xfId="0" applyFont="1" applyAlignment="1">
      <alignment vertical="center"/>
    </xf>
    <xf numFmtId="0" fontId="23" fillId="0" borderId="0" xfId="0" applyFont="1"/>
    <xf numFmtId="0" fontId="63" fillId="0" borderId="0" xfId="0" applyFont="1" applyAlignment="1">
      <alignment vertical="center"/>
    </xf>
    <xf numFmtId="0" fontId="82" fillId="30" borderId="91" xfId="0" applyFont="1" applyFill="1" applyBorder="1" applyAlignment="1">
      <alignment horizontal="center" vertical="center" wrapText="1"/>
    </xf>
    <xf numFmtId="0" fontId="82" fillId="30" borderId="79" xfId="0" applyFont="1" applyFill="1" applyBorder="1" applyAlignment="1">
      <alignment horizontal="center" vertical="center" wrapText="1"/>
    </xf>
    <xf numFmtId="0" fontId="85" fillId="30" borderId="81" xfId="0" applyFont="1" applyFill="1" applyBorder="1" applyAlignment="1">
      <alignment horizontal="center" vertical="center"/>
    </xf>
    <xf numFmtId="0" fontId="85" fillId="30" borderId="80" xfId="0" applyFont="1" applyFill="1" applyBorder="1" applyAlignment="1">
      <alignment horizontal="center" vertical="center"/>
    </xf>
    <xf numFmtId="0" fontId="85" fillId="30" borderId="152" xfId="0" applyFont="1" applyFill="1" applyBorder="1" applyAlignment="1">
      <alignment horizontal="center" vertical="center"/>
    </xf>
    <xf numFmtId="0" fontId="63" fillId="0" borderId="27" xfId="0" applyFont="1" applyBorder="1" applyAlignment="1">
      <alignment vertical="center" wrapText="1"/>
    </xf>
    <xf numFmtId="0" fontId="63" fillId="0" borderId="0" xfId="0" applyFont="1" applyAlignment="1">
      <alignment vertical="center" wrapText="1"/>
    </xf>
    <xf numFmtId="0" fontId="82" fillId="0" borderId="61" xfId="0" applyFont="1" applyBorder="1" applyAlignment="1">
      <alignment horizontal="center" vertical="center" wrapText="1"/>
    </xf>
    <xf numFmtId="0" fontId="63" fillId="0" borderId="61" xfId="0" applyFont="1" applyBorder="1" applyAlignment="1">
      <alignment horizontal="center" vertical="center" wrapText="1"/>
    </xf>
    <xf numFmtId="0" fontId="25" fillId="31" borderId="80" xfId="0" applyFont="1" applyFill="1" applyBorder="1" applyAlignment="1">
      <alignment horizontal="center" vertical="center"/>
    </xf>
    <xf numFmtId="0" fontId="25" fillId="31" borderId="62" xfId="0" applyFont="1" applyFill="1" applyBorder="1" applyAlignment="1">
      <alignment horizontal="center" vertical="center"/>
    </xf>
    <xf numFmtId="0" fontId="25" fillId="31" borderId="152" xfId="0" applyFont="1" applyFill="1" applyBorder="1" applyAlignment="1">
      <alignment horizontal="center" vertical="center"/>
    </xf>
    <xf numFmtId="0" fontId="86" fillId="31" borderId="0" xfId="0" applyFont="1" applyFill="1" applyAlignment="1">
      <alignment horizontal="center" vertical="center"/>
    </xf>
    <xf numFmtId="0" fontId="22" fillId="31" borderId="0" xfId="0" applyFont="1" applyFill="1" applyAlignment="1">
      <alignment horizontal="center" vertical="center"/>
    </xf>
    <xf numFmtId="0" fontId="22" fillId="31" borderId="67" xfId="0" applyFont="1" applyFill="1" applyBorder="1" applyAlignment="1">
      <alignment horizontal="center" vertical="center"/>
    </xf>
    <xf numFmtId="0" fontId="22" fillId="31" borderId="80" xfId="0" applyFont="1" applyFill="1" applyBorder="1" applyAlignment="1">
      <alignment horizontal="center" vertical="center"/>
    </xf>
    <xf numFmtId="0" fontId="22" fillId="31" borderId="0" xfId="0" applyFont="1" applyFill="1" applyAlignment="1">
      <alignment horizontal="center" vertical="center"/>
    </xf>
    <xf numFmtId="0" fontId="23" fillId="32" borderId="153" xfId="0" applyFont="1" applyFill="1" applyBorder="1" applyAlignment="1">
      <alignment horizontal="center" vertical="center" wrapText="1"/>
    </xf>
    <xf numFmtId="0" fontId="23" fillId="32" borderId="154" xfId="0" applyFont="1" applyFill="1" applyBorder="1" applyAlignment="1">
      <alignment horizontal="center" vertical="center" wrapText="1"/>
    </xf>
    <xf numFmtId="0" fontId="23" fillId="32" borderId="155" xfId="0" applyFont="1" applyFill="1" applyBorder="1" applyAlignment="1">
      <alignment horizontal="center" vertical="center" wrapText="1"/>
    </xf>
    <xf numFmtId="0" fontId="23" fillId="32" borderId="154" xfId="0" applyFont="1" applyFill="1" applyBorder="1" applyAlignment="1">
      <alignment horizontal="center" vertical="center" wrapText="1"/>
    </xf>
    <xf numFmtId="0" fontId="23" fillId="32" borderId="81" xfId="0" applyFont="1" applyFill="1" applyBorder="1" applyAlignment="1">
      <alignment horizontal="center" vertical="center" wrapText="1"/>
    </xf>
    <xf numFmtId="0" fontId="23" fillId="32" borderId="80" xfId="0" applyFont="1" applyFill="1" applyBorder="1" applyAlignment="1">
      <alignment horizontal="center" vertical="center" wrapText="1"/>
    </xf>
    <xf numFmtId="0" fontId="23" fillId="32" borderId="79" xfId="0" applyFont="1" applyFill="1" applyBorder="1" applyAlignment="1">
      <alignment horizontal="center" vertical="center" wrapText="1"/>
    </xf>
    <xf numFmtId="0" fontId="23" fillId="32" borderId="156" xfId="0" applyFont="1" applyFill="1" applyBorder="1" applyAlignment="1">
      <alignment horizontal="center" vertical="center" wrapText="1"/>
    </xf>
    <xf numFmtId="0" fontId="63" fillId="0" borderId="0" xfId="0" applyFont="1" applyAlignment="1">
      <alignment vertical="center" wrapText="1"/>
    </xf>
    <xf numFmtId="0" fontId="87" fillId="31" borderId="157" xfId="0" applyFont="1" applyFill="1" applyBorder="1" applyAlignment="1">
      <alignment horizontal="center" vertical="center" wrapText="1"/>
    </xf>
    <xf numFmtId="0" fontId="87" fillId="31" borderId="61" xfId="0" applyFont="1" applyFill="1" applyBorder="1" applyAlignment="1">
      <alignment horizontal="center" vertical="center" wrapText="1"/>
    </xf>
    <xf numFmtId="0" fontId="87" fillId="31" borderId="81" xfId="0" applyFont="1" applyFill="1" applyBorder="1" applyAlignment="1">
      <alignment horizontal="center" vertical="center" wrapText="1"/>
    </xf>
    <xf numFmtId="0" fontId="87" fillId="31" borderId="79" xfId="0" applyFont="1" applyFill="1" applyBorder="1" applyAlignment="1">
      <alignment horizontal="center" vertical="center" wrapText="1"/>
    </xf>
    <xf numFmtId="0" fontId="87" fillId="31" borderId="80" xfId="0" applyFont="1" applyFill="1" applyBorder="1" applyAlignment="1">
      <alignment horizontal="center" vertical="center" wrapText="1"/>
    </xf>
    <xf numFmtId="0" fontId="87" fillId="31" borderId="158" xfId="0" applyFont="1" applyFill="1" applyBorder="1" applyAlignment="1">
      <alignment horizontal="center" vertical="center" wrapText="1"/>
    </xf>
    <xf numFmtId="0" fontId="88" fillId="31" borderId="61" xfId="0" applyFont="1" applyFill="1" applyBorder="1" applyAlignment="1">
      <alignment horizontal="center" vertical="center" wrapText="1"/>
    </xf>
    <xf numFmtId="0" fontId="23" fillId="32" borderId="152" xfId="0" applyFont="1" applyFill="1" applyBorder="1" applyAlignment="1">
      <alignment horizontal="center" vertical="center" wrapText="1"/>
    </xf>
    <xf numFmtId="0" fontId="23" fillId="32" borderId="159" xfId="0" applyFont="1" applyFill="1" applyBorder="1" applyAlignment="1">
      <alignment horizontal="center" vertical="center" wrapText="1"/>
    </xf>
    <xf numFmtId="0" fontId="89" fillId="31" borderId="81" xfId="0" applyFont="1" applyFill="1" applyBorder="1" applyAlignment="1">
      <alignment vertical="center" wrapText="1"/>
    </xf>
    <xf numFmtId="0" fontId="89" fillId="31" borderId="80" xfId="0" applyFont="1" applyFill="1" applyBorder="1" applyAlignment="1">
      <alignment vertical="center" wrapText="1"/>
    </xf>
    <xf numFmtId="0" fontId="89" fillId="31" borderId="152" xfId="0" applyFont="1" applyFill="1" applyBorder="1" applyAlignment="1">
      <alignment vertical="center" wrapText="1"/>
    </xf>
    <xf numFmtId="0" fontId="22" fillId="31" borderId="160" xfId="0" applyFont="1" applyFill="1" applyBorder="1" applyAlignment="1">
      <alignment vertical="center"/>
    </xf>
    <xf numFmtId="0" fontId="22" fillId="31" borderId="67" xfId="0" applyFont="1" applyFill="1" applyBorder="1" applyAlignment="1">
      <alignment vertical="center"/>
    </xf>
    <xf numFmtId="0" fontId="22" fillId="31" borderId="0" xfId="0" applyFont="1" applyFill="1" applyAlignment="1">
      <alignment vertical="center"/>
    </xf>
    <xf numFmtId="0" fontId="22" fillId="31" borderId="0" xfId="0" applyFont="1" applyFill="1" applyAlignment="1">
      <alignment vertical="center"/>
    </xf>
    <xf numFmtId="0" fontId="9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2" fillId="0" borderId="0" xfId="0" applyFont="1" applyAlignment="1">
      <alignment horizontal="left" vertical="center" indent="1"/>
    </xf>
    <xf numFmtId="0" fontId="93" fillId="31" borderId="81" xfId="0" applyFont="1" applyFill="1" applyBorder="1" applyAlignment="1">
      <alignment horizontal="center" vertical="center"/>
    </xf>
    <xf numFmtId="0" fontId="3" fillId="0" borderId="54" xfId="1" applyBorder="1"/>
    <xf numFmtId="0" fontId="3" fillId="11" borderId="54" xfId="1" applyFill="1" applyBorder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30" xfId="0" applyFont="1" applyBorder="1" applyAlignment="1"/>
    <xf numFmtId="0" fontId="3" fillId="0" borderId="21" xfId="0" applyFont="1" applyBorder="1" applyAlignment="1"/>
    <xf numFmtId="0" fontId="3" fillId="0" borderId="33" xfId="0" applyFont="1" applyBorder="1" applyAlignment="1"/>
    <xf numFmtId="0" fontId="3" fillId="0" borderId="48" xfId="0" applyFont="1" applyBorder="1" applyAlignment="1"/>
    <xf numFmtId="0" fontId="3" fillId="0" borderId="59" xfId="0" applyFont="1" applyBorder="1" applyAlignment="1"/>
    <xf numFmtId="0" fontId="0" fillId="0" borderId="0" xfId="0" applyAlignment="1"/>
    <xf numFmtId="0" fontId="3" fillId="0" borderId="27" xfId="0" applyFont="1" applyBorder="1" applyAlignment="1"/>
    <xf numFmtId="0" fontId="3" fillId="0" borderId="57" xfId="0" applyFont="1" applyBorder="1" applyAlignment="1"/>
    <xf numFmtId="0" fontId="3" fillId="0" borderId="46" xfId="0" applyFont="1" applyBorder="1" applyAlignment="1"/>
    <xf numFmtId="0" fontId="3" fillId="0" borderId="47" xfId="0" applyFont="1" applyBorder="1" applyAlignment="1"/>
    <xf numFmtId="0" fontId="3" fillId="0" borderId="52" xfId="0" applyFont="1" applyBorder="1" applyAlignment="1"/>
    <xf numFmtId="0" fontId="3" fillId="0" borderId="51" xfId="0" applyFont="1" applyBorder="1" applyAlignment="1"/>
    <xf numFmtId="0" fontId="3" fillId="0" borderId="56" xfId="0" applyFont="1" applyBorder="1" applyAlignment="1"/>
    <xf numFmtId="0" fontId="59" fillId="0" borderId="59" xfId="4" applyFont="1" applyBorder="1" applyAlignment="1"/>
  </cellXfs>
  <cellStyles count="13">
    <cellStyle name="40% - Ênfase3 2" xfId="11" xr:uid="{5D0D240B-0765-4977-88CF-49318BEB7130}"/>
    <cellStyle name="Ênfase1 2" xfId="5" xr:uid="{1B4ACD1F-F3C5-43DB-A501-B595BA63338E}"/>
    <cellStyle name="Ênfase2 2" xfId="10" xr:uid="{0595F913-EB9F-44B6-99BF-27C0E676B77F}"/>
    <cellStyle name="Hiperlink 2" xfId="7" xr:uid="{72AEF9C3-E843-4536-AECF-E680626DF7A9}"/>
    <cellStyle name="Moeda 2" xfId="3" xr:uid="{45A73FA5-B2F2-4DFA-973B-1B0A261E0D69}"/>
    <cellStyle name="Normal" xfId="0" builtinId="0"/>
    <cellStyle name="Normal 2" xfId="1" xr:uid="{1CE2393F-77EB-40C7-BBCB-F2DD7CF1656A}"/>
    <cellStyle name="Normal 2 2" xfId="4" xr:uid="{0972B8F3-930E-4A4C-B23C-C49A5065C3AC}"/>
    <cellStyle name="Normal 3" xfId="2" xr:uid="{F29262FE-330C-447F-80AB-19D7F840B485}"/>
    <cellStyle name="Normal 3 2" xfId="6" xr:uid="{8A600076-3ACD-42DA-8AF0-0B683D65AD0A}"/>
    <cellStyle name="Normal 3 2 2" xfId="12" xr:uid="{DA178D05-BDF4-4377-8B57-0AF1BDA79F07}"/>
    <cellStyle name="Porcentagem 2" xfId="9" xr:uid="{A01CB676-818F-434F-89C7-2ADEBFA6DE4B}"/>
    <cellStyle name="Sheet Title" xfId="8" xr:uid="{CFE66F5A-31DC-48AD-ADB7-D045A767E6B4}"/>
  </cellStyles>
  <dxfs count="35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339966"/>
          <bgColor rgb="FF339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339966"/>
          <bgColor rgb="FF33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Relação entre Investimento Orçado e Realizado</a:t>
            </a:r>
          </a:p>
        </c:rich>
      </c:tx>
      <c:layout>
        <c:manualLayout>
          <c:xMode val="edge"/>
          <c:yMode val="edge"/>
          <c:x val="0.1526338666265443"/>
          <c:y val="1.832508704416346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3"/>
          <c:order val="1"/>
          <c:tx>
            <c:strRef>
              <c:f>'Gráfico -Status'!$E$3</c:f>
              <c:strCache>
                <c:ptCount val="1"/>
                <c:pt idx="0">
                  <c:v>Orçado</c:v>
                </c:pt>
              </c:strCache>
            </c:strRef>
          </c:tx>
          <c:marker>
            <c:symbol val="none"/>
          </c:marker>
          <c:val>
            <c:numRef>
              <c:f>'Gráfico -Status'!$E$4:$E$13</c:f>
              <c:numCache>
                <c:formatCode>#,##0</c:formatCode>
                <c:ptCount val="10"/>
                <c:pt idx="0">
                  <c:v>122500</c:v>
                </c:pt>
                <c:pt idx="1">
                  <c:v>133360.23000000001</c:v>
                </c:pt>
                <c:pt idx="2">
                  <c:v>144621.48300000001</c:v>
                </c:pt>
                <c:pt idx="3">
                  <c:v>154708.86130000002</c:v>
                </c:pt>
                <c:pt idx="4">
                  <c:v>164704.97743000003</c:v>
                </c:pt>
                <c:pt idx="5">
                  <c:v>175700.70517300002</c:v>
                </c:pt>
                <c:pt idx="6">
                  <c:v>187796.00569030002</c:v>
                </c:pt>
                <c:pt idx="7">
                  <c:v>201100.83625933004</c:v>
                </c:pt>
                <c:pt idx="8">
                  <c:v>215736.14988526306</c:v>
                </c:pt>
                <c:pt idx="9">
                  <c:v>231834.99487378937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9-43DB-8989-3574011D7F24}"/>
            </c:ext>
          </c:extLst>
        </c:ser>
        <c:ser>
          <c:idx val="4"/>
          <c:order val="2"/>
          <c:tx>
            <c:strRef>
              <c:f>'Gráfico -Status'!$F$3</c:f>
              <c:strCache>
                <c:ptCount val="1"/>
                <c:pt idx="0">
                  <c:v>Realizado</c:v>
                </c:pt>
              </c:strCache>
            </c:strRef>
          </c:tx>
          <c:marker>
            <c:symbol val="none"/>
          </c:marker>
          <c:val>
            <c:numRef>
              <c:f>'Gráfico -Status'!$F$4:$F$13</c:f>
              <c:numCache>
                <c:formatCode>#,##0</c:formatCode>
                <c:ptCount val="10"/>
                <c:pt idx="0">
                  <c:v>149569</c:v>
                </c:pt>
                <c:pt idx="1">
                  <c:v>157557.4</c:v>
                </c:pt>
                <c:pt idx="2">
                  <c:v>166266.54</c:v>
                </c:pt>
                <c:pt idx="3">
                  <c:v>175768.49400000001</c:v>
                </c:pt>
                <c:pt idx="4">
                  <c:v>186142.54340000002</c:v>
                </c:pt>
                <c:pt idx="5">
                  <c:v>197475.89774000001</c:v>
                </c:pt>
                <c:pt idx="6">
                  <c:v>209864.48751400001</c:v>
                </c:pt>
                <c:pt idx="7">
                  <c:v>223413.83626540002</c:v>
                </c:pt>
                <c:pt idx="8">
                  <c:v>238240.01989194003</c:v>
                </c:pt>
                <c:pt idx="9">
                  <c:v>254470.72188113403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9-43DB-8989-3574011D7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8521552"/>
        <c:axId val="-1185188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'Gráfico -Status'!$B$3</c15:sqref>
                        </c15:formulaRef>
                      </c:ext>
                    </c:extLst>
                    <c:strCache>
                      <c:ptCount val="1"/>
                      <c:pt idx="0">
                        <c:v>Mês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'Gráfico -Status'!$B$4:$B$13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309-43DB-8989-3574011D7F24}"/>
                  </c:ext>
                </c:extLst>
              </c15:ser>
            </c15:filteredLineSeries>
          </c:ext>
        </c:extLst>
      </c:lineChart>
      <c:catAx>
        <c:axId val="-11852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18518832"/>
        <c:crosses val="autoZero"/>
        <c:auto val="1"/>
        <c:lblAlgn val="ctr"/>
        <c:lblOffset val="100"/>
        <c:noMultiLvlLbl val="0"/>
      </c:catAx>
      <c:valAx>
        <c:axId val="-118518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118521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0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png"/><Relationship Id="rId1" Type="http://schemas.openxmlformats.org/officeDocument/2006/relationships/hyperlink" Target="https://escritoriodeprojetos.com.br/" TargetMode="External"/><Relationship Id="rId4" Type="http://schemas.openxmlformats.org/officeDocument/2006/relationships/image" Target="https://encrypted-tbn0.gstatic.com/images?q=tbn:ANd9GcSJ2ijpeoXGPRtz5cNwDfxA0_BvMmgkBeomZ2z0XgM&amp;s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https://encrypted-tbn0.gstatic.com/images?q=tbn:ANd9GcSJ2ijpeoXGPRtz5cNwDfxA0_BvMmgkBeomZ2z0XgM&amp;s" TargetMode="External"/><Relationship Id="rId2" Type="http://schemas.openxmlformats.org/officeDocument/2006/relationships/image" Target="../media/image14.jpeg"/><Relationship Id="rId1" Type="http://schemas.openxmlformats.org/officeDocument/2006/relationships/chart" Target="../charts/chart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https://encrypted-tbn0.gstatic.com/images?q=tbn:ANd9GcSJ2ijpeoXGPRtz5cNwDfxA0_BvMmgkBeomZ2z0XgM&amp;s" TargetMode="External"/><Relationship Id="rId1" Type="http://schemas.openxmlformats.org/officeDocument/2006/relationships/image" Target="../media/image14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https://encrypted-tbn0.gstatic.com/images?q=tbn:ANd9GcSJ2ijpeoXGPRtz5cNwDfxA0_BvMmgkBeomZ2z0XgM&amp;s" TargetMode="External"/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133200</xdr:colOff>
      <xdr:row>229</xdr:row>
      <xdr:rowOff>19080</xdr:rowOff>
    </xdr:from>
    <xdr:ext cx="6842619" cy="5992405"/>
    <xdr:pic>
      <xdr:nvPicPr>
        <xdr:cNvPr id="2" name="Imagem 7">
          <a:extLst>
            <a:ext uri="{FF2B5EF4-FFF2-40B4-BE49-F238E27FC236}">
              <a16:creationId xmlns:a16="http://schemas.microsoft.com/office/drawing/2014/main" id="{39BF823B-0723-46A0-BFE1-7F20C89D2674}"/>
            </a:ext>
          </a:extLst>
        </xdr:cNvPr>
        <xdr:cNvPicPr/>
      </xdr:nvPicPr>
      <xdr:blipFill>
        <a:blip xmlns:r="http://schemas.openxmlformats.org/officeDocument/2006/relationships" r:embed="rId1"/>
        <a:srcRect t="9752" b="31156"/>
        <a:stretch/>
      </xdr:blipFill>
      <xdr:spPr>
        <a:xfrm>
          <a:off x="5362425" y="37099905"/>
          <a:ext cx="6842619" cy="5992405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11</xdr:col>
      <xdr:colOff>0</xdr:colOff>
      <xdr:row>7</xdr:row>
      <xdr:rowOff>0</xdr:rowOff>
    </xdr:from>
    <xdr:ext cx="6673418" cy="4543714"/>
    <xdr:pic>
      <xdr:nvPicPr>
        <xdr:cNvPr id="3" name="Imagem 1">
          <a:extLst>
            <a:ext uri="{FF2B5EF4-FFF2-40B4-BE49-F238E27FC236}">
              <a16:creationId xmlns:a16="http://schemas.microsoft.com/office/drawing/2014/main" id="{F5094B88-B200-4976-B71D-908F933BB6C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91275" y="1133475"/>
          <a:ext cx="6673418" cy="4543714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10</xdr:col>
      <xdr:colOff>598680</xdr:colOff>
      <xdr:row>34</xdr:row>
      <xdr:rowOff>13680</xdr:rowOff>
    </xdr:from>
    <xdr:ext cx="6598616" cy="3619646"/>
    <xdr:pic>
      <xdr:nvPicPr>
        <xdr:cNvPr id="4" name="Imagem 2">
          <a:extLst>
            <a:ext uri="{FF2B5EF4-FFF2-40B4-BE49-F238E27FC236}">
              <a16:creationId xmlns:a16="http://schemas.microsoft.com/office/drawing/2014/main" id="{BF3FE8B4-151D-4C81-BCC4-F8D5E25E4015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389880" y="5519130"/>
          <a:ext cx="6598616" cy="3619646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11</xdr:col>
      <xdr:colOff>54360</xdr:colOff>
      <xdr:row>55</xdr:row>
      <xdr:rowOff>136080</xdr:rowOff>
    </xdr:from>
    <xdr:ext cx="6463898" cy="3629212"/>
    <xdr:pic>
      <xdr:nvPicPr>
        <xdr:cNvPr id="5" name="Imagem 8">
          <a:extLst>
            <a:ext uri="{FF2B5EF4-FFF2-40B4-BE49-F238E27FC236}">
              <a16:creationId xmlns:a16="http://schemas.microsoft.com/office/drawing/2014/main" id="{8ECB971D-FD57-480D-B8C4-2D7692A38EF9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445635" y="9041955"/>
          <a:ext cx="6463898" cy="3629212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10</xdr:col>
      <xdr:colOff>588960</xdr:colOff>
      <xdr:row>78</xdr:row>
      <xdr:rowOff>86760</xdr:rowOff>
    </xdr:from>
    <xdr:ext cx="6501611" cy="1373605"/>
    <xdr:pic>
      <xdr:nvPicPr>
        <xdr:cNvPr id="6" name="Imagem 9">
          <a:extLst>
            <a:ext uri="{FF2B5EF4-FFF2-40B4-BE49-F238E27FC236}">
              <a16:creationId xmlns:a16="http://schemas.microsoft.com/office/drawing/2014/main" id="{6DEA9EF0-27D1-438E-8CD2-B6F72E85177B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6389685" y="12716910"/>
          <a:ext cx="6501611" cy="1373605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11</xdr:col>
      <xdr:colOff>0</xdr:colOff>
      <xdr:row>87</xdr:row>
      <xdr:rowOff>0</xdr:rowOff>
    </xdr:from>
    <xdr:ext cx="6348231" cy="4048457"/>
    <xdr:pic>
      <xdr:nvPicPr>
        <xdr:cNvPr id="7" name="Imagem 10">
          <a:extLst>
            <a:ext uri="{FF2B5EF4-FFF2-40B4-BE49-F238E27FC236}">
              <a16:creationId xmlns:a16="http://schemas.microsoft.com/office/drawing/2014/main" id="{664DDF3F-E4F2-492D-AE54-1E41D0AB407D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6391275" y="14087475"/>
          <a:ext cx="6348231" cy="4048457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11</xdr:col>
      <xdr:colOff>0</xdr:colOff>
      <xdr:row>112</xdr:row>
      <xdr:rowOff>0</xdr:rowOff>
    </xdr:from>
    <xdr:ext cx="6300711" cy="3781491"/>
    <xdr:pic>
      <xdr:nvPicPr>
        <xdr:cNvPr id="8" name="Imagem 11">
          <a:extLst>
            <a:ext uri="{FF2B5EF4-FFF2-40B4-BE49-F238E27FC236}">
              <a16:creationId xmlns:a16="http://schemas.microsoft.com/office/drawing/2014/main" id="{83674A5E-D639-48FE-82E6-717F6610AC74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6391275" y="18135600"/>
          <a:ext cx="6300711" cy="3781491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11</xdr:col>
      <xdr:colOff>0</xdr:colOff>
      <xdr:row>136</xdr:row>
      <xdr:rowOff>0</xdr:rowOff>
    </xdr:from>
    <xdr:ext cx="6463898" cy="4686480"/>
    <xdr:pic>
      <xdr:nvPicPr>
        <xdr:cNvPr id="9" name="Imagem 12">
          <a:extLst>
            <a:ext uri="{FF2B5EF4-FFF2-40B4-BE49-F238E27FC236}">
              <a16:creationId xmlns:a16="http://schemas.microsoft.com/office/drawing/2014/main" id="{2054F932-DF6F-47A0-88C6-EA1B18B687BF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6391275" y="22021800"/>
          <a:ext cx="6463898" cy="4686480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1</xdr:col>
      <xdr:colOff>0</xdr:colOff>
      <xdr:row>6</xdr:row>
      <xdr:rowOff>152400</xdr:rowOff>
    </xdr:from>
    <xdr:ext cx="2107747" cy="1604282"/>
    <xdr:pic>
      <xdr:nvPicPr>
        <xdr:cNvPr id="10" name="Imagem 9">
          <a:extLst>
            <a:ext uri="{FF2B5EF4-FFF2-40B4-BE49-F238E27FC236}">
              <a16:creationId xmlns:a16="http://schemas.microsoft.com/office/drawing/2014/main" id="{F60274D5-C084-4E85-98B0-570CF72836CD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1025" y="1123950"/>
          <a:ext cx="2107747" cy="160428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171585</xdr:colOff>
      <xdr:row>1</xdr:row>
      <xdr:rowOff>71100</xdr:rowOff>
    </xdr:from>
    <xdr:to>
      <xdr:col>25</xdr:col>
      <xdr:colOff>380730</xdr:colOff>
      <xdr:row>39</xdr:row>
      <xdr:rowOff>27540</xdr:rowOff>
    </xdr:to>
    <xdr:grpSp>
      <xdr:nvGrpSpPr>
        <xdr:cNvPr id="2" name="Diagrama 2">
          <a:extLst>
            <a:ext uri="{FF2B5EF4-FFF2-40B4-BE49-F238E27FC236}">
              <a16:creationId xmlns:a16="http://schemas.microsoft.com/office/drawing/2014/main" id="{6202EB1E-FBBD-4ECA-9EE8-C29DE3CEE4A1}"/>
            </a:ext>
          </a:extLst>
        </xdr:cNvPr>
        <xdr:cNvGrpSpPr/>
      </xdr:nvGrpSpPr>
      <xdr:grpSpPr>
        <a:xfrm>
          <a:off x="371610" y="280650"/>
          <a:ext cx="14553795" cy="6900165"/>
          <a:chOff x="640080" y="390600"/>
          <a:chExt cx="15341400" cy="6895800"/>
        </a:xfrm>
      </xdr:grpSpPr>
      <xdr:pic>
        <xdr:nvPicPr>
          <xdr:cNvPr id="3" name="RenderedShapes">
            <a:extLst>
              <a:ext uri="{FF2B5EF4-FFF2-40B4-BE49-F238E27FC236}">
                <a16:creationId xmlns:a16="http://schemas.microsoft.com/office/drawing/2014/main" id="{2B2E24FD-E4EB-46DA-9808-B1672E67D6C7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/>
        </xdr:blipFill>
        <xdr:spPr>
          <a:xfrm>
            <a:off x="640080" y="390600"/>
            <a:ext cx="15341400" cy="689580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oneCellAnchor>
    <xdr:from>
      <xdr:col>10</xdr:col>
      <xdr:colOff>85725</xdr:colOff>
      <xdr:row>0</xdr:row>
      <xdr:rowOff>161925</xdr:rowOff>
    </xdr:from>
    <xdr:ext cx="1146361" cy="876300"/>
    <xdr:pic>
      <xdr:nvPicPr>
        <xdr:cNvPr id="4" name="Imagem 3">
          <a:extLst>
            <a:ext uri="{FF2B5EF4-FFF2-40B4-BE49-F238E27FC236}">
              <a16:creationId xmlns:a16="http://schemas.microsoft.com/office/drawing/2014/main" id="{C591FCAB-7DA2-445A-BAC5-4DBB4044BD48}"/>
            </a:ext>
            <a:ext uri="{147F2762-F138-4A5C-976F-8EAC2B608ADB}">
              <a16:predDERef xmlns:a16="http://schemas.microsoft.com/office/drawing/2014/main" pre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5975" y="161925"/>
          <a:ext cx="1146361" cy="8763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57150</xdr:rowOff>
    </xdr:from>
    <xdr:ext cx="1304925" cy="971550"/>
    <xdr:pic>
      <xdr:nvPicPr>
        <xdr:cNvPr id="2" name="Imagem 1">
          <a:extLst>
            <a:ext uri="{FF2B5EF4-FFF2-40B4-BE49-F238E27FC236}">
              <a16:creationId xmlns:a16="http://schemas.microsoft.com/office/drawing/2014/main" id="{2700CA1F-2C78-4FF1-B85B-A59FF0A14AF8}"/>
            </a:ext>
            <a:ext uri="{147F2762-F138-4A5C-976F-8EAC2B608ADB}">
              <a16:predDERef xmlns:a16="http://schemas.microsoft.com/office/drawing/2014/main" pre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57150"/>
          <a:ext cx="1304925" cy="9715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66675</xdr:rowOff>
    </xdr:from>
    <xdr:ext cx="934692" cy="724314"/>
    <xdr:pic>
      <xdr:nvPicPr>
        <xdr:cNvPr id="2" name="Imagem 1">
          <a:extLst>
            <a:ext uri="{FF2B5EF4-FFF2-40B4-BE49-F238E27FC236}">
              <a16:creationId xmlns:a16="http://schemas.microsoft.com/office/drawing/2014/main" id="{370B85A2-2FE2-4A41-9318-31FC7642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66675"/>
          <a:ext cx="934692" cy="72431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33450" cy="714375"/>
    <xdr:pic>
      <xdr:nvPicPr>
        <xdr:cNvPr id="2" name="Imagem 1">
          <a:extLst>
            <a:ext uri="{FF2B5EF4-FFF2-40B4-BE49-F238E27FC236}">
              <a16:creationId xmlns:a16="http://schemas.microsoft.com/office/drawing/2014/main" id="{6CBFE3DE-DF2B-4412-B2EC-51A68A66E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3450" cy="7143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8</xdr:row>
      <xdr:rowOff>142875</xdr:rowOff>
    </xdr:from>
    <xdr:to>
      <xdr:col>8</xdr:col>
      <xdr:colOff>28575</xdr:colOff>
      <xdr:row>8</xdr:row>
      <xdr:rowOff>152400</xdr:rowOff>
    </xdr:to>
    <xdr:cxnSp macro="">
      <xdr:nvCxnSpPr>
        <xdr:cNvPr id="2" name="Conector de Seta Reta 1">
          <a:extLst>
            <a:ext uri="{FF2B5EF4-FFF2-40B4-BE49-F238E27FC236}">
              <a16:creationId xmlns:a16="http://schemas.microsoft.com/office/drawing/2014/main" id="{7E16B9DE-6EA5-406E-9F59-982E50B21472}"/>
            </a:ext>
          </a:extLst>
        </xdr:cNvPr>
        <xdr:cNvCxnSpPr>
          <a:cxnSpLocks/>
        </xdr:cNvCxnSpPr>
      </xdr:nvCxnSpPr>
      <xdr:spPr>
        <a:xfrm flipV="1">
          <a:off x="5800725" y="2124075"/>
          <a:ext cx="9906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8</xdr:row>
      <xdr:rowOff>133350</xdr:rowOff>
    </xdr:from>
    <xdr:to>
      <xdr:col>9</xdr:col>
      <xdr:colOff>314325</xdr:colOff>
      <xdr:row>8</xdr:row>
      <xdr:rowOff>152400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1DF5C7F-9E0E-4E1B-9992-EFA88839D90C}"/>
            </a:ext>
            <a:ext uri="{147F2762-F138-4A5C-976F-8EAC2B608ADB}">
              <a16:predDERef xmlns:a16="http://schemas.microsoft.com/office/drawing/2014/main" pred="{7E16B9DE-6EA5-406E-9F59-982E50B21472}"/>
            </a:ext>
          </a:extLst>
        </xdr:cNvPr>
        <xdr:cNvCxnSpPr>
          <a:cxnSpLocks/>
        </xdr:cNvCxnSpPr>
      </xdr:nvCxnSpPr>
      <xdr:spPr>
        <a:xfrm flipV="1">
          <a:off x="6819900" y="2114550"/>
          <a:ext cx="58102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7</xdr:row>
      <xdr:rowOff>266700</xdr:rowOff>
    </xdr:from>
    <xdr:to>
      <xdr:col>11</xdr:col>
      <xdr:colOff>57150</xdr:colOff>
      <xdr:row>8</xdr:row>
      <xdr:rowOff>142875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91A39CC3-1286-4832-8791-8CFF771A4CFB}"/>
            </a:ext>
            <a:ext uri="{147F2762-F138-4A5C-976F-8EAC2B608ADB}">
              <a16:predDERef xmlns:a16="http://schemas.microsoft.com/office/drawing/2014/main" pred="{6AF83FA6-7E1A-4878-96DA-2888CE9C3BB8}"/>
            </a:ext>
          </a:extLst>
        </xdr:cNvPr>
        <xdr:cNvCxnSpPr>
          <a:cxnSpLocks/>
        </xdr:cNvCxnSpPr>
      </xdr:nvCxnSpPr>
      <xdr:spPr>
        <a:xfrm flipV="1">
          <a:off x="7439025" y="1933575"/>
          <a:ext cx="35242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266700</xdr:colOff>
      <xdr:row>7</xdr:row>
      <xdr:rowOff>200025</xdr:rowOff>
    </xdr:from>
    <xdr:to>
      <xdr:col>21</xdr:col>
      <xdr:colOff>266700</xdr:colOff>
      <xdr:row>8</xdr:row>
      <xdr:rowOff>200025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56F0B6C0-BF38-46DB-899B-1C88BA613C83}"/>
            </a:ext>
            <a:ext uri="{147F2762-F138-4A5C-976F-8EAC2B608ADB}">
              <a16:predDERef xmlns:a16="http://schemas.microsoft.com/office/drawing/2014/main" pred="{91A39CC3-1286-4832-8791-8CFF771A4CFB}"/>
            </a:ext>
          </a:extLst>
        </xdr:cNvPr>
        <xdr:cNvCxnSpPr>
          <a:cxnSpLocks/>
        </xdr:cNvCxnSpPr>
      </xdr:nvCxnSpPr>
      <xdr:spPr>
        <a:xfrm flipV="1">
          <a:off x="11239500" y="1866900"/>
          <a:ext cx="0" cy="314325"/>
        </a:xfrm>
        <a:prstGeom prst="straightConnector1">
          <a:avLst/>
        </a:prstGeom>
        <a:ln>
          <a:solidFill>
            <a:srgbClr val="00B05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103187</xdr:colOff>
      <xdr:row>1</xdr:row>
      <xdr:rowOff>71437</xdr:rowOff>
    </xdr:from>
    <xdr:to>
      <xdr:col>9</xdr:col>
      <xdr:colOff>285750</xdr:colOff>
      <xdr:row>1</xdr:row>
      <xdr:rowOff>79370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B5E8E1C5-46BE-4C1C-B9EE-110FEE495060}"/>
            </a:ext>
            <a:ext uri="{147F2762-F138-4A5C-976F-8EAC2B608ADB}">
              <a16:predDERef xmlns:a16="http://schemas.microsoft.com/office/drawing/2014/main" pred="{56F0B6C0-BF38-46DB-899B-1C88BA613C83}"/>
            </a:ext>
          </a:extLst>
        </xdr:cNvPr>
        <xdr:cNvCxnSpPr/>
      </xdr:nvCxnSpPr>
      <xdr:spPr>
        <a:xfrm>
          <a:off x="4979987" y="233362"/>
          <a:ext cx="792163" cy="7933"/>
        </a:xfrm>
        <a:prstGeom prst="straightConnector1">
          <a:avLst/>
        </a:prstGeom>
        <a:ln>
          <a:solidFill>
            <a:srgbClr val="00B05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7</xdr:row>
      <xdr:rowOff>200025</xdr:rowOff>
    </xdr:from>
    <xdr:to>
      <xdr:col>13</xdr:col>
      <xdr:colOff>9525</xdr:colOff>
      <xdr:row>7</xdr:row>
      <xdr:rowOff>219075</xdr:rowOff>
    </xdr:to>
    <xdr:cxnSp macro="">
      <xdr:nvCxnSpPr>
        <xdr:cNvPr id="50" name="Conector de Seta Reta 49">
          <a:extLst>
            <a:ext uri="{FF2B5EF4-FFF2-40B4-BE49-F238E27FC236}">
              <a16:creationId xmlns:a16="http://schemas.microsoft.com/office/drawing/2014/main" id="{3F9E3949-9D79-4EE5-88B0-B8911ED328F2}"/>
            </a:ext>
            <a:ext uri="{147F2762-F138-4A5C-976F-8EAC2B608ADB}">
              <a16:predDERef xmlns:a16="http://schemas.microsoft.com/office/drawing/2014/main" pred="{56F0B6C0-BF38-46DB-899B-1C88BA613C83}"/>
            </a:ext>
          </a:extLst>
        </xdr:cNvPr>
        <xdr:cNvCxnSpPr>
          <a:cxnSpLocks/>
        </xdr:cNvCxnSpPr>
      </xdr:nvCxnSpPr>
      <xdr:spPr>
        <a:xfrm flipV="1">
          <a:off x="7791450" y="1866900"/>
          <a:ext cx="6000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7</xdr:row>
      <xdr:rowOff>190500</xdr:rowOff>
    </xdr:from>
    <xdr:to>
      <xdr:col>14</xdr:col>
      <xdr:colOff>314325</xdr:colOff>
      <xdr:row>7</xdr:row>
      <xdr:rowOff>209550</xdr:rowOff>
    </xdr:to>
    <xdr:cxnSp macro="">
      <xdr:nvCxnSpPr>
        <xdr:cNvPr id="51" name="Conector de Seta Reta 50">
          <a:extLst>
            <a:ext uri="{FF2B5EF4-FFF2-40B4-BE49-F238E27FC236}">
              <a16:creationId xmlns:a16="http://schemas.microsoft.com/office/drawing/2014/main" id="{894B0AA2-FC60-4205-A191-E1E5A4BB6DEA}"/>
            </a:ext>
            <a:ext uri="{147F2762-F138-4A5C-976F-8EAC2B608ADB}">
              <a16:predDERef xmlns:a16="http://schemas.microsoft.com/office/drawing/2014/main" pred="{56F0B6C0-BF38-46DB-899B-1C88BA613C83}"/>
            </a:ext>
          </a:extLst>
        </xdr:cNvPr>
        <xdr:cNvCxnSpPr>
          <a:cxnSpLocks/>
        </xdr:cNvCxnSpPr>
      </xdr:nvCxnSpPr>
      <xdr:spPr>
        <a:xfrm flipV="1">
          <a:off x="8420100" y="1857375"/>
          <a:ext cx="6000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7</xdr:row>
      <xdr:rowOff>180975</xdr:rowOff>
    </xdr:from>
    <xdr:to>
      <xdr:col>17</xdr:col>
      <xdr:colOff>295275</xdr:colOff>
      <xdr:row>8</xdr:row>
      <xdr:rowOff>276225</xdr:rowOff>
    </xdr:to>
    <xdr:cxnSp macro="">
      <xdr:nvCxnSpPr>
        <xdr:cNvPr id="52" name="Conector de Seta Reta 51">
          <a:extLst>
            <a:ext uri="{FF2B5EF4-FFF2-40B4-BE49-F238E27FC236}">
              <a16:creationId xmlns:a16="http://schemas.microsoft.com/office/drawing/2014/main" id="{6F0379BA-9697-438A-B0E6-06091FB5C21B}"/>
            </a:ext>
            <a:ext uri="{147F2762-F138-4A5C-976F-8EAC2B608ADB}">
              <a16:predDERef xmlns:a16="http://schemas.microsoft.com/office/drawing/2014/main" pred="{56F0B6C0-BF38-46DB-899B-1C88BA613C83}"/>
            </a:ext>
          </a:extLst>
        </xdr:cNvPr>
        <xdr:cNvCxnSpPr>
          <a:cxnSpLocks/>
        </xdr:cNvCxnSpPr>
      </xdr:nvCxnSpPr>
      <xdr:spPr>
        <a:xfrm>
          <a:off x="9067800" y="1847850"/>
          <a:ext cx="904875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</xdr:colOff>
      <xdr:row>8</xdr:row>
      <xdr:rowOff>266700</xdr:rowOff>
    </xdr:from>
    <xdr:to>
      <xdr:col>19</xdr:col>
      <xdr:colOff>295275</xdr:colOff>
      <xdr:row>8</xdr:row>
      <xdr:rowOff>276225</xdr:rowOff>
    </xdr:to>
    <xdr:cxnSp macro="">
      <xdr:nvCxnSpPr>
        <xdr:cNvPr id="53" name="Conector de Seta Reta 52">
          <a:extLst>
            <a:ext uri="{FF2B5EF4-FFF2-40B4-BE49-F238E27FC236}">
              <a16:creationId xmlns:a16="http://schemas.microsoft.com/office/drawing/2014/main" id="{253DE622-EA21-4AD8-8C84-60897989739B}"/>
            </a:ext>
            <a:ext uri="{147F2762-F138-4A5C-976F-8EAC2B608ADB}">
              <a16:predDERef xmlns:a16="http://schemas.microsoft.com/office/drawing/2014/main" pred="{56F0B6C0-BF38-46DB-899B-1C88BA613C83}"/>
            </a:ext>
          </a:extLst>
        </xdr:cNvPr>
        <xdr:cNvCxnSpPr>
          <a:cxnSpLocks/>
        </xdr:cNvCxnSpPr>
      </xdr:nvCxnSpPr>
      <xdr:spPr>
        <a:xfrm flipV="1">
          <a:off x="10039350" y="2247900"/>
          <a:ext cx="581025" cy="95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</xdr:colOff>
      <xdr:row>8</xdr:row>
      <xdr:rowOff>257175</xdr:rowOff>
    </xdr:from>
    <xdr:to>
      <xdr:col>21</xdr:col>
      <xdr:colOff>285750</xdr:colOff>
      <xdr:row>8</xdr:row>
      <xdr:rowOff>266700</xdr:rowOff>
    </xdr:to>
    <xdr:cxnSp macro="">
      <xdr:nvCxnSpPr>
        <xdr:cNvPr id="54" name="Conector de Seta Reta 53">
          <a:extLst>
            <a:ext uri="{FF2B5EF4-FFF2-40B4-BE49-F238E27FC236}">
              <a16:creationId xmlns:a16="http://schemas.microsoft.com/office/drawing/2014/main" id="{B69603A9-8F14-4D10-8AD5-80D34D3E8CB4}"/>
            </a:ext>
            <a:ext uri="{147F2762-F138-4A5C-976F-8EAC2B608ADB}">
              <a16:predDERef xmlns:a16="http://schemas.microsoft.com/office/drawing/2014/main" pred="{253DE622-EA21-4AD8-8C84-60897989739B}"/>
            </a:ext>
          </a:extLst>
        </xdr:cNvPr>
        <xdr:cNvCxnSpPr>
          <a:cxnSpLocks/>
        </xdr:cNvCxnSpPr>
      </xdr:nvCxnSpPr>
      <xdr:spPr>
        <a:xfrm flipV="1">
          <a:off x="10677525" y="2238375"/>
          <a:ext cx="581025" cy="95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7</xdr:row>
      <xdr:rowOff>57150</xdr:rowOff>
    </xdr:from>
    <xdr:to>
      <xdr:col>22</xdr:col>
      <xdr:colOff>9525</xdr:colOff>
      <xdr:row>8</xdr:row>
      <xdr:rowOff>190500</xdr:rowOff>
    </xdr:to>
    <xdr:cxnSp macro="">
      <xdr:nvCxnSpPr>
        <xdr:cNvPr id="55" name="Conector de Seta Reta 54">
          <a:extLst>
            <a:ext uri="{FF2B5EF4-FFF2-40B4-BE49-F238E27FC236}">
              <a16:creationId xmlns:a16="http://schemas.microsoft.com/office/drawing/2014/main" id="{CA1AFDC8-2760-4DBC-B1A1-F8391E49EED2}"/>
            </a:ext>
            <a:ext uri="{147F2762-F138-4A5C-976F-8EAC2B608ADB}">
              <a16:predDERef xmlns:a16="http://schemas.microsoft.com/office/drawing/2014/main" pred="{B69603A9-8F14-4D10-8AD5-80D34D3E8CB4}"/>
            </a:ext>
          </a:extLst>
        </xdr:cNvPr>
        <xdr:cNvCxnSpPr>
          <a:cxnSpLocks/>
        </xdr:cNvCxnSpPr>
      </xdr:nvCxnSpPr>
      <xdr:spPr>
        <a:xfrm flipV="1">
          <a:off x="10629900" y="1724025"/>
          <a:ext cx="676275" cy="44767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7</xdr:row>
      <xdr:rowOff>47625</xdr:rowOff>
    </xdr:from>
    <xdr:to>
      <xdr:col>22</xdr:col>
      <xdr:colOff>257175</xdr:colOff>
      <xdr:row>7</xdr:row>
      <xdr:rowOff>57150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081514A-E7DD-4851-832B-2280FF887CA1}"/>
            </a:ext>
            <a:ext uri="{147F2762-F138-4A5C-976F-8EAC2B608ADB}">
              <a16:predDERef xmlns:a16="http://schemas.microsoft.com/office/drawing/2014/main" pred="{CA1AFDC8-2760-4DBC-B1A1-F8391E49EED2}"/>
            </a:ext>
          </a:extLst>
        </xdr:cNvPr>
        <xdr:cNvCxnSpPr>
          <a:cxnSpLocks/>
        </xdr:cNvCxnSpPr>
      </xdr:nvCxnSpPr>
      <xdr:spPr>
        <a:xfrm flipV="1">
          <a:off x="11306175" y="1714500"/>
          <a:ext cx="247650" cy="95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7</xdr:row>
      <xdr:rowOff>47625</xdr:rowOff>
    </xdr:from>
    <xdr:to>
      <xdr:col>27</xdr:col>
      <xdr:colOff>304800</xdr:colOff>
      <xdr:row>8</xdr:row>
      <xdr:rowOff>276225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D2795BEE-BD3D-4748-A9E1-BE268472DC3B}"/>
            </a:ext>
            <a:ext uri="{147F2762-F138-4A5C-976F-8EAC2B608ADB}">
              <a16:predDERef xmlns:a16="http://schemas.microsoft.com/office/drawing/2014/main" pred="{844B7CF9-E7E7-4F0E-AE55-42FD800330CB}"/>
            </a:ext>
          </a:extLst>
        </xdr:cNvPr>
        <xdr:cNvCxnSpPr>
          <a:cxnSpLocks/>
        </xdr:cNvCxnSpPr>
      </xdr:nvCxnSpPr>
      <xdr:spPr>
        <a:xfrm>
          <a:off x="11591925" y="1714500"/>
          <a:ext cx="1543050" cy="5429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8</xdr:row>
      <xdr:rowOff>247650</xdr:rowOff>
    </xdr:from>
    <xdr:to>
      <xdr:col>29</xdr:col>
      <xdr:colOff>295275</xdr:colOff>
      <xdr:row>8</xdr:row>
      <xdr:rowOff>257175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1812E4CE-B282-4161-A879-370356B0B9B5}"/>
            </a:ext>
            <a:ext uri="{147F2762-F138-4A5C-976F-8EAC2B608ADB}">
              <a16:predDERef xmlns:a16="http://schemas.microsoft.com/office/drawing/2014/main" pred="{D2795BEE-BD3D-4748-A9E1-BE268472DC3B}"/>
            </a:ext>
          </a:extLst>
        </xdr:cNvPr>
        <xdr:cNvCxnSpPr>
          <a:cxnSpLocks/>
        </xdr:cNvCxnSpPr>
      </xdr:nvCxnSpPr>
      <xdr:spPr>
        <a:xfrm flipV="1">
          <a:off x="13182600" y="2228850"/>
          <a:ext cx="581025" cy="95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295275</xdr:colOff>
      <xdr:row>7</xdr:row>
      <xdr:rowOff>66675</xdr:rowOff>
    </xdr:from>
    <xdr:to>
      <xdr:col>31</xdr:col>
      <xdr:colOff>342900</xdr:colOff>
      <xdr:row>8</xdr:row>
      <xdr:rowOff>152400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2960F2B2-97FE-41F2-96FD-5BDEC976ED06}"/>
            </a:ext>
            <a:ext uri="{147F2762-F138-4A5C-976F-8EAC2B608ADB}">
              <a16:predDERef xmlns:a16="http://schemas.microsoft.com/office/drawing/2014/main" pred="{1812E4CE-B282-4161-A879-370356B0B9B5}"/>
            </a:ext>
          </a:extLst>
        </xdr:cNvPr>
        <xdr:cNvCxnSpPr>
          <a:cxnSpLocks/>
        </xdr:cNvCxnSpPr>
      </xdr:nvCxnSpPr>
      <xdr:spPr>
        <a:xfrm flipV="1">
          <a:off x="13763625" y="1733550"/>
          <a:ext cx="714375" cy="400050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8</xdr:row>
      <xdr:rowOff>238125</xdr:rowOff>
    </xdr:from>
    <xdr:to>
      <xdr:col>33</xdr:col>
      <xdr:colOff>38100</xdr:colOff>
      <xdr:row>8</xdr:row>
      <xdr:rowOff>247650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35CB13B7-2BDA-49C3-B638-22BB412FD6F2}"/>
            </a:ext>
            <a:ext uri="{147F2762-F138-4A5C-976F-8EAC2B608ADB}">
              <a16:predDERef xmlns:a16="http://schemas.microsoft.com/office/drawing/2014/main" pred="{2960F2B2-97FE-41F2-96FD-5BDEC976ED06}"/>
            </a:ext>
          </a:extLst>
        </xdr:cNvPr>
        <xdr:cNvCxnSpPr>
          <a:cxnSpLocks/>
        </xdr:cNvCxnSpPr>
      </xdr:nvCxnSpPr>
      <xdr:spPr>
        <a:xfrm flipV="1">
          <a:off x="13811250" y="2219325"/>
          <a:ext cx="1076325" cy="95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57150</xdr:colOff>
      <xdr:row>8</xdr:row>
      <xdr:rowOff>238125</xdr:rowOff>
    </xdr:from>
    <xdr:to>
      <xdr:col>34</xdr:col>
      <xdr:colOff>295275</xdr:colOff>
      <xdr:row>8</xdr:row>
      <xdr:rowOff>247650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0A04D69E-790B-4CA5-A6D9-5D02B6A28A66}"/>
            </a:ext>
            <a:ext uri="{147F2762-F138-4A5C-976F-8EAC2B608ADB}">
              <a16:predDERef xmlns:a16="http://schemas.microsoft.com/office/drawing/2014/main" pred="{35CB13B7-2BDA-49C3-B638-22BB412FD6F2}"/>
            </a:ext>
          </a:extLst>
        </xdr:cNvPr>
        <xdr:cNvCxnSpPr>
          <a:cxnSpLocks/>
        </xdr:cNvCxnSpPr>
      </xdr:nvCxnSpPr>
      <xdr:spPr>
        <a:xfrm flipV="1">
          <a:off x="14906625" y="2219325"/>
          <a:ext cx="581025" cy="95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7</xdr:row>
      <xdr:rowOff>104775</xdr:rowOff>
    </xdr:from>
    <xdr:to>
      <xdr:col>32</xdr:col>
      <xdr:colOff>314325</xdr:colOff>
      <xdr:row>8</xdr:row>
      <xdr:rowOff>133350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9FB14183-AAFB-416D-8E69-45A418EA2944}"/>
            </a:ext>
            <a:ext uri="{147F2762-F138-4A5C-976F-8EAC2B608ADB}">
              <a16:predDERef xmlns:a16="http://schemas.microsoft.com/office/drawing/2014/main" pred="{0A04D69E-790B-4CA5-A6D9-5D02B6A28A66}"/>
            </a:ext>
          </a:extLst>
        </xdr:cNvPr>
        <xdr:cNvCxnSpPr>
          <a:cxnSpLocks/>
        </xdr:cNvCxnSpPr>
      </xdr:nvCxnSpPr>
      <xdr:spPr>
        <a:xfrm flipH="1" flipV="1">
          <a:off x="14506575" y="1771650"/>
          <a:ext cx="304800" cy="342900"/>
        </a:xfrm>
        <a:prstGeom prst="straightConnector1">
          <a:avLst/>
        </a:prstGeom>
        <a:ln>
          <a:solidFill>
            <a:srgbClr val="00B05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361950</xdr:colOff>
      <xdr:row>8</xdr:row>
      <xdr:rowOff>219075</xdr:rowOff>
    </xdr:from>
    <xdr:to>
      <xdr:col>35</xdr:col>
      <xdr:colOff>342900</xdr:colOff>
      <xdr:row>9</xdr:row>
      <xdr:rowOff>257175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F36CF81A-C129-43F3-B75F-5CF9EF13CA1D}"/>
            </a:ext>
            <a:ext uri="{147F2762-F138-4A5C-976F-8EAC2B608ADB}">
              <a16:predDERef xmlns:a16="http://schemas.microsoft.com/office/drawing/2014/main" pred="{9FB14183-AAFB-416D-8E69-45A418EA2944}"/>
            </a:ext>
          </a:extLst>
        </xdr:cNvPr>
        <xdr:cNvCxnSpPr>
          <a:cxnSpLocks/>
        </xdr:cNvCxnSpPr>
      </xdr:nvCxnSpPr>
      <xdr:spPr>
        <a:xfrm>
          <a:off x="15554325" y="2200275"/>
          <a:ext cx="352425" cy="3524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28575</xdr:colOff>
      <xdr:row>9</xdr:row>
      <xdr:rowOff>228600</xdr:rowOff>
    </xdr:from>
    <xdr:to>
      <xdr:col>38</xdr:col>
      <xdr:colOff>352425</xdr:colOff>
      <xdr:row>9</xdr:row>
      <xdr:rowOff>228600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78404ABE-026C-46EE-8B57-4247AF2B1236}"/>
            </a:ext>
            <a:ext uri="{147F2762-F138-4A5C-976F-8EAC2B608ADB}">
              <a16:predDERef xmlns:a16="http://schemas.microsoft.com/office/drawing/2014/main" pred="{F36CF81A-C129-43F3-B75F-5CF9EF13CA1D}"/>
            </a:ext>
          </a:extLst>
        </xdr:cNvPr>
        <xdr:cNvCxnSpPr>
          <a:cxnSpLocks/>
        </xdr:cNvCxnSpPr>
      </xdr:nvCxnSpPr>
      <xdr:spPr>
        <a:xfrm flipV="1">
          <a:off x="15954375" y="2524125"/>
          <a:ext cx="1085850" cy="0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19050</xdr:colOff>
      <xdr:row>8</xdr:row>
      <xdr:rowOff>276225</xdr:rowOff>
    </xdr:from>
    <xdr:to>
      <xdr:col>40</xdr:col>
      <xdr:colOff>0</xdr:colOff>
      <xdr:row>9</xdr:row>
      <xdr:rowOff>190500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252DFE6C-E14E-4815-B661-BB9CC92D6F9D}"/>
            </a:ext>
            <a:ext uri="{147F2762-F138-4A5C-976F-8EAC2B608ADB}">
              <a16:predDERef xmlns:a16="http://schemas.microsoft.com/office/drawing/2014/main" pred="{78404ABE-026C-46EE-8B57-4247AF2B1236}"/>
            </a:ext>
          </a:extLst>
        </xdr:cNvPr>
        <xdr:cNvCxnSpPr>
          <a:cxnSpLocks/>
        </xdr:cNvCxnSpPr>
      </xdr:nvCxnSpPr>
      <xdr:spPr>
        <a:xfrm flipV="1">
          <a:off x="17068800" y="2257425"/>
          <a:ext cx="361950" cy="228600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8</xdr:row>
      <xdr:rowOff>247650</xdr:rowOff>
    </xdr:from>
    <xdr:to>
      <xdr:col>41</xdr:col>
      <xdr:colOff>323850</xdr:colOff>
      <xdr:row>8</xdr:row>
      <xdr:rowOff>266700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F87FA827-E146-421A-8463-123F6E3B90A0}"/>
            </a:ext>
            <a:ext uri="{147F2762-F138-4A5C-976F-8EAC2B608ADB}">
              <a16:predDERef xmlns:a16="http://schemas.microsoft.com/office/drawing/2014/main" pred="{252DFE6C-E14E-4815-B661-BB9CC92D6F9D}"/>
            </a:ext>
          </a:extLst>
        </xdr:cNvPr>
        <xdr:cNvCxnSpPr>
          <a:cxnSpLocks/>
        </xdr:cNvCxnSpPr>
      </xdr:nvCxnSpPr>
      <xdr:spPr>
        <a:xfrm flipV="1">
          <a:off x="17440275" y="2228850"/>
          <a:ext cx="666750" cy="19050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28575</xdr:colOff>
      <xdr:row>7</xdr:row>
      <xdr:rowOff>142875</xdr:rowOff>
    </xdr:from>
    <xdr:to>
      <xdr:col>44</xdr:col>
      <xdr:colOff>304800</xdr:colOff>
      <xdr:row>8</xdr:row>
      <xdr:rowOff>257175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F3B60C39-350C-4141-BECD-63768C79B71C}"/>
            </a:ext>
            <a:ext uri="{147F2762-F138-4A5C-976F-8EAC2B608ADB}">
              <a16:predDERef xmlns:a16="http://schemas.microsoft.com/office/drawing/2014/main" pred="{F87FA827-E146-421A-8463-123F6E3B90A0}"/>
            </a:ext>
          </a:extLst>
        </xdr:cNvPr>
        <xdr:cNvCxnSpPr>
          <a:cxnSpLocks/>
        </xdr:cNvCxnSpPr>
      </xdr:nvCxnSpPr>
      <xdr:spPr>
        <a:xfrm flipV="1">
          <a:off x="18164175" y="1809750"/>
          <a:ext cx="971550" cy="428625"/>
        </a:xfrm>
        <a:prstGeom prst="straightConnector1">
          <a:avLst/>
        </a:prstGeom>
        <a:ln w="12700">
          <a:solidFill>
            <a:srgbClr val="0070B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9525</xdr:colOff>
      <xdr:row>7</xdr:row>
      <xdr:rowOff>171450</xdr:rowOff>
    </xdr:from>
    <xdr:to>
      <xdr:col>46</xdr:col>
      <xdr:colOff>333375</xdr:colOff>
      <xdr:row>7</xdr:row>
      <xdr:rowOff>180975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80CE5740-9D70-44F5-A244-0EE7DE84A94B}"/>
            </a:ext>
            <a:ext uri="{147F2762-F138-4A5C-976F-8EAC2B608ADB}">
              <a16:predDERef xmlns:a16="http://schemas.microsoft.com/office/drawing/2014/main" pred="{F3B60C39-350C-4141-BECD-63768C79B71C}"/>
            </a:ext>
          </a:extLst>
        </xdr:cNvPr>
        <xdr:cNvCxnSpPr>
          <a:cxnSpLocks/>
        </xdr:cNvCxnSpPr>
      </xdr:nvCxnSpPr>
      <xdr:spPr>
        <a:xfrm>
          <a:off x="19164300" y="1838325"/>
          <a:ext cx="714375" cy="95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7</xdr:row>
      <xdr:rowOff>152400</xdr:rowOff>
    </xdr:from>
    <xdr:to>
      <xdr:col>49</xdr:col>
      <xdr:colOff>314325</xdr:colOff>
      <xdr:row>8</xdr:row>
      <xdr:rowOff>276225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F2B0B24D-8397-4A80-B9BA-6A3FBC40F744}"/>
            </a:ext>
            <a:ext uri="{147F2762-F138-4A5C-976F-8EAC2B608ADB}">
              <a16:predDERef xmlns:a16="http://schemas.microsoft.com/office/drawing/2014/main" pred="{80CE5740-9D70-44F5-A244-0EE7DE84A94B}"/>
            </a:ext>
          </a:extLst>
        </xdr:cNvPr>
        <xdr:cNvCxnSpPr>
          <a:cxnSpLocks/>
        </xdr:cNvCxnSpPr>
      </xdr:nvCxnSpPr>
      <xdr:spPr>
        <a:xfrm>
          <a:off x="19907250" y="1819275"/>
          <a:ext cx="990600" cy="438150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28575</xdr:colOff>
      <xdr:row>8</xdr:row>
      <xdr:rowOff>276225</xdr:rowOff>
    </xdr:from>
    <xdr:to>
      <xdr:col>52</xdr:col>
      <xdr:colOff>304800</xdr:colOff>
      <xdr:row>10</xdr:row>
      <xdr:rowOff>276225</xdr:rowOff>
    </xdr:to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320BF0EC-41C3-4A5D-B65F-314730A4BF1F}"/>
            </a:ext>
            <a:ext uri="{147F2762-F138-4A5C-976F-8EAC2B608ADB}">
              <a16:predDERef xmlns:a16="http://schemas.microsoft.com/office/drawing/2014/main" pred="{F2B0B24D-8397-4A80-B9BA-6A3FBC40F744}"/>
            </a:ext>
          </a:extLst>
        </xdr:cNvPr>
        <xdr:cNvCxnSpPr>
          <a:cxnSpLocks/>
        </xdr:cNvCxnSpPr>
      </xdr:nvCxnSpPr>
      <xdr:spPr>
        <a:xfrm>
          <a:off x="20935950" y="2257425"/>
          <a:ext cx="1009650" cy="628650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9525</xdr:colOff>
      <xdr:row>10</xdr:row>
      <xdr:rowOff>238125</xdr:rowOff>
    </xdr:from>
    <xdr:to>
      <xdr:col>53</xdr:col>
      <xdr:colOff>323850</xdr:colOff>
      <xdr:row>10</xdr:row>
      <xdr:rowOff>247650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232A0CF5-57D0-4F6A-9903-5973A7A76CD6}"/>
            </a:ext>
            <a:ext uri="{147F2762-F138-4A5C-976F-8EAC2B608ADB}">
              <a16:predDERef xmlns:a16="http://schemas.microsoft.com/office/drawing/2014/main" pred="{320BF0EC-41C3-4A5D-B65F-314730A4BF1F}"/>
            </a:ext>
          </a:extLst>
        </xdr:cNvPr>
        <xdr:cNvCxnSpPr>
          <a:cxnSpLocks/>
        </xdr:cNvCxnSpPr>
      </xdr:nvCxnSpPr>
      <xdr:spPr>
        <a:xfrm flipV="1">
          <a:off x="21993225" y="2847975"/>
          <a:ext cx="314325" cy="9525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19050</xdr:colOff>
      <xdr:row>9</xdr:row>
      <xdr:rowOff>57150</xdr:rowOff>
    </xdr:from>
    <xdr:to>
      <xdr:col>55</xdr:col>
      <xdr:colOff>352425</xdr:colOff>
      <xdr:row>10</xdr:row>
      <xdr:rowOff>219075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16739B96-D64A-4CC6-938B-AE6B94E4579E}"/>
            </a:ext>
            <a:ext uri="{147F2762-F138-4A5C-976F-8EAC2B608ADB}">
              <a16:predDERef xmlns:a16="http://schemas.microsoft.com/office/drawing/2014/main" pred="{232A0CF5-57D0-4F6A-9903-5973A7A76CD6}"/>
            </a:ext>
          </a:extLst>
        </xdr:cNvPr>
        <xdr:cNvCxnSpPr>
          <a:cxnSpLocks/>
        </xdr:cNvCxnSpPr>
      </xdr:nvCxnSpPr>
      <xdr:spPr>
        <a:xfrm flipV="1">
          <a:off x="22345650" y="2352675"/>
          <a:ext cx="695325" cy="476250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0</xdr:colOff>
      <xdr:row>11</xdr:row>
      <xdr:rowOff>0</xdr:rowOff>
    </xdr:from>
    <xdr:ext cx="329912" cy="323850"/>
    <xdr:pic>
      <xdr:nvPicPr>
        <xdr:cNvPr id="13" name="Imagem 12">
          <a:extLst>
            <a:ext uri="{FF2B5EF4-FFF2-40B4-BE49-F238E27FC236}">
              <a16:creationId xmlns:a16="http://schemas.microsoft.com/office/drawing/2014/main" id="{F357555C-0009-4730-B5AA-598349403C78}"/>
            </a:ext>
            <a:ext uri="{147F2762-F138-4A5C-976F-8EAC2B608ADB}">
              <a16:predDERef xmlns:a16="http://schemas.microsoft.com/office/drawing/2014/main" pred="{EE1BD31B-8282-428B-9F82-D56F0E4B6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1781175"/>
          <a:ext cx="329912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76200</xdr:colOff>
      <xdr:row>13</xdr:row>
      <xdr:rowOff>180975</xdr:rowOff>
    </xdr:from>
    <xdr:to>
      <xdr:col>7</xdr:col>
      <xdr:colOff>504825</xdr:colOff>
      <xdr:row>14</xdr:row>
      <xdr:rowOff>0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5F4144FE-C295-46B6-A324-4B29511942A6}"/>
            </a:ext>
          </a:extLst>
        </xdr:cNvPr>
        <xdr:cNvCxnSpPr/>
      </xdr:nvCxnSpPr>
      <xdr:spPr>
        <a:xfrm>
          <a:off x="4343400" y="2266950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133350</xdr:rowOff>
    </xdr:from>
    <xdr:to>
      <xdr:col>10</xdr:col>
      <xdr:colOff>304800</xdr:colOff>
      <xdr:row>13</xdr:row>
      <xdr:rowOff>0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D2E21D84-4AD9-49FB-946C-779ECCF15A80}"/>
            </a:ext>
            <a:ext uri="{147F2762-F138-4A5C-976F-8EAC2B608ADB}">
              <a16:predDERef xmlns:a16="http://schemas.microsoft.com/office/drawing/2014/main" pred="{5F4144FE-C295-46B6-A324-4B29511942A6}"/>
            </a:ext>
          </a:extLst>
        </xdr:cNvPr>
        <xdr:cNvCxnSpPr>
          <a:cxnSpLocks/>
        </xdr:cNvCxnSpPr>
      </xdr:nvCxnSpPr>
      <xdr:spPr>
        <a:xfrm flipV="1">
          <a:off x="9877425" y="2181225"/>
          <a:ext cx="30480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561975</xdr:colOff>
      <xdr:row>8</xdr:row>
      <xdr:rowOff>0</xdr:rowOff>
    </xdr:to>
    <xdr:cxnSp macro="">
      <xdr:nvCxnSpPr>
        <xdr:cNvPr id="34" name="Conector de Seta Reta 33">
          <a:extLst>
            <a:ext uri="{FF2B5EF4-FFF2-40B4-BE49-F238E27FC236}">
              <a16:creationId xmlns:a16="http://schemas.microsoft.com/office/drawing/2014/main" id="{561ADA8E-EFED-4870-945B-B896703DC222}"/>
            </a:ext>
            <a:ext uri="{147F2762-F138-4A5C-976F-8EAC2B608ADB}">
              <a16:predDERef xmlns:a16="http://schemas.microsoft.com/office/drawing/2014/main" pred="{D2E21D84-4AD9-49FB-946C-779ECCF15A80}"/>
            </a:ext>
          </a:extLst>
        </xdr:cNvPr>
        <xdr:cNvCxnSpPr>
          <a:cxnSpLocks/>
        </xdr:cNvCxnSpPr>
      </xdr:nvCxnSpPr>
      <xdr:spPr>
        <a:xfrm flipV="1">
          <a:off x="15363825" y="1657350"/>
          <a:ext cx="5619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</xdr:row>
      <xdr:rowOff>0</xdr:rowOff>
    </xdr:from>
    <xdr:to>
      <xdr:col>14</xdr:col>
      <xdr:colOff>561975</xdr:colOff>
      <xdr:row>8</xdr:row>
      <xdr:rowOff>9525</xdr:rowOff>
    </xdr:to>
    <xdr:cxnSp macro="">
      <xdr:nvCxnSpPr>
        <xdr:cNvPr id="35" name="Conector de Seta Reta 34">
          <a:extLst>
            <a:ext uri="{FF2B5EF4-FFF2-40B4-BE49-F238E27FC236}">
              <a16:creationId xmlns:a16="http://schemas.microsoft.com/office/drawing/2014/main" id="{E7EE445C-478C-43D0-9854-8B4EC5B4A482}"/>
            </a:ext>
            <a:ext uri="{147F2762-F138-4A5C-976F-8EAC2B608ADB}">
              <a16:predDERef xmlns:a16="http://schemas.microsoft.com/office/drawing/2014/main" pred="{D2E21D84-4AD9-49FB-946C-779ECCF15A80}"/>
            </a:ext>
          </a:extLst>
        </xdr:cNvPr>
        <xdr:cNvCxnSpPr>
          <a:cxnSpLocks/>
        </xdr:cNvCxnSpPr>
      </xdr:nvCxnSpPr>
      <xdr:spPr>
        <a:xfrm flipV="1">
          <a:off x="13535025" y="1666875"/>
          <a:ext cx="5619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</xdr:row>
      <xdr:rowOff>0</xdr:rowOff>
    </xdr:from>
    <xdr:to>
      <xdr:col>11</xdr:col>
      <xdr:colOff>561975</xdr:colOff>
      <xdr:row>8</xdr:row>
      <xdr:rowOff>9525</xdr:rowOff>
    </xdr:to>
    <xdr:cxnSp macro="">
      <xdr:nvCxnSpPr>
        <xdr:cNvPr id="36" name="Conector de Seta Reta 35">
          <a:extLst>
            <a:ext uri="{FF2B5EF4-FFF2-40B4-BE49-F238E27FC236}">
              <a16:creationId xmlns:a16="http://schemas.microsoft.com/office/drawing/2014/main" id="{D2C14D0A-0020-410C-92A6-DAF26A7B3E70}"/>
            </a:ext>
            <a:ext uri="{147F2762-F138-4A5C-976F-8EAC2B608ADB}">
              <a16:predDERef xmlns:a16="http://schemas.microsoft.com/office/drawing/2014/main" pred="{D2E21D84-4AD9-49FB-946C-779ECCF15A80}"/>
            </a:ext>
          </a:extLst>
        </xdr:cNvPr>
        <xdr:cNvCxnSpPr>
          <a:cxnSpLocks/>
        </xdr:cNvCxnSpPr>
      </xdr:nvCxnSpPr>
      <xdr:spPr>
        <a:xfrm flipV="1">
          <a:off x="11706225" y="1666875"/>
          <a:ext cx="5619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57150</xdr:colOff>
      <xdr:row>8</xdr:row>
      <xdr:rowOff>180975</xdr:rowOff>
    </xdr:from>
    <xdr:to>
      <xdr:col>17</xdr:col>
      <xdr:colOff>581025</xdr:colOff>
      <xdr:row>11</xdr:row>
      <xdr:rowOff>161925</xdr:rowOff>
    </xdr:to>
    <xdr:cxnSp macro="">
      <xdr:nvCxnSpPr>
        <xdr:cNvPr id="37" name="Conector de Seta Reta 36">
          <a:extLst>
            <a:ext uri="{FF2B5EF4-FFF2-40B4-BE49-F238E27FC236}">
              <a16:creationId xmlns:a16="http://schemas.microsoft.com/office/drawing/2014/main" id="{ABF0F85C-2C85-46FC-8CC0-BFC82C920917}"/>
            </a:ext>
            <a:ext uri="{147F2762-F138-4A5C-976F-8EAC2B608ADB}">
              <a16:predDERef xmlns:a16="http://schemas.microsoft.com/office/drawing/2014/main" pred="{D2C14D0A-0020-410C-92A6-DAF26A7B3E70}"/>
            </a:ext>
          </a:extLst>
        </xdr:cNvPr>
        <xdr:cNvCxnSpPr>
          <a:cxnSpLocks/>
        </xdr:cNvCxnSpPr>
      </xdr:nvCxnSpPr>
      <xdr:spPr>
        <a:xfrm flipH="1">
          <a:off x="14201775" y="1847850"/>
          <a:ext cx="523875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542925</xdr:colOff>
      <xdr:row>10</xdr:row>
      <xdr:rowOff>85725</xdr:rowOff>
    </xdr:from>
    <xdr:to>
      <xdr:col>20</xdr:col>
      <xdr:colOff>95250</xdr:colOff>
      <xdr:row>11</xdr:row>
      <xdr:rowOff>85725</xdr:rowOff>
    </xdr:to>
    <xdr:cxnSp macro="">
      <xdr:nvCxnSpPr>
        <xdr:cNvPr id="38" name="Conector de Seta Reta 37">
          <a:extLst>
            <a:ext uri="{FF2B5EF4-FFF2-40B4-BE49-F238E27FC236}">
              <a16:creationId xmlns:a16="http://schemas.microsoft.com/office/drawing/2014/main" id="{72188418-DA76-4BF7-98F2-D087A098DB70}"/>
            </a:ext>
            <a:ext uri="{147F2762-F138-4A5C-976F-8EAC2B608ADB}">
              <a16:predDERef xmlns:a16="http://schemas.microsoft.com/office/drawing/2014/main" pred="{ABF0F85C-2C85-46FC-8CC0-BFC82C920917}"/>
            </a:ext>
          </a:extLst>
        </xdr:cNvPr>
        <xdr:cNvCxnSpPr>
          <a:cxnSpLocks/>
        </xdr:cNvCxnSpPr>
      </xdr:nvCxnSpPr>
      <xdr:spPr>
        <a:xfrm>
          <a:off x="15906750" y="2133600"/>
          <a:ext cx="16192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</xdr:row>
      <xdr:rowOff>76200</xdr:rowOff>
    </xdr:from>
    <xdr:to>
      <xdr:col>15</xdr:col>
      <xdr:colOff>552450</xdr:colOff>
      <xdr:row>21</xdr:row>
      <xdr:rowOff>76200</xdr:rowOff>
    </xdr:to>
    <xdr:cxnSp macro="">
      <xdr:nvCxnSpPr>
        <xdr:cNvPr id="43" name="Conector de Seta Reta 42">
          <a:extLst>
            <a:ext uri="{FF2B5EF4-FFF2-40B4-BE49-F238E27FC236}">
              <a16:creationId xmlns:a16="http://schemas.microsoft.com/office/drawing/2014/main" id="{87C8E211-8040-45FB-81FA-3693FCBB6053}"/>
            </a:ext>
            <a:ext uri="{147F2762-F138-4A5C-976F-8EAC2B608ADB}">
              <a16:predDERef xmlns:a16="http://schemas.microsoft.com/office/drawing/2014/main" pred="{72188418-DA76-4BF7-98F2-D087A098DB70}"/>
            </a:ext>
          </a:extLst>
        </xdr:cNvPr>
        <xdr:cNvCxnSpPr>
          <a:cxnSpLocks/>
        </xdr:cNvCxnSpPr>
      </xdr:nvCxnSpPr>
      <xdr:spPr>
        <a:xfrm>
          <a:off x="15363825" y="4324350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27</xdr:row>
      <xdr:rowOff>76200</xdr:rowOff>
    </xdr:from>
    <xdr:to>
      <xdr:col>15</xdr:col>
      <xdr:colOff>552450</xdr:colOff>
      <xdr:row>27</xdr:row>
      <xdr:rowOff>76200</xdr:rowOff>
    </xdr:to>
    <xdr:cxnSp macro="">
      <xdr:nvCxnSpPr>
        <xdr:cNvPr id="46" name="Conector de Seta Reta 42">
          <a:extLst>
            <a:ext uri="{FF2B5EF4-FFF2-40B4-BE49-F238E27FC236}">
              <a16:creationId xmlns:a16="http://schemas.microsoft.com/office/drawing/2014/main" id="{8058023C-396F-4992-8768-F64BDD1DD820}"/>
            </a:ext>
            <a:ext uri="{147F2762-F138-4A5C-976F-8EAC2B608ADB}">
              <a16:predDERef xmlns:a16="http://schemas.microsoft.com/office/drawing/2014/main" pred="{87C8E211-8040-45FB-81FA-3693FCBB6053}"/>
            </a:ext>
          </a:extLst>
        </xdr:cNvPr>
        <xdr:cNvCxnSpPr>
          <a:cxnSpLocks/>
        </xdr:cNvCxnSpPr>
      </xdr:nvCxnSpPr>
      <xdr:spPr>
        <a:xfrm>
          <a:off x="15363825" y="4324350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27</xdr:row>
      <xdr:rowOff>76200</xdr:rowOff>
    </xdr:from>
    <xdr:to>
      <xdr:col>18</xdr:col>
      <xdr:colOff>552450</xdr:colOff>
      <xdr:row>27</xdr:row>
      <xdr:rowOff>76200</xdr:rowOff>
    </xdr:to>
    <xdr:cxnSp macro="">
      <xdr:nvCxnSpPr>
        <xdr:cNvPr id="47" name="Conector de Seta Reta 42">
          <a:extLst>
            <a:ext uri="{FF2B5EF4-FFF2-40B4-BE49-F238E27FC236}">
              <a16:creationId xmlns:a16="http://schemas.microsoft.com/office/drawing/2014/main" id="{B39A14AD-7797-4CD3-9AA7-30B5BA37F620}"/>
            </a:ext>
            <a:ext uri="{147F2762-F138-4A5C-976F-8EAC2B608ADB}">
              <a16:predDERef xmlns:a16="http://schemas.microsoft.com/office/drawing/2014/main" pred="{8058023C-396F-4992-8768-F64BDD1DD820}"/>
            </a:ext>
          </a:extLst>
        </xdr:cNvPr>
        <xdr:cNvCxnSpPr>
          <a:cxnSpLocks/>
        </xdr:cNvCxnSpPr>
      </xdr:nvCxnSpPr>
      <xdr:spPr>
        <a:xfrm>
          <a:off x="15363825" y="4324350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14</xdr:row>
      <xdr:rowOff>180975</xdr:rowOff>
    </xdr:from>
    <xdr:to>
      <xdr:col>14</xdr:col>
      <xdr:colOff>466725</xdr:colOff>
      <xdr:row>18</xdr:row>
      <xdr:rowOff>123825</xdr:rowOff>
    </xdr:to>
    <xdr:cxnSp macro="">
      <xdr:nvCxnSpPr>
        <xdr:cNvPr id="48" name="Conector de Seta Reta 47">
          <a:extLst>
            <a:ext uri="{FF2B5EF4-FFF2-40B4-BE49-F238E27FC236}">
              <a16:creationId xmlns:a16="http://schemas.microsoft.com/office/drawing/2014/main" id="{387A22DC-538C-4C4B-BA84-46C1BD2C8EC0}"/>
            </a:ext>
            <a:ext uri="{147F2762-F138-4A5C-976F-8EAC2B608ADB}">
              <a16:predDERef xmlns:a16="http://schemas.microsoft.com/office/drawing/2014/main" pred="{B39A14AD-7797-4CD3-9AA7-30B5BA37F620}"/>
            </a:ext>
          </a:extLst>
        </xdr:cNvPr>
        <xdr:cNvCxnSpPr>
          <a:cxnSpLocks/>
        </xdr:cNvCxnSpPr>
      </xdr:nvCxnSpPr>
      <xdr:spPr>
        <a:xfrm flipH="1">
          <a:off x="11315700" y="2990850"/>
          <a:ext cx="1466850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33</xdr:row>
      <xdr:rowOff>76200</xdr:rowOff>
    </xdr:from>
    <xdr:to>
      <xdr:col>18</xdr:col>
      <xdr:colOff>552450</xdr:colOff>
      <xdr:row>33</xdr:row>
      <xdr:rowOff>76200</xdr:rowOff>
    </xdr:to>
    <xdr:cxnSp macro="">
      <xdr:nvCxnSpPr>
        <xdr:cNvPr id="51" name="Conector de Seta Reta 42">
          <a:extLst>
            <a:ext uri="{FF2B5EF4-FFF2-40B4-BE49-F238E27FC236}">
              <a16:creationId xmlns:a16="http://schemas.microsoft.com/office/drawing/2014/main" id="{2ADA2518-0B82-438E-AB30-58AD3738FC7E}"/>
            </a:ext>
            <a:ext uri="{147F2762-F138-4A5C-976F-8EAC2B608ADB}">
              <a16:predDERef xmlns:a16="http://schemas.microsoft.com/office/drawing/2014/main" pred="{387A22DC-538C-4C4B-BA84-46C1BD2C8EC0}"/>
            </a:ext>
          </a:extLst>
        </xdr:cNvPr>
        <xdr:cNvCxnSpPr>
          <a:cxnSpLocks/>
        </xdr:cNvCxnSpPr>
      </xdr:nvCxnSpPr>
      <xdr:spPr>
        <a:xfrm>
          <a:off x="13535025" y="5781675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21</xdr:row>
      <xdr:rowOff>76200</xdr:rowOff>
    </xdr:from>
    <xdr:to>
      <xdr:col>12</xdr:col>
      <xdr:colOff>552450</xdr:colOff>
      <xdr:row>21</xdr:row>
      <xdr:rowOff>76200</xdr:rowOff>
    </xdr:to>
    <xdr:cxnSp macro="">
      <xdr:nvCxnSpPr>
        <xdr:cNvPr id="54" name="Conector de Seta Reta 42">
          <a:extLst>
            <a:ext uri="{FF2B5EF4-FFF2-40B4-BE49-F238E27FC236}">
              <a16:creationId xmlns:a16="http://schemas.microsoft.com/office/drawing/2014/main" id="{6400A934-DF9C-4D00-8350-AD3E73B129DF}"/>
            </a:ext>
            <a:ext uri="{147F2762-F138-4A5C-976F-8EAC2B608ADB}">
              <a16:predDERef xmlns:a16="http://schemas.microsoft.com/office/drawing/2014/main" pred="{F87A3B16-C4D8-402B-94D6-94664DA21C97}"/>
            </a:ext>
          </a:extLst>
        </xdr:cNvPr>
        <xdr:cNvCxnSpPr>
          <a:cxnSpLocks/>
        </xdr:cNvCxnSpPr>
      </xdr:nvCxnSpPr>
      <xdr:spPr>
        <a:xfrm>
          <a:off x="15363825" y="4162425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23</xdr:row>
      <xdr:rowOff>28575</xdr:rowOff>
    </xdr:from>
    <xdr:to>
      <xdr:col>15</xdr:col>
      <xdr:colOff>600075</xdr:colOff>
      <xdr:row>25</xdr:row>
      <xdr:rowOff>28575</xdr:rowOff>
    </xdr:to>
    <xdr:cxnSp macro="">
      <xdr:nvCxnSpPr>
        <xdr:cNvPr id="55" name="Conector de Seta Reta 54">
          <a:extLst>
            <a:ext uri="{FF2B5EF4-FFF2-40B4-BE49-F238E27FC236}">
              <a16:creationId xmlns:a16="http://schemas.microsoft.com/office/drawing/2014/main" id="{57A158AD-1C65-49D2-98D6-CD991830FC99}"/>
            </a:ext>
            <a:ext uri="{147F2762-F138-4A5C-976F-8EAC2B608ADB}">
              <a16:predDERef xmlns:a16="http://schemas.microsoft.com/office/drawing/2014/main" pred="{6400A934-DF9C-4D00-8350-AD3E73B129DF}"/>
            </a:ext>
          </a:extLst>
        </xdr:cNvPr>
        <xdr:cNvCxnSpPr>
          <a:cxnSpLocks/>
        </xdr:cNvCxnSpPr>
      </xdr:nvCxnSpPr>
      <xdr:spPr>
        <a:xfrm flipH="1">
          <a:off x="13001625" y="4438650"/>
          <a:ext cx="5238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28</xdr:row>
      <xdr:rowOff>85725</xdr:rowOff>
    </xdr:from>
    <xdr:to>
      <xdr:col>18</xdr:col>
      <xdr:colOff>552450</xdr:colOff>
      <xdr:row>30</xdr:row>
      <xdr:rowOff>95250</xdr:rowOff>
    </xdr:to>
    <xdr:cxnSp macro="">
      <xdr:nvCxnSpPr>
        <xdr:cNvPr id="56" name="Conector de Seta Reta 55">
          <a:extLst>
            <a:ext uri="{FF2B5EF4-FFF2-40B4-BE49-F238E27FC236}">
              <a16:creationId xmlns:a16="http://schemas.microsoft.com/office/drawing/2014/main" id="{14B3FFFC-5850-4F93-A110-DAC408F512E3}"/>
            </a:ext>
            <a:ext uri="{147F2762-F138-4A5C-976F-8EAC2B608ADB}">
              <a16:predDERef xmlns:a16="http://schemas.microsoft.com/office/drawing/2014/main" pred="{57A158AD-1C65-49D2-98D6-CD991830FC99}"/>
            </a:ext>
          </a:extLst>
        </xdr:cNvPr>
        <xdr:cNvCxnSpPr>
          <a:cxnSpLocks/>
        </xdr:cNvCxnSpPr>
      </xdr:nvCxnSpPr>
      <xdr:spPr>
        <a:xfrm flipH="1">
          <a:off x="14754225" y="5305425"/>
          <a:ext cx="552450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33</xdr:row>
      <xdr:rowOff>76200</xdr:rowOff>
    </xdr:from>
    <xdr:to>
      <xdr:col>21</xdr:col>
      <xdr:colOff>552450</xdr:colOff>
      <xdr:row>33</xdr:row>
      <xdr:rowOff>76200</xdr:rowOff>
    </xdr:to>
    <xdr:cxnSp macro="">
      <xdr:nvCxnSpPr>
        <xdr:cNvPr id="58" name="Conector de Seta Reta 42">
          <a:extLst>
            <a:ext uri="{FF2B5EF4-FFF2-40B4-BE49-F238E27FC236}">
              <a16:creationId xmlns:a16="http://schemas.microsoft.com/office/drawing/2014/main" id="{D2564D1E-37AF-4E2B-866D-A0148246AC7C}"/>
            </a:ext>
            <a:ext uri="{147F2762-F138-4A5C-976F-8EAC2B608ADB}">
              <a16:predDERef xmlns:a16="http://schemas.microsoft.com/office/drawing/2014/main" pred="{14B3FFFC-5850-4F93-A110-DAC408F512E3}"/>
            </a:ext>
          </a:extLst>
        </xdr:cNvPr>
        <xdr:cNvCxnSpPr>
          <a:cxnSpLocks/>
        </xdr:cNvCxnSpPr>
      </xdr:nvCxnSpPr>
      <xdr:spPr>
        <a:xfrm>
          <a:off x="14754225" y="6105525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76200</xdr:colOff>
      <xdr:row>32</xdr:row>
      <xdr:rowOff>142875</xdr:rowOff>
    </xdr:from>
    <xdr:to>
      <xdr:col>35</xdr:col>
      <xdr:colOff>123825</xdr:colOff>
      <xdr:row>32</xdr:row>
      <xdr:rowOff>142875</xdr:rowOff>
    </xdr:to>
    <xdr:cxnSp macro="">
      <xdr:nvCxnSpPr>
        <xdr:cNvPr id="32" name="Conector de Seta Reta 61">
          <a:extLst>
            <a:ext uri="{FF2B5EF4-FFF2-40B4-BE49-F238E27FC236}">
              <a16:creationId xmlns:a16="http://schemas.microsoft.com/office/drawing/2014/main" id="{86F39554-41F5-4382-A010-BEEB607403AB}"/>
            </a:ext>
            <a:ext uri="{147F2762-F138-4A5C-976F-8EAC2B608ADB}">
              <a16:predDERef xmlns:a16="http://schemas.microsoft.com/office/drawing/2014/main" pred="{D2564D1E-37AF-4E2B-866D-A0148246AC7C}"/>
            </a:ext>
          </a:extLst>
        </xdr:cNvPr>
        <xdr:cNvCxnSpPr>
          <a:cxnSpLocks/>
        </xdr:cNvCxnSpPr>
      </xdr:nvCxnSpPr>
      <xdr:spPr>
        <a:xfrm>
          <a:off x="18811875" y="7143750"/>
          <a:ext cx="371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66675</xdr:colOff>
      <xdr:row>33</xdr:row>
      <xdr:rowOff>0</xdr:rowOff>
    </xdr:from>
    <xdr:to>
      <xdr:col>39</xdr:col>
      <xdr:colOff>238125</xdr:colOff>
      <xdr:row>33</xdr:row>
      <xdr:rowOff>0</xdr:rowOff>
    </xdr:to>
    <xdr:cxnSp macro="">
      <xdr:nvCxnSpPr>
        <xdr:cNvPr id="65" name="Conector de Seta Reta 64">
          <a:extLst>
            <a:ext uri="{FF2B5EF4-FFF2-40B4-BE49-F238E27FC236}">
              <a16:creationId xmlns:a16="http://schemas.microsoft.com/office/drawing/2014/main" id="{87A7674A-B771-4A28-8E81-5146FE76E3D5}"/>
            </a:ext>
            <a:ext uri="{147F2762-F138-4A5C-976F-8EAC2B608ADB}">
              <a16:predDERef xmlns:a16="http://schemas.microsoft.com/office/drawing/2014/main" pred="{86F39554-41F5-4382-A010-BEEB607403AB}"/>
            </a:ext>
          </a:extLst>
        </xdr:cNvPr>
        <xdr:cNvCxnSpPr>
          <a:cxnSpLocks/>
        </xdr:cNvCxnSpPr>
      </xdr:nvCxnSpPr>
      <xdr:spPr>
        <a:xfrm>
          <a:off x="23012400" y="6029325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209550</xdr:colOff>
      <xdr:row>35</xdr:row>
      <xdr:rowOff>0</xdr:rowOff>
    </xdr:from>
    <xdr:to>
      <xdr:col>39</xdr:col>
      <xdr:colOff>219075</xdr:colOff>
      <xdr:row>37</xdr:row>
      <xdr:rowOff>76200</xdr:rowOff>
    </xdr:to>
    <xdr:cxnSp macro="">
      <xdr:nvCxnSpPr>
        <xdr:cNvPr id="67" name="Conector de Seta Reta 66">
          <a:extLst>
            <a:ext uri="{FF2B5EF4-FFF2-40B4-BE49-F238E27FC236}">
              <a16:creationId xmlns:a16="http://schemas.microsoft.com/office/drawing/2014/main" id="{1AF4923D-0A82-4F6B-949B-CF2F9D7B7F8F}"/>
            </a:ext>
            <a:ext uri="{147F2762-F138-4A5C-976F-8EAC2B608ADB}">
              <a16:predDERef xmlns:a16="http://schemas.microsoft.com/office/drawing/2014/main" pred="{86F39554-41F5-4382-A010-BEEB607403AB}"/>
            </a:ext>
          </a:extLst>
        </xdr:cNvPr>
        <xdr:cNvCxnSpPr>
          <a:cxnSpLocks/>
        </xdr:cNvCxnSpPr>
      </xdr:nvCxnSpPr>
      <xdr:spPr>
        <a:xfrm flipH="1">
          <a:off x="22507575" y="6353175"/>
          <a:ext cx="981075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33</xdr:row>
      <xdr:rowOff>76200</xdr:rowOff>
    </xdr:from>
    <xdr:to>
      <xdr:col>24</xdr:col>
      <xdr:colOff>552450</xdr:colOff>
      <xdr:row>33</xdr:row>
      <xdr:rowOff>76200</xdr:rowOff>
    </xdr:to>
    <xdr:cxnSp macro="">
      <xdr:nvCxnSpPr>
        <xdr:cNvPr id="18" name="Conector de Seta Reta 42">
          <a:extLst>
            <a:ext uri="{FF2B5EF4-FFF2-40B4-BE49-F238E27FC236}">
              <a16:creationId xmlns:a16="http://schemas.microsoft.com/office/drawing/2014/main" id="{0638B4E7-3EFF-442F-8BEF-E05753919BC5}"/>
            </a:ext>
            <a:ext uri="{147F2762-F138-4A5C-976F-8EAC2B608ADB}">
              <a16:predDERef xmlns:a16="http://schemas.microsoft.com/office/drawing/2014/main" pred="{1AF4923D-0A82-4F6B-949B-CF2F9D7B7F8F}"/>
            </a:ext>
          </a:extLst>
        </xdr:cNvPr>
        <xdr:cNvCxnSpPr>
          <a:cxnSpLocks/>
        </xdr:cNvCxnSpPr>
      </xdr:nvCxnSpPr>
      <xdr:spPr>
        <a:xfrm>
          <a:off x="16583025" y="6105525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33</xdr:row>
      <xdr:rowOff>76200</xdr:rowOff>
    </xdr:from>
    <xdr:to>
      <xdr:col>27</xdr:col>
      <xdr:colOff>552450</xdr:colOff>
      <xdr:row>33</xdr:row>
      <xdr:rowOff>76200</xdr:rowOff>
    </xdr:to>
    <xdr:cxnSp macro="">
      <xdr:nvCxnSpPr>
        <xdr:cNvPr id="70" name="Conector de Seta Reta 42">
          <a:extLst>
            <a:ext uri="{FF2B5EF4-FFF2-40B4-BE49-F238E27FC236}">
              <a16:creationId xmlns:a16="http://schemas.microsoft.com/office/drawing/2014/main" id="{04A67574-8539-44CC-9807-BC390FE4498D}"/>
            </a:ext>
            <a:ext uri="{147F2762-F138-4A5C-976F-8EAC2B608ADB}">
              <a16:predDERef xmlns:a16="http://schemas.microsoft.com/office/drawing/2014/main" pred="{0638B4E7-3EFF-442F-8BEF-E05753919BC5}"/>
            </a:ext>
          </a:extLst>
        </xdr:cNvPr>
        <xdr:cNvCxnSpPr>
          <a:cxnSpLocks/>
        </xdr:cNvCxnSpPr>
      </xdr:nvCxnSpPr>
      <xdr:spPr>
        <a:xfrm>
          <a:off x="18411825" y="610552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33</xdr:row>
      <xdr:rowOff>76200</xdr:rowOff>
    </xdr:from>
    <xdr:to>
      <xdr:col>31</xdr:col>
      <xdr:colOff>190500</xdr:colOff>
      <xdr:row>33</xdr:row>
      <xdr:rowOff>76200</xdr:rowOff>
    </xdr:to>
    <xdr:cxnSp macro="">
      <xdr:nvCxnSpPr>
        <xdr:cNvPr id="40" name="Conector de Seta Reta 42">
          <a:extLst>
            <a:ext uri="{FF2B5EF4-FFF2-40B4-BE49-F238E27FC236}">
              <a16:creationId xmlns:a16="http://schemas.microsoft.com/office/drawing/2014/main" id="{FE104E00-F62B-413F-BA1B-FEE03DE0ADB5}"/>
            </a:ext>
            <a:ext uri="{147F2762-F138-4A5C-976F-8EAC2B608ADB}">
              <a16:predDERef xmlns:a16="http://schemas.microsoft.com/office/drawing/2014/main" pred="{04A67574-8539-44CC-9807-BC390FE4498D}"/>
            </a:ext>
          </a:extLst>
        </xdr:cNvPr>
        <xdr:cNvCxnSpPr>
          <a:cxnSpLocks/>
        </xdr:cNvCxnSpPr>
      </xdr:nvCxnSpPr>
      <xdr:spPr>
        <a:xfrm flipV="1">
          <a:off x="20354925" y="6105525"/>
          <a:ext cx="514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40</xdr:row>
      <xdr:rowOff>0</xdr:rowOff>
    </xdr:from>
    <xdr:to>
      <xdr:col>40</xdr:col>
      <xdr:colOff>495300</xdr:colOff>
      <xdr:row>40</xdr:row>
      <xdr:rowOff>0</xdr:rowOff>
    </xdr:to>
    <xdr:cxnSp macro="">
      <xdr:nvCxnSpPr>
        <xdr:cNvPr id="41" name="Conector de Seta Reta 64">
          <a:extLst>
            <a:ext uri="{FF2B5EF4-FFF2-40B4-BE49-F238E27FC236}">
              <a16:creationId xmlns:a16="http://schemas.microsoft.com/office/drawing/2014/main" id="{7CE72501-5EF6-44B4-876D-2E1AD596D048}"/>
            </a:ext>
            <a:ext uri="{147F2762-F138-4A5C-976F-8EAC2B608ADB}">
              <a16:predDERef xmlns:a16="http://schemas.microsoft.com/office/drawing/2014/main" pred="{FE104E00-F62B-413F-BA1B-FEE03DE0ADB5}"/>
            </a:ext>
          </a:extLst>
        </xdr:cNvPr>
        <xdr:cNvCxnSpPr>
          <a:cxnSpLocks/>
        </xdr:cNvCxnSpPr>
      </xdr:nvCxnSpPr>
      <xdr:spPr>
        <a:xfrm>
          <a:off x="23593425" y="7162800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40</xdr:row>
      <xdr:rowOff>76200</xdr:rowOff>
    </xdr:from>
    <xdr:to>
      <xdr:col>37</xdr:col>
      <xdr:colOff>552450</xdr:colOff>
      <xdr:row>40</xdr:row>
      <xdr:rowOff>76200</xdr:rowOff>
    </xdr:to>
    <xdr:cxnSp macro="">
      <xdr:nvCxnSpPr>
        <xdr:cNvPr id="73" name="Conector de Seta Reta 42">
          <a:extLst>
            <a:ext uri="{FF2B5EF4-FFF2-40B4-BE49-F238E27FC236}">
              <a16:creationId xmlns:a16="http://schemas.microsoft.com/office/drawing/2014/main" id="{127A3368-A1B2-4BD3-8D21-D4638F5661FD}"/>
            </a:ext>
            <a:ext uri="{147F2762-F138-4A5C-976F-8EAC2B608ADB}">
              <a16:predDERef xmlns:a16="http://schemas.microsoft.com/office/drawing/2014/main" pred="{FE104E00-F62B-413F-BA1B-FEE03DE0ADB5}"/>
            </a:ext>
          </a:extLst>
        </xdr:cNvPr>
        <xdr:cNvCxnSpPr>
          <a:cxnSpLocks/>
        </xdr:cNvCxnSpPr>
      </xdr:nvCxnSpPr>
      <xdr:spPr>
        <a:xfrm>
          <a:off x="19383375" y="610552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666750</xdr:colOff>
      <xdr:row>8</xdr:row>
      <xdr:rowOff>63500</xdr:rowOff>
    </xdr:from>
    <xdr:ext cx="1058686" cy="492125"/>
    <xdr:pic>
      <xdr:nvPicPr>
        <xdr:cNvPr id="2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821638-0E3A-4D00-BEE8-C31D4420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1358900"/>
          <a:ext cx="1058686" cy="49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20055</xdr:colOff>
      <xdr:row>5</xdr:row>
      <xdr:rowOff>135152</xdr:rowOff>
    </xdr:from>
    <xdr:to>
      <xdr:col>1</xdr:col>
      <xdr:colOff>503601</xdr:colOff>
      <xdr:row>8</xdr:row>
      <xdr:rowOff>106680</xdr:rowOff>
    </xdr:to>
    <xdr:pic>
      <xdr:nvPicPr>
        <xdr:cNvPr id="3" name="Imagem 2" descr="Logotipo De Saúde E Bem Estar Design De Logotipo De Centro ...">
          <a:extLst>
            <a:ext uri="{FF2B5EF4-FFF2-40B4-BE49-F238E27FC236}">
              <a16:creationId xmlns:a16="http://schemas.microsoft.com/office/drawing/2014/main" id="{3BEBEA04-BE18-4E80-83AC-93C3AE3E0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05" y="944777"/>
          <a:ext cx="483546" cy="457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0</xdr:row>
      <xdr:rowOff>138112</xdr:rowOff>
    </xdr:from>
    <xdr:to>
      <xdr:col>15</xdr:col>
      <xdr:colOff>590550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D69F8-EF6A-487C-8F83-992D59B2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445446</xdr:colOff>
      <xdr:row>2</xdr:row>
      <xdr:rowOff>254055</xdr:rowOff>
    </xdr:from>
    <xdr:to>
      <xdr:col>17</xdr:col>
      <xdr:colOff>580082</xdr:colOff>
      <xdr:row>8</xdr:row>
      <xdr:rowOff>137160</xdr:rowOff>
    </xdr:to>
    <xdr:pic>
      <xdr:nvPicPr>
        <xdr:cNvPr id="3" name="Imagem 2" descr="Logotipo De Saúde E Bem Estar Design De Logotipo De Centro ...">
          <a:extLst>
            <a:ext uri="{FF2B5EF4-FFF2-40B4-BE49-F238E27FC236}">
              <a16:creationId xmlns:a16="http://schemas.microsoft.com/office/drawing/2014/main" id="{15A6A37F-568E-41CF-A5DA-58267C282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1446" y="482655"/>
          <a:ext cx="753761" cy="949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1</xdr:row>
      <xdr:rowOff>60960</xdr:rowOff>
    </xdr:from>
    <xdr:to>
      <xdr:col>5</xdr:col>
      <xdr:colOff>64446</xdr:colOff>
      <xdr:row>5</xdr:row>
      <xdr:rowOff>169648</xdr:rowOff>
    </xdr:to>
    <xdr:pic>
      <xdr:nvPicPr>
        <xdr:cNvPr id="2" name="Imagem 1" descr="Logotipo De Saúde E Bem Estar Design De Logotipo De Centro ...">
          <a:extLst>
            <a:ext uri="{FF2B5EF4-FFF2-40B4-BE49-F238E27FC236}">
              <a16:creationId xmlns:a16="http://schemas.microsoft.com/office/drawing/2014/main" id="{8540655E-DE2F-4110-B57A-8B2E2B0C6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7480" y="222885"/>
          <a:ext cx="462591" cy="746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1264920</xdr:colOff>
      <xdr:row>5</xdr:row>
      <xdr:rowOff>116205</xdr:rowOff>
    </xdr:from>
    <xdr:to>
      <xdr:col>7</xdr:col>
      <xdr:colOff>578256</xdr:colOff>
      <xdr:row>5</xdr:row>
      <xdr:rowOff>692217</xdr:rowOff>
    </xdr:to>
    <xdr:pic>
      <xdr:nvPicPr>
        <xdr:cNvPr id="2" name="Imagem 1" descr="Logotipo De Saúde E Bem Estar Design De Logotipo De Centro ...">
          <a:extLst>
            <a:ext uri="{FF2B5EF4-FFF2-40B4-BE49-F238E27FC236}">
              <a16:creationId xmlns:a16="http://schemas.microsoft.com/office/drawing/2014/main" id="{B593445E-C9F3-4223-9A5D-AFC6EB53C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5395" y="1573530"/>
          <a:ext cx="580161" cy="57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uardo/Google%20Drive/Escritorio%20de%20Projetos/Modelos/02-Planejamento/Estimativas%20de%20Cus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uardo\Dropbox\BDS%20-%20Projeto%20B3\Portfolio%20de%20Projeto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BS-PROJETO-SAUDE-BEM-ESTAR_Gestao_custo%20Anie%20(1)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ga01Grupo02-Gest&#227;oDeProjetos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uardo/Dropbox/BDS%20-%20Projeto%20B3/Portfolio%20de%20Projeto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tatu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Estimativas"/>
      <sheetName val="Param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 de Gantt"/>
      <sheetName val="Planilha1"/>
      <sheetName val="PV_dependência"/>
      <sheetName val="Cronograma_de_Custos 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harter"/>
      <sheetName val="WBS-MACRO-ATIVIDADE"/>
      <sheetName val="WBS_Detalhado (ordem etapas)"/>
      <sheetName val="Gráfico de Gantt"/>
      <sheetName val="PV_dependência"/>
      <sheetName val="Cronograma_de_Custos (2)"/>
      <sheetName val="WBS_Detalhado (ordem depend)"/>
      <sheetName val="Análise de Steakhold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rojetos"/>
      <sheetName val="Budget"/>
      <sheetName val="Config"/>
      <sheetName val="Issues"/>
      <sheetName val="Pendencias"/>
      <sheetName val="Pool"/>
      <sheetName val="Project"/>
      <sheetName val="Param"/>
      <sheetName val="Status"/>
      <sheetName val="SR"/>
      <sheetName val="SR.Modelo"/>
      <sheetName val="Prj-Venc"/>
      <sheetName val="Prj-Andam"/>
      <sheetName val="Prj-Prox"/>
      <sheetName val="Prj-Entr"/>
      <sheetName val="Prj-Concl"/>
      <sheetName val="Prj-FaseAtual"/>
      <sheetName val="Prj-NConc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scritoriodeprojetos.com.br/download/previsoes-do-orcamento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D469-5F62-4B84-8122-B3374DF9A28A}">
  <sheetPr>
    <tabColor rgb="FF604A7B"/>
  </sheetPr>
  <dimension ref="B1:B5"/>
  <sheetViews>
    <sheetView showGridLines="0" topLeftCell="A22" zoomScale="70" zoomScaleNormal="70" workbookViewId="0">
      <selection activeCell="AA53" sqref="AA53"/>
    </sheetView>
  </sheetViews>
  <sheetFormatPr defaultColWidth="8.7109375" defaultRowHeight="12.75" customHeight="1"/>
  <cols>
    <col min="1" max="16384" width="8.7109375" style="161"/>
  </cols>
  <sheetData>
    <row r="1" spans="2:2" ht="12.75" customHeight="1">
      <c r="B1" s="161" t="s">
        <v>0</v>
      </c>
    </row>
    <row r="2" spans="2:2" ht="12.75" customHeight="1">
      <c r="B2" s="161" t="s">
        <v>1</v>
      </c>
    </row>
    <row r="3" spans="2:2" ht="12.75" customHeight="1">
      <c r="B3" s="161" t="s">
        <v>2</v>
      </c>
    </row>
    <row r="4" spans="2:2" ht="12.75" customHeight="1">
      <c r="B4" s="161" t="s">
        <v>3</v>
      </c>
    </row>
    <row r="5" spans="2:2" ht="12.75" customHeight="1">
      <c r="B5" s="161" t="s">
        <v>4</v>
      </c>
    </row>
  </sheetData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98A7-0D11-4AF2-AD1F-4A772A397AC6}">
  <sheetPr>
    <tabColor rgb="FF7030A0"/>
    <pageSetUpPr fitToPage="1"/>
  </sheetPr>
  <dimension ref="A1:Y78"/>
  <sheetViews>
    <sheetView showGridLines="0" zoomScale="85" zoomScaleNormal="85" workbookViewId="0">
      <selection activeCell="AC29" sqref="AC29"/>
    </sheetView>
  </sheetViews>
  <sheetFormatPr defaultColWidth="8.7109375" defaultRowHeight="12.75" customHeight="1"/>
  <cols>
    <col min="1" max="1" width="3" style="161" customWidth="1"/>
    <col min="2" max="2" width="14.7109375" style="161" customWidth="1"/>
    <col min="3" max="16384" width="8.7109375" style="161"/>
  </cols>
  <sheetData>
    <row r="1" spans="1:24" ht="16.5">
      <c r="B1" s="169"/>
      <c r="Q1" s="165"/>
    </row>
    <row r="2" spans="1:24" ht="16.5">
      <c r="B2" s="169"/>
      <c r="Q2" s="165"/>
    </row>
    <row r="3" spans="1:24" ht="26.25" customHeight="1">
      <c r="A3" s="475"/>
      <c r="B3" s="475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</row>
    <row r="4" spans="1:24" ht="26.25" customHeight="1">
      <c r="A4" s="167"/>
      <c r="B4" s="167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</row>
    <row r="15" spans="1:24">
      <c r="B15" s="163"/>
    </row>
    <row r="16" spans="1:24" ht="15"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</row>
    <row r="17" spans="2:25" ht="15"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4"/>
    </row>
    <row r="18" spans="2:25" ht="15"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4"/>
    </row>
    <row r="19" spans="2:25" ht="15"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4"/>
    </row>
    <row r="20" spans="2:25" ht="15"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4"/>
    </row>
    <row r="21" spans="2:25" ht="15"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4"/>
    </row>
    <row r="22" spans="2:25" ht="15"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4"/>
    </row>
    <row r="23" spans="2:25" ht="15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4"/>
    </row>
    <row r="24" spans="2:25" ht="15"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4"/>
    </row>
    <row r="25" spans="2:25" ht="15"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4"/>
    </row>
    <row r="26" spans="2:25" ht="15"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4"/>
    </row>
    <row r="27" spans="2:25" ht="15"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4"/>
    </row>
    <row r="28" spans="2:25" ht="15"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4"/>
    </row>
    <row r="29" spans="2:25" ht="15"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4"/>
    </row>
    <row r="74" spans="2:4">
      <c r="B74" s="163"/>
      <c r="C74" s="163"/>
      <c r="D74" s="163"/>
    </row>
    <row r="75" spans="2:4">
      <c r="B75" s="163"/>
      <c r="C75" s="163"/>
      <c r="D75" s="163"/>
    </row>
    <row r="76" spans="2:4">
      <c r="B76" s="162"/>
    </row>
    <row r="77" spans="2:4">
      <c r="B77" s="162"/>
    </row>
    <row r="78" spans="2:4">
      <c r="B78" s="162"/>
    </row>
  </sheetData>
  <mergeCells count="1">
    <mergeCell ref="A3:B3"/>
  </mergeCells>
  <printOptions horizontalCentered="1"/>
  <pageMargins left="3.9583333333333297E-2" right="3.9583333333333297E-2" top="0.74791666666666701" bottom="0.74791666666666701" header="0.511811023622047" footer="0.31527777777777799"/>
  <pageSetup paperSize="9" orientation="landscape" horizontalDpi="300" verticalDpi="300"/>
  <headerFooter>
    <oddFooter>&amp;R13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55E6-A6D6-4987-B4EB-B1E1C0F29602}">
  <sheetPr>
    <tabColor rgb="FF8961ED"/>
    <outlinePr summaryBelow="0"/>
    <pageSetUpPr fitToPage="1"/>
  </sheetPr>
  <dimension ref="A2:R85"/>
  <sheetViews>
    <sheetView showGridLines="0" zoomScaleNormal="100" workbookViewId="0">
      <pane ySplit="9" topLeftCell="C61" activePane="bottomLeft" state="frozen"/>
      <selection pane="bottomLeft" activeCell="C4" sqref="C4"/>
    </sheetView>
  </sheetViews>
  <sheetFormatPr defaultColWidth="8.7109375" defaultRowHeight="12.75" customHeight="1"/>
  <cols>
    <col min="1" max="1" width="3.42578125" style="161" customWidth="1"/>
    <col min="2" max="2" width="8.7109375" style="172"/>
    <col min="3" max="3" width="86.7109375" style="173" customWidth="1"/>
    <col min="4" max="4" width="17" style="172" customWidth="1"/>
    <col min="5" max="7" width="15.42578125" style="170" customWidth="1"/>
    <col min="8" max="8" width="14.42578125" style="170" customWidth="1"/>
    <col min="9" max="9" width="21.7109375" style="171" customWidth="1"/>
    <col min="10" max="10" width="13.42578125" style="170" customWidth="1"/>
    <col min="11" max="11" width="22.7109375" style="170" customWidth="1"/>
    <col min="12" max="12" width="12.5703125" style="161" customWidth="1"/>
    <col min="13" max="15" width="8.7109375" style="161"/>
    <col min="16" max="16" width="46.140625" style="161" customWidth="1"/>
    <col min="17" max="17" width="56.42578125" style="161" customWidth="1"/>
    <col min="18" max="18" width="16" style="161" customWidth="1"/>
    <col min="19" max="16384" width="8.7109375" style="161"/>
  </cols>
  <sheetData>
    <row r="2" spans="2:18">
      <c r="C2" s="291"/>
    </row>
    <row r="3" spans="2:18" ht="18">
      <c r="C3" s="290"/>
    </row>
    <row r="7" spans="2:18" ht="16.5">
      <c r="B7" s="289" t="s">
        <v>5</v>
      </c>
      <c r="P7" s="161" t="s">
        <v>6</v>
      </c>
    </row>
    <row r="9" spans="2:18" s="286" customFormat="1" ht="32.25" thickBot="1">
      <c r="B9" s="285" t="s">
        <v>7</v>
      </c>
      <c r="C9" s="288" t="s">
        <v>8</v>
      </c>
      <c r="D9" s="283" t="s">
        <v>9</v>
      </c>
      <c r="E9" s="282" t="s">
        <v>10</v>
      </c>
      <c r="F9" s="282" t="s">
        <v>11</v>
      </c>
      <c r="G9" s="282" t="s">
        <v>12</v>
      </c>
      <c r="H9" s="281" t="s">
        <v>13</v>
      </c>
      <c r="I9" s="281" t="s">
        <v>14</v>
      </c>
      <c r="J9" s="281" t="s">
        <v>15</v>
      </c>
      <c r="K9" s="281" t="s">
        <v>16</v>
      </c>
      <c r="L9" s="287" t="s">
        <v>17</v>
      </c>
      <c r="O9" s="476" t="s">
        <v>18</v>
      </c>
      <c r="P9" s="476"/>
      <c r="Q9" s="476"/>
      <c r="R9" s="476"/>
    </row>
    <row r="10" spans="2:18" s="174" customFormat="1" ht="27" customHeight="1" thickBot="1">
      <c r="B10" s="285">
        <v>1</v>
      </c>
      <c r="C10" s="284" t="s">
        <v>19</v>
      </c>
      <c r="D10" s="283">
        <v>1</v>
      </c>
      <c r="E10" s="282"/>
      <c r="F10" s="282"/>
      <c r="G10" s="282"/>
      <c r="H10" s="281"/>
      <c r="I10" s="281"/>
      <c r="J10" s="281"/>
      <c r="K10" s="280"/>
      <c r="L10" s="279"/>
      <c r="O10" s="278"/>
      <c r="P10" s="277" t="s">
        <v>20</v>
      </c>
      <c r="Q10" s="277" t="s">
        <v>9</v>
      </c>
      <c r="R10" s="276" t="s">
        <v>21</v>
      </c>
    </row>
    <row r="11" spans="2:18" s="174" customFormat="1" ht="29.25" customHeight="1">
      <c r="B11" s="235" t="s">
        <v>22</v>
      </c>
      <c r="C11" s="269" t="s">
        <v>23</v>
      </c>
      <c r="D11" s="191" t="s">
        <v>22</v>
      </c>
      <c r="E11" s="185">
        <v>45884</v>
      </c>
      <c r="F11" s="185">
        <v>45885</v>
      </c>
      <c r="G11" s="206">
        <f>F11-E11</f>
        <v>1</v>
      </c>
      <c r="H11" s="271" t="s">
        <v>24</v>
      </c>
      <c r="I11" s="275" t="s">
        <v>25</v>
      </c>
      <c r="J11" s="218" t="s">
        <v>26</v>
      </c>
      <c r="K11" s="217">
        <v>2500</v>
      </c>
      <c r="L11" s="216"/>
      <c r="O11" s="263">
        <v>1</v>
      </c>
      <c r="P11" s="259" t="s">
        <v>19</v>
      </c>
      <c r="Q11" s="259" t="s">
        <v>27</v>
      </c>
      <c r="R11" s="262">
        <v>6</v>
      </c>
    </row>
    <row r="12" spans="2:18" s="174" customFormat="1" ht="27.75" customHeight="1">
      <c r="B12" s="234" t="s">
        <v>28</v>
      </c>
      <c r="C12" s="274" t="s">
        <v>29</v>
      </c>
      <c r="D12" s="183" t="s">
        <v>22</v>
      </c>
      <c r="E12" s="245">
        <v>45885</v>
      </c>
      <c r="F12" s="245">
        <v>45886</v>
      </c>
      <c r="G12" s="206">
        <f>F12-E12</f>
        <v>1</v>
      </c>
      <c r="H12" s="271" t="s">
        <v>24</v>
      </c>
      <c r="I12" s="273" t="s">
        <v>25</v>
      </c>
      <c r="J12" s="218" t="s">
        <v>26</v>
      </c>
      <c r="K12" s="211">
        <v>2000</v>
      </c>
      <c r="L12" s="210"/>
      <c r="O12" s="263">
        <v>2</v>
      </c>
      <c r="P12" s="259" t="s">
        <v>30</v>
      </c>
      <c r="Q12" s="259" t="s">
        <v>19</v>
      </c>
      <c r="R12" s="262">
        <v>11</v>
      </c>
    </row>
    <row r="13" spans="2:18" s="174" customFormat="1" ht="28.5" customHeight="1" thickBot="1">
      <c r="B13" s="232" t="s">
        <v>31</v>
      </c>
      <c r="C13" s="272" t="s">
        <v>32</v>
      </c>
      <c r="D13" s="231" t="s">
        <v>28</v>
      </c>
      <c r="E13" s="245">
        <v>45886</v>
      </c>
      <c r="F13" s="245">
        <v>45887</v>
      </c>
      <c r="G13" s="206">
        <f>F13-E13</f>
        <v>1</v>
      </c>
      <c r="H13" s="271" t="s">
        <v>24</v>
      </c>
      <c r="I13" s="264" t="s">
        <v>25</v>
      </c>
      <c r="J13" s="218" t="s">
        <v>26</v>
      </c>
      <c r="K13" s="204">
        <v>3200</v>
      </c>
      <c r="L13" s="229"/>
      <c r="O13" s="263">
        <v>3</v>
      </c>
      <c r="P13" s="259" t="s">
        <v>33</v>
      </c>
      <c r="Q13" s="259" t="s">
        <v>19</v>
      </c>
      <c r="R13" s="262">
        <v>8</v>
      </c>
    </row>
    <row r="14" spans="2:18" s="174" customFormat="1" ht="27.75" customHeight="1" thickBot="1">
      <c r="B14" s="228">
        <v>2</v>
      </c>
      <c r="C14" s="240" t="s">
        <v>30</v>
      </c>
      <c r="D14" s="227" t="s">
        <v>31</v>
      </c>
      <c r="E14" s="254"/>
      <c r="F14" s="254"/>
      <c r="G14" s="254"/>
      <c r="H14" s="252"/>
      <c r="I14" s="252"/>
      <c r="J14" s="252"/>
      <c r="K14" s="270">
        <f>SUM(K11:K13)</f>
        <v>7700</v>
      </c>
      <c r="L14" s="250"/>
      <c r="O14" s="263">
        <v>4</v>
      </c>
      <c r="P14" s="259" t="s">
        <v>34</v>
      </c>
      <c r="Q14" s="259" t="s">
        <v>35</v>
      </c>
      <c r="R14" s="262">
        <v>11</v>
      </c>
    </row>
    <row r="15" spans="2:18" s="162" customFormat="1" ht="37.5" customHeight="1">
      <c r="B15" s="235" t="s">
        <v>36</v>
      </c>
      <c r="C15" s="269" t="s">
        <v>37</v>
      </c>
      <c r="D15" s="191" t="s">
        <v>36</v>
      </c>
      <c r="E15" s="245">
        <v>45888</v>
      </c>
      <c r="F15" s="245">
        <v>45889</v>
      </c>
      <c r="G15" s="218">
        <f>F15-E15</f>
        <v>1</v>
      </c>
      <c r="H15" s="218" t="s">
        <v>24</v>
      </c>
      <c r="I15" s="268" t="s">
        <v>25</v>
      </c>
      <c r="J15" s="218" t="s">
        <v>26</v>
      </c>
      <c r="K15" s="217">
        <v>2000</v>
      </c>
      <c r="L15" s="248"/>
      <c r="O15" s="263">
        <v>5</v>
      </c>
      <c r="P15" s="259" t="s">
        <v>38</v>
      </c>
      <c r="Q15" s="259" t="s">
        <v>34</v>
      </c>
      <c r="R15" s="262">
        <v>5</v>
      </c>
    </row>
    <row r="16" spans="2:18" s="162" customFormat="1" ht="33" customHeight="1">
      <c r="B16" s="234" t="s">
        <v>39</v>
      </c>
      <c r="C16" s="214" t="s">
        <v>40</v>
      </c>
      <c r="D16" s="183" t="s">
        <v>28</v>
      </c>
      <c r="E16" s="245">
        <v>45889</v>
      </c>
      <c r="F16" s="245">
        <v>45891</v>
      </c>
      <c r="G16" s="218">
        <f>F16-E16</f>
        <v>2</v>
      </c>
      <c r="H16" s="218" t="s">
        <v>24</v>
      </c>
      <c r="I16" s="264" t="s">
        <v>25</v>
      </c>
      <c r="J16" s="218" t="s">
        <v>26</v>
      </c>
      <c r="K16" s="211">
        <v>2500</v>
      </c>
      <c r="L16" s="247"/>
      <c r="O16" s="263">
        <v>6</v>
      </c>
      <c r="P16" s="260" t="s">
        <v>41</v>
      </c>
      <c r="Q16" s="260" t="s">
        <v>38</v>
      </c>
      <c r="R16" s="262">
        <v>3</v>
      </c>
    </row>
    <row r="17" spans="1:18" s="162" customFormat="1" ht="28.5" customHeight="1">
      <c r="B17" s="234" t="s">
        <v>42</v>
      </c>
      <c r="C17" s="214" t="s">
        <v>43</v>
      </c>
      <c r="D17" s="183" t="s">
        <v>39</v>
      </c>
      <c r="E17" s="245">
        <v>45889</v>
      </c>
      <c r="F17" s="245">
        <v>45891</v>
      </c>
      <c r="G17" s="218">
        <f>F17-E17</f>
        <v>2</v>
      </c>
      <c r="H17" s="218" t="s">
        <v>24</v>
      </c>
      <c r="I17" s="264" t="s">
        <v>25</v>
      </c>
      <c r="J17" s="218" t="s">
        <v>26</v>
      </c>
      <c r="K17" s="211">
        <v>2500</v>
      </c>
      <c r="L17" s="247"/>
      <c r="O17" s="267">
        <v>7</v>
      </c>
      <c r="P17" s="265" t="s">
        <v>44</v>
      </c>
      <c r="Q17" s="265" t="s">
        <v>41</v>
      </c>
      <c r="R17" s="266">
        <v>6</v>
      </c>
    </row>
    <row r="18" spans="1:18" s="162" customFormat="1" ht="39" customHeight="1">
      <c r="B18" s="234" t="s">
        <v>45</v>
      </c>
      <c r="C18" s="214" t="s">
        <v>46</v>
      </c>
      <c r="D18" s="183" t="s">
        <v>39</v>
      </c>
      <c r="E18" s="245">
        <v>45893</v>
      </c>
      <c r="F18" s="245">
        <v>45896</v>
      </c>
      <c r="G18" s="218">
        <f>F18-E18</f>
        <v>3</v>
      </c>
      <c r="H18" s="218" t="s">
        <v>47</v>
      </c>
      <c r="I18" s="264" t="s">
        <v>25</v>
      </c>
      <c r="J18" s="218" t="s">
        <v>26</v>
      </c>
      <c r="K18" s="211">
        <v>2500</v>
      </c>
      <c r="L18" s="247"/>
      <c r="O18" s="263">
        <v>8</v>
      </c>
      <c r="P18" s="259" t="s">
        <v>48</v>
      </c>
      <c r="Q18" s="265" t="s">
        <v>44</v>
      </c>
      <c r="R18" s="262">
        <v>6</v>
      </c>
    </row>
    <row r="19" spans="1:18" s="162" customFormat="1" ht="34.5" customHeight="1" thickBot="1">
      <c r="B19" s="234" t="s">
        <v>49</v>
      </c>
      <c r="C19" s="214" t="s">
        <v>50</v>
      </c>
      <c r="D19" s="183" t="s">
        <v>39</v>
      </c>
      <c r="E19" s="245">
        <v>45893</v>
      </c>
      <c r="F19" s="245">
        <v>45896</v>
      </c>
      <c r="G19" s="218">
        <f>F19-E19</f>
        <v>3</v>
      </c>
      <c r="H19" s="218" t="s">
        <v>47</v>
      </c>
      <c r="I19" s="264" t="s">
        <v>25</v>
      </c>
      <c r="J19" s="218" t="s">
        <v>26</v>
      </c>
      <c r="K19" s="211">
        <v>2500</v>
      </c>
      <c r="L19" s="247"/>
      <c r="O19" s="263">
        <v>9</v>
      </c>
      <c r="P19" s="259" t="s">
        <v>51</v>
      </c>
      <c r="Q19" s="259" t="s">
        <v>48</v>
      </c>
      <c r="R19" s="262">
        <v>6</v>
      </c>
    </row>
    <row r="20" spans="1:18" s="162" customFormat="1" ht="28.5" customHeight="1" thickBot="1">
      <c r="B20" s="228">
        <v>3</v>
      </c>
      <c r="C20" s="240" t="s">
        <v>33</v>
      </c>
      <c r="D20" s="227" t="s">
        <v>52</v>
      </c>
      <c r="E20" s="226"/>
      <c r="F20" s="226"/>
      <c r="G20" s="226"/>
      <c r="H20" s="224"/>
      <c r="I20" s="224"/>
      <c r="J20" s="224"/>
      <c r="K20" s="223">
        <f>SUM(K15:K19)</f>
        <v>12000</v>
      </c>
      <c r="L20" s="222"/>
      <c r="O20" s="263">
        <v>10</v>
      </c>
      <c r="P20" s="259" t="s">
        <v>53</v>
      </c>
      <c r="Q20" s="259" t="s">
        <v>54</v>
      </c>
      <c r="R20" s="262">
        <v>6</v>
      </c>
    </row>
    <row r="21" spans="1:18" s="162" customFormat="1" ht="28.5" customHeight="1">
      <c r="B21" s="235" t="s">
        <v>55</v>
      </c>
      <c r="C21" s="220" t="s">
        <v>56</v>
      </c>
      <c r="D21" s="191" t="s">
        <v>31</v>
      </c>
      <c r="E21" s="245">
        <v>45899</v>
      </c>
      <c r="F21" s="245">
        <v>45901</v>
      </c>
      <c r="G21" s="218">
        <f>F21-E21</f>
        <v>2</v>
      </c>
      <c r="H21" s="218" t="s">
        <v>47</v>
      </c>
      <c r="I21" s="246" t="s">
        <v>57</v>
      </c>
      <c r="J21" s="218" t="s">
        <v>26</v>
      </c>
      <c r="K21" s="217">
        <v>2000</v>
      </c>
      <c r="L21" s="248"/>
      <c r="O21" s="261">
        <v>11</v>
      </c>
      <c r="P21" s="260" t="s">
        <v>58</v>
      </c>
      <c r="Q21" s="259" t="s">
        <v>53</v>
      </c>
      <c r="R21" s="258">
        <v>6</v>
      </c>
    </row>
    <row r="22" spans="1:18" s="174" customFormat="1" ht="24" customHeight="1" thickBot="1">
      <c r="B22" s="234" t="s">
        <v>59</v>
      </c>
      <c r="C22" s="214" t="s">
        <v>60</v>
      </c>
      <c r="D22" s="183" t="s">
        <v>55</v>
      </c>
      <c r="E22" s="245">
        <v>45899</v>
      </c>
      <c r="F22" s="245">
        <v>45901</v>
      </c>
      <c r="G22" s="218">
        <f>F22-E22</f>
        <v>2</v>
      </c>
      <c r="H22" s="218" t="s">
        <v>47</v>
      </c>
      <c r="I22" s="246" t="s">
        <v>57</v>
      </c>
      <c r="J22" s="218" t="s">
        <v>26</v>
      </c>
      <c r="K22" s="211">
        <v>2250</v>
      </c>
      <c r="L22" s="247"/>
      <c r="O22" s="257"/>
      <c r="P22" s="477"/>
      <c r="Q22" s="477"/>
      <c r="R22" s="256"/>
    </row>
    <row r="23" spans="1:18" s="162" customFormat="1" ht="28.5" customHeight="1">
      <c r="A23" s="162" t="s">
        <v>61</v>
      </c>
      <c r="B23" s="234" t="s">
        <v>62</v>
      </c>
      <c r="C23" s="214" t="s">
        <v>63</v>
      </c>
      <c r="D23" s="183" t="s">
        <v>59</v>
      </c>
      <c r="E23" s="245">
        <v>45901</v>
      </c>
      <c r="F23" s="245">
        <v>45904</v>
      </c>
      <c r="G23" s="218">
        <f>F23-E23</f>
        <v>3</v>
      </c>
      <c r="H23" s="218" t="s">
        <v>47</v>
      </c>
      <c r="I23" s="246" t="s">
        <v>57</v>
      </c>
      <c r="J23" s="218" t="s">
        <v>26</v>
      </c>
      <c r="K23" s="211">
        <v>2200</v>
      </c>
      <c r="L23" s="247"/>
      <c r="O23" s="174"/>
      <c r="P23" s="174"/>
      <c r="Q23" s="174"/>
      <c r="R23" s="174"/>
    </row>
    <row r="24" spans="1:18" s="162" customFormat="1" ht="28.5" customHeight="1">
      <c r="B24" s="234" t="s">
        <v>64</v>
      </c>
      <c r="C24" s="214" t="s">
        <v>65</v>
      </c>
      <c r="D24" s="255" t="s">
        <v>62</v>
      </c>
      <c r="E24" s="245">
        <v>45904</v>
      </c>
      <c r="F24" s="245">
        <v>45906</v>
      </c>
      <c r="G24" s="218">
        <f>F24-E24</f>
        <v>2</v>
      </c>
      <c r="H24" s="218" t="s">
        <v>47</v>
      </c>
      <c r="I24" s="246" t="s">
        <v>57</v>
      </c>
      <c r="J24" s="218" t="s">
        <v>26</v>
      </c>
      <c r="K24" s="211">
        <v>2250</v>
      </c>
      <c r="L24" s="247"/>
    </row>
    <row r="25" spans="1:18" s="162" customFormat="1" ht="28.5" customHeight="1">
      <c r="B25" s="234" t="s">
        <v>66</v>
      </c>
      <c r="C25" s="214" t="s">
        <v>67</v>
      </c>
      <c r="D25" s="183" t="s">
        <v>64</v>
      </c>
      <c r="E25" s="245">
        <v>45907</v>
      </c>
      <c r="F25" s="245">
        <v>45908</v>
      </c>
      <c r="G25" s="218">
        <f>F25-E25</f>
        <v>1</v>
      </c>
      <c r="H25" s="218" t="s">
        <v>24</v>
      </c>
      <c r="I25" s="246" t="s">
        <v>57</v>
      </c>
      <c r="J25" s="218" t="s">
        <v>26</v>
      </c>
      <c r="K25" s="211">
        <v>2250</v>
      </c>
      <c r="L25" s="247"/>
    </row>
    <row r="26" spans="1:18" s="162" customFormat="1" ht="28.5" customHeight="1" thickBot="1">
      <c r="A26" s="162" t="s">
        <v>61</v>
      </c>
      <c r="B26" s="232" t="s">
        <v>68</v>
      </c>
      <c r="C26" s="208" t="s">
        <v>69</v>
      </c>
      <c r="D26" s="231" t="s">
        <v>64</v>
      </c>
      <c r="E26" s="245">
        <v>45910</v>
      </c>
      <c r="F26" s="245">
        <v>45911</v>
      </c>
      <c r="G26" s="218">
        <f>F26-E26</f>
        <v>1</v>
      </c>
      <c r="H26" s="218" t="s">
        <v>24</v>
      </c>
      <c r="I26" s="246" t="s">
        <v>57</v>
      </c>
      <c r="J26" s="218" t="s">
        <v>26</v>
      </c>
      <c r="K26" s="211">
        <v>2250</v>
      </c>
      <c r="L26" s="244"/>
    </row>
    <row r="27" spans="1:18" s="162" customFormat="1" ht="28.5" customHeight="1" thickBot="1">
      <c r="B27" s="228">
        <v>4</v>
      </c>
      <c r="C27" s="240" t="s">
        <v>34</v>
      </c>
      <c r="D27" s="227" t="s">
        <v>68</v>
      </c>
      <c r="E27" s="254"/>
      <c r="F27" s="254"/>
      <c r="G27" s="254"/>
      <c r="H27" s="252"/>
      <c r="I27" s="252"/>
      <c r="J27" s="252"/>
      <c r="K27" s="251">
        <f>SUM(K21:K26)</f>
        <v>13200</v>
      </c>
      <c r="L27" s="250"/>
    </row>
    <row r="28" spans="1:18" s="162" customFormat="1" ht="30" customHeight="1">
      <c r="B28" s="235" t="s">
        <v>70</v>
      </c>
      <c r="C28" s="220" t="s">
        <v>71</v>
      </c>
      <c r="D28" s="191" t="s">
        <v>70</v>
      </c>
      <c r="E28" s="245">
        <v>45913</v>
      </c>
      <c r="F28" s="245">
        <v>45917</v>
      </c>
      <c r="G28" s="218">
        <f>F28-E28</f>
        <v>4</v>
      </c>
      <c r="H28" s="218" t="s">
        <v>24</v>
      </c>
      <c r="I28" s="246" t="s">
        <v>72</v>
      </c>
      <c r="J28" s="218" t="s">
        <v>26</v>
      </c>
      <c r="K28" s="217">
        <v>6000</v>
      </c>
      <c r="L28" s="248"/>
    </row>
    <row r="29" spans="1:18" s="174" customFormat="1" ht="34.5" customHeight="1">
      <c r="B29" s="234" t="s">
        <v>73</v>
      </c>
      <c r="C29" s="214" t="s">
        <v>74</v>
      </c>
      <c r="D29" s="183" t="s">
        <v>70</v>
      </c>
      <c r="E29" s="245">
        <v>45915</v>
      </c>
      <c r="F29" s="245">
        <v>45917</v>
      </c>
      <c r="G29" s="218">
        <f>F29-E29</f>
        <v>2</v>
      </c>
      <c r="H29" s="218" t="s">
        <v>47</v>
      </c>
      <c r="I29" s="246" t="s">
        <v>72</v>
      </c>
      <c r="J29" s="218" t="s">
        <v>26</v>
      </c>
      <c r="K29" s="211">
        <v>4000</v>
      </c>
      <c r="L29" s="247"/>
    </row>
    <row r="30" spans="1:18" s="162" customFormat="1" ht="28.5" customHeight="1">
      <c r="B30" s="234" t="s">
        <v>75</v>
      </c>
      <c r="C30" s="214" t="s">
        <v>76</v>
      </c>
      <c r="D30" s="183" t="s">
        <v>70</v>
      </c>
      <c r="E30" s="245">
        <v>45913</v>
      </c>
      <c r="F30" s="245">
        <v>45917</v>
      </c>
      <c r="G30" s="218">
        <f>F30-E30</f>
        <v>4</v>
      </c>
      <c r="H30" s="218" t="s">
        <v>24</v>
      </c>
      <c r="I30" s="246" t="s">
        <v>72</v>
      </c>
      <c r="J30" s="218" t="s">
        <v>26</v>
      </c>
      <c r="K30" s="211">
        <v>4500</v>
      </c>
      <c r="L30" s="247"/>
    </row>
    <row r="31" spans="1:18" s="162" customFormat="1" ht="28.5" customHeight="1">
      <c r="B31" s="234" t="s">
        <v>77</v>
      </c>
      <c r="C31" s="214" t="s">
        <v>78</v>
      </c>
      <c r="D31" s="183" t="s">
        <v>39</v>
      </c>
      <c r="E31" s="245">
        <v>45913</v>
      </c>
      <c r="F31" s="245">
        <v>45917</v>
      </c>
      <c r="G31" s="218">
        <f>F31-E31</f>
        <v>4</v>
      </c>
      <c r="H31" s="218" t="s">
        <v>47</v>
      </c>
      <c r="I31" s="246" t="s">
        <v>72</v>
      </c>
      <c r="J31" s="218" t="s">
        <v>26</v>
      </c>
      <c r="K31" s="211">
        <v>4000</v>
      </c>
      <c r="L31" s="247"/>
    </row>
    <row r="32" spans="1:18" s="162" customFormat="1" ht="28.5" customHeight="1">
      <c r="B32" s="234" t="s">
        <v>79</v>
      </c>
      <c r="C32" s="214" t="s">
        <v>80</v>
      </c>
      <c r="D32" s="183" t="s">
        <v>77</v>
      </c>
      <c r="E32" s="245">
        <v>45913</v>
      </c>
      <c r="F32" s="245">
        <v>45917</v>
      </c>
      <c r="G32" s="218">
        <f>F32-E32</f>
        <v>4</v>
      </c>
      <c r="H32" s="218" t="s">
        <v>24</v>
      </c>
      <c r="I32" s="246" t="s">
        <v>72</v>
      </c>
      <c r="J32" s="218" t="s">
        <v>26</v>
      </c>
      <c r="K32" s="211">
        <v>4000</v>
      </c>
      <c r="L32" s="247"/>
    </row>
    <row r="33" spans="2:12" s="162" customFormat="1" ht="28.5" customHeight="1">
      <c r="B33" s="234" t="s">
        <v>81</v>
      </c>
      <c r="C33" s="214" t="s">
        <v>82</v>
      </c>
      <c r="D33" s="183" t="s">
        <v>77</v>
      </c>
      <c r="E33" s="245">
        <v>45913</v>
      </c>
      <c r="F33" s="245">
        <v>45917</v>
      </c>
      <c r="G33" s="218">
        <f>F33-E33</f>
        <v>4</v>
      </c>
      <c r="H33" s="218" t="s">
        <v>47</v>
      </c>
      <c r="I33" s="246" t="s">
        <v>72</v>
      </c>
      <c r="J33" s="218" t="s">
        <v>26</v>
      </c>
      <c r="K33" s="211">
        <v>4000</v>
      </c>
      <c r="L33" s="247"/>
    </row>
    <row r="34" spans="2:12" s="162" customFormat="1" ht="28.5" customHeight="1" thickBot="1">
      <c r="B34" s="232" t="s">
        <v>83</v>
      </c>
      <c r="C34" s="208" t="s">
        <v>84</v>
      </c>
      <c r="D34" s="231" t="s">
        <v>77</v>
      </c>
      <c r="E34" s="245">
        <v>45913</v>
      </c>
      <c r="F34" s="245">
        <v>45917</v>
      </c>
      <c r="G34" s="218">
        <f>F34-E34</f>
        <v>4</v>
      </c>
      <c r="H34" s="218" t="s">
        <v>24</v>
      </c>
      <c r="I34" s="237" t="s">
        <v>72</v>
      </c>
      <c r="J34" s="218" t="s">
        <v>26</v>
      </c>
      <c r="K34" s="204">
        <v>5500</v>
      </c>
      <c r="L34" s="244"/>
    </row>
    <row r="35" spans="2:12" s="162" customFormat="1" ht="27.75" customHeight="1" thickBot="1">
      <c r="B35" s="228">
        <v>5</v>
      </c>
      <c r="C35" s="240" t="s">
        <v>38</v>
      </c>
      <c r="D35" s="227" t="s">
        <v>83</v>
      </c>
      <c r="E35" s="254"/>
      <c r="F35" s="254"/>
      <c r="G35" s="254"/>
      <c r="H35" s="253"/>
      <c r="I35" s="252"/>
      <c r="J35" s="252"/>
      <c r="K35" s="251">
        <f>SUM(K28:K34)</f>
        <v>32000</v>
      </c>
      <c r="L35" s="250"/>
    </row>
    <row r="36" spans="2:12" s="162" customFormat="1" ht="28.5" customHeight="1">
      <c r="B36" s="235" t="s">
        <v>85</v>
      </c>
      <c r="C36" s="249" t="s">
        <v>86</v>
      </c>
      <c r="D36" s="191" t="s">
        <v>85</v>
      </c>
      <c r="E36" s="245">
        <v>45917</v>
      </c>
      <c r="F36" s="245">
        <v>45921</v>
      </c>
      <c r="G36" s="206">
        <f>F36-E36</f>
        <v>4</v>
      </c>
      <c r="H36" s="218" t="s">
        <v>24</v>
      </c>
      <c r="I36" s="238" t="s">
        <v>87</v>
      </c>
      <c r="J36" s="218" t="s">
        <v>26</v>
      </c>
      <c r="K36" s="217">
        <v>3000</v>
      </c>
      <c r="L36" s="248"/>
    </row>
    <row r="37" spans="2:12" s="174" customFormat="1" ht="28.5" customHeight="1">
      <c r="B37" s="234" t="s">
        <v>88</v>
      </c>
      <c r="C37" s="214" t="s">
        <v>89</v>
      </c>
      <c r="D37" s="183" t="s">
        <v>88</v>
      </c>
      <c r="E37" s="245">
        <v>45917</v>
      </c>
      <c r="F37" s="245">
        <v>45921</v>
      </c>
      <c r="G37" s="206">
        <f>F37-E37</f>
        <v>4</v>
      </c>
      <c r="H37" s="212" t="s">
        <v>24</v>
      </c>
      <c r="I37" s="246" t="s">
        <v>87</v>
      </c>
      <c r="J37" s="212" t="s">
        <v>26</v>
      </c>
      <c r="K37" s="211">
        <v>1000</v>
      </c>
      <c r="L37" s="247"/>
    </row>
    <row r="38" spans="2:12" s="174" customFormat="1" ht="28.5" customHeight="1">
      <c r="B38" s="232">
        <v>5.3</v>
      </c>
      <c r="C38" s="214" t="s">
        <v>90</v>
      </c>
      <c r="D38" s="231" t="s">
        <v>91</v>
      </c>
      <c r="E38" s="245">
        <v>45917</v>
      </c>
      <c r="F38" s="245">
        <v>45921</v>
      </c>
      <c r="G38" s="206">
        <f>F38-E38</f>
        <v>4</v>
      </c>
      <c r="H38" s="181" t="s">
        <v>92</v>
      </c>
      <c r="I38" s="246" t="s">
        <v>87</v>
      </c>
      <c r="J38" s="212" t="s">
        <v>26</v>
      </c>
      <c r="K38" s="211">
        <v>1000</v>
      </c>
      <c r="L38" s="244"/>
    </row>
    <row r="39" spans="2:12" s="162" customFormat="1" ht="28.5" customHeight="1" thickBot="1">
      <c r="B39" s="232">
        <v>5.4</v>
      </c>
      <c r="C39" s="208" t="s">
        <v>93</v>
      </c>
      <c r="D39" s="231" t="s">
        <v>94</v>
      </c>
      <c r="E39" s="245">
        <v>45917</v>
      </c>
      <c r="F39" s="245">
        <v>45921</v>
      </c>
      <c r="G39" s="206">
        <f>F39-E39</f>
        <v>4</v>
      </c>
      <c r="H39" s="181" t="s">
        <v>47</v>
      </c>
      <c r="I39" s="237" t="s">
        <v>87</v>
      </c>
      <c r="J39" s="181" t="s">
        <v>26</v>
      </c>
      <c r="K39" s="204">
        <v>1000</v>
      </c>
      <c r="L39" s="244"/>
    </row>
    <row r="40" spans="2:12" s="162" customFormat="1" ht="24.75" customHeight="1" thickBot="1">
      <c r="B40" s="228">
        <v>6</v>
      </c>
      <c r="C40" s="240" t="s">
        <v>41</v>
      </c>
      <c r="D40" s="227" t="s">
        <v>94</v>
      </c>
      <c r="E40" s="226"/>
      <c r="F40" s="226"/>
      <c r="G40" s="226"/>
      <c r="H40" s="224"/>
      <c r="I40" s="224"/>
      <c r="J40" s="224"/>
      <c r="K40" s="243"/>
      <c r="L40" s="222"/>
    </row>
    <row r="41" spans="2:12" s="162" customFormat="1" ht="28.5" customHeight="1">
      <c r="B41" s="235" t="s">
        <v>95</v>
      </c>
      <c r="C41" s="220" t="s">
        <v>96</v>
      </c>
      <c r="D41" s="191" t="s">
        <v>95</v>
      </c>
      <c r="E41" s="185">
        <v>45923</v>
      </c>
      <c r="F41" s="185">
        <v>45924</v>
      </c>
      <c r="G41" s="206">
        <f>F41-E41</f>
        <v>1</v>
      </c>
      <c r="H41" s="218" t="s">
        <v>47</v>
      </c>
      <c r="I41" s="238" t="s">
        <v>97</v>
      </c>
      <c r="J41" s="212" t="s">
        <v>26</v>
      </c>
      <c r="K41" s="217">
        <v>7500</v>
      </c>
      <c r="L41" s="216"/>
    </row>
    <row r="42" spans="2:12" s="162" customFormat="1" ht="28.5" customHeight="1">
      <c r="B42" s="234" t="s">
        <v>98</v>
      </c>
      <c r="C42" s="214" t="s">
        <v>99</v>
      </c>
      <c r="D42" s="183" t="s">
        <v>98</v>
      </c>
      <c r="E42" s="185">
        <v>45923</v>
      </c>
      <c r="F42" s="185">
        <v>45924</v>
      </c>
      <c r="G42" s="206">
        <f>F42-E42</f>
        <v>1</v>
      </c>
      <c r="H42" s="218" t="s">
        <v>47</v>
      </c>
      <c r="I42" s="238" t="s">
        <v>97</v>
      </c>
      <c r="J42" s="212" t="s">
        <v>26</v>
      </c>
      <c r="K42" s="211">
        <v>2600</v>
      </c>
      <c r="L42" s="210"/>
    </row>
    <row r="43" spans="2:12" s="162" customFormat="1" ht="24.75" customHeight="1" thickBot="1">
      <c r="B43" s="232" t="s">
        <v>100</v>
      </c>
      <c r="C43" s="208" t="s">
        <v>101</v>
      </c>
      <c r="D43" s="231" t="s">
        <v>100</v>
      </c>
      <c r="E43" s="185">
        <v>45923</v>
      </c>
      <c r="F43" s="185">
        <v>45924</v>
      </c>
      <c r="G43" s="206">
        <f>F43-E43</f>
        <v>1</v>
      </c>
      <c r="H43" s="242" t="s">
        <v>47</v>
      </c>
      <c r="I43" s="241" t="s">
        <v>97</v>
      </c>
      <c r="J43" s="212" t="s">
        <v>26</v>
      </c>
      <c r="K43" s="204">
        <v>1500</v>
      </c>
      <c r="L43" s="229"/>
    </row>
    <row r="44" spans="2:12" s="162" customFormat="1" ht="24" customHeight="1" thickBot="1">
      <c r="B44" s="228">
        <v>7</v>
      </c>
      <c r="C44" s="240" t="s">
        <v>44</v>
      </c>
      <c r="D44" s="227" t="s">
        <v>100</v>
      </c>
      <c r="E44" s="226"/>
      <c r="F44" s="226"/>
      <c r="G44" s="226"/>
      <c r="H44" s="225"/>
      <c r="I44" s="224"/>
      <c r="J44" s="224"/>
      <c r="K44" s="223">
        <f>SUM(K41:K43)</f>
        <v>11600</v>
      </c>
      <c r="L44" s="222"/>
    </row>
    <row r="45" spans="2:12" s="162" customFormat="1" ht="28.5" customHeight="1">
      <c r="B45" s="235" t="s">
        <v>102</v>
      </c>
      <c r="C45" s="239" t="s">
        <v>103</v>
      </c>
      <c r="D45" s="191" t="s">
        <v>102</v>
      </c>
      <c r="E45" s="185">
        <v>45923</v>
      </c>
      <c r="F45" s="185">
        <v>45924</v>
      </c>
      <c r="G45" s="206">
        <f>F45-E45</f>
        <v>1</v>
      </c>
      <c r="H45" s="218" t="s">
        <v>24</v>
      </c>
      <c r="I45" s="238" t="s">
        <v>104</v>
      </c>
      <c r="J45" s="212" t="s">
        <v>26</v>
      </c>
      <c r="K45" s="217">
        <v>7500</v>
      </c>
      <c r="L45" s="216"/>
    </row>
    <row r="46" spans="2:12" s="162" customFormat="1" ht="28.5" customHeight="1" thickBot="1">
      <c r="B46" s="232" t="s">
        <v>105</v>
      </c>
      <c r="C46" s="208" t="s">
        <v>106</v>
      </c>
      <c r="D46" s="231" t="s">
        <v>105</v>
      </c>
      <c r="E46" s="185">
        <v>45923</v>
      </c>
      <c r="F46" s="185">
        <v>45924</v>
      </c>
      <c r="G46" s="206">
        <f>F46-E46</f>
        <v>1</v>
      </c>
      <c r="H46" s="181" t="s">
        <v>24</v>
      </c>
      <c r="I46" s="237" t="s">
        <v>107</v>
      </c>
      <c r="J46" s="181" t="s">
        <v>26</v>
      </c>
      <c r="K46" s="204">
        <v>4500</v>
      </c>
      <c r="L46" s="229"/>
    </row>
    <row r="47" spans="2:12" s="162" customFormat="1" ht="28.5" customHeight="1" thickBot="1">
      <c r="B47" s="228">
        <v>8</v>
      </c>
      <c r="C47" s="201" t="s">
        <v>48</v>
      </c>
      <c r="D47" s="227" t="s">
        <v>105</v>
      </c>
      <c r="E47" s="226"/>
      <c r="F47" s="226"/>
      <c r="G47" s="226"/>
      <c r="H47" s="225"/>
      <c r="I47" s="224"/>
      <c r="J47" s="224"/>
      <c r="K47" s="223">
        <f>SUM(K45:K46)</f>
        <v>12000</v>
      </c>
      <c r="L47" s="222"/>
    </row>
    <row r="48" spans="2:12" s="162" customFormat="1" ht="24.75" customHeight="1">
      <c r="B48" s="235" t="s">
        <v>108</v>
      </c>
      <c r="C48" s="220" t="s">
        <v>109</v>
      </c>
      <c r="D48" s="191" t="s">
        <v>108</v>
      </c>
      <c r="E48" s="185">
        <v>45923</v>
      </c>
      <c r="F48" s="185">
        <v>45924</v>
      </c>
      <c r="G48" s="206">
        <v>2</v>
      </c>
      <c r="H48" s="218" t="s">
        <v>24</v>
      </c>
      <c r="I48" s="218" t="s">
        <v>110</v>
      </c>
      <c r="J48" s="218" t="s">
        <v>26</v>
      </c>
      <c r="K48" s="217">
        <v>5000</v>
      </c>
      <c r="L48" s="216"/>
    </row>
    <row r="49" spans="1:12" s="162" customFormat="1" ht="30" customHeight="1">
      <c r="A49" s="162" t="s">
        <v>111</v>
      </c>
      <c r="B49" s="234" t="s">
        <v>112</v>
      </c>
      <c r="C49" s="214" t="s">
        <v>113</v>
      </c>
      <c r="D49" s="183" t="s">
        <v>112</v>
      </c>
      <c r="E49" s="185">
        <v>45923</v>
      </c>
      <c r="F49" s="185">
        <v>45924</v>
      </c>
      <c r="G49" s="233">
        <v>2</v>
      </c>
      <c r="H49" s="212" t="s">
        <v>24</v>
      </c>
      <c r="I49" s="212" t="s">
        <v>110</v>
      </c>
      <c r="J49" s="212" t="s">
        <v>26</v>
      </c>
      <c r="K49" s="211">
        <v>4000</v>
      </c>
      <c r="L49" s="210"/>
    </row>
    <row r="50" spans="1:12" s="162" customFormat="1" ht="28.5" customHeight="1" thickBot="1">
      <c r="B50" s="232" t="s">
        <v>114</v>
      </c>
      <c r="C50" s="208" t="s">
        <v>115</v>
      </c>
      <c r="D50" s="231" t="s">
        <v>114</v>
      </c>
      <c r="E50" s="185">
        <v>45923</v>
      </c>
      <c r="F50" s="185">
        <v>45930</v>
      </c>
      <c r="G50" s="230">
        <v>2</v>
      </c>
      <c r="H50" s="181" t="s">
        <v>24</v>
      </c>
      <c r="I50" s="181" t="s">
        <v>110</v>
      </c>
      <c r="J50" s="181" t="s">
        <v>26</v>
      </c>
      <c r="K50" s="204">
        <v>2000</v>
      </c>
      <c r="L50" s="229"/>
    </row>
    <row r="51" spans="1:12" s="162" customFormat="1" ht="28.5" customHeight="1" thickBot="1">
      <c r="B51" s="228">
        <v>9</v>
      </c>
      <c r="C51" s="201" t="s">
        <v>116</v>
      </c>
      <c r="D51" s="227" t="s">
        <v>114</v>
      </c>
      <c r="E51" s="236"/>
      <c r="F51" s="236"/>
      <c r="G51" s="236"/>
      <c r="H51" s="225"/>
      <c r="I51" s="224"/>
      <c r="J51" s="224"/>
      <c r="K51" s="223">
        <f>SUM(K48:K50)</f>
        <v>11000</v>
      </c>
      <c r="L51" s="222"/>
    </row>
    <row r="52" spans="1:12" s="162" customFormat="1" ht="28.5" customHeight="1">
      <c r="B52" s="235" t="s">
        <v>117</v>
      </c>
      <c r="C52" s="220" t="s">
        <v>118</v>
      </c>
      <c r="D52" s="191" t="s">
        <v>117</v>
      </c>
      <c r="E52" s="185">
        <v>45931</v>
      </c>
      <c r="F52" s="185">
        <v>45933</v>
      </c>
      <c r="G52" s="206">
        <v>2</v>
      </c>
      <c r="H52" s="218" t="s">
        <v>24</v>
      </c>
      <c r="I52" s="218" t="s">
        <v>110</v>
      </c>
      <c r="J52" s="218" t="s">
        <v>26</v>
      </c>
      <c r="K52" s="217">
        <v>3500</v>
      </c>
      <c r="L52" s="216"/>
    </row>
    <row r="53" spans="1:12" s="162" customFormat="1" ht="28.5" customHeight="1">
      <c r="B53" s="234" t="s">
        <v>119</v>
      </c>
      <c r="C53" s="214" t="s">
        <v>120</v>
      </c>
      <c r="D53" s="183" t="s">
        <v>119</v>
      </c>
      <c r="E53" s="185">
        <v>45931</v>
      </c>
      <c r="F53" s="185">
        <v>45933</v>
      </c>
      <c r="G53" s="233">
        <v>2</v>
      </c>
      <c r="H53" s="212" t="s">
        <v>24</v>
      </c>
      <c r="I53" s="212" t="s">
        <v>110</v>
      </c>
      <c r="J53" s="212" t="s">
        <v>26</v>
      </c>
      <c r="K53" s="211">
        <v>2500</v>
      </c>
      <c r="L53" s="210"/>
    </row>
    <row r="54" spans="1:12" s="162" customFormat="1" ht="28.5" customHeight="1" thickBot="1">
      <c r="B54" s="232" t="s">
        <v>121</v>
      </c>
      <c r="C54" s="208" t="s">
        <v>122</v>
      </c>
      <c r="D54" s="231" t="s">
        <v>121</v>
      </c>
      <c r="E54" s="185">
        <v>45931</v>
      </c>
      <c r="F54" s="185">
        <v>45933</v>
      </c>
      <c r="G54" s="230">
        <v>2</v>
      </c>
      <c r="H54" s="181" t="s">
        <v>24</v>
      </c>
      <c r="I54" s="181" t="s">
        <v>110</v>
      </c>
      <c r="J54" s="181" t="s">
        <v>26</v>
      </c>
      <c r="K54" s="204">
        <v>9000</v>
      </c>
      <c r="L54" s="229"/>
    </row>
    <row r="55" spans="1:12" s="162" customFormat="1" ht="28.5" customHeight="1" thickBot="1">
      <c r="B55" s="228">
        <v>10</v>
      </c>
      <c r="C55" s="201" t="s">
        <v>53</v>
      </c>
      <c r="D55" s="227" t="s">
        <v>121</v>
      </c>
      <c r="E55" s="226"/>
      <c r="F55" s="226"/>
      <c r="G55" s="226"/>
      <c r="H55" s="225"/>
      <c r="I55" s="224"/>
      <c r="J55" s="224"/>
      <c r="K55" s="223">
        <f>SUM(K52:K54)</f>
        <v>15000</v>
      </c>
      <c r="L55" s="222"/>
    </row>
    <row r="56" spans="1:12" s="162" customFormat="1" ht="28.5" customHeight="1">
      <c r="B56" s="221" t="s">
        <v>123</v>
      </c>
      <c r="C56" s="220" t="s">
        <v>124</v>
      </c>
      <c r="D56" s="219" t="s">
        <v>123</v>
      </c>
      <c r="E56" s="185">
        <v>45937</v>
      </c>
      <c r="F56" s="185">
        <v>45938</v>
      </c>
      <c r="G56" s="206">
        <v>1</v>
      </c>
      <c r="H56" s="218" t="s">
        <v>24</v>
      </c>
      <c r="I56" s="218" t="s">
        <v>125</v>
      </c>
      <c r="J56" s="218" t="s">
        <v>26</v>
      </c>
      <c r="K56" s="217">
        <v>4000</v>
      </c>
      <c r="L56" s="216"/>
    </row>
    <row r="57" spans="1:12" s="162" customFormat="1" ht="28.5" customHeight="1">
      <c r="B57" s="215" t="s">
        <v>126</v>
      </c>
      <c r="C57" s="214" t="s">
        <v>127</v>
      </c>
      <c r="D57" s="213" t="s">
        <v>126</v>
      </c>
      <c r="E57" s="185">
        <v>45937</v>
      </c>
      <c r="F57" s="185">
        <v>45938</v>
      </c>
      <c r="G57" s="206">
        <v>1</v>
      </c>
      <c r="H57" s="212" t="s">
        <v>24</v>
      </c>
      <c r="I57" s="212" t="s">
        <v>107</v>
      </c>
      <c r="J57" s="212" t="s">
        <v>26</v>
      </c>
      <c r="K57" s="211">
        <v>2600</v>
      </c>
      <c r="L57" s="210"/>
    </row>
    <row r="58" spans="1:12" s="162" customFormat="1" ht="28.5" customHeight="1" thickBot="1">
      <c r="B58" s="209" t="s">
        <v>128</v>
      </c>
      <c r="C58" s="208" t="s">
        <v>129</v>
      </c>
      <c r="D58" s="207" t="s">
        <v>128</v>
      </c>
      <c r="E58" s="185">
        <v>45937</v>
      </c>
      <c r="F58" s="185">
        <v>45938</v>
      </c>
      <c r="G58" s="206">
        <v>1</v>
      </c>
      <c r="H58" s="181" t="s">
        <v>24</v>
      </c>
      <c r="I58" s="205" t="s">
        <v>107</v>
      </c>
      <c r="J58" s="181" t="s">
        <v>26</v>
      </c>
      <c r="K58" s="204">
        <v>2300</v>
      </c>
      <c r="L58" s="203"/>
    </row>
    <row r="59" spans="1:12" s="162" customFormat="1" ht="28.5" customHeight="1" thickBot="1">
      <c r="B59" s="202">
        <v>11</v>
      </c>
      <c r="C59" s="201" t="s">
        <v>58</v>
      </c>
      <c r="D59" s="200" t="s">
        <v>128</v>
      </c>
      <c r="E59" s="199"/>
      <c r="F59" s="199"/>
      <c r="G59" s="199"/>
      <c r="H59" s="197"/>
      <c r="I59" s="198"/>
      <c r="J59" s="197"/>
      <c r="K59" s="196">
        <f>SUM(K56:K58)</f>
        <v>8900</v>
      </c>
      <c r="L59" s="195"/>
    </row>
    <row r="60" spans="1:12" s="162" customFormat="1" ht="28.5" customHeight="1">
      <c r="B60" s="194" t="s">
        <v>130</v>
      </c>
      <c r="C60" s="193" t="s">
        <v>131</v>
      </c>
      <c r="D60" s="192" t="s">
        <v>130</v>
      </c>
      <c r="E60" s="185">
        <v>45937</v>
      </c>
      <c r="F60" s="185">
        <v>45938</v>
      </c>
      <c r="G60" s="184">
        <v>1</v>
      </c>
      <c r="H60" s="191" t="s">
        <v>24</v>
      </c>
      <c r="I60" s="182" t="s">
        <v>110</v>
      </c>
      <c r="J60" s="181" t="s">
        <v>26</v>
      </c>
      <c r="K60" s="190">
        <v>3700</v>
      </c>
      <c r="L60" s="189"/>
    </row>
    <row r="61" spans="1:12" ht="28.5" customHeight="1" thickBot="1">
      <c r="B61" s="188" t="s">
        <v>132</v>
      </c>
      <c r="C61" s="187" t="s">
        <v>133</v>
      </c>
      <c r="D61" s="186" t="s">
        <v>132</v>
      </c>
      <c r="E61" s="185">
        <v>45937</v>
      </c>
      <c r="F61" s="185">
        <v>45938</v>
      </c>
      <c r="G61" s="184">
        <v>1</v>
      </c>
      <c r="H61" s="183" t="s">
        <v>24</v>
      </c>
      <c r="I61" s="182" t="s">
        <v>110</v>
      </c>
      <c r="J61" s="181" t="s">
        <v>26</v>
      </c>
      <c r="K61" s="180">
        <v>8500</v>
      </c>
      <c r="L61" s="179"/>
    </row>
    <row r="62" spans="1:12" ht="30.75" customHeight="1" thickBot="1">
      <c r="B62" s="178"/>
      <c r="C62" s="177"/>
      <c r="D62" s="478" t="s">
        <v>134</v>
      </c>
      <c r="E62" s="478"/>
      <c r="F62" s="478"/>
      <c r="G62" s="478"/>
      <c r="H62" s="478"/>
      <c r="I62" s="478"/>
      <c r="J62" s="478"/>
      <c r="K62" s="176">
        <f>SUM(K14+K20+K27+K35+K44+K47+K51+K55+K59)</f>
        <v>123400</v>
      </c>
      <c r="L62" s="175"/>
    </row>
    <row r="63" spans="1:12" ht="17.25" customHeight="1"/>
    <row r="64" spans="1:12" ht="24" customHeight="1"/>
    <row r="65" spans="2:11" s="174" customFormat="1">
      <c r="B65" s="172"/>
      <c r="C65" s="173"/>
      <c r="D65" s="172"/>
      <c r="E65" s="170"/>
      <c r="F65" s="170"/>
      <c r="G65" s="170"/>
      <c r="H65" s="170"/>
      <c r="I65" s="171"/>
      <c r="J65" s="170"/>
      <c r="K65" s="170"/>
    </row>
    <row r="77" spans="2:11" ht="15" customHeight="1"/>
    <row r="78" spans="2:11" ht="15" customHeight="1"/>
    <row r="79" spans="2:11" ht="15" customHeight="1"/>
    <row r="83" ht="19.5" customHeight="1"/>
    <row r="84" ht="34.5" customHeight="1"/>
    <row r="85" ht="18.75" customHeight="1"/>
  </sheetData>
  <mergeCells count="3">
    <mergeCell ref="O9:R9"/>
    <mergeCell ref="P22:Q22"/>
    <mergeCell ref="D62:J62"/>
  </mergeCells>
  <printOptions horizontalCentered="1"/>
  <pageMargins left="0.25" right="0.25" top="0.75" bottom="0.75" header="0.511811023622047" footer="0.3"/>
  <pageSetup paperSize="9" fitToHeight="0" orientation="landscape" horizontalDpi="300" verticalDpi="300"/>
  <headerFooter>
    <oddFooter>&amp;R14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6273-B0FF-494A-8A13-15B58E1C26AC}">
  <sheetPr>
    <tabColor rgb="FFA679E7"/>
    <outlinePr summaryBelow="0"/>
  </sheetPr>
  <dimension ref="B3:J50"/>
  <sheetViews>
    <sheetView showGridLines="0" zoomScale="115" zoomScaleNormal="115" workbookViewId="0">
      <pane ySplit="22" topLeftCell="C46" activePane="bottomLeft" state="frozen"/>
      <selection pane="bottomLeft" activeCell="G43" sqref="G43:G52"/>
    </sheetView>
  </sheetViews>
  <sheetFormatPr defaultColWidth="8.7109375" defaultRowHeight="13.5" customHeight="1"/>
  <cols>
    <col min="1" max="1" width="3.42578125" style="161" customWidth="1"/>
    <col min="2" max="2" width="7.85546875" style="170" customWidth="1"/>
    <col min="3" max="3" width="101.7109375" style="292" customWidth="1"/>
    <col min="4" max="4" width="12.85546875" style="170" customWidth="1"/>
    <col min="5" max="5" width="12.140625" style="170" customWidth="1"/>
    <col min="6" max="6" width="10.85546875" style="170" customWidth="1"/>
    <col min="7" max="7" width="26.7109375" style="161" customWidth="1"/>
    <col min="8" max="8" width="9.5703125" style="161" customWidth="1"/>
    <col min="9" max="9" width="6" style="161" customWidth="1"/>
    <col min="10" max="16384" width="8.7109375" style="161"/>
  </cols>
  <sheetData>
    <row r="3" spans="2:10" ht="13.5" customHeight="1">
      <c r="B3" s="161"/>
      <c r="C3" s="335"/>
    </row>
    <row r="6" spans="2:10" ht="13.5" customHeight="1">
      <c r="B6" s="169" t="s">
        <v>135</v>
      </c>
    </row>
    <row r="8" spans="2:10" s="286" customFormat="1" ht="26.25" customHeight="1" thickBot="1">
      <c r="B8" s="334" t="s">
        <v>7</v>
      </c>
      <c r="C8" s="333" t="s">
        <v>8</v>
      </c>
      <c r="D8" s="333" t="s">
        <v>9</v>
      </c>
      <c r="E8" s="333" t="s">
        <v>21</v>
      </c>
      <c r="F8" s="333" t="s">
        <v>13</v>
      </c>
      <c r="G8" s="333" t="s">
        <v>14</v>
      </c>
      <c r="H8" s="333" t="s">
        <v>15</v>
      </c>
      <c r="I8" s="332" t="s">
        <v>17</v>
      </c>
    </row>
    <row r="9" spans="2:10" ht="13.5" customHeight="1">
      <c r="B9" s="331" t="s">
        <v>22</v>
      </c>
      <c r="C9" s="330" t="s">
        <v>23</v>
      </c>
      <c r="D9" s="312" t="s">
        <v>22</v>
      </c>
      <c r="E9" s="329">
        <v>2</v>
      </c>
      <c r="F9" s="328" t="s">
        <v>47</v>
      </c>
      <c r="G9" s="301" t="s">
        <v>25</v>
      </c>
      <c r="H9" s="301" t="s">
        <v>26</v>
      </c>
      <c r="I9" s="327" t="s">
        <v>136</v>
      </c>
      <c r="J9" s="162"/>
    </row>
    <row r="10" spans="2:10" ht="13.5" customHeight="1">
      <c r="B10" s="324" t="s">
        <v>28</v>
      </c>
      <c r="C10" s="323" t="s">
        <v>29</v>
      </c>
      <c r="D10" s="301" t="s">
        <v>22</v>
      </c>
      <c r="E10" s="326">
        <v>2</v>
      </c>
      <c r="F10" s="320" t="s">
        <v>24</v>
      </c>
      <c r="G10" s="301" t="s">
        <v>25</v>
      </c>
      <c r="H10" s="301" t="s">
        <v>26</v>
      </c>
      <c r="I10" s="325" t="s">
        <v>136</v>
      </c>
      <c r="J10" s="162"/>
    </row>
    <row r="11" spans="2:10" ht="13.5" customHeight="1">
      <c r="B11" s="324" t="s">
        <v>31</v>
      </c>
      <c r="C11" s="323" t="s">
        <v>137</v>
      </c>
      <c r="D11" s="311" t="s">
        <v>28</v>
      </c>
      <c r="E11" s="301">
        <v>2</v>
      </c>
      <c r="F11" s="320" t="s">
        <v>24</v>
      </c>
      <c r="G11" s="301" t="s">
        <v>25</v>
      </c>
      <c r="H11" s="301" t="s">
        <v>26</v>
      </c>
      <c r="I11" s="322"/>
      <c r="J11" s="162"/>
    </row>
    <row r="12" spans="2:10" ht="13.5" customHeight="1">
      <c r="B12" s="318" t="s">
        <v>36</v>
      </c>
      <c r="C12" s="304" t="s">
        <v>37</v>
      </c>
      <c r="D12" s="301" t="s">
        <v>36</v>
      </c>
      <c r="E12" s="321">
        <v>2</v>
      </c>
      <c r="F12" s="320" t="s">
        <v>24</v>
      </c>
      <c r="G12" s="301" t="s">
        <v>25</v>
      </c>
      <c r="H12" s="301" t="s">
        <v>26</v>
      </c>
      <c r="I12" s="319"/>
      <c r="J12" s="162"/>
    </row>
    <row r="13" spans="2:10" ht="13.5" customHeight="1">
      <c r="B13" s="318" t="s">
        <v>39</v>
      </c>
      <c r="C13" s="304" t="s">
        <v>138</v>
      </c>
      <c r="D13" s="301" t="s">
        <v>28</v>
      </c>
      <c r="E13" s="317">
        <v>2</v>
      </c>
      <c r="F13" s="314" t="s">
        <v>24</v>
      </c>
      <c r="G13" s="301" t="s">
        <v>25</v>
      </c>
      <c r="H13" s="301" t="s">
        <v>26</v>
      </c>
      <c r="I13" s="319"/>
      <c r="J13" s="162"/>
    </row>
    <row r="14" spans="2:10" ht="13.5" customHeight="1">
      <c r="B14" s="318" t="s">
        <v>42</v>
      </c>
      <c r="C14" s="304" t="s">
        <v>139</v>
      </c>
      <c r="D14" s="301" t="s">
        <v>39</v>
      </c>
      <c r="E14" s="317">
        <v>2</v>
      </c>
      <c r="F14" s="314" t="s">
        <v>24</v>
      </c>
      <c r="G14" s="301" t="s">
        <v>25</v>
      </c>
      <c r="H14" s="301" t="s">
        <v>26</v>
      </c>
      <c r="I14" s="300" t="s">
        <v>136</v>
      </c>
      <c r="J14" s="162"/>
    </row>
    <row r="15" spans="2:10" ht="13.5" customHeight="1">
      <c r="B15" s="309" t="s">
        <v>45</v>
      </c>
      <c r="C15" s="304" t="s">
        <v>140</v>
      </c>
      <c r="D15" s="301" t="s">
        <v>39</v>
      </c>
      <c r="E15" s="317">
        <v>1</v>
      </c>
      <c r="F15" s="314" t="s">
        <v>24</v>
      </c>
      <c r="G15" s="301" t="s">
        <v>25</v>
      </c>
      <c r="H15" s="301" t="s">
        <v>26</v>
      </c>
      <c r="I15" s="300" t="s">
        <v>136</v>
      </c>
      <c r="J15" s="162"/>
    </row>
    <row r="16" spans="2:10" ht="13.5" customHeight="1">
      <c r="B16" s="309" t="s">
        <v>49</v>
      </c>
      <c r="C16" s="304" t="s">
        <v>141</v>
      </c>
      <c r="D16" s="301" t="s">
        <v>39</v>
      </c>
      <c r="E16" s="317">
        <v>1</v>
      </c>
      <c r="F16" s="316" t="s">
        <v>47</v>
      </c>
      <c r="G16" s="301" t="s">
        <v>25</v>
      </c>
      <c r="H16" s="301" t="s">
        <v>26</v>
      </c>
      <c r="I16" s="300" t="s">
        <v>136</v>
      </c>
      <c r="J16" s="162"/>
    </row>
    <row r="17" spans="2:10" ht="13.5" customHeight="1">
      <c r="B17" s="309" t="s">
        <v>55</v>
      </c>
      <c r="C17" s="304" t="s">
        <v>142</v>
      </c>
      <c r="D17" s="301" t="s">
        <v>31</v>
      </c>
      <c r="E17" s="308">
        <v>1</v>
      </c>
      <c r="F17" s="302" t="s">
        <v>47</v>
      </c>
      <c r="G17" s="301" t="s">
        <v>57</v>
      </c>
      <c r="H17" s="301" t="s">
        <v>26</v>
      </c>
      <c r="I17" s="300" t="s">
        <v>136</v>
      </c>
      <c r="J17" s="162"/>
    </row>
    <row r="18" spans="2:10" ht="13.5" customHeight="1">
      <c r="B18" s="309" t="s">
        <v>59</v>
      </c>
      <c r="C18" s="304" t="s">
        <v>143</v>
      </c>
      <c r="D18" s="301" t="s">
        <v>55</v>
      </c>
      <c r="E18" s="308">
        <v>1</v>
      </c>
      <c r="F18" s="314" t="s">
        <v>47</v>
      </c>
      <c r="G18" s="301" t="s">
        <v>57</v>
      </c>
      <c r="H18" s="301" t="s">
        <v>26</v>
      </c>
      <c r="I18" s="300" t="s">
        <v>136</v>
      </c>
      <c r="J18" s="162"/>
    </row>
    <row r="19" spans="2:10" ht="13.5" customHeight="1">
      <c r="B19" s="309" t="s">
        <v>62</v>
      </c>
      <c r="C19" s="304" t="s">
        <v>144</v>
      </c>
      <c r="D19" s="301" t="s">
        <v>59</v>
      </c>
      <c r="E19" s="308">
        <v>1</v>
      </c>
      <c r="F19" s="314" t="s">
        <v>47</v>
      </c>
      <c r="G19" s="301" t="s">
        <v>57</v>
      </c>
      <c r="H19" s="301" t="s">
        <v>26</v>
      </c>
      <c r="I19" s="300" t="s">
        <v>136</v>
      </c>
      <c r="J19" s="162"/>
    </row>
    <row r="20" spans="2:10" ht="13.5" customHeight="1">
      <c r="B20" s="309" t="s">
        <v>64</v>
      </c>
      <c r="C20" s="304" t="s">
        <v>65</v>
      </c>
      <c r="D20" s="315" t="s">
        <v>62</v>
      </c>
      <c r="E20" s="308">
        <v>1</v>
      </c>
      <c r="F20" s="314" t="s">
        <v>47</v>
      </c>
      <c r="G20" s="301" t="s">
        <v>57</v>
      </c>
      <c r="H20" s="301" t="s">
        <v>26</v>
      </c>
      <c r="I20" s="300" t="s">
        <v>136</v>
      </c>
      <c r="J20" s="162"/>
    </row>
    <row r="21" spans="2:10" ht="13.5" customHeight="1">
      <c r="B21" s="309" t="s">
        <v>66</v>
      </c>
      <c r="C21" s="304" t="s">
        <v>145</v>
      </c>
      <c r="D21" s="301" t="s">
        <v>64</v>
      </c>
      <c r="E21" s="308">
        <v>2</v>
      </c>
      <c r="F21" s="314" t="s">
        <v>47</v>
      </c>
      <c r="G21" s="301" t="s">
        <v>57</v>
      </c>
      <c r="H21" s="301" t="s">
        <v>26</v>
      </c>
      <c r="I21" s="300" t="s">
        <v>136</v>
      </c>
      <c r="J21" s="162"/>
    </row>
    <row r="22" spans="2:10" ht="13.5" customHeight="1">
      <c r="B22" s="309" t="s">
        <v>68</v>
      </c>
      <c r="C22" s="304" t="s">
        <v>146</v>
      </c>
      <c r="D22" s="301" t="s">
        <v>64</v>
      </c>
      <c r="E22" s="308">
        <v>2</v>
      </c>
      <c r="F22" s="313" t="s">
        <v>24</v>
      </c>
      <c r="G22" s="301" t="s">
        <v>57</v>
      </c>
      <c r="H22" s="301" t="s">
        <v>26</v>
      </c>
      <c r="I22" s="300" t="s">
        <v>136</v>
      </c>
      <c r="J22" s="162"/>
    </row>
    <row r="23" spans="2:10" ht="13.5" customHeight="1">
      <c r="B23" s="309" t="s">
        <v>70</v>
      </c>
      <c r="C23" s="304" t="s">
        <v>71</v>
      </c>
      <c r="D23" s="312" t="s">
        <v>70</v>
      </c>
      <c r="E23" s="308">
        <v>2</v>
      </c>
      <c r="F23" s="302" t="s">
        <v>24</v>
      </c>
      <c r="G23" s="301" t="s">
        <v>72</v>
      </c>
      <c r="H23" s="301" t="s">
        <v>26</v>
      </c>
      <c r="I23" s="300" t="s">
        <v>136</v>
      </c>
      <c r="J23" s="162"/>
    </row>
    <row r="24" spans="2:10" ht="13.5" customHeight="1">
      <c r="B24" s="309" t="s">
        <v>73</v>
      </c>
      <c r="C24" s="304" t="s">
        <v>147</v>
      </c>
      <c r="D24" s="301" t="s">
        <v>70</v>
      </c>
      <c r="E24" s="308">
        <v>1</v>
      </c>
      <c r="F24" s="302" t="s">
        <v>24</v>
      </c>
      <c r="G24" s="301" t="s">
        <v>72</v>
      </c>
      <c r="H24" s="301" t="s">
        <v>26</v>
      </c>
      <c r="I24" s="300" t="s">
        <v>136</v>
      </c>
      <c r="J24" s="162"/>
    </row>
    <row r="25" spans="2:10" ht="13.5" customHeight="1">
      <c r="B25" s="309" t="s">
        <v>75</v>
      </c>
      <c r="C25" s="304" t="s">
        <v>76</v>
      </c>
      <c r="D25" s="301" t="s">
        <v>70</v>
      </c>
      <c r="E25" s="308">
        <v>2</v>
      </c>
      <c r="F25" s="302" t="s">
        <v>47</v>
      </c>
      <c r="G25" s="301" t="s">
        <v>72</v>
      </c>
      <c r="H25" s="301" t="s">
        <v>26</v>
      </c>
      <c r="I25" s="300" t="s">
        <v>136</v>
      </c>
      <c r="J25" s="162"/>
    </row>
    <row r="26" spans="2:10" ht="13.5" customHeight="1">
      <c r="B26" s="306" t="s">
        <v>77</v>
      </c>
      <c r="C26" s="304" t="s">
        <v>148</v>
      </c>
      <c r="D26" s="301" t="s">
        <v>77</v>
      </c>
      <c r="E26" s="308">
        <v>1</v>
      </c>
      <c r="F26" s="302" t="s">
        <v>24</v>
      </c>
      <c r="G26" s="301" t="s">
        <v>72</v>
      </c>
      <c r="H26" s="301" t="s">
        <v>26</v>
      </c>
      <c r="I26" s="300" t="s">
        <v>136</v>
      </c>
      <c r="J26" s="162"/>
    </row>
    <row r="27" spans="2:10" ht="13.5" customHeight="1">
      <c r="B27" s="306" t="s">
        <v>79</v>
      </c>
      <c r="C27" s="304" t="s">
        <v>149</v>
      </c>
      <c r="D27" s="301" t="s">
        <v>77</v>
      </c>
      <c r="E27" s="301">
        <v>2</v>
      </c>
      <c r="F27" s="302" t="s">
        <v>47</v>
      </c>
      <c r="G27" s="301" t="s">
        <v>72</v>
      </c>
      <c r="H27" s="301" t="s">
        <v>26</v>
      </c>
      <c r="I27" s="300" t="s">
        <v>136</v>
      </c>
      <c r="J27" s="162"/>
    </row>
    <row r="28" spans="2:10" ht="13.5" customHeight="1">
      <c r="B28" s="306" t="s">
        <v>81</v>
      </c>
      <c r="C28" s="304" t="s">
        <v>78</v>
      </c>
      <c r="D28" s="301" t="s">
        <v>77</v>
      </c>
      <c r="E28" s="301">
        <v>1</v>
      </c>
      <c r="F28" s="302" t="s">
        <v>24</v>
      </c>
      <c r="G28" s="301" t="s">
        <v>72</v>
      </c>
      <c r="H28" s="301" t="s">
        <v>26</v>
      </c>
      <c r="I28" s="300" t="s">
        <v>136</v>
      </c>
      <c r="J28" s="162"/>
    </row>
    <row r="29" spans="2:10" ht="13.5" customHeight="1">
      <c r="B29" s="306" t="s">
        <v>83</v>
      </c>
      <c r="C29" s="304" t="s">
        <v>82</v>
      </c>
      <c r="D29" s="311" t="s">
        <v>77</v>
      </c>
      <c r="E29" s="301">
        <v>2</v>
      </c>
      <c r="F29" s="302" t="s">
        <v>47</v>
      </c>
      <c r="G29" s="301" t="s">
        <v>72</v>
      </c>
      <c r="H29" s="301" t="s">
        <v>26</v>
      </c>
      <c r="I29" s="300" t="s">
        <v>136</v>
      </c>
      <c r="J29" s="162"/>
    </row>
    <row r="30" spans="2:10" ht="17.25" customHeight="1">
      <c r="B30" s="306" t="s">
        <v>85</v>
      </c>
      <c r="C30" s="310" t="s">
        <v>84</v>
      </c>
      <c r="D30" s="301" t="s">
        <v>85</v>
      </c>
      <c r="E30" s="301">
        <v>2</v>
      </c>
      <c r="F30" s="302" t="s">
        <v>24</v>
      </c>
      <c r="G30" s="301" t="s">
        <v>87</v>
      </c>
      <c r="H30" s="301" t="s">
        <v>26</v>
      </c>
      <c r="I30" s="300" t="s">
        <v>136</v>
      </c>
      <c r="J30" s="162"/>
    </row>
    <row r="31" spans="2:10" ht="13.5" customHeight="1">
      <c r="B31" s="309" t="s">
        <v>88</v>
      </c>
      <c r="C31" s="304" t="s">
        <v>86</v>
      </c>
      <c r="D31" s="308" t="s">
        <v>88</v>
      </c>
      <c r="E31" s="308">
        <v>2</v>
      </c>
      <c r="F31" s="302" t="s">
        <v>24</v>
      </c>
      <c r="G31" s="301" t="s">
        <v>87</v>
      </c>
      <c r="H31" s="301" t="s">
        <v>26</v>
      </c>
      <c r="I31" s="300" t="s">
        <v>136</v>
      </c>
      <c r="J31" s="162"/>
    </row>
    <row r="32" spans="2:10" ht="13.5" customHeight="1">
      <c r="B32" s="309" t="s">
        <v>94</v>
      </c>
      <c r="C32" s="304" t="s">
        <v>89</v>
      </c>
      <c r="D32" s="308" t="s">
        <v>94</v>
      </c>
      <c r="E32" s="308">
        <v>1</v>
      </c>
      <c r="F32" s="302" t="s">
        <v>24</v>
      </c>
      <c r="G32" s="301" t="s">
        <v>87</v>
      </c>
      <c r="H32" s="301" t="s">
        <v>26</v>
      </c>
      <c r="I32" s="300" t="s">
        <v>136</v>
      </c>
      <c r="J32" s="162"/>
    </row>
    <row r="33" spans="2:10" ht="13.5" customHeight="1">
      <c r="B33" s="306" t="s">
        <v>95</v>
      </c>
      <c r="C33" s="304" t="s">
        <v>90</v>
      </c>
      <c r="D33" s="301" t="s">
        <v>95</v>
      </c>
      <c r="E33" s="301">
        <v>1</v>
      </c>
      <c r="F33" s="302" t="s">
        <v>47</v>
      </c>
      <c r="G33" s="301" t="s">
        <v>97</v>
      </c>
      <c r="H33" s="301" t="s">
        <v>26</v>
      </c>
      <c r="I33" s="300" t="s">
        <v>136</v>
      </c>
      <c r="J33" s="162"/>
    </row>
    <row r="34" spans="2:10" ht="13.5" customHeight="1">
      <c r="B34" s="306" t="s">
        <v>98</v>
      </c>
      <c r="C34" s="304" t="s">
        <v>93</v>
      </c>
      <c r="D34" s="301" t="s">
        <v>98</v>
      </c>
      <c r="E34" s="301">
        <v>1</v>
      </c>
      <c r="F34" s="302" t="s">
        <v>47</v>
      </c>
      <c r="G34" s="301" t="s">
        <v>97</v>
      </c>
      <c r="H34" s="301" t="s">
        <v>26</v>
      </c>
      <c r="I34" s="300" t="s">
        <v>136</v>
      </c>
      <c r="J34" s="162"/>
    </row>
    <row r="35" spans="2:10" ht="13.5" customHeight="1">
      <c r="B35" s="306" t="s">
        <v>100</v>
      </c>
      <c r="C35" s="304" t="s">
        <v>96</v>
      </c>
      <c r="D35" s="301" t="s">
        <v>100</v>
      </c>
      <c r="E35" s="301">
        <v>1</v>
      </c>
      <c r="F35" s="302" t="s">
        <v>47</v>
      </c>
      <c r="G35" s="301" t="s">
        <v>97</v>
      </c>
      <c r="H35" s="301" t="s">
        <v>26</v>
      </c>
      <c r="I35" s="300" t="s">
        <v>136</v>
      </c>
      <c r="J35" s="162"/>
    </row>
    <row r="36" spans="2:10" ht="13.5" customHeight="1">
      <c r="B36" s="306" t="s">
        <v>102</v>
      </c>
      <c r="C36" s="307" t="s">
        <v>99</v>
      </c>
      <c r="D36" s="301" t="s">
        <v>102</v>
      </c>
      <c r="E36" s="301">
        <v>2</v>
      </c>
      <c r="F36" s="302" t="s">
        <v>47</v>
      </c>
      <c r="G36" s="301" t="s">
        <v>104</v>
      </c>
      <c r="H36" s="301" t="s">
        <v>26</v>
      </c>
      <c r="I36" s="300" t="s">
        <v>136</v>
      </c>
      <c r="J36" s="162"/>
    </row>
    <row r="37" spans="2:10" ht="13.5" customHeight="1">
      <c r="B37" s="306" t="s">
        <v>150</v>
      </c>
      <c r="C37" s="304" t="s">
        <v>101</v>
      </c>
      <c r="D37" s="301" t="s">
        <v>150</v>
      </c>
      <c r="E37" s="301">
        <v>2</v>
      </c>
      <c r="F37" s="302" t="s">
        <v>24</v>
      </c>
      <c r="G37" s="301" t="s">
        <v>107</v>
      </c>
      <c r="H37" s="301" t="s">
        <v>26</v>
      </c>
      <c r="I37" s="300" t="s">
        <v>136</v>
      </c>
      <c r="J37" s="162"/>
    </row>
    <row r="38" spans="2:10" ht="13.5" customHeight="1">
      <c r="B38" s="306" t="s">
        <v>105</v>
      </c>
      <c r="C38" s="304" t="s">
        <v>103</v>
      </c>
      <c r="D38" s="301" t="s">
        <v>105</v>
      </c>
      <c r="E38" s="301">
        <v>2</v>
      </c>
      <c r="F38" s="302" t="s">
        <v>24</v>
      </c>
      <c r="G38" s="301" t="s">
        <v>107</v>
      </c>
      <c r="H38" s="301" t="s">
        <v>26</v>
      </c>
      <c r="I38" s="300" t="s">
        <v>136</v>
      </c>
      <c r="J38" s="162"/>
    </row>
    <row r="39" spans="2:10" ht="13.5" customHeight="1">
      <c r="B39" s="306" t="s">
        <v>108</v>
      </c>
      <c r="C39" s="304" t="s">
        <v>106</v>
      </c>
      <c r="D39" s="301" t="s">
        <v>108</v>
      </c>
      <c r="E39" s="301">
        <v>2</v>
      </c>
      <c r="F39" s="302" t="s">
        <v>24</v>
      </c>
      <c r="G39" s="301" t="s">
        <v>110</v>
      </c>
      <c r="H39" s="301" t="s">
        <v>26</v>
      </c>
      <c r="I39" s="300" t="s">
        <v>136</v>
      </c>
      <c r="J39" s="162"/>
    </row>
    <row r="40" spans="2:10" ht="13.5" customHeight="1">
      <c r="B40" s="306" t="s">
        <v>112</v>
      </c>
      <c r="C40" s="304" t="s">
        <v>109</v>
      </c>
      <c r="D40" s="301" t="s">
        <v>112</v>
      </c>
      <c r="E40" s="301">
        <v>2</v>
      </c>
      <c r="F40" s="302" t="s">
        <v>24</v>
      </c>
      <c r="G40" s="301" t="s">
        <v>110</v>
      </c>
      <c r="H40" s="301" t="s">
        <v>26</v>
      </c>
      <c r="I40" s="300" t="s">
        <v>136</v>
      </c>
      <c r="J40" s="162"/>
    </row>
    <row r="41" spans="2:10" ht="13.5" customHeight="1">
      <c r="B41" s="306" t="s">
        <v>114</v>
      </c>
      <c r="C41" s="304" t="s">
        <v>113</v>
      </c>
      <c r="D41" s="301" t="s">
        <v>114</v>
      </c>
      <c r="E41" s="301">
        <v>2</v>
      </c>
      <c r="F41" s="302" t="s">
        <v>24</v>
      </c>
      <c r="G41" s="301" t="s">
        <v>110</v>
      </c>
      <c r="H41" s="301" t="s">
        <v>26</v>
      </c>
      <c r="I41" s="300" t="s">
        <v>136</v>
      </c>
      <c r="J41" s="162"/>
    </row>
    <row r="42" spans="2:10" ht="13.5" customHeight="1">
      <c r="B42" s="306" t="s">
        <v>117</v>
      </c>
      <c r="C42" s="304" t="s">
        <v>115</v>
      </c>
      <c r="D42" s="301" t="s">
        <v>117</v>
      </c>
      <c r="E42" s="301">
        <v>2</v>
      </c>
      <c r="F42" s="302" t="s">
        <v>24</v>
      </c>
      <c r="G42" s="301" t="s">
        <v>110</v>
      </c>
      <c r="H42" s="301" t="s">
        <v>26</v>
      </c>
      <c r="I42" s="300" t="s">
        <v>136</v>
      </c>
      <c r="J42" s="162"/>
    </row>
    <row r="43" spans="2:10" ht="13.5" customHeight="1">
      <c r="B43" s="306" t="s">
        <v>119</v>
      </c>
      <c r="C43" s="304" t="s">
        <v>118</v>
      </c>
      <c r="D43" s="301" t="s">
        <v>119</v>
      </c>
      <c r="E43" s="301">
        <v>2</v>
      </c>
      <c r="F43" s="302" t="s">
        <v>24</v>
      </c>
      <c r="G43" s="301" t="s">
        <v>110</v>
      </c>
      <c r="H43" s="301" t="s">
        <v>26</v>
      </c>
      <c r="I43" s="300" t="s">
        <v>136</v>
      </c>
      <c r="J43" s="162"/>
    </row>
    <row r="44" spans="2:10" ht="13.5" customHeight="1">
      <c r="B44" s="306" t="s">
        <v>121</v>
      </c>
      <c r="C44" s="304" t="s">
        <v>120</v>
      </c>
      <c r="D44" s="301" t="s">
        <v>121</v>
      </c>
      <c r="E44" s="301">
        <v>2</v>
      </c>
      <c r="F44" s="302" t="s">
        <v>24</v>
      </c>
      <c r="G44" s="301" t="s">
        <v>110</v>
      </c>
      <c r="H44" s="301" t="s">
        <v>26</v>
      </c>
      <c r="I44" s="300" t="s">
        <v>136</v>
      </c>
      <c r="J44" s="162"/>
    </row>
    <row r="45" spans="2:10" ht="13.5" customHeight="1">
      <c r="B45" s="306" t="s">
        <v>123</v>
      </c>
      <c r="C45" s="304" t="s">
        <v>122</v>
      </c>
      <c r="D45" s="301" t="s">
        <v>123</v>
      </c>
      <c r="E45" s="301">
        <v>2</v>
      </c>
      <c r="F45" s="302" t="s">
        <v>24</v>
      </c>
      <c r="G45" s="301" t="s">
        <v>125</v>
      </c>
      <c r="H45" s="301" t="s">
        <v>26</v>
      </c>
      <c r="I45" s="300" t="s">
        <v>136</v>
      </c>
      <c r="J45" s="162"/>
    </row>
    <row r="46" spans="2:10" ht="13.5" customHeight="1">
      <c r="B46" s="306" t="s">
        <v>126</v>
      </c>
      <c r="C46" s="304" t="s">
        <v>124</v>
      </c>
      <c r="D46" s="301" t="s">
        <v>126</v>
      </c>
      <c r="E46" s="301">
        <v>2</v>
      </c>
      <c r="F46" s="302" t="s">
        <v>24</v>
      </c>
      <c r="G46" s="301" t="s">
        <v>107</v>
      </c>
      <c r="H46" s="301" t="s">
        <v>26</v>
      </c>
      <c r="I46" s="300" t="s">
        <v>136</v>
      </c>
      <c r="J46" s="162"/>
    </row>
    <row r="47" spans="2:10" ht="13.5" customHeight="1">
      <c r="B47" s="305" t="s">
        <v>128</v>
      </c>
      <c r="C47" s="304" t="s">
        <v>127</v>
      </c>
      <c r="D47" s="303" t="s">
        <v>128</v>
      </c>
      <c r="E47" s="301">
        <v>2</v>
      </c>
      <c r="F47" s="302" t="s">
        <v>24</v>
      </c>
      <c r="G47" s="301" t="s">
        <v>107</v>
      </c>
      <c r="H47" s="301" t="s">
        <v>26</v>
      </c>
      <c r="I47" s="300" t="s">
        <v>136</v>
      </c>
      <c r="J47" s="162"/>
    </row>
    <row r="48" spans="2:10" ht="13.5" customHeight="1">
      <c r="B48" s="305" t="s">
        <v>130</v>
      </c>
      <c r="C48" s="304" t="s">
        <v>129</v>
      </c>
      <c r="D48" s="303" t="s">
        <v>130</v>
      </c>
      <c r="E48" s="301">
        <v>2</v>
      </c>
      <c r="F48" s="302" t="s">
        <v>24</v>
      </c>
      <c r="G48" s="301" t="s">
        <v>110</v>
      </c>
      <c r="H48" s="301" t="s">
        <v>26</v>
      </c>
      <c r="I48" s="300" t="s">
        <v>136</v>
      </c>
      <c r="J48" s="162"/>
    </row>
    <row r="49" spans="2:10" ht="13.5" customHeight="1">
      <c r="B49" s="305" t="s">
        <v>132</v>
      </c>
      <c r="C49" s="304" t="s">
        <v>131</v>
      </c>
      <c r="D49" s="303" t="s">
        <v>132</v>
      </c>
      <c r="E49" s="301">
        <v>2</v>
      </c>
      <c r="F49" s="302" t="s">
        <v>24</v>
      </c>
      <c r="G49" s="301" t="s">
        <v>110</v>
      </c>
      <c r="H49" s="301" t="s">
        <v>26</v>
      </c>
      <c r="I49" s="300" t="s">
        <v>136</v>
      </c>
      <c r="J49" s="162"/>
    </row>
    <row r="50" spans="2:10" ht="13.5" customHeight="1" thickBot="1">
      <c r="B50" s="299" t="s">
        <v>151</v>
      </c>
      <c r="C50" s="298" t="s">
        <v>133</v>
      </c>
      <c r="D50" s="297" t="s">
        <v>151</v>
      </c>
      <c r="E50" s="296">
        <v>2</v>
      </c>
      <c r="F50" s="295" t="s">
        <v>24</v>
      </c>
      <c r="G50" s="294" t="s">
        <v>110</v>
      </c>
      <c r="H50" s="294" t="s">
        <v>26</v>
      </c>
      <c r="I50" s="293" t="s">
        <v>136</v>
      </c>
      <c r="J50" s="162"/>
    </row>
  </sheetData>
  <printOptions horizontalCentered="1"/>
  <pageMargins left="0.39374999999999999" right="0.39374999999999999" top="0.39374999999999999" bottom="0.39374999999999999" header="0.511811023622047" footer="0.39374999999999999"/>
  <pageSetup paperSize="9" scale="65" orientation="landscape" horizontalDpi="300" verticalDpi="300"/>
  <headerFooter>
    <oddFooter>&amp;R15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16C3-6425-49BA-98EC-C3C795C1D44D}">
  <sheetPr>
    <tabColor rgb="FFCCC1DA"/>
  </sheetPr>
  <dimension ref="A1:M13"/>
  <sheetViews>
    <sheetView zoomScaleNormal="100" workbookViewId="0">
      <pane xSplit="1" topLeftCell="H1" activePane="topRight" state="frozen"/>
      <selection pane="topRight" activeCell="J11" sqref="J11"/>
    </sheetView>
  </sheetViews>
  <sheetFormatPr defaultColWidth="0" defaultRowHeight="0" customHeight="1" zeroHeight="1"/>
  <cols>
    <col min="1" max="1" width="21.7109375" style="161" customWidth="1"/>
    <col min="2" max="2" width="32.5703125" style="161" customWidth="1"/>
    <col min="3" max="3" width="43" style="161" customWidth="1"/>
    <col min="4" max="4" width="36.7109375" style="161" customWidth="1"/>
    <col min="5" max="5" width="34.140625" style="161" customWidth="1"/>
    <col min="6" max="6" width="46.42578125" style="161" customWidth="1"/>
    <col min="7" max="7" width="37.7109375" style="161" customWidth="1"/>
    <col min="8" max="8" width="35" style="161" customWidth="1"/>
    <col min="9" max="9" width="36.85546875" style="161" customWidth="1"/>
    <col min="10" max="10" width="40.5703125" style="161" customWidth="1"/>
    <col min="11" max="11" width="37.5703125" style="161" customWidth="1"/>
    <col min="12" max="12" width="40" style="161" customWidth="1"/>
    <col min="13" max="13" width="33.42578125" style="161" customWidth="1"/>
    <col min="14" max="16384" width="0" style="161" hidden="1"/>
  </cols>
  <sheetData>
    <row r="1" spans="1:13" ht="64.5" customHeight="1"/>
    <row r="2" spans="1:13" ht="12.75">
      <c r="A2" s="342" t="s">
        <v>152</v>
      </c>
      <c r="B2" s="340" t="s">
        <v>153</v>
      </c>
      <c r="C2" s="342" t="s">
        <v>154</v>
      </c>
      <c r="D2" s="341">
        <v>45901</v>
      </c>
      <c r="E2" s="340"/>
      <c r="F2" s="340"/>
      <c r="G2" s="340"/>
      <c r="H2" s="340"/>
    </row>
    <row r="3" spans="1:13" ht="13.5" thickBot="1">
      <c r="A3" s="340"/>
      <c r="B3" s="340"/>
      <c r="C3" s="340"/>
      <c r="D3" s="340"/>
      <c r="E3" s="340"/>
      <c r="F3" s="340"/>
      <c r="G3" s="340"/>
      <c r="H3" s="340"/>
    </row>
    <row r="4" spans="1:13" ht="13.5" thickBot="1">
      <c r="A4" s="479" t="s">
        <v>155</v>
      </c>
      <c r="B4" s="479"/>
      <c r="C4" s="479"/>
      <c r="D4" s="479"/>
      <c r="E4" s="479"/>
      <c r="F4" s="479"/>
      <c r="G4" s="479"/>
      <c r="H4" s="479"/>
      <c r="I4" s="480" t="s">
        <v>156</v>
      </c>
      <c r="J4" s="480"/>
      <c r="K4" s="480"/>
      <c r="L4" s="480"/>
      <c r="M4" s="480"/>
    </row>
    <row r="5" spans="1:13" ht="24.75" customHeight="1">
      <c r="A5" s="339" t="s">
        <v>157</v>
      </c>
      <c r="B5" s="339" t="s">
        <v>158</v>
      </c>
      <c r="C5" s="339" t="s">
        <v>159</v>
      </c>
      <c r="D5" s="338" t="s">
        <v>160</v>
      </c>
      <c r="E5" s="338" t="s">
        <v>161</v>
      </c>
      <c r="F5" s="338" t="s">
        <v>162</v>
      </c>
      <c r="G5" s="338" t="s">
        <v>163</v>
      </c>
      <c r="H5" s="338" t="s">
        <v>164</v>
      </c>
      <c r="I5" s="338" t="s">
        <v>165</v>
      </c>
      <c r="J5" s="338" t="s">
        <v>166</v>
      </c>
      <c r="K5" s="338" t="s">
        <v>167</v>
      </c>
      <c r="L5" s="338" t="s">
        <v>168</v>
      </c>
      <c r="M5" s="338" t="s">
        <v>169</v>
      </c>
    </row>
    <row r="6" spans="1:13" ht="39" customHeight="1">
      <c r="A6" s="337" t="s">
        <v>170</v>
      </c>
      <c r="B6" s="336" t="s">
        <v>171</v>
      </c>
      <c r="C6" s="336" t="s">
        <v>172</v>
      </c>
      <c r="D6" s="336" t="s">
        <v>173</v>
      </c>
      <c r="E6" s="336" t="s">
        <v>174</v>
      </c>
      <c r="F6" s="336" t="s">
        <v>175</v>
      </c>
      <c r="G6" s="336" t="s">
        <v>176</v>
      </c>
      <c r="H6" s="336" t="s">
        <v>177</v>
      </c>
      <c r="I6" s="336" t="s">
        <v>178</v>
      </c>
      <c r="J6" s="336" t="s">
        <v>179</v>
      </c>
      <c r="K6" s="336" t="s">
        <v>180</v>
      </c>
      <c r="L6" s="336" t="s">
        <v>181</v>
      </c>
      <c r="M6" s="336" t="s">
        <v>182</v>
      </c>
    </row>
    <row r="7" spans="1:13" ht="38.25" customHeight="1">
      <c r="A7" s="337" t="s">
        <v>183</v>
      </c>
      <c r="B7" s="336" t="s">
        <v>184</v>
      </c>
      <c r="C7" s="336" t="s">
        <v>185</v>
      </c>
      <c r="D7" s="336" t="s">
        <v>186</v>
      </c>
      <c r="E7" s="336" t="s">
        <v>187</v>
      </c>
      <c r="F7" s="336" t="s">
        <v>188</v>
      </c>
      <c r="G7" s="336" t="s">
        <v>189</v>
      </c>
      <c r="H7" s="336" t="s">
        <v>190</v>
      </c>
      <c r="I7" s="336" t="s">
        <v>191</v>
      </c>
      <c r="J7" s="336" t="s">
        <v>192</v>
      </c>
      <c r="K7" s="336" t="s">
        <v>193</v>
      </c>
      <c r="L7" s="336" t="s">
        <v>194</v>
      </c>
      <c r="M7" s="336" t="s">
        <v>195</v>
      </c>
    </row>
    <row r="8" spans="1:13" ht="38.25" customHeight="1">
      <c r="A8" s="337" t="s">
        <v>196</v>
      </c>
      <c r="B8" s="336" t="s">
        <v>197</v>
      </c>
      <c r="C8" s="336" t="s">
        <v>198</v>
      </c>
      <c r="D8" s="336" t="s">
        <v>199</v>
      </c>
      <c r="E8" s="336" t="s">
        <v>200</v>
      </c>
      <c r="F8" s="336" t="s">
        <v>201</v>
      </c>
      <c r="G8" s="336" t="s">
        <v>202</v>
      </c>
      <c r="H8" s="336" t="s">
        <v>203</v>
      </c>
      <c r="I8" s="336" t="s">
        <v>204</v>
      </c>
      <c r="J8" s="336" t="s">
        <v>205</v>
      </c>
      <c r="K8" s="336" t="s">
        <v>206</v>
      </c>
      <c r="L8" s="336" t="s">
        <v>194</v>
      </c>
      <c r="M8" s="336" t="s">
        <v>207</v>
      </c>
    </row>
    <row r="9" spans="1:13" ht="38.25" customHeight="1">
      <c r="A9" s="337" t="s">
        <v>208</v>
      </c>
      <c r="B9" s="336" t="s">
        <v>209</v>
      </c>
      <c r="C9" s="336" t="s">
        <v>210</v>
      </c>
      <c r="D9" s="336" t="s">
        <v>211</v>
      </c>
      <c r="E9" s="336" t="s">
        <v>212</v>
      </c>
      <c r="F9" s="336" t="s">
        <v>213</v>
      </c>
      <c r="G9" s="336" t="s">
        <v>212</v>
      </c>
      <c r="H9" s="336" t="s">
        <v>214</v>
      </c>
      <c r="I9" s="336" t="s">
        <v>215</v>
      </c>
      <c r="J9" s="336" t="s">
        <v>216</v>
      </c>
      <c r="K9" s="336" t="s">
        <v>217</v>
      </c>
      <c r="L9" s="336" t="s">
        <v>218</v>
      </c>
      <c r="M9" s="336" t="s">
        <v>219</v>
      </c>
    </row>
    <row r="10" spans="1:13" ht="38.25" customHeight="1">
      <c r="A10" s="337" t="s">
        <v>220</v>
      </c>
      <c r="B10" s="336" t="s">
        <v>221</v>
      </c>
      <c r="C10" s="336" t="s">
        <v>222</v>
      </c>
      <c r="D10" s="336" t="s">
        <v>223</v>
      </c>
      <c r="E10" s="336" t="s">
        <v>224</v>
      </c>
      <c r="F10" s="336" t="s">
        <v>225</v>
      </c>
      <c r="G10" s="336" t="s">
        <v>226</v>
      </c>
      <c r="H10" s="336" t="s">
        <v>227</v>
      </c>
      <c r="I10" s="336" t="s">
        <v>228</v>
      </c>
      <c r="J10" s="336" t="s">
        <v>229</v>
      </c>
      <c r="K10" s="336" t="s">
        <v>230</v>
      </c>
      <c r="L10" s="336" t="s">
        <v>231</v>
      </c>
      <c r="M10" s="336" t="s">
        <v>232</v>
      </c>
    </row>
    <row r="11" spans="1:13" ht="43.5" customHeight="1">
      <c r="A11" s="337" t="s">
        <v>233</v>
      </c>
      <c r="B11" s="336" t="s">
        <v>234</v>
      </c>
      <c r="C11" s="336" t="s">
        <v>235</v>
      </c>
      <c r="D11" s="336" t="s">
        <v>236</v>
      </c>
      <c r="E11" s="336" t="s">
        <v>237</v>
      </c>
      <c r="F11" s="336" t="s">
        <v>238</v>
      </c>
      <c r="G11" s="336" t="s">
        <v>239</v>
      </c>
      <c r="H11" s="336" t="s">
        <v>240</v>
      </c>
      <c r="I11" s="336" t="s">
        <v>241</v>
      </c>
      <c r="J11" s="336" t="s">
        <v>242</v>
      </c>
      <c r="K11" s="336" t="s">
        <v>243</v>
      </c>
      <c r="L11" s="336" t="s">
        <v>244</v>
      </c>
      <c r="M11" s="336" t="s">
        <v>245</v>
      </c>
    </row>
    <row r="12" spans="1:13" ht="38.25" customHeight="1">
      <c r="A12" s="337" t="s">
        <v>246</v>
      </c>
      <c r="B12" s="336" t="s">
        <v>247</v>
      </c>
      <c r="C12" s="336" t="s">
        <v>248</v>
      </c>
      <c r="D12" s="336" t="s">
        <v>249</v>
      </c>
      <c r="E12" s="336" t="s">
        <v>250</v>
      </c>
      <c r="F12" s="336" t="s">
        <v>251</v>
      </c>
      <c r="G12" s="336" t="s">
        <v>252</v>
      </c>
      <c r="H12" s="336" t="s">
        <v>253</v>
      </c>
      <c r="I12" s="336" t="s">
        <v>254</v>
      </c>
      <c r="J12" s="336" t="s">
        <v>255</v>
      </c>
      <c r="K12" s="336" t="s">
        <v>256</v>
      </c>
      <c r="L12" s="336" t="s">
        <v>257</v>
      </c>
      <c r="M12" s="336" t="s">
        <v>258</v>
      </c>
    </row>
    <row r="13" spans="1:13" ht="38.25" customHeight="1">
      <c r="A13" s="337" t="s">
        <v>259</v>
      </c>
      <c r="B13" s="336" t="s">
        <v>260</v>
      </c>
      <c r="C13" s="336" t="s">
        <v>261</v>
      </c>
      <c r="D13" s="336" t="s">
        <v>262</v>
      </c>
      <c r="E13" s="336" t="s">
        <v>263</v>
      </c>
      <c r="F13" s="336" t="s">
        <v>264</v>
      </c>
      <c r="G13" s="336" t="s">
        <v>265</v>
      </c>
      <c r="H13" s="336" t="s">
        <v>266</v>
      </c>
      <c r="I13" s="336" t="s">
        <v>267</v>
      </c>
      <c r="J13" s="336" t="s">
        <v>268</v>
      </c>
      <c r="K13" s="336" t="s">
        <v>269</v>
      </c>
      <c r="L13" s="336" t="s">
        <v>270</v>
      </c>
      <c r="M13" s="336" t="s">
        <v>271</v>
      </c>
    </row>
  </sheetData>
  <mergeCells count="2">
    <mergeCell ref="A4:H4"/>
    <mergeCell ref="I4:M4"/>
  </mergeCells>
  <pageMargins left="0.51180555555555596" right="0.51180555555555596" top="0.78749999999999998" bottom="0.78749999999999998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0F17-12DE-4C4E-90F4-24F7803031DB}">
  <sheetPr>
    <tabColor theme="8" tint="0.39997558519241921"/>
  </sheetPr>
  <dimension ref="A1:BD30"/>
  <sheetViews>
    <sheetView topLeftCell="A3" zoomScale="98" zoomScaleNormal="98" workbookViewId="0">
      <selection activeCell="K19" sqref="K19"/>
    </sheetView>
  </sheetViews>
  <sheetFormatPr defaultRowHeight="12.75"/>
  <cols>
    <col min="1" max="1" width="53.85546875" style="113" bestFit="1" customWidth="1"/>
    <col min="2" max="2" width="9.140625" style="113"/>
    <col min="3" max="3" width="13.140625" style="113" bestFit="1" customWidth="1"/>
    <col min="4" max="4" width="9.140625" style="113"/>
    <col min="5" max="5" width="1.5703125" style="113" customWidth="1"/>
    <col min="6" max="22" width="4.85546875" style="113" customWidth="1"/>
    <col min="23" max="23" width="4.28515625" style="113" customWidth="1"/>
    <col min="24" max="24" width="4.7109375" style="113" customWidth="1"/>
    <col min="25" max="25" width="4.42578125" style="113" customWidth="1"/>
    <col min="26" max="26" width="4.5703125" style="113" customWidth="1"/>
    <col min="27" max="28" width="5" style="113" customWidth="1"/>
    <col min="29" max="29" width="4.5703125" style="113" customWidth="1"/>
    <col min="30" max="30" width="5.140625" style="113" customWidth="1"/>
    <col min="31" max="31" width="4.85546875" style="113" customWidth="1"/>
    <col min="32" max="32" width="5.42578125" style="113" customWidth="1"/>
    <col min="33" max="33" width="5.28515625" style="113" customWidth="1"/>
    <col min="34" max="34" width="5.140625" style="113" customWidth="1"/>
    <col min="35" max="35" width="5.5703125" style="113" customWidth="1"/>
    <col min="36" max="36" width="5.42578125" style="113" customWidth="1"/>
    <col min="37" max="37" width="5.5703125" style="113" customWidth="1"/>
    <col min="38" max="38" width="5.85546875" style="113" customWidth="1"/>
    <col min="39" max="39" width="5.42578125" style="113" customWidth="1"/>
    <col min="40" max="40" width="5.7109375" style="113" customWidth="1"/>
    <col min="41" max="42" width="5.28515625" style="113" customWidth="1"/>
    <col min="43" max="43" width="5.140625" style="113" customWidth="1"/>
    <col min="44" max="44" width="5.28515625" style="113" customWidth="1"/>
    <col min="45" max="45" width="4.85546875" style="113" customWidth="1"/>
    <col min="46" max="46" width="5.85546875" style="113" customWidth="1"/>
    <col min="47" max="47" width="5.42578125" style="113" customWidth="1"/>
    <col min="48" max="48" width="4.85546875" style="113" customWidth="1"/>
    <col min="49" max="49" width="5.28515625" style="113" customWidth="1"/>
    <col min="50" max="50" width="4.85546875" style="113" customWidth="1"/>
    <col min="51" max="51" width="5.5703125" style="113" customWidth="1"/>
    <col min="52" max="52" width="5.42578125" style="113" customWidth="1"/>
    <col min="53" max="54" width="5.140625" style="113" customWidth="1"/>
    <col min="55" max="55" width="5.42578125" style="113" customWidth="1"/>
    <col min="56" max="56" width="6" style="113" customWidth="1"/>
    <col min="57" max="16384" width="9.140625" style="113"/>
  </cols>
  <sheetData>
    <row r="1" spans="1:56" ht="23.25">
      <c r="A1" s="133" t="s">
        <v>272</v>
      </c>
      <c r="B1" s="133"/>
      <c r="C1" s="114"/>
      <c r="D1" s="114"/>
      <c r="E1" s="114"/>
      <c r="F1" s="114"/>
      <c r="G1" s="114"/>
      <c r="I1" s="114"/>
      <c r="J1" s="133" t="s">
        <v>273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</row>
    <row r="2" spans="1:56">
      <c r="B2" s="114"/>
      <c r="C2" s="114"/>
      <c r="D2" s="114"/>
      <c r="E2" s="114"/>
      <c r="F2" s="114"/>
      <c r="G2" s="114"/>
      <c r="H2" s="114"/>
      <c r="I2" s="114"/>
      <c r="J2" s="114"/>
      <c r="K2" s="132" t="s">
        <v>274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</row>
    <row r="3" spans="1:56" ht="15">
      <c r="B3" s="131" t="s">
        <v>275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</row>
    <row r="4" spans="1:56" ht="18">
      <c r="F4" s="481" t="s">
        <v>276</v>
      </c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2"/>
      <c r="AP4" s="482"/>
      <c r="AQ4" s="482"/>
      <c r="AR4" s="482"/>
      <c r="AS4" s="482"/>
      <c r="AT4" s="482"/>
      <c r="AU4" s="482"/>
      <c r="AV4" s="482"/>
      <c r="AW4" s="482"/>
      <c r="AX4" s="482"/>
      <c r="AY4" s="482"/>
      <c r="AZ4" s="482"/>
      <c r="BA4" s="482"/>
      <c r="BB4" s="482"/>
      <c r="BC4" s="482"/>
      <c r="BD4" s="482"/>
    </row>
    <row r="5" spans="1:56">
      <c r="A5" s="463" t="s">
        <v>277</v>
      </c>
      <c r="B5" s="130" t="s">
        <v>278</v>
      </c>
      <c r="C5" s="130" t="s">
        <v>9</v>
      </c>
      <c r="D5" s="130" t="s">
        <v>279</v>
      </c>
      <c r="F5" s="129">
        <v>1</v>
      </c>
      <c r="G5" s="128">
        <v>2</v>
      </c>
      <c r="H5" s="128">
        <v>3</v>
      </c>
      <c r="I5" s="128">
        <v>4</v>
      </c>
      <c r="J5" s="128">
        <v>5</v>
      </c>
      <c r="K5" s="128">
        <v>6</v>
      </c>
      <c r="L5" s="128">
        <v>7</v>
      </c>
      <c r="M5" s="128">
        <v>8</v>
      </c>
      <c r="N5" s="128">
        <v>9</v>
      </c>
      <c r="O5" s="128">
        <v>10</v>
      </c>
      <c r="P5" s="128">
        <v>11</v>
      </c>
      <c r="Q5" s="128">
        <v>12</v>
      </c>
      <c r="R5" s="128">
        <v>13</v>
      </c>
      <c r="S5" s="128">
        <v>14</v>
      </c>
      <c r="T5" s="128">
        <v>15</v>
      </c>
      <c r="U5" s="467">
        <v>16</v>
      </c>
      <c r="V5" s="466">
        <v>17</v>
      </c>
      <c r="W5" s="466">
        <v>18</v>
      </c>
      <c r="X5" s="466">
        <v>19</v>
      </c>
      <c r="Y5" s="466">
        <v>20</v>
      </c>
      <c r="Z5" s="466">
        <v>21</v>
      </c>
      <c r="AA5" s="466">
        <v>22</v>
      </c>
      <c r="AB5" s="466">
        <v>23</v>
      </c>
      <c r="AC5" s="466">
        <v>24</v>
      </c>
      <c r="AD5" s="466">
        <v>25</v>
      </c>
      <c r="AE5" s="466">
        <v>26</v>
      </c>
      <c r="AF5" s="466">
        <v>27</v>
      </c>
      <c r="AG5" s="466">
        <v>28</v>
      </c>
      <c r="AH5" s="466">
        <v>29</v>
      </c>
      <c r="AI5" s="466">
        <v>30</v>
      </c>
      <c r="AJ5" s="466">
        <v>31</v>
      </c>
      <c r="AK5" s="466">
        <v>32</v>
      </c>
      <c r="AL5" s="466">
        <v>33</v>
      </c>
      <c r="AM5" s="466">
        <v>34</v>
      </c>
      <c r="AN5" s="466">
        <v>35</v>
      </c>
      <c r="AO5" s="466">
        <v>36</v>
      </c>
      <c r="AP5" s="466">
        <v>37</v>
      </c>
      <c r="AQ5" s="466">
        <v>38</v>
      </c>
      <c r="AR5" s="466">
        <v>39</v>
      </c>
      <c r="AS5" s="466">
        <v>40</v>
      </c>
      <c r="AT5" s="466">
        <v>41</v>
      </c>
      <c r="AU5" s="466">
        <v>42</v>
      </c>
      <c r="AV5" s="466">
        <v>43</v>
      </c>
      <c r="AW5" s="466">
        <v>44</v>
      </c>
      <c r="AX5" s="466">
        <v>45</v>
      </c>
      <c r="AY5" s="466">
        <v>46</v>
      </c>
      <c r="AZ5" s="466">
        <v>47</v>
      </c>
      <c r="BA5" s="466">
        <v>48</v>
      </c>
      <c r="BB5" s="466">
        <v>49</v>
      </c>
      <c r="BC5" s="466">
        <v>50</v>
      </c>
      <c r="BD5" s="466">
        <v>51</v>
      </c>
    </row>
    <row r="6" spans="1:56" ht="24.95" customHeight="1">
      <c r="A6" s="465" t="s">
        <v>280</v>
      </c>
      <c r="B6" s="118">
        <v>1.1000000000000001</v>
      </c>
      <c r="C6" s="117" t="s">
        <v>136</v>
      </c>
      <c r="D6" s="117">
        <v>3</v>
      </c>
      <c r="F6" s="127"/>
      <c r="G6" s="125"/>
      <c r="H6" s="125"/>
      <c r="I6" s="125"/>
      <c r="J6" s="125"/>
      <c r="K6" s="125"/>
      <c r="L6" s="125"/>
      <c r="M6" s="125"/>
      <c r="N6" s="125"/>
      <c r="O6" s="126"/>
      <c r="P6" s="125"/>
      <c r="Q6" s="125"/>
      <c r="R6" s="125"/>
      <c r="S6" s="125"/>
      <c r="T6" s="468"/>
      <c r="U6" s="469"/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69"/>
      <c r="AO6" s="469"/>
      <c r="AP6" s="469"/>
      <c r="AQ6" s="469"/>
      <c r="AR6" s="469"/>
      <c r="AS6" s="469"/>
      <c r="AT6" s="469"/>
      <c r="AU6" s="469"/>
      <c r="AV6" s="469"/>
      <c r="AW6" s="469"/>
      <c r="AX6" s="469"/>
      <c r="AY6" s="469"/>
      <c r="AZ6" s="469"/>
      <c r="BA6" s="469"/>
      <c r="BB6" s="469"/>
      <c r="BC6" s="469"/>
      <c r="BD6" s="469"/>
    </row>
    <row r="7" spans="1:56" ht="24.95" customHeight="1">
      <c r="A7" s="464" t="s">
        <v>281</v>
      </c>
      <c r="B7" s="118">
        <v>1.2</v>
      </c>
      <c r="C7" s="118">
        <v>1.1000000000000001</v>
      </c>
      <c r="D7" s="117">
        <v>2</v>
      </c>
      <c r="F7" s="121"/>
      <c r="G7" s="119"/>
      <c r="H7" s="119"/>
      <c r="I7" s="120"/>
      <c r="J7" s="470"/>
      <c r="K7" s="469"/>
      <c r="L7" s="119">
        <v>2.2000000000000002</v>
      </c>
      <c r="N7" s="119"/>
      <c r="O7" s="119">
        <v>2.2999999999999998</v>
      </c>
      <c r="P7" s="119"/>
      <c r="Q7" s="119"/>
      <c r="R7" s="119"/>
      <c r="S7" s="119"/>
      <c r="T7" s="470"/>
      <c r="U7" s="469"/>
      <c r="V7" s="469"/>
      <c r="W7" s="469">
        <v>3.4</v>
      </c>
      <c r="X7" s="469"/>
      <c r="Y7" s="469"/>
      <c r="Z7" s="469"/>
      <c r="AA7" s="469"/>
      <c r="AB7" s="469"/>
      <c r="AC7" s="469"/>
      <c r="AD7" s="469"/>
      <c r="AE7" s="469"/>
      <c r="AF7" s="469">
        <v>4.2</v>
      </c>
      <c r="AG7" s="469"/>
      <c r="AH7" s="469"/>
      <c r="AI7" s="469"/>
      <c r="AJ7" s="469"/>
      <c r="AK7" s="469"/>
      <c r="AL7" s="469"/>
      <c r="AM7" s="469"/>
      <c r="AN7" s="469"/>
      <c r="AO7" s="469"/>
      <c r="AP7" s="469"/>
      <c r="AQ7" s="469"/>
      <c r="AR7" s="469"/>
      <c r="AT7" s="469"/>
      <c r="AU7" s="469"/>
      <c r="AV7" s="469"/>
      <c r="AW7" s="469"/>
      <c r="AX7" s="469"/>
      <c r="AY7" s="469"/>
      <c r="AZ7" s="469"/>
      <c r="BA7" s="469"/>
      <c r="BB7" s="469"/>
      <c r="BC7" s="469"/>
      <c r="BD7" s="469"/>
    </row>
    <row r="8" spans="1:56" ht="24.95" customHeight="1">
      <c r="A8" s="464" t="s">
        <v>282</v>
      </c>
      <c r="B8" s="118">
        <v>2.1</v>
      </c>
      <c r="C8" s="118">
        <v>1.2</v>
      </c>
      <c r="D8" s="117">
        <v>1</v>
      </c>
      <c r="F8" s="124">
        <v>1.1000000000000001</v>
      </c>
      <c r="G8" s="119"/>
      <c r="H8" s="119"/>
      <c r="I8" s="119">
        <v>1.2</v>
      </c>
      <c r="J8" s="120"/>
      <c r="K8" s="119">
        <v>2.1</v>
      </c>
      <c r="L8" s="119"/>
      <c r="M8" s="119"/>
      <c r="N8" s="119"/>
      <c r="O8" s="119"/>
      <c r="P8" s="120"/>
      <c r="Q8" s="119">
        <v>2.4</v>
      </c>
      <c r="S8" s="119"/>
      <c r="T8" s="471"/>
      <c r="U8" s="469">
        <v>3.3</v>
      </c>
      <c r="V8" s="469"/>
      <c r="W8" s="469"/>
      <c r="X8" s="469"/>
      <c r="Y8" s="469"/>
      <c r="Z8" s="469"/>
      <c r="AA8" s="469"/>
      <c r="AB8" s="469"/>
      <c r="AC8" s="469"/>
      <c r="AD8" s="469"/>
      <c r="AE8" s="469"/>
      <c r="AF8" s="469"/>
      <c r="AG8" s="469"/>
      <c r="AH8" s="469"/>
      <c r="AI8" s="469"/>
      <c r="AJ8" s="469"/>
      <c r="AK8" s="469"/>
      <c r="AL8" s="469"/>
      <c r="AM8" s="469"/>
      <c r="AN8" s="469"/>
      <c r="AO8" s="469"/>
      <c r="AP8" s="469"/>
      <c r="AQ8" s="469"/>
      <c r="AR8" s="469">
        <v>7.1</v>
      </c>
      <c r="AS8" s="469"/>
      <c r="AT8"/>
      <c r="AU8" s="469"/>
      <c r="AV8" s="469"/>
      <c r="AW8" s="469"/>
      <c r="AX8" s="469"/>
      <c r="AY8" s="469"/>
      <c r="AZ8" s="469"/>
      <c r="BA8" s="469"/>
      <c r="BB8" s="469"/>
      <c r="BC8" s="469"/>
      <c r="BD8" s="469"/>
    </row>
    <row r="9" spans="1:56" ht="24.95" customHeight="1">
      <c r="A9" s="464" t="s">
        <v>283</v>
      </c>
      <c r="B9" s="118">
        <v>2.2000000000000002</v>
      </c>
      <c r="C9" s="118">
        <v>2.1</v>
      </c>
      <c r="D9" s="117">
        <v>2</v>
      </c>
      <c r="F9" s="121"/>
      <c r="G9" s="119"/>
      <c r="H9" s="119"/>
      <c r="I9" s="119"/>
      <c r="J9" s="120"/>
      <c r="K9" s="119"/>
      <c r="L9" s="119"/>
      <c r="M9" s="119"/>
      <c r="N9" s="119"/>
      <c r="O9" s="119"/>
      <c r="P9" s="120"/>
      <c r="Q9" s="119"/>
      <c r="R9" s="119"/>
      <c r="S9" s="119"/>
      <c r="T9" s="470"/>
      <c r="U9" s="472"/>
      <c r="V9" s="472"/>
      <c r="W9" s="469"/>
      <c r="X9" s="469"/>
      <c r="Y9" s="469"/>
      <c r="Z9" s="469">
        <v>3.5</v>
      </c>
      <c r="AA9" s="469"/>
      <c r="AB9" s="469"/>
      <c r="AC9" s="469"/>
      <c r="AD9" s="469"/>
      <c r="AE9" s="469"/>
      <c r="AF9" s="469"/>
      <c r="AG9" s="469"/>
      <c r="AH9" s="469"/>
      <c r="AI9" s="469"/>
      <c r="AJ9" s="469"/>
      <c r="AK9" s="469"/>
      <c r="AL9" s="469"/>
      <c r="AM9" s="469"/>
      <c r="AN9" s="469">
        <v>6.2</v>
      </c>
      <c r="AO9" s="469"/>
      <c r="AP9" s="469"/>
      <c r="AQ9" s="469"/>
      <c r="AR9" s="469"/>
      <c r="AS9" s="469"/>
      <c r="AT9" s="469">
        <v>7.2</v>
      </c>
      <c r="AV9" s="469"/>
      <c r="AW9" s="469">
        <v>7.3</v>
      </c>
      <c r="AX9" s="469"/>
      <c r="AY9" s="469"/>
      <c r="AZ9" s="469"/>
      <c r="BA9" s="469"/>
      <c r="BB9" s="469"/>
      <c r="BC9" s="469"/>
      <c r="BD9" s="469">
        <v>8.3000000000000007</v>
      </c>
    </row>
    <row r="10" spans="1:56" ht="24.95" customHeight="1">
      <c r="A10" s="465" t="s">
        <v>284</v>
      </c>
      <c r="B10" s="123">
        <v>2.2999999999999998</v>
      </c>
      <c r="C10" s="118">
        <v>2.2000000000000002</v>
      </c>
      <c r="D10" s="122">
        <v>2</v>
      </c>
      <c r="F10" s="121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470">
        <v>3.1</v>
      </c>
      <c r="U10" s="469">
        <v>3.2</v>
      </c>
      <c r="W10" s="469"/>
      <c r="X10" s="469"/>
      <c r="Y10" s="469"/>
      <c r="Z10" s="469"/>
      <c r="AA10" s="469"/>
      <c r="AC10" s="469"/>
      <c r="AD10" s="469">
        <v>4.0999999999999996</v>
      </c>
      <c r="AE10" s="469"/>
      <c r="AF10" s="469">
        <v>4.3</v>
      </c>
      <c r="AH10" s="469"/>
      <c r="AI10" s="469">
        <v>5.0999999999999996</v>
      </c>
      <c r="AJ10" s="469"/>
      <c r="AK10" s="469"/>
      <c r="AL10" s="469"/>
      <c r="AM10" s="469"/>
      <c r="AN10" s="469"/>
      <c r="AO10" s="469"/>
      <c r="AP10" s="469">
        <v>6.3</v>
      </c>
      <c r="AQ10" s="469"/>
      <c r="AR10" s="469"/>
      <c r="AS10" s="469"/>
      <c r="AT10" s="469"/>
      <c r="AU10" s="469"/>
      <c r="AV10" s="469"/>
      <c r="AW10" s="469"/>
      <c r="AX10" s="469"/>
      <c r="AY10" s="469"/>
      <c r="AZ10" s="469"/>
      <c r="BA10" s="469"/>
      <c r="BB10" s="469">
        <v>8.1999999999999993</v>
      </c>
      <c r="BC10" s="469"/>
      <c r="BD10" s="469"/>
    </row>
    <row r="11" spans="1:56" ht="24.95" customHeight="1">
      <c r="A11" s="464" t="s">
        <v>285</v>
      </c>
      <c r="B11" s="123">
        <v>2.4</v>
      </c>
      <c r="C11" s="123">
        <v>2.2999999999999998</v>
      </c>
      <c r="D11" s="122">
        <v>3</v>
      </c>
      <c r="F11" s="121"/>
      <c r="G11" s="119"/>
      <c r="H11" s="119"/>
      <c r="I11" s="120"/>
      <c r="J11" s="119"/>
      <c r="K11" s="120"/>
      <c r="L11" s="119"/>
      <c r="M11" s="119"/>
      <c r="N11" s="119"/>
      <c r="O11" s="119"/>
      <c r="P11" s="119"/>
      <c r="Q11" s="120"/>
      <c r="R11" s="119"/>
      <c r="S11" s="119"/>
      <c r="T11" s="470"/>
      <c r="U11" s="469"/>
      <c r="V11" s="469"/>
      <c r="W11" s="469"/>
      <c r="X11" s="469"/>
      <c r="Y11" s="469"/>
      <c r="Z11" s="469"/>
      <c r="AA11" s="469"/>
      <c r="AB11" s="469"/>
      <c r="AC11" s="469"/>
      <c r="AD11" s="469"/>
      <c r="AE11" s="469"/>
      <c r="AF11" s="469"/>
      <c r="AG11" s="469"/>
      <c r="AH11" s="469"/>
      <c r="AI11" s="469"/>
      <c r="AJ11" s="469">
        <v>5.2</v>
      </c>
      <c r="AK11" s="469"/>
      <c r="AL11" s="469">
        <v>6.1</v>
      </c>
      <c r="AN11" s="469"/>
      <c r="AO11" s="469"/>
      <c r="AP11" s="469"/>
      <c r="AQ11" s="469"/>
      <c r="AR11" s="469"/>
      <c r="AS11" s="469"/>
      <c r="AT11" s="469"/>
      <c r="AU11" s="469"/>
      <c r="AV11" s="469"/>
      <c r="AW11" s="469"/>
      <c r="AX11" s="469"/>
      <c r="AY11" s="469"/>
      <c r="AZ11" s="469">
        <v>8.1</v>
      </c>
      <c r="BA11" s="469"/>
      <c r="BB11" s="469"/>
      <c r="BC11" s="469"/>
      <c r="BD11" s="469"/>
    </row>
    <row r="12" spans="1:56" ht="24.95" customHeight="1">
      <c r="A12" s="464" t="s">
        <v>286</v>
      </c>
      <c r="B12" s="118">
        <v>3.1</v>
      </c>
      <c r="C12" s="123">
        <v>2.4</v>
      </c>
      <c r="D12" s="122">
        <v>2</v>
      </c>
      <c r="F12" s="121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20"/>
      <c r="R12" s="119"/>
      <c r="S12" s="119"/>
      <c r="T12" s="470"/>
      <c r="U12" s="469"/>
      <c r="V12" s="469"/>
      <c r="W12" s="469"/>
      <c r="X12" s="469"/>
      <c r="Y12" s="469"/>
      <c r="Z12" s="469"/>
      <c r="AA12" s="469"/>
      <c r="AB12" s="469"/>
      <c r="AC12" s="469"/>
      <c r="AD12" s="469"/>
      <c r="AE12" s="469"/>
      <c r="AF12" s="469"/>
      <c r="AG12" s="469"/>
      <c r="AH12" s="469"/>
      <c r="AI12" s="469"/>
      <c r="AJ12" s="469"/>
      <c r="AK12" s="469"/>
      <c r="AL12" s="469"/>
      <c r="AM12" s="469"/>
      <c r="AN12" s="469"/>
      <c r="AO12" s="469"/>
      <c r="AP12" s="469"/>
      <c r="AQ12" s="469"/>
      <c r="AR12" s="469"/>
      <c r="AS12" s="469"/>
      <c r="AT12" s="469"/>
      <c r="AU12" s="469"/>
      <c r="AV12" s="469"/>
      <c r="AW12" s="469"/>
      <c r="AX12" s="469"/>
      <c r="AY12" s="469"/>
      <c r="AZ12" s="469"/>
      <c r="BA12" s="469"/>
      <c r="BB12" s="469"/>
      <c r="BC12" s="469"/>
      <c r="BD12" s="469"/>
    </row>
    <row r="13" spans="1:56" ht="24.95" customHeight="1">
      <c r="A13" s="464" t="s">
        <v>287</v>
      </c>
      <c r="B13" s="118">
        <v>3.2</v>
      </c>
      <c r="C13" s="118">
        <v>3.1</v>
      </c>
      <c r="D13" s="117">
        <v>2</v>
      </c>
      <c r="F13" s="116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473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  <c r="AL13" s="474"/>
      <c r="AM13" s="474"/>
      <c r="AN13" s="474"/>
      <c r="AO13" s="474"/>
      <c r="AP13" s="474"/>
      <c r="AQ13" s="474"/>
      <c r="AR13" s="474"/>
      <c r="AS13" s="474"/>
      <c r="AT13" s="474"/>
      <c r="AU13" s="474"/>
      <c r="AV13" s="474"/>
      <c r="AW13" s="474"/>
      <c r="AX13" s="474"/>
      <c r="AY13" s="474"/>
      <c r="AZ13" s="474"/>
      <c r="BA13" s="474"/>
      <c r="BB13" s="474"/>
      <c r="BC13" s="474"/>
      <c r="BD13" s="474"/>
    </row>
    <row r="14" spans="1:56" ht="24.95" customHeight="1">
      <c r="A14" s="464" t="s">
        <v>288</v>
      </c>
      <c r="B14" s="118">
        <v>3.3</v>
      </c>
      <c r="C14" s="118">
        <v>3.1</v>
      </c>
      <c r="D14" s="117">
        <v>2</v>
      </c>
    </row>
    <row r="15" spans="1:56" ht="24.95" customHeight="1">
      <c r="A15" s="464" t="s">
        <v>289</v>
      </c>
      <c r="B15" s="118">
        <v>3.4</v>
      </c>
      <c r="C15" s="118">
        <v>3.3</v>
      </c>
      <c r="D15" s="117">
        <v>1</v>
      </c>
    </row>
    <row r="16" spans="1:56" ht="24.95" customHeight="1">
      <c r="A16" s="465" t="s">
        <v>290</v>
      </c>
      <c r="B16" s="118">
        <v>3.5</v>
      </c>
      <c r="C16" s="118">
        <v>3.4</v>
      </c>
      <c r="D16" s="117">
        <v>5</v>
      </c>
    </row>
    <row r="17" spans="1:4" ht="24.95" customHeight="1">
      <c r="A17" s="464" t="s">
        <v>291</v>
      </c>
      <c r="B17" s="118">
        <v>4.0999999999999996</v>
      </c>
      <c r="C17" s="118">
        <v>3.5</v>
      </c>
      <c r="D17" s="117">
        <v>2</v>
      </c>
    </row>
    <row r="18" spans="1:4" ht="24.95" customHeight="1">
      <c r="A18" s="464" t="s">
        <v>292</v>
      </c>
      <c r="B18" s="118">
        <v>4.2</v>
      </c>
      <c r="C18" s="118">
        <v>4.0999999999999996</v>
      </c>
      <c r="D18" s="117">
        <v>2</v>
      </c>
    </row>
    <row r="19" spans="1:4" ht="24.95" customHeight="1">
      <c r="A19" s="464" t="s">
        <v>293</v>
      </c>
      <c r="B19" s="118">
        <v>4.3</v>
      </c>
      <c r="C19" s="118">
        <v>4.2</v>
      </c>
      <c r="D19" s="117">
        <v>3</v>
      </c>
    </row>
    <row r="20" spans="1:4" ht="24.95" customHeight="1">
      <c r="A20" s="464" t="s">
        <v>294</v>
      </c>
      <c r="B20" s="118">
        <v>5.0999999999999996</v>
      </c>
      <c r="C20" s="118">
        <v>4.3</v>
      </c>
      <c r="D20" s="117">
        <v>2</v>
      </c>
    </row>
    <row r="21" spans="1:4" ht="24.95" customHeight="1">
      <c r="A21" s="464" t="s">
        <v>295</v>
      </c>
      <c r="B21" s="118">
        <v>5.2</v>
      </c>
      <c r="C21" s="118">
        <v>5.0999999999999996</v>
      </c>
      <c r="D21" s="117">
        <v>1</v>
      </c>
    </row>
    <row r="22" spans="1:4" ht="24.95" customHeight="1">
      <c r="A22" s="464" t="s">
        <v>296</v>
      </c>
      <c r="B22" s="118">
        <v>6.1</v>
      </c>
      <c r="C22" s="118">
        <v>5.2</v>
      </c>
      <c r="D22" s="117">
        <v>3</v>
      </c>
    </row>
    <row r="23" spans="1:4" ht="24.95" customHeight="1">
      <c r="A23" s="464" t="s">
        <v>297</v>
      </c>
      <c r="B23" s="118">
        <v>6.2</v>
      </c>
      <c r="C23" s="118">
        <v>6.1</v>
      </c>
      <c r="D23" s="117">
        <v>1</v>
      </c>
    </row>
    <row r="24" spans="1:4" ht="24.95" customHeight="1">
      <c r="A24" s="464" t="s">
        <v>298</v>
      </c>
      <c r="B24" s="118">
        <v>6.3</v>
      </c>
      <c r="C24" s="118">
        <v>6.2</v>
      </c>
      <c r="D24" s="117">
        <v>2</v>
      </c>
    </row>
    <row r="25" spans="1:4" ht="24.95" customHeight="1">
      <c r="A25" s="464" t="s">
        <v>299</v>
      </c>
      <c r="B25" s="118">
        <v>7.1</v>
      </c>
      <c r="C25" s="118">
        <v>6.3</v>
      </c>
      <c r="D25" s="117">
        <v>3</v>
      </c>
    </row>
    <row r="26" spans="1:4" ht="24.95" customHeight="1">
      <c r="A26" s="464" t="s">
        <v>300</v>
      </c>
      <c r="B26" s="118">
        <v>7.2</v>
      </c>
      <c r="C26" s="118">
        <v>7.1</v>
      </c>
      <c r="D26" s="117">
        <v>2</v>
      </c>
    </row>
    <row r="27" spans="1:4" ht="24.95" customHeight="1">
      <c r="A27" s="464" t="s">
        <v>301</v>
      </c>
      <c r="B27" s="118">
        <v>7.3</v>
      </c>
      <c r="C27" s="118">
        <v>7.2</v>
      </c>
      <c r="D27" s="117">
        <v>1</v>
      </c>
    </row>
    <row r="28" spans="1:4" ht="24.95" customHeight="1">
      <c r="A28" s="464" t="s">
        <v>302</v>
      </c>
      <c r="B28" s="118">
        <v>8.1</v>
      </c>
      <c r="C28" s="118">
        <v>7.3</v>
      </c>
      <c r="D28" s="117">
        <v>3</v>
      </c>
    </row>
    <row r="29" spans="1:4" ht="24.95" customHeight="1">
      <c r="A29" s="464" t="s">
        <v>303</v>
      </c>
      <c r="B29" s="118">
        <v>8.1999999999999993</v>
      </c>
      <c r="C29" s="118">
        <v>8.1</v>
      </c>
      <c r="D29" s="117">
        <v>1</v>
      </c>
    </row>
    <row r="30" spans="1:4" ht="24.95" customHeight="1">
      <c r="A30" s="464" t="s">
        <v>304</v>
      </c>
      <c r="B30" s="118">
        <v>8.3000000000000007</v>
      </c>
      <c r="C30" s="118">
        <v>8.1999999999999993</v>
      </c>
      <c r="D30" s="117">
        <v>2</v>
      </c>
    </row>
  </sheetData>
  <mergeCells count="1">
    <mergeCell ref="F4:BD4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5051-65BF-481C-95FD-6E27EE91D267}">
  <sheetPr>
    <tabColor theme="8" tint="0.39997558519241921"/>
  </sheetPr>
  <dimension ref="A1:BC42"/>
  <sheetViews>
    <sheetView zoomScale="110" zoomScaleNormal="110" workbookViewId="0">
      <selection activeCell="J27" sqref="J27"/>
    </sheetView>
  </sheetViews>
  <sheetFormatPr defaultRowHeight="12.75"/>
  <cols>
    <col min="1" max="1" width="61.85546875" style="113" customWidth="1"/>
    <col min="2" max="2" width="9.140625" style="113"/>
    <col min="3" max="3" width="13.140625" style="113" bestFit="1" customWidth="1"/>
    <col min="4" max="24" width="9.140625" style="113"/>
    <col min="25" max="40" width="4.85546875" style="113" customWidth="1"/>
    <col min="41" max="16384" width="9.140625" style="113"/>
  </cols>
  <sheetData>
    <row r="1" spans="1:55" ht="23.25">
      <c r="A1" s="133" t="s">
        <v>305</v>
      </c>
      <c r="B1" s="133"/>
      <c r="C1" s="114"/>
      <c r="D1" s="114"/>
      <c r="E1" s="114"/>
      <c r="F1" s="114"/>
      <c r="G1" s="157" t="s">
        <v>306</v>
      </c>
      <c r="H1" s="156"/>
      <c r="I1" s="154"/>
      <c r="J1" s="160" t="s">
        <v>307</v>
      </c>
      <c r="K1" s="156"/>
      <c r="L1" s="15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spans="1:55" ht="13.5" customHeight="1">
      <c r="B2" s="114"/>
      <c r="C2" s="114"/>
      <c r="D2" s="114"/>
      <c r="E2" s="114"/>
      <c r="F2" s="114"/>
      <c r="G2" s="159" t="s">
        <v>308</v>
      </c>
      <c r="H2" s="114"/>
      <c r="I2" s="158"/>
      <c r="J2" s="150" t="s">
        <v>309</v>
      </c>
      <c r="K2" s="114"/>
      <c r="L2" s="158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55" ht="15.75" customHeight="1">
      <c r="B3" s="131" t="s">
        <v>275</v>
      </c>
      <c r="C3" s="114"/>
      <c r="D3" s="114"/>
      <c r="E3" s="114"/>
      <c r="F3" s="114"/>
      <c r="G3" s="157" t="s">
        <v>310</v>
      </c>
      <c r="H3" s="156"/>
      <c r="I3" s="154"/>
      <c r="J3" s="134">
        <v>0</v>
      </c>
      <c r="K3" s="155" t="s">
        <v>311</v>
      </c>
      <c r="L3" s="15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</row>
    <row r="4" spans="1:55">
      <c r="G4" s="153" t="s">
        <v>312</v>
      </c>
      <c r="H4" s="152"/>
      <c r="I4" s="151"/>
      <c r="J4" s="152"/>
      <c r="K4" s="152"/>
      <c r="L4" s="151"/>
      <c r="M4" s="114"/>
      <c r="N4" s="114"/>
      <c r="O4" s="114"/>
      <c r="P4" s="114"/>
      <c r="Q4" s="114"/>
      <c r="R4" s="114"/>
    </row>
    <row r="5" spans="1:55">
      <c r="E5" s="114"/>
      <c r="G5" s="150"/>
      <c r="H5" s="114"/>
      <c r="I5" s="114"/>
      <c r="J5" s="114"/>
      <c r="K5" s="114"/>
      <c r="L5" s="114"/>
      <c r="M5" s="114"/>
      <c r="O5" s="114"/>
    </row>
    <row r="6" spans="1:55">
      <c r="A6" s="130" t="s">
        <v>313</v>
      </c>
      <c r="B6" s="130" t="s">
        <v>278</v>
      </c>
      <c r="C6" s="130" t="s">
        <v>9</v>
      </c>
      <c r="D6" s="130" t="s">
        <v>279</v>
      </c>
      <c r="E6" s="114"/>
      <c r="F6" s="483" t="s">
        <v>314</v>
      </c>
      <c r="G6" s="484"/>
      <c r="H6" s="114"/>
      <c r="I6" s="114"/>
      <c r="J6" s="114"/>
      <c r="K6" s="114"/>
      <c r="L6" s="114"/>
      <c r="M6" s="114"/>
      <c r="O6" s="114"/>
      <c r="P6" s="114"/>
      <c r="Q6" s="114"/>
      <c r="R6" s="114"/>
      <c r="S6" s="114"/>
      <c r="T6" s="114"/>
      <c r="U6" s="114"/>
      <c r="V6" s="114"/>
      <c r="W6" s="114"/>
    </row>
    <row r="7" spans="1:55" ht="15" customHeight="1">
      <c r="A7" s="465" t="s">
        <v>280</v>
      </c>
      <c r="B7" s="118">
        <v>1.1000000000000001</v>
      </c>
      <c r="C7" s="117" t="s">
        <v>136</v>
      </c>
      <c r="D7" s="117">
        <v>3</v>
      </c>
      <c r="E7" s="114"/>
      <c r="F7" s="149" t="s">
        <v>315</v>
      </c>
      <c r="G7" s="148" t="s">
        <v>316</v>
      </c>
      <c r="H7" s="114"/>
      <c r="I7" s="114"/>
      <c r="J7" s="140">
        <v>2.1</v>
      </c>
      <c r="K7" s="139">
        <v>2</v>
      </c>
      <c r="L7" s="114"/>
      <c r="M7" s="140">
        <v>2.2000000000000002</v>
      </c>
      <c r="N7" s="139">
        <v>2</v>
      </c>
      <c r="O7" s="114"/>
      <c r="P7" s="140">
        <v>2.2999999999999998</v>
      </c>
      <c r="Q7" s="139">
        <v>2</v>
      </c>
      <c r="R7" s="114"/>
      <c r="S7" s="140">
        <v>2.4</v>
      </c>
      <c r="T7" s="139">
        <v>3</v>
      </c>
      <c r="U7" s="114"/>
    </row>
    <row r="8" spans="1:55" ht="15" customHeight="1">
      <c r="A8" s="465" t="s">
        <v>281</v>
      </c>
      <c r="B8" s="118">
        <v>1.2</v>
      </c>
      <c r="C8" s="118">
        <v>1.1000000000000001</v>
      </c>
      <c r="D8" s="117">
        <v>2</v>
      </c>
      <c r="E8" s="114"/>
      <c r="F8" s="147" t="s">
        <v>317</v>
      </c>
      <c r="G8" s="146" t="s">
        <v>318</v>
      </c>
      <c r="H8" s="114"/>
      <c r="I8" s="114"/>
      <c r="J8" s="138">
        <v>5</v>
      </c>
      <c r="K8" s="137">
        <v>6</v>
      </c>
      <c r="L8" s="114"/>
      <c r="M8" s="138">
        <v>6</v>
      </c>
      <c r="N8" s="137">
        <f>M8+N7</f>
        <v>8</v>
      </c>
      <c r="O8" s="114"/>
      <c r="P8" s="138">
        <v>8</v>
      </c>
      <c r="Q8" s="137">
        <f>P8+Q7</f>
        <v>10</v>
      </c>
      <c r="R8" s="114"/>
      <c r="S8" s="138">
        <f>MAX(K8,Q8,L21)</f>
        <v>17</v>
      </c>
      <c r="T8" s="137">
        <f>S8+T7</f>
        <v>20</v>
      </c>
      <c r="U8" s="114"/>
    </row>
    <row r="9" spans="1:55" ht="15" customHeight="1">
      <c r="A9" s="465" t="s">
        <v>282</v>
      </c>
      <c r="B9" s="118">
        <v>2.1</v>
      </c>
      <c r="C9" s="118">
        <v>1.2</v>
      </c>
      <c r="D9" s="117">
        <v>1</v>
      </c>
      <c r="E9" s="114"/>
      <c r="F9" s="147" t="s">
        <v>319</v>
      </c>
      <c r="G9" s="146" t="s">
        <v>320</v>
      </c>
      <c r="H9" s="114"/>
      <c r="I9" s="114"/>
      <c r="J9" s="136">
        <v>3</v>
      </c>
      <c r="K9" s="135">
        <v>6</v>
      </c>
      <c r="L9" s="114"/>
      <c r="M9" s="136">
        <f>N9-N7</f>
        <v>6</v>
      </c>
      <c r="N9" s="135">
        <f>N8</f>
        <v>8</v>
      </c>
      <c r="O9" s="114"/>
      <c r="P9" s="136">
        <f>Q9-Q7</f>
        <v>15</v>
      </c>
      <c r="Q9" s="135">
        <f>S9</f>
        <v>17</v>
      </c>
      <c r="R9" s="114"/>
      <c r="S9" s="136">
        <f>T9-T7</f>
        <v>17</v>
      </c>
      <c r="T9" s="135">
        <f>T8</f>
        <v>20</v>
      </c>
      <c r="U9" s="114"/>
    </row>
    <row r="10" spans="1:55" ht="15" customHeight="1">
      <c r="A10" s="465" t="s">
        <v>283</v>
      </c>
      <c r="B10" s="118">
        <v>2.2000000000000002</v>
      </c>
      <c r="C10" s="118">
        <v>2.1</v>
      </c>
      <c r="D10" s="117">
        <v>2</v>
      </c>
      <c r="E10" s="114"/>
      <c r="F10" s="145" t="s">
        <v>321</v>
      </c>
      <c r="G10" s="144" t="s">
        <v>322</v>
      </c>
      <c r="H10" s="114"/>
      <c r="I10" s="114"/>
      <c r="J10" s="134">
        <f>J9-J8</f>
        <v>-2</v>
      </c>
      <c r="K10" s="134">
        <f>K9-K8</f>
        <v>0</v>
      </c>
      <c r="L10" s="114"/>
      <c r="M10" s="134">
        <f>M9-M8</f>
        <v>0</v>
      </c>
      <c r="N10" s="134">
        <f>N9-N8</f>
        <v>0</v>
      </c>
      <c r="O10" s="114"/>
      <c r="P10" s="134">
        <f>P9-P8</f>
        <v>7</v>
      </c>
      <c r="Q10" s="134">
        <f>Q9-Q8</f>
        <v>7</v>
      </c>
      <c r="R10" s="114"/>
      <c r="S10" s="134">
        <f>S9-S8</f>
        <v>0</v>
      </c>
      <c r="T10" s="134">
        <f>T9-T8</f>
        <v>0</v>
      </c>
      <c r="U10" s="114"/>
    </row>
    <row r="11" spans="1:55" ht="15" customHeight="1">
      <c r="A11" s="465" t="s">
        <v>284</v>
      </c>
      <c r="B11" s="123">
        <v>2.2999999999999998</v>
      </c>
      <c r="C11" s="118">
        <v>2.2000000000000002</v>
      </c>
      <c r="D11" s="122">
        <v>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U11" s="114"/>
      <c r="V11" s="114"/>
      <c r="W11" s="114"/>
    </row>
    <row r="12" spans="1:55" ht="15" customHeight="1">
      <c r="A12" s="465" t="s">
        <v>285</v>
      </c>
      <c r="B12" s="123">
        <v>2.4</v>
      </c>
      <c r="C12" s="123">
        <v>2.2999999999999998</v>
      </c>
      <c r="D12" s="122">
        <v>3</v>
      </c>
      <c r="E12" s="114"/>
      <c r="H12" s="114"/>
      <c r="I12" s="114"/>
      <c r="J12" s="114"/>
      <c r="K12" s="114"/>
      <c r="S12" s="114"/>
      <c r="T12" s="114"/>
    </row>
    <row r="13" spans="1:55" ht="15" customHeight="1">
      <c r="A13" s="465" t="s">
        <v>286</v>
      </c>
      <c r="B13" s="118">
        <v>3.1</v>
      </c>
      <c r="C13" s="123">
        <v>2.4</v>
      </c>
      <c r="D13" s="122">
        <v>2</v>
      </c>
      <c r="E13" s="114"/>
      <c r="F13" s="140">
        <v>1.1000000000000001</v>
      </c>
      <c r="G13" s="139">
        <v>3</v>
      </c>
      <c r="H13" s="114"/>
      <c r="I13" s="143">
        <v>1.2</v>
      </c>
      <c r="J13" s="142">
        <v>2</v>
      </c>
      <c r="K13" s="114"/>
      <c r="O13" s="114"/>
      <c r="P13" s="140">
        <v>3.1</v>
      </c>
      <c r="Q13" s="139">
        <v>2</v>
      </c>
      <c r="R13" s="114"/>
      <c r="U13" s="140">
        <v>3.2</v>
      </c>
      <c r="V13" s="139">
        <v>2</v>
      </c>
    </row>
    <row r="14" spans="1:55" ht="15" customHeight="1">
      <c r="A14" s="465" t="s">
        <v>287</v>
      </c>
      <c r="B14" s="118">
        <v>3.2</v>
      </c>
      <c r="C14" s="118">
        <v>3.1</v>
      </c>
      <c r="D14" s="117">
        <v>2</v>
      </c>
      <c r="E14" s="114"/>
      <c r="F14" s="138">
        <v>0</v>
      </c>
      <c r="G14" s="137">
        <v>3</v>
      </c>
      <c r="H14" s="114"/>
      <c r="I14" s="138">
        <v>5</v>
      </c>
      <c r="J14" s="137">
        <v>5</v>
      </c>
      <c r="K14" s="114"/>
      <c r="O14" s="114"/>
      <c r="P14" s="138">
        <v>13</v>
      </c>
      <c r="Q14" s="137">
        <f>P14+Q13</f>
        <v>15</v>
      </c>
      <c r="R14" s="114"/>
      <c r="U14" s="138">
        <v>15</v>
      </c>
      <c r="V14" s="137">
        <f>U14+V13</f>
        <v>17</v>
      </c>
    </row>
    <row r="15" spans="1:55" ht="18.75" customHeight="1">
      <c r="A15" s="465" t="s">
        <v>288</v>
      </c>
      <c r="B15" s="118">
        <v>3.3</v>
      </c>
      <c r="C15" s="118">
        <v>3.1</v>
      </c>
      <c r="D15" s="117">
        <v>2</v>
      </c>
      <c r="E15" s="114"/>
      <c r="F15" s="136">
        <v>0</v>
      </c>
      <c r="G15" s="135">
        <v>6</v>
      </c>
      <c r="H15" s="114"/>
      <c r="I15" s="136">
        <v>3</v>
      </c>
      <c r="J15" s="135">
        <v>5</v>
      </c>
      <c r="K15" s="114"/>
      <c r="O15" s="114"/>
      <c r="P15" s="136">
        <f>Q15-Q13</f>
        <v>13</v>
      </c>
      <c r="Q15" s="135">
        <f>Q14</f>
        <v>15</v>
      </c>
      <c r="R15" s="114"/>
      <c r="U15" s="136">
        <v>49</v>
      </c>
      <c r="V15" s="135">
        <v>51</v>
      </c>
    </row>
    <row r="16" spans="1:55" ht="18" customHeight="1">
      <c r="A16" s="465" t="s">
        <v>289</v>
      </c>
      <c r="B16" s="118">
        <v>3.4</v>
      </c>
      <c r="C16" s="118">
        <v>3.3</v>
      </c>
      <c r="D16" s="117">
        <v>1</v>
      </c>
      <c r="E16" s="114"/>
      <c r="F16" s="134">
        <f>F15-F14</f>
        <v>0</v>
      </c>
      <c r="G16" s="134">
        <f>G15-G14</f>
        <v>3</v>
      </c>
      <c r="H16" s="114"/>
      <c r="I16" s="134">
        <f>I15-I14</f>
        <v>-2</v>
      </c>
      <c r="J16" s="134">
        <f>J15-J14</f>
        <v>0</v>
      </c>
      <c r="K16" s="114"/>
      <c r="O16" s="114"/>
      <c r="P16" s="134">
        <f>P15-P14</f>
        <v>0</v>
      </c>
      <c r="Q16" s="134">
        <f>Q15-Q14</f>
        <v>0</v>
      </c>
      <c r="R16" s="114"/>
      <c r="U16" s="134">
        <f>U15-U14</f>
        <v>34</v>
      </c>
      <c r="V16" s="134">
        <f>V15-V14</f>
        <v>34</v>
      </c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</row>
    <row r="17" spans="1:42">
      <c r="A17" s="465" t="s">
        <v>290</v>
      </c>
      <c r="B17" s="118">
        <v>3.5</v>
      </c>
      <c r="C17" s="118">
        <v>3.4</v>
      </c>
      <c r="D17" s="117">
        <v>5</v>
      </c>
      <c r="E17" s="114"/>
      <c r="H17" s="114"/>
      <c r="I17" s="114"/>
      <c r="J17" s="114"/>
      <c r="K17" s="114"/>
      <c r="O17" s="114"/>
      <c r="P17" s="114"/>
      <c r="Q17" s="114"/>
      <c r="R17" s="114"/>
      <c r="U17" s="114"/>
      <c r="V17" s="114"/>
      <c r="W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</row>
    <row r="18" spans="1:42">
      <c r="A18" s="465" t="s">
        <v>291</v>
      </c>
      <c r="B18" s="118">
        <v>4.0999999999999996</v>
      </c>
      <c r="C18" s="118">
        <v>3.5</v>
      </c>
      <c r="D18" s="117">
        <v>2</v>
      </c>
      <c r="E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</row>
    <row r="19" spans="1:42">
      <c r="A19" s="465" t="s">
        <v>292</v>
      </c>
      <c r="B19" s="118">
        <v>4.2</v>
      </c>
      <c r="C19" s="118">
        <v>4.0999999999999996</v>
      </c>
      <c r="D19" s="117">
        <v>2</v>
      </c>
      <c r="E19" s="114"/>
      <c r="K19" s="114"/>
      <c r="L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</row>
    <row r="20" spans="1:42">
      <c r="A20" s="465" t="s">
        <v>293</v>
      </c>
      <c r="B20" s="118">
        <v>4.3</v>
      </c>
      <c r="C20" s="118">
        <v>4.2</v>
      </c>
      <c r="D20" s="117">
        <v>3</v>
      </c>
      <c r="E20" s="114"/>
      <c r="J20" s="114"/>
      <c r="K20" s="140">
        <v>3.3</v>
      </c>
      <c r="L20" s="139">
        <v>3</v>
      </c>
      <c r="N20" s="140">
        <v>3.4</v>
      </c>
      <c r="O20" s="139">
        <v>2</v>
      </c>
      <c r="P20" s="114"/>
      <c r="Q20" s="140">
        <v>3.5</v>
      </c>
      <c r="R20" s="139">
        <v>2</v>
      </c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</row>
    <row r="21" spans="1:42">
      <c r="A21" s="465" t="s">
        <v>294</v>
      </c>
      <c r="B21" s="118">
        <v>5.0999999999999996</v>
      </c>
      <c r="C21" s="118">
        <v>4.3</v>
      </c>
      <c r="D21" s="117">
        <v>2</v>
      </c>
      <c r="E21" s="114"/>
      <c r="F21" s="114"/>
      <c r="G21" s="114"/>
      <c r="J21" s="114"/>
      <c r="K21" s="138">
        <v>15</v>
      </c>
      <c r="L21" s="137">
        <v>17</v>
      </c>
      <c r="N21" s="138">
        <v>17</v>
      </c>
      <c r="O21" s="137">
        <v>18</v>
      </c>
      <c r="Q21" s="138">
        <v>18</v>
      </c>
      <c r="R21" s="137">
        <v>23</v>
      </c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</row>
    <row r="22" spans="1:42">
      <c r="A22" s="465" t="s">
        <v>295</v>
      </c>
      <c r="B22" s="118">
        <v>5.2</v>
      </c>
      <c r="C22" s="118">
        <v>5.0999999999999996</v>
      </c>
      <c r="D22" s="117">
        <v>1</v>
      </c>
      <c r="E22" s="114"/>
      <c r="F22" s="114"/>
      <c r="G22" s="114"/>
      <c r="J22" s="114"/>
      <c r="K22" s="136">
        <v>15</v>
      </c>
      <c r="L22" s="135">
        <f>S9</f>
        <v>17</v>
      </c>
      <c r="M22" s="114"/>
      <c r="N22" s="136">
        <v>17</v>
      </c>
      <c r="O22" s="135">
        <v>18</v>
      </c>
      <c r="P22" s="114"/>
      <c r="Q22" s="136">
        <v>18</v>
      </c>
      <c r="R22" s="135">
        <f>R21</f>
        <v>23</v>
      </c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</row>
    <row r="23" spans="1:42">
      <c r="A23" s="465" t="s">
        <v>296</v>
      </c>
      <c r="B23" s="118">
        <v>6.1</v>
      </c>
      <c r="C23" s="118">
        <v>5.2</v>
      </c>
      <c r="D23" s="117">
        <v>3</v>
      </c>
      <c r="E23" s="114"/>
      <c r="F23" s="114"/>
      <c r="G23" s="114"/>
      <c r="J23" s="114"/>
      <c r="K23" s="134">
        <f>K22-K21</f>
        <v>0</v>
      </c>
      <c r="L23" s="134">
        <f>L22-L21</f>
        <v>0</v>
      </c>
      <c r="N23" s="134">
        <f>N22-N21</f>
        <v>0</v>
      </c>
      <c r="O23" s="134">
        <f>O22-O21</f>
        <v>0</v>
      </c>
      <c r="P23" s="114"/>
      <c r="Q23" s="134">
        <f>Q22-Q21</f>
        <v>0</v>
      </c>
      <c r="R23" s="134">
        <f>R22-R21</f>
        <v>0</v>
      </c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</row>
    <row r="24" spans="1:42">
      <c r="A24" s="465" t="s">
        <v>297</v>
      </c>
      <c r="B24" s="118">
        <v>6.2</v>
      </c>
      <c r="C24" s="118">
        <v>6.1</v>
      </c>
      <c r="D24" s="117">
        <v>1</v>
      </c>
      <c r="E24" s="114"/>
      <c r="F24" s="114"/>
      <c r="J24" s="114"/>
      <c r="K24" s="114"/>
      <c r="L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</row>
    <row r="25" spans="1:42">
      <c r="A25" s="465" t="s">
        <v>298</v>
      </c>
      <c r="B25" s="118">
        <v>6.3</v>
      </c>
      <c r="C25" s="118">
        <v>6.2</v>
      </c>
      <c r="D25" s="117">
        <v>2</v>
      </c>
      <c r="E25" s="114"/>
      <c r="F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AJ25" s="114"/>
      <c r="AK25" s="114"/>
      <c r="AL25" s="114"/>
      <c r="AM25" s="114"/>
      <c r="AN25" s="114"/>
      <c r="AO25" s="114"/>
      <c r="AP25" s="114"/>
    </row>
    <row r="26" spans="1:42">
      <c r="A26" s="465" t="s">
        <v>299</v>
      </c>
      <c r="B26" s="118">
        <v>7.1</v>
      </c>
      <c r="C26" s="118">
        <v>6.3</v>
      </c>
      <c r="D26" s="117">
        <v>3</v>
      </c>
      <c r="E26" s="114"/>
      <c r="F26" s="114"/>
      <c r="M26" s="114"/>
      <c r="N26" s="140">
        <v>4.0999999999999996</v>
      </c>
      <c r="O26" s="139">
        <v>2</v>
      </c>
      <c r="P26" s="114"/>
      <c r="Q26" s="140">
        <v>4.2</v>
      </c>
      <c r="R26" s="139">
        <v>2</v>
      </c>
      <c r="S26" s="114"/>
      <c r="T26" s="140">
        <v>4.3</v>
      </c>
      <c r="U26" s="139">
        <v>3</v>
      </c>
      <c r="AJ26" s="114"/>
      <c r="AK26" s="114"/>
      <c r="AL26" s="114"/>
      <c r="AM26" s="114"/>
      <c r="AN26" s="114"/>
      <c r="AO26" s="114"/>
      <c r="AP26" s="114"/>
    </row>
    <row r="27" spans="1:42">
      <c r="A27" s="465" t="s">
        <v>300</v>
      </c>
      <c r="B27" s="118">
        <v>7.2</v>
      </c>
      <c r="C27" s="118">
        <v>7.1</v>
      </c>
      <c r="D27" s="117">
        <v>2</v>
      </c>
      <c r="E27" s="114"/>
      <c r="F27" s="114"/>
      <c r="M27" s="114"/>
      <c r="N27" s="138">
        <v>23</v>
      </c>
      <c r="O27" s="137">
        <f>N27+O26</f>
        <v>25</v>
      </c>
      <c r="P27" s="114"/>
      <c r="Q27" s="138">
        <v>25</v>
      </c>
      <c r="R27" s="137">
        <v>27</v>
      </c>
      <c r="S27" s="114"/>
      <c r="T27" s="138">
        <v>27</v>
      </c>
      <c r="U27" s="137">
        <f>T27+U26</f>
        <v>30</v>
      </c>
      <c r="AJ27" s="114"/>
      <c r="AK27" s="114"/>
      <c r="AL27" s="114"/>
      <c r="AM27" s="114"/>
      <c r="AN27" s="114"/>
      <c r="AO27" s="114"/>
      <c r="AP27" s="114"/>
    </row>
    <row r="28" spans="1:42">
      <c r="A28" s="465" t="s">
        <v>301</v>
      </c>
      <c r="B28" s="118">
        <v>7.3</v>
      </c>
      <c r="C28" s="118">
        <v>7.2</v>
      </c>
      <c r="D28" s="117">
        <v>1</v>
      </c>
      <c r="E28" s="114"/>
      <c r="F28" s="114"/>
      <c r="M28" s="114"/>
      <c r="N28" s="136">
        <v>23</v>
      </c>
      <c r="O28" s="135">
        <f>O27</f>
        <v>25</v>
      </c>
      <c r="P28" s="114"/>
      <c r="Q28" s="136">
        <v>25</v>
      </c>
      <c r="R28" s="135">
        <v>27</v>
      </c>
      <c r="S28" s="114"/>
      <c r="T28" s="136">
        <f>U28-U26</f>
        <v>27</v>
      </c>
      <c r="U28" s="135">
        <f>U27</f>
        <v>30</v>
      </c>
      <c r="AJ28" s="114"/>
      <c r="AK28" s="114"/>
      <c r="AL28" s="114"/>
      <c r="AM28" s="114"/>
      <c r="AN28" s="114"/>
      <c r="AO28" s="114"/>
      <c r="AP28" s="114"/>
    </row>
    <row r="29" spans="1:42">
      <c r="A29" s="465" t="s">
        <v>302</v>
      </c>
      <c r="B29" s="118">
        <v>8.1</v>
      </c>
      <c r="C29" s="118">
        <v>7.3</v>
      </c>
      <c r="D29" s="117">
        <v>3</v>
      </c>
      <c r="E29" s="114"/>
      <c r="F29" s="114"/>
      <c r="G29" s="114"/>
      <c r="H29" s="114"/>
      <c r="I29" s="114"/>
      <c r="M29" s="114"/>
      <c r="N29" s="134"/>
      <c r="O29" s="134">
        <f>O28-O27</f>
        <v>0</v>
      </c>
      <c r="P29" s="114"/>
      <c r="Q29" s="134"/>
      <c r="R29" s="134"/>
      <c r="S29" s="114"/>
      <c r="T29" s="134">
        <f>T28-T27</f>
        <v>0</v>
      </c>
      <c r="U29" s="134">
        <f>U28-U27</f>
        <v>0</v>
      </c>
      <c r="AK29" s="114"/>
      <c r="AL29" s="114"/>
      <c r="AM29" s="114"/>
      <c r="AN29" s="114"/>
      <c r="AO29" s="114"/>
      <c r="AP29" s="114"/>
    </row>
    <row r="30" spans="1:42">
      <c r="A30" s="465" t="s">
        <v>303</v>
      </c>
      <c r="B30" s="118">
        <v>8.1999999999999993</v>
      </c>
      <c r="C30" s="118">
        <v>8.1</v>
      </c>
      <c r="D30" s="117">
        <v>1</v>
      </c>
      <c r="E30" s="114"/>
      <c r="F30" s="114"/>
      <c r="G30" s="114"/>
      <c r="H30" s="114"/>
      <c r="I30" s="114"/>
      <c r="AK30" s="114"/>
      <c r="AL30" s="114"/>
      <c r="AM30" s="114"/>
      <c r="AN30" s="114"/>
      <c r="AO30" s="114"/>
      <c r="AP30" s="114"/>
    </row>
    <row r="31" spans="1:42">
      <c r="A31" s="465" t="s">
        <v>304</v>
      </c>
      <c r="B31" s="118">
        <v>8.3000000000000007</v>
      </c>
      <c r="C31" s="118">
        <v>8.1999999999999993</v>
      </c>
      <c r="D31" s="117">
        <v>2</v>
      </c>
      <c r="E31" s="114"/>
      <c r="F31" s="114"/>
      <c r="G31" s="114"/>
      <c r="H31" s="114"/>
      <c r="I31" s="114"/>
      <c r="P31" s="114"/>
      <c r="Q31" s="114"/>
      <c r="R31" s="114"/>
      <c r="S31" s="114"/>
      <c r="T31" s="114"/>
      <c r="U31" s="114"/>
      <c r="AE31" s="575"/>
    </row>
    <row r="32" spans="1:42">
      <c r="P32" s="114"/>
      <c r="Q32" s="140">
        <v>5.0999999999999996</v>
      </c>
      <c r="R32" s="139">
        <v>2</v>
      </c>
      <c r="S32" s="114"/>
      <c r="T32" s="140">
        <v>5.2</v>
      </c>
      <c r="U32" s="139">
        <v>1</v>
      </c>
      <c r="W32" s="140">
        <v>6.1</v>
      </c>
      <c r="X32" s="139">
        <v>3</v>
      </c>
      <c r="Y32" s="114"/>
      <c r="Z32" s="140">
        <v>6.2</v>
      </c>
      <c r="AA32" s="139">
        <v>1</v>
      </c>
      <c r="AB32" s="114"/>
      <c r="AC32" s="140">
        <v>6.3</v>
      </c>
      <c r="AD32" s="139">
        <v>2</v>
      </c>
      <c r="AE32" s="575"/>
      <c r="AG32" s="140">
        <v>7.1</v>
      </c>
      <c r="AH32" s="139">
        <v>3</v>
      </c>
      <c r="AI32" s="114"/>
      <c r="AK32" s="140">
        <v>7.2</v>
      </c>
      <c r="AL32" s="139">
        <v>1</v>
      </c>
      <c r="AM32" s="114"/>
      <c r="AO32" s="140">
        <v>7.3</v>
      </c>
      <c r="AP32" s="139">
        <v>2</v>
      </c>
    </row>
    <row r="33" spans="14:43">
      <c r="P33" s="114"/>
      <c r="Q33" s="138">
        <v>30</v>
      </c>
      <c r="R33" s="137">
        <v>32</v>
      </c>
      <c r="S33" s="114"/>
      <c r="T33" s="138">
        <v>32</v>
      </c>
      <c r="U33" s="137">
        <f>T33+U32</f>
        <v>33</v>
      </c>
      <c r="W33" s="138">
        <v>33</v>
      </c>
      <c r="X33" s="137">
        <f>W33+X32</f>
        <v>36</v>
      </c>
      <c r="Z33" s="138">
        <v>36</v>
      </c>
      <c r="AA33" s="137">
        <f>Z33+AA32</f>
        <v>37</v>
      </c>
      <c r="AB33" s="114"/>
      <c r="AC33" s="138">
        <v>37</v>
      </c>
      <c r="AD33" s="137">
        <f>AC33+AD32</f>
        <v>39</v>
      </c>
      <c r="AE33" s="575"/>
      <c r="AG33" s="138">
        <v>39</v>
      </c>
      <c r="AH33" s="137">
        <f>AG33+AH32</f>
        <v>42</v>
      </c>
      <c r="AI33" s="114"/>
      <c r="AK33" s="138">
        <v>42</v>
      </c>
      <c r="AL33" s="137">
        <v>44</v>
      </c>
      <c r="AM33" s="114"/>
      <c r="AO33" s="138">
        <v>44</v>
      </c>
      <c r="AP33" s="137">
        <v>45</v>
      </c>
    </row>
    <row r="34" spans="14:43">
      <c r="P34" s="114"/>
      <c r="Q34" s="136">
        <v>30</v>
      </c>
      <c r="R34" s="135">
        <v>32</v>
      </c>
      <c r="S34" s="114"/>
      <c r="T34" s="136">
        <v>32</v>
      </c>
      <c r="U34" s="135">
        <v>33</v>
      </c>
      <c r="V34" s="114"/>
      <c r="W34" s="136">
        <v>33</v>
      </c>
      <c r="X34" s="135">
        <f>X33</f>
        <v>36</v>
      </c>
      <c r="Y34" s="114"/>
      <c r="Z34" s="136">
        <v>36</v>
      </c>
      <c r="AA34" s="135">
        <f>AA33</f>
        <v>37</v>
      </c>
      <c r="AB34" s="114"/>
      <c r="AC34" s="136">
        <v>37</v>
      </c>
      <c r="AD34" s="135">
        <f>AD33</f>
        <v>39</v>
      </c>
      <c r="AE34" s="576"/>
      <c r="AG34" s="136">
        <v>39</v>
      </c>
      <c r="AH34" s="135">
        <f>AH33</f>
        <v>42</v>
      </c>
      <c r="AI34" s="114"/>
      <c r="AK34" s="136">
        <v>42</v>
      </c>
      <c r="AL34" s="135">
        <v>44</v>
      </c>
      <c r="AM34" s="114"/>
      <c r="AO34" s="136">
        <v>44</v>
      </c>
      <c r="AP34" s="135">
        <v>45</v>
      </c>
    </row>
    <row r="35" spans="14:43">
      <c r="P35" s="114"/>
      <c r="Q35" s="134">
        <f>Q34-Q33</f>
        <v>0</v>
      </c>
      <c r="R35" s="134">
        <f>R34-R33</f>
        <v>0</v>
      </c>
      <c r="S35" s="114"/>
      <c r="T35" s="134">
        <f>T34-T33</f>
        <v>0</v>
      </c>
      <c r="U35" s="134">
        <f>U34-U33</f>
        <v>0</v>
      </c>
      <c r="W35" s="134"/>
      <c r="X35" s="134">
        <f>X34-X33</f>
        <v>0</v>
      </c>
      <c r="Y35" s="114"/>
      <c r="Z35" s="134"/>
      <c r="AA35" s="134">
        <f>AA34-AA33</f>
        <v>0</v>
      </c>
      <c r="AB35" s="114"/>
      <c r="AC35" s="134"/>
      <c r="AD35" s="134">
        <f>AD34-AD33</f>
        <v>0</v>
      </c>
      <c r="AE35" s="575"/>
      <c r="AG35" s="134"/>
      <c r="AH35" s="134">
        <f>AH34-AH33</f>
        <v>0</v>
      </c>
      <c r="AI35" s="114"/>
      <c r="AK35" s="134"/>
      <c r="AL35" s="134">
        <f>AL34-AL33</f>
        <v>0</v>
      </c>
      <c r="AM35" s="114"/>
      <c r="AO35" s="134"/>
      <c r="AP35" s="134">
        <f>AP34-AP33</f>
        <v>0</v>
      </c>
    </row>
    <row r="36" spans="14:43">
      <c r="AE36" s="575"/>
    </row>
    <row r="39" spans="14:43">
      <c r="AJ39" s="140">
        <v>8.1</v>
      </c>
      <c r="AK39" s="139">
        <v>3</v>
      </c>
      <c r="AL39" s="114"/>
      <c r="AM39" s="140">
        <v>8.1999999999999993</v>
      </c>
      <c r="AN39" s="139">
        <v>1</v>
      </c>
      <c r="AO39" s="114"/>
      <c r="AP39" s="140">
        <v>8.3000000000000007</v>
      </c>
      <c r="AQ39" s="139">
        <v>2</v>
      </c>
    </row>
    <row r="40" spans="14:43">
      <c r="AJ40" s="138">
        <v>45</v>
      </c>
      <c r="AK40" s="137">
        <f>AJ40+AK39</f>
        <v>48</v>
      </c>
      <c r="AL40" s="114"/>
      <c r="AM40" s="138">
        <v>48</v>
      </c>
      <c r="AN40" s="137">
        <f>AM40+AN39</f>
        <v>49</v>
      </c>
      <c r="AO40" s="114"/>
      <c r="AP40" s="138">
        <v>49</v>
      </c>
      <c r="AQ40" s="137">
        <f>AP40+AQ39</f>
        <v>51</v>
      </c>
    </row>
    <row r="41" spans="14:43">
      <c r="AJ41" s="136">
        <v>45</v>
      </c>
      <c r="AK41" s="135">
        <f>AK40</f>
        <v>48</v>
      </c>
      <c r="AL41" s="114"/>
      <c r="AM41" s="136">
        <v>48</v>
      </c>
      <c r="AN41" s="135">
        <f>AN40</f>
        <v>49</v>
      </c>
      <c r="AO41" s="114"/>
      <c r="AP41" s="136">
        <v>49</v>
      </c>
      <c r="AQ41" s="135">
        <f>AQ40</f>
        <v>51</v>
      </c>
    </row>
    <row r="42" spans="14:43">
      <c r="N42" s="114"/>
      <c r="O42" s="114"/>
      <c r="AJ42" s="134"/>
      <c r="AK42" s="134">
        <f>AK41-AK40</f>
        <v>0</v>
      </c>
      <c r="AL42" s="114"/>
      <c r="AM42" s="134"/>
      <c r="AN42" s="134">
        <f>AN41-AN40</f>
        <v>0</v>
      </c>
      <c r="AO42" s="114"/>
      <c r="AP42" s="134">
        <v>0</v>
      </c>
      <c r="AQ42" s="134">
        <f>AQ41-AQ40</f>
        <v>0</v>
      </c>
    </row>
  </sheetData>
  <mergeCells count="1">
    <mergeCell ref="F6:G6"/>
  </mergeCells>
  <conditionalFormatting sqref="F16:G16">
    <cfRule type="cellIs" dxfId="34" priority="27" operator="equal">
      <formula>0</formula>
    </cfRule>
  </conditionalFormatting>
  <conditionalFormatting sqref="I16:J16">
    <cfRule type="cellIs" dxfId="33" priority="25" operator="equal">
      <formula>0</formula>
    </cfRule>
  </conditionalFormatting>
  <conditionalFormatting sqref="Q35:R35">
    <cfRule type="cellIs" dxfId="32" priority="24" operator="equal">
      <formula>0</formula>
    </cfRule>
  </conditionalFormatting>
  <conditionalFormatting sqref="J10:K10">
    <cfRule type="cellIs" dxfId="31" priority="23" operator="equal">
      <formula>0</formula>
    </cfRule>
  </conditionalFormatting>
  <conditionalFormatting sqref="P10:Q10">
    <cfRule type="cellIs" dxfId="30" priority="22" operator="equal">
      <formula>0</formula>
    </cfRule>
  </conditionalFormatting>
  <conditionalFormatting sqref="K23:L23">
    <cfRule type="cellIs" dxfId="29" priority="21" operator="equal">
      <formula>0</formula>
    </cfRule>
  </conditionalFormatting>
  <conditionalFormatting sqref="S10:T10">
    <cfRule type="cellIs" dxfId="28" priority="20" operator="equal">
      <formula>0</formula>
    </cfRule>
  </conditionalFormatting>
  <conditionalFormatting sqref="J3">
    <cfRule type="cellIs" dxfId="27" priority="19" operator="equal">
      <formula>0</formula>
    </cfRule>
  </conditionalFormatting>
  <conditionalFormatting sqref="U16:V16">
    <cfRule type="cellIs" dxfId="26" priority="18" operator="equal">
      <formula>0</formula>
    </cfRule>
  </conditionalFormatting>
  <conditionalFormatting sqref="P16:Q16">
    <cfRule type="cellIs" dxfId="25" priority="17" operator="equal">
      <formula>0</formula>
    </cfRule>
  </conditionalFormatting>
  <conditionalFormatting sqref="Q29:R29">
    <cfRule type="cellIs" dxfId="24" priority="16" operator="equal">
      <formula>0</formula>
    </cfRule>
  </conditionalFormatting>
  <conditionalFormatting sqref="N29:O29">
    <cfRule type="cellIs" dxfId="23" priority="15" operator="equal">
      <formula>0</formula>
    </cfRule>
  </conditionalFormatting>
  <conditionalFormatting sqref="T29:U29">
    <cfRule type="cellIs" dxfId="22" priority="14" operator="equal">
      <formula>0</formula>
    </cfRule>
  </conditionalFormatting>
  <conditionalFormatting sqref="N23:O23">
    <cfRule type="cellIs" dxfId="21" priority="13" operator="equal">
      <formula>0</formula>
    </cfRule>
  </conditionalFormatting>
  <conditionalFormatting sqref="Q23:R23">
    <cfRule type="cellIs" dxfId="20" priority="12" operator="equal">
      <formula>0</formula>
    </cfRule>
  </conditionalFormatting>
  <conditionalFormatting sqref="M10:N10">
    <cfRule type="cellIs" dxfId="19" priority="11" operator="equal">
      <formula>0</formula>
    </cfRule>
  </conditionalFormatting>
  <conditionalFormatting sqref="T35:U35">
    <cfRule type="cellIs" dxfId="18" priority="10" operator="equal">
      <formula>0</formula>
    </cfRule>
  </conditionalFormatting>
  <conditionalFormatting sqref="W35:X35">
    <cfRule type="cellIs" dxfId="17" priority="9" operator="equal">
      <formula>0</formula>
    </cfRule>
  </conditionalFormatting>
  <conditionalFormatting sqref="Z35:AA35">
    <cfRule type="cellIs" dxfId="16" priority="8" operator="equal">
      <formula>0</formula>
    </cfRule>
  </conditionalFormatting>
  <conditionalFormatting sqref="AC35:AD35">
    <cfRule type="cellIs" dxfId="15" priority="7" operator="equal">
      <formula>0</formula>
    </cfRule>
  </conditionalFormatting>
  <conditionalFormatting sqref="AG35:AH35">
    <cfRule type="cellIs" dxfId="14" priority="6" operator="equal">
      <formula>0</formula>
    </cfRule>
  </conditionalFormatting>
  <conditionalFormatting sqref="AK35:AL35">
    <cfRule type="cellIs" dxfId="13" priority="5" operator="equal">
      <formula>0</formula>
    </cfRule>
  </conditionalFormatting>
  <conditionalFormatting sqref="AO35:AP35">
    <cfRule type="cellIs" dxfId="12" priority="4" operator="equal">
      <formula>0</formula>
    </cfRule>
  </conditionalFormatting>
  <conditionalFormatting sqref="AJ42:AK42">
    <cfRule type="cellIs" dxfId="11" priority="3" operator="equal">
      <formula>0</formula>
    </cfRule>
  </conditionalFormatting>
  <conditionalFormatting sqref="AM42:AN42">
    <cfRule type="cellIs" dxfId="10" priority="2" operator="equal">
      <formula>0</formula>
    </cfRule>
  </conditionalFormatting>
  <conditionalFormatting sqref="AP42:AQ42">
    <cfRule type="cellIs" dxfId="9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4998626667073579"/>
  </sheetPr>
  <dimension ref="A1:Z1000"/>
  <sheetViews>
    <sheetView showGridLines="0" workbookViewId="0">
      <selection activeCell="N15" sqref="N15"/>
    </sheetView>
  </sheetViews>
  <sheetFormatPr defaultColWidth="12.5703125" defaultRowHeight="15" customHeight="1"/>
  <cols>
    <col min="1" max="1" width="3" customWidth="1"/>
    <col min="2" max="2" width="13.5703125" customWidth="1"/>
    <col min="3" max="3" width="4" customWidth="1"/>
    <col min="4" max="4" width="4.85546875" customWidth="1"/>
    <col min="5" max="10" width="11" customWidth="1"/>
    <col min="11" max="11" width="3" customWidth="1"/>
    <col min="12" max="21" width="9" customWidth="1"/>
    <col min="22" max="26" width="8" customWidth="1"/>
  </cols>
  <sheetData>
    <row r="1" spans="1:26" ht="12.75" customHeight="1"/>
    <row r="2" spans="1:26" ht="12.75" customHeight="1"/>
    <row r="3" spans="1:26" ht="12.75" customHeight="1"/>
    <row r="4" spans="1:26" ht="12.75" customHeight="1"/>
    <row r="5" spans="1:26" ht="18" customHeight="1">
      <c r="B5" s="486" t="s">
        <v>323</v>
      </c>
      <c r="C5" s="577"/>
      <c r="D5" s="577"/>
      <c r="E5" s="577"/>
      <c r="F5" s="577"/>
      <c r="G5" s="577"/>
      <c r="H5" s="577"/>
      <c r="I5" s="577"/>
      <c r="J5" s="578"/>
    </row>
    <row r="6" spans="1:26" ht="18" customHeight="1">
      <c r="A6" s="1"/>
      <c r="B6" s="487" t="s">
        <v>324</v>
      </c>
      <c r="C6" s="579"/>
      <c r="D6" s="580"/>
      <c r="E6" s="488" t="s">
        <v>325</v>
      </c>
      <c r="F6" s="579"/>
      <c r="G6" s="579"/>
      <c r="H6" s="579"/>
      <c r="I6" s="579"/>
      <c r="J6" s="58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6" ht="18" customHeight="1">
      <c r="A7" s="1"/>
      <c r="B7" s="487" t="s">
        <v>326</v>
      </c>
      <c r="C7" s="579"/>
      <c r="D7" s="580"/>
      <c r="E7" s="488" t="s">
        <v>327</v>
      </c>
      <c r="F7" s="579"/>
      <c r="G7" s="579"/>
      <c r="H7" s="579"/>
      <c r="I7" s="579"/>
      <c r="J7" s="581"/>
      <c r="K7" s="1"/>
      <c r="O7" s="1"/>
      <c r="P7" s="1"/>
      <c r="Q7" s="1"/>
      <c r="R7" s="1"/>
      <c r="S7" s="1"/>
      <c r="T7" s="1"/>
      <c r="U7" s="1"/>
    </row>
    <row r="8" spans="1:26" ht="18" customHeight="1">
      <c r="A8" s="1"/>
      <c r="B8" s="489" t="s">
        <v>328</v>
      </c>
      <c r="C8" s="582"/>
      <c r="D8" s="583"/>
      <c r="E8" s="490" t="s">
        <v>329</v>
      </c>
      <c r="F8" s="582"/>
      <c r="G8" s="582"/>
      <c r="H8" s="582"/>
      <c r="I8" s="582"/>
      <c r="J8" s="584"/>
      <c r="K8" s="1"/>
      <c r="O8" s="1"/>
      <c r="P8" s="1"/>
      <c r="Q8" s="1"/>
      <c r="R8" s="1"/>
      <c r="S8" s="1"/>
      <c r="T8" s="1"/>
      <c r="U8" s="1"/>
    </row>
    <row r="9" spans="1:26" ht="18" customHeight="1">
      <c r="B9" s="491" t="s">
        <v>330</v>
      </c>
      <c r="C9" s="585"/>
      <c r="D9" s="585"/>
      <c r="E9" s="585"/>
      <c r="F9" s="585"/>
      <c r="G9" s="585"/>
      <c r="H9" s="585"/>
      <c r="I9" s="585"/>
      <c r="J9" s="586"/>
    </row>
    <row r="10" spans="1:26" ht="30" customHeight="1">
      <c r="A10" s="2"/>
      <c r="B10" s="3" t="s">
        <v>329</v>
      </c>
      <c r="C10" s="485" t="s">
        <v>331</v>
      </c>
      <c r="D10" s="585"/>
      <c r="E10" s="585"/>
      <c r="F10" s="585"/>
      <c r="G10" s="585"/>
      <c r="H10" s="585"/>
      <c r="I10" s="585"/>
      <c r="J10" s="58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>
      <c r="A11" s="2"/>
      <c r="B11" s="3"/>
      <c r="C11" s="485"/>
      <c r="D11" s="585"/>
      <c r="E11" s="585"/>
      <c r="F11" s="585"/>
      <c r="G11" s="585"/>
      <c r="H11" s="585"/>
      <c r="I11" s="585"/>
      <c r="J11" s="58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>
      <c r="A12" s="2"/>
      <c r="B12" s="3"/>
      <c r="C12" s="485"/>
      <c r="D12" s="585"/>
      <c r="E12" s="585"/>
      <c r="F12" s="585"/>
      <c r="G12" s="585"/>
      <c r="H12" s="585"/>
      <c r="I12" s="585"/>
      <c r="J12" s="58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>
      <c r="A13" s="2"/>
      <c r="B13" s="3"/>
      <c r="C13" s="485"/>
      <c r="D13" s="585"/>
      <c r="E13" s="585"/>
      <c r="F13" s="585"/>
      <c r="G13" s="585"/>
      <c r="H13" s="585"/>
      <c r="I13" s="585"/>
      <c r="J13" s="58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>
      <c r="A14" s="2"/>
      <c r="B14" s="3"/>
      <c r="C14" s="485"/>
      <c r="D14" s="585"/>
      <c r="E14" s="585"/>
      <c r="F14" s="585"/>
      <c r="G14" s="585"/>
      <c r="H14" s="585"/>
      <c r="I14" s="585"/>
      <c r="J14" s="58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>
      <c r="A15" s="2"/>
      <c r="B15" s="3"/>
      <c r="C15" s="485"/>
      <c r="D15" s="585"/>
      <c r="E15" s="585"/>
      <c r="F15" s="585"/>
      <c r="G15" s="585"/>
      <c r="H15" s="585"/>
      <c r="I15" s="585"/>
      <c r="J15" s="58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>
      <c r="A16" s="2"/>
      <c r="B16" s="3"/>
      <c r="C16" s="485"/>
      <c r="D16" s="585"/>
      <c r="E16" s="585"/>
      <c r="F16" s="585"/>
      <c r="G16" s="585"/>
      <c r="H16" s="585"/>
      <c r="I16" s="585"/>
      <c r="J16" s="58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C14:J14"/>
    <mergeCell ref="C15:J15"/>
    <mergeCell ref="C16:J16"/>
    <mergeCell ref="B5:J5"/>
    <mergeCell ref="B6:D6"/>
    <mergeCell ref="E6:J6"/>
    <mergeCell ref="B7:D7"/>
    <mergeCell ref="E7:J7"/>
    <mergeCell ref="B8:D8"/>
    <mergeCell ref="E8:J8"/>
    <mergeCell ref="B9:J9"/>
    <mergeCell ref="C10:J10"/>
    <mergeCell ref="C11:J11"/>
    <mergeCell ref="C12:J12"/>
    <mergeCell ref="C13:J1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350E-9E5A-49A2-8BD4-F94B7EB614B4}">
  <sheetPr>
    <tabColor theme="3" tint="0.34998626667073579"/>
  </sheetPr>
  <dimension ref="A1:S27"/>
  <sheetViews>
    <sheetView zoomScale="115" zoomScaleNormal="115" workbookViewId="0">
      <selection activeCell="K3" sqref="K3:L7"/>
    </sheetView>
  </sheetViews>
  <sheetFormatPr defaultRowHeight="12.75"/>
  <cols>
    <col min="2" max="2" width="8.85546875" bestFit="1" customWidth="1"/>
    <col min="3" max="3" width="18.28515625" customWidth="1"/>
    <col min="4" max="4" width="23.85546875" customWidth="1"/>
    <col min="5" max="5" width="22.42578125" customWidth="1"/>
    <col min="6" max="6" width="35" customWidth="1"/>
    <col min="7" max="7" width="16.85546875" customWidth="1"/>
    <col min="8" max="8" width="20.42578125" customWidth="1"/>
    <col min="9" max="9" width="21.28515625" customWidth="1"/>
    <col min="10" max="10" width="20.5703125" customWidth="1"/>
  </cols>
  <sheetData>
    <row r="1" spans="1:19" ht="45.75" customHeight="1">
      <c r="A1" s="493" t="s">
        <v>332</v>
      </c>
      <c r="B1" s="493"/>
      <c r="C1" s="493"/>
      <c r="D1" s="493"/>
      <c r="E1" s="493"/>
      <c r="F1" s="493"/>
      <c r="G1" s="493"/>
      <c r="H1" s="493"/>
      <c r="I1" s="493"/>
      <c r="J1" s="493"/>
      <c r="K1" s="102"/>
      <c r="L1" s="102"/>
    </row>
    <row r="2" spans="1:19" ht="45.75" customHeight="1" thickBot="1">
      <c r="A2" s="494" t="s">
        <v>325</v>
      </c>
      <c r="B2" s="494"/>
      <c r="C2" s="494"/>
      <c r="D2" s="494"/>
      <c r="E2" s="494"/>
      <c r="F2" s="494"/>
      <c r="G2" s="494"/>
      <c r="H2" s="494"/>
      <c r="I2" s="494"/>
      <c r="J2" s="494"/>
      <c r="K2" s="103"/>
      <c r="L2" s="103"/>
    </row>
    <row r="3" spans="1:19" ht="13.5" thickBot="1">
      <c r="A3" s="495" t="s">
        <v>333</v>
      </c>
      <c r="B3" s="76" t="s">
        <v>334</v>
      </c>
      <c r="C3" s="76"/>
      <c r="D3" s="496" t="s">
        <v>335</v>
      </c>
      <c r="E3" s="587"/>
      <c r="F3" s="588"/>
      <c r="G3" s="497" t="s">
        <v>336</v>
      </c>
      <c r="H3" s="497" t="s">
        <v>337</v>
      </c>
      <c r="I3" s="498" t="s">
        <v>338</v>
      </c>
      <c r="J3" s="499" t="s">
        <v>339</v>
      </c>
      <c r="K3" s="501" t="s">
        <v>340</v>
      </c>
      <c r="L3" s="500" t="s">
        <v>341</v>
      </c>
      <c r="O3" s="492" t="s">
        <v>342</v>
      </c>
      <c r="P3" s="588"/>
      <c r="Q3" s="5"/>
      <c r="R3" s="492" t="s">
        <v>343</v>
      </c>
      <c r="S3" s="588"/>
    </row>
    <row r="4" spans="1:19" ht="23.25" customHeight="1" thickBot="1">
      <c r="A4" s="589"/>
      <c r="B4" s="14" t="s">
        <v>344</v>
      </c>
      <c r="C4" s="14" t="s">
        <v>345</v>
      </c>
      <c r="D4" s="15" t="s">
        <v>346</v>
      </c>
      <c r="E4" s="15" t="s">
        <v>347</v>
      </c>
      <c r="F4" s="16" t="s">
        <v>348</v>
      </c>
      <c r="G4" s="590"/>
      <c r="H4" s="590"/>
      <c r="I4" s="589"/>
      <c r="J4" s="589"/>
      <c r="K4" s="502"/>
      <c r="L4" s="591"/>
      <c r="O4" s="98" t="s">
        <v>349</v>
      </c>
      <c r="P4" s="11">
        <v>1</v>
      </c>
      <c r="Q4" s="5"/>
      <c r="R4" s="10" t="s">
        <v>350</v>
      </c>
      <c r="S4" s="11">
        <v>1</v>
      </c>
    </row>
    <row r="5" spans="1:19" ht="56.25">
      <c r="A5" s="18" t="s">
        <v>351</v>
      </c>
      <c r="B5" s="19" t="s">
        <v>26</v>
      </c>
      <c r="C5" s="19" t="s">
        <v>352</v>
      </c>
      <c r="D5" s="20" t="s">
        <v>353</v>
      </c>
      <c r="E5" s="21" t="s">
        <v>354</v>
      </c>
      <c r="F5" s="20" t="s">
        <v>355</v>
      </c>
      <c r="G5" s="22" t="s">
        <v>356</v>
      </c>
      <c r="H5" s="23" t="s">
        <v>357</v>
      </c>
      <c r="I5" s="77" t="s">
        <v>358</v>
      </c>
      <c r="J5" s="78" t="s">
        <v>359</v>
      </c>
      <c r="K5" s="80" t="s">
        <v>360</v>
      </c>
      <c r="L5" s="24">
        <v>0.08</v>
      </c>
      <c r="O5" s="100" t="s">
        <v>361</v>
      </c>
      <c r="P5" s="13">
        <v>2</v>
      </c>
      <c r="Q5" s="5"/>
      <c r="R5" s="12" t="s">
        <v>362</v>
      </c>
      <c r="S5" s="13">
        <v>2</v>
      </c>
    </row>
    <row r="6" spans="1:19" ht="45">
      <c r="A6" s="18" t="s">
        <v>363</v>
      </c>
      <c r="B6" s="19" t="s">
        <v>26</v>
      </c>
      <c r="C6" s="19" t="s">
        <v>364</v>
      </c>
      <c r="D6" s="20" t="s">
        <v>365</v>
      </c>
      <c r="E6" s="21" t="s">
        <v>366</v>
      </c>
      <c r="F6" s="20" t="s">
        <v>367</v>
      </c>
      <c r="G6" s="22" t="s">
        <v>196</v>
      </c>
      <c r="H6" s="23" t="s">
        <v>357</v>
      </c>
      <c r="I6" s="77" t="s">
        <v>368</v>
      </c>
      <c r="J6" s="78" t="s">
        <v>369</v>
      </c>
      <c r="K6" s="80" t="s">
        <v>360</v>
      </c>
      <c r="L6" s="24">
        <v>0.16</v>
      </c>
      <c r="O6" s="12" t="s">
        <v>370</v>
      </c>
      <c r="P6" s="13">
        <v>3</v>
      </c>
      <c r="Q6" s="5"/>
      <c r="R6" s="12" t="s">
        <v>371</v>
      </c>
      <c r="S6" s="13">
        <v>3</v>
      </c>
    </row>
    <row r="7" spans="1:19" ht="45">
      <c r="A7" s="18" t="s">
        <v>372</v>
      </c>
      <c r="B7" s="19" t="s">
        <v>26</v>
      </c>
      <c r="C7" s="19" t="s">
        <v>373</v>
      </c>
      <c r="D7" s="20" t="s">
        <v>374</v>
      </c>
      <c r="E7" s="21" t="s">
        <v>375</v>
      </c>
      <c r="F7" s="20" t="s">
        <v>376</v>
      </c>
      <c r="G7" s="22" t="s">
        <v>356</v>
      </c>
      <c r="H7" s="23" t="s">
        <v>357</v>
      </c>
      <c r="I7" s="77" t="s">
        <v>377</v>
      </c>
      <c r="J7" s="78" t="s">
        <v>378</v>
      </c>
      <c r="K7" s="80" t="s">
        <v>360</v>
      </c>
      <c r="L7" s="24">
        <v>0.08</v>
      </c>
      <c r="O7" s="25" t="s">
        <v>379</v>
      </c>
      <c r="P7" s="26">
        <v>4</v>
      </c>
      <c r="Q7" s="27"/>
      <c r="R7" s="25" t="s">
        <v>380</v>
      </c>
      <c r="S7" s="26">
        <v>4</v>
      </c>
    </row>
    <row r="8" spans="1:19" ht="45.75" thickBot="1">
      <c r="A8" s="18" t="s">
        <v>381</v>
      </c>
      <c r="B8" s="19" t="s">
        <v>382</v>
      </c>
      <c r="C8" s="19" t="s">
        <v>383</v>
      </c>
      <c r="D8" s="20" t="s">
        <v>384</v>
      </c>
      <c r="E8" s="21" t="s">
        <v>385</v>
      </c>
      <c r="F8" s="20" t="s">
        <v>386</v>
      </c>
      <c r="G8" s="22" t="s">
        <v>196</v>
      </c>
      <c r="H8" s="23" t="s">
        <v>387</v>
      </c>
      <c r="I8" s="77" t="s">
        <v>388</v>
      </c>
      <c r="J8" s="78" t="s">
        <v>389</v>
      </c>
      <c r="K8" s="80" t="s">
        <v>360</v>
      </c>
      <c r="L8" s="24">
        <v>0.04</v>
      </c>
      <c r="O8" s="99" t="s">
        <v>390</v>
      </c>
      <c r="P8" s="29">
        <v>3</v>
      </c>
      <c r="Q8" s="27"/>
      <c r="R8" s="99" t="s">
        <v>391</v>
      </c>
      <c r="S8" s="26">
        <v>4</v>
      </c>
    </row>
    <row r="9" spans="1:19" ht="45.75" thickBot="1">
      <c r="A9" s="18" t="s">
        <v>392</v>
      </c>
      <c r="B9" s="19" t="s">
        <v>382</v>
      </c>
      <c r="C9" s="19" t="s">
        <v>393</v>
      </c>
      <c r="D9" s="20" t="s">
        <v>394</v>
      </c>
      <c r="E9" s="21" t="s">
        <v>395</v>
      </c>
      <c r="F9" s="79" t="s">
        <v>396</v>
      </c>
      <c r="G9" s="97" t="s">
        <v>356</v>
      </c>
      <c r="H9" s="23" t="s">
        <v>397</v>
      </c>
      <c r="I9" s="77" t="s">
        <v>398</v>
      </c>
      <c r="J9" s="77" t="s">
        <v>399</v>
      </c>
      <c r="K9" s="80" t="s">
        <v>360</v>
      </c>
      <c r="L9" s="24">
        <v>0.08</v>
      </c>
      <c r="O9" s="99" t="s">
        <v>391</v>
      </c>
      <c r="P9" s="29">
        <v>4</v>
      </c>
      <c r="Q9" s="27"/>
      <c r="R9" s="99" t="s">
        <v>391</v>
      </c>
      <c r="S9" s="26">
        <v>4</v>
      </c>
    </row>
    <row r="10" spans="1:19" ht="45.75" thickBot="1">
      <c r="A10" s="18" t="s">
        <v>400</v>
      </c>
      <c r="B10" s="19" t="s">
        <v>382</v>
      </c>
      <c r="C10" s="19" t="s">
        <v>401</v>
      </c>
      <c r="D10" s="20" t="s">
        <v>402</v>
      </c>
      <c r="E10" s="21" t="s">
        <v>403</v>
      </c>
      <c r="F10" s="20" t="s">
        <v>404</v>
      </c>
      <c r="G10" s="22" t="s">
        <v>196</v>
      </c>
      <c r="H10" s="23" t="s">
        <v>397</v>
      </c>
      <c r="I10" s="77" t="s">
        <v>405</v>
      </c>
      <c r="J10" s="78" t="s">
        <v>406</v>
      </c>
      <c r="K10" s="80" t="s">
        <v>360</v>
      </c>
      <c r="L10" s="24">
        <v>0.08</v>
      </c>
      <c r="O10" s="99" t="s">
        <v>390</v>
      </c>
      <c r="P10" s="29">
        <v>3</v>
      </c>
      <c r="Q10" s="27"/>
      <c r="R10" s="99" t="s">
        <v>391</v>
      </c>
      <c r="S10" s="26">
        <v>4</v>
      </c>
    </row>
    <row r="11" spans="1:19" ht="45.75" thickBot="1">
      <c r="A11" s="18" t="s">
        <v>407</v>
      </c>
      <c r="B11" s="19" t="s">
        <v>408</v>
      </c>
      <c r="C11" s="19" t="s">
        <v>409</v>
      </c>
      <c r="D11" s="79" t="s">
        <v>410</v>
      </c>
      <c r="E11" s="21" t="s">
        <v>411</v>
      </c>
      <c r="F11" s="79" t="s">
        <v>412</v>
      </c>
      <c r="G11" s="22" t="s">
        <v>196</v>
      </c>
      <c r="H11" s="23" t="s">
        <v>357</v>
      </c>
      <c r="I11" s="77" t="s">
        <v>413</v>
      </c>
      <c r="J11" s="78" t="s">
        <v>414</v>
      </c>
      <c r="K11" s="80" t="s">
        <v>360</v>
      </c>
      <c r="L11" s="24">
        <v>0.08</v>
      </c>
      <c r="O11" s="99" t="s">
        <v>415</v>
      </c>
      <c r="P11" s="29">
        <v>2</v>
      </c>
      <c r="Q11" s="27"/>
      <c r="R11" s="99" t="s">
        <v>390</v>
      </c>
      <c r="S11" s="26">
        <v>3</v>
      </c>
    </row>
    <row r="12" spans="1:19" ht="45.75" thickBot="1">
      <c r="A12" s="91" t="s">
        <v>416</v>
      </c>
      <c r="B12" s="81" t="s">
        <v>34</v>
      </c>
      <c r="C12" s="81" t="s">
        <v>417</v>
      </c>
      <c r="D12" s="82" t="s">
        <v>418</v>
      </c>
      <c r="E12" s="83" t="s">
        <v>419</v>
      </c>
      <c r="F12" s="82" t="s">
        <v>420</v>
      </c>
      <c r="G12" s="88" t="s">
        <v>417</v>
      </c>
      <c r="H12" s="84" t="s">
        <v>357</v>
      </c>
      <c r="I12" s="85" t="s">
        <v>421</v>
      </c>
      <c r="J12" s="85" t="s">
        <v>422</v>
      </c>
      <c r="K12" s="81" t="s">
        <v>360</v>
      </c>
      <c r="L12" s="86">
        <v>0.2</v>
      </c>
      <c r="O12" s="99" t="s">
        <v>390</v>
      </c>
      <c r="P12" s="29">
        <v>3</v>
      </c>
      <c r="Q12" s="27"/>
      <c r="R12" s="99" t="s">
        <v>391</v>
      </c>
      <c r="S12" s="26">
        <v>4</v>
      </c>
    </row>
    <row r="13" spans="1:19" ht="45.75" thickBot="1">
      <c r="A13" s="87" t="s">
        <v>423</v>
      </c>
      <c r="B13" s="89" t="s">
        <v>408</v>
      </c>
      <c r="C13" s="81" t="s">
        <v>424</v>
      </c>
      <c r="D13" s="96" t="s">
        <v>425</v>
      </c>
      <c r="E13" s="92" t="s">
        <v>426</v>
      </c>
      <c r="F13" s="92" t="s">
        <v>427</v>
      </c>
      <c r="G13" s="90" t="s">
        <v>356</v>
      </c>
      <c r="H13" s="93" t="s">
        <v>357</v>
      </c>
      <c r="I13" s="94" t="s">
        <v>428</v>
      </c>
      <c r="J13" s="96" t="s">
        <v>429</v>
      </c>
      <c r="K13" s="89" t="s">
        <v>360</v>
      </c>
      <c r="L13" s="87">
        <v>0.16</v>
      </c>
      <c r="O13" s="99" t="s">
        <v>391</v>
      </c>
      <c r="P13" s="29">
        <v>4</v>
      </c>
      <c r="Q13" s="27"/>
      <c r="R13" s="99" t="s">
        <v>391</v>
      </c>
      <c r="S13" s="26">
        <v>4</v>
      </c>
    </row>
    <row r="14" spans="1:19" ht="45.75" thickBot="1">
      <c r="A14" s="87" t="s">
        <v>430</v>
      </c>
      <c r="B14" s="89" t="s">
        <v>431</v>
      </c>
      <c r="C14" s="89" t="s">
        <v>432</v>
      </c>
      <c r="D14" s="92" t="s">
        <v>433</v>
      </c>
      <c r="E14" s="92" t="s">
        <v>434</v>
      </c>
      <c r="F14" s="92" t="s">
        <v>435</v>
      </c>
      <c r="G14" s="22" t="s">
        <v>196</v>
      </c>
      <c r="H14" s="93" t="s">
        <v>397</v>
      </c>
      <c r="I14" s="94" t="s">
        <v>436</v>
      </c>
      <c r="J14" s="95" t="s">
        <v>437</v>
      </c>
      <c r="K14" s="89" t="s">
        <v>360</v>
      </c>
      <c r="L14" s="101">
        <v>0.08</v>
      </c>
      <c r="M14" s="87"/>
      <c r="O14" s="99" t="s">
        <v>390</v>
      </c>
      <c r="P14" s="29">
        <v>3</v>
      </c>
      <c r="Q14" s="27"/>
      <c r="R14" s="99" t="s">
        <v>390</v>
      </c>
    </row>
    <row r="15" spans="1:19" ht="45.75" thickBot="1">
      <c r="A15" s="87" t="s">
        <v>438</v>
      </c>
      <c r="B15" s="89" t="s">
        <v>41</v>
      </c>
      <c r="C15" s="89" t="s">
        <v>439</v>
      </c>
      <c r="D15" s="92" t="s">
        <v>440</v>
      </c>
      <c r="E15" s="92" t="s">
        <v>441</v>
      </c>
      <c r="F15" s="92" t="s">
        <v>442</v>
      </c>
      <c r="G15" s="90" t="s">
        <v>443</v>
      </c>
      <c r="H15" s="93" t="s">
        <v>357</v>
      </c>
      <c r="I15" s="94" t="s">
        <v>444</v>
      </c>
      <c r="J15" s="95" t="s">
        <v>445</v>
      </c>
      <c r="K15" s="89" t="s">
        <v>360</v>
      </c>
      <c r="L15" s="101">
        <v>0.08</v>
      </c>
      <c r="O15" s="99" t="s">
        <v>415</v>
      </c>
      <c r="P15" s="29">
        <v>2</v>
      </c>
      <c r="Q15" s="27"/>
      <c r="R15" s="99" t="s">
        <v>415</v>
      </c>
      <c r="S15" s="26">
        <v>2</v>
      </c>
    </row>
    <row r="16" spans="1:19" ht="45.75" thickBot="1">
      <c r="A16" s="87" t="s">
        <v>446</v>
      </c>
      <c r="B16" s="89" t="s">
        <v>220</v>
      </c>
      <c r="C16" s="89" t="s">
        <v>447</v>
      </c>
      <c r="D16" s="92" t="s">
        <v>448</v>
      </c>
      <c r="E16" s="92" t="s">
        <v>449</v>
      </c>
      <c r="F16" s="92" t="s">
        <v>450</v>
      </c>
      <c r="G16" s="90" t="s">
        <v>220</v>
      </c>
      <c r="H16" s="93" t="s">
        <v>397</v>
      </c>
      <c r="I16" s="94" t="s">
        <v>451</v>
      </c>
      <c r="J16" s="95" t="s">
        <v>452</v>
      </c>
      <c r="K16" s="89" t="s">
        <v>360</v>
      </c>
      <c r="L16" s="101">
        <v>0.08</v>
      </c>
      <c r="O16" s="99" t="s">
        <v>391</v>
      </c>
      <c r="P16" s="29">
        <v>4</v>
      </c>
      <c r="Q16" s="27"/>
      <c r="R16" s="99" t="s">
        <v>391</v>
      </c>
      <c r="S16" s="26">
        <v>4</v>
      </c>
    </row>
    <row r="17" spans="1:19" ht="45.75" thickBot="1">
      <c r="A17" s="87" t="s">
        <v>453</v>
      </c>
      <c r="B17" s="89" t="s">
        <v>58</v>
      </c>
      <c r="C17" s="89" t="s">
        <v>454</v>
      </c>
      <c r="D17" s="92" t="s">
        <v>455</v>
      </c>
      <c r="E17" s="92" t="s">
        <v>456</v>
      </c>
      <c r="F17" s="92" t="s">
        <v>457</v>
      </c>
      <c r="G17" s="90" t="s">
        <v>356</v>
      </c>
      <c r="H17" s="93" t="s">
        <v>387</v>
      </c>
      <c r="I17" s="94" t="s">
        <v>458</v>
      </c>
      <c r="J17" s="94" t="s">
        <v>459</v>
      </c>
      <c r="K17" s="89" t="s">
        <v>360</v>
      </c>
      <c r="L17" s="87">
        <v>0.08</v>
      </c>
      <c r="O17" s="99" t="s">
        <v>391</v>
      </c>
      <c r="P17" s="29">
        <v>4</v>
      </c>
      <c r="Q17" s="27"/>
      <c r="R17" s="99" t="s">
        <v>391</v>
      </c>
      <c r="S17" s="26">
        <v>4</v>
      </c>
    </row>
    <row r="18" spans="1:19" ht="45.75" thickBot="1">
      <c r="A18" s="87" t="s">
        <v>460</v>
      </c>
      <c r="B18" s="89" t="s">
        <v>461</v>
      </c>
      <c r="C18" s="89" t="s">
        <v>462</v>
      </c>
      <c r="D18" s="92" t="s">
        <v>463</v>
      </c>
      <c r="E18" s="92" t="s">
        <v>464</v>
      </c>
      <c r="F18" s="92" t="s">
        <v>465</v>
      </c>
      <c r="G18" s="90" t="s">
        <v>356</v>
      </c>
      <c r="H18" s="93" t="s">
        <v>357</v>
      </c>
      <c r="I18" s="94" t="s">
        <v>466</v>
      </c>
      <c r="J18" s="95" t="s">
        <v>467</v>
      </c>
      <c r="K18" s="89" t="s">
        <v>360</v>
      </c>
      <c r="L18" s="87">
        <v>0.08</v>
      </c>
      <c r="O18" s="99" t="s">
        <v>390</v>
      </c>
      <c r="P18" s="29">
        <v>3</v>
      </c>
      <c r="Q18" s="27"/>
      <c r="R18" s="99" t="s">
        <v>391</v>
      </c>
      <c r="S18" s="26">
        <v>4</v>
      </c>
    </row>
    <row r="19" spans="1:19" ht="45.75" thickBot="1">
      <c r="A19" s="87" t="s">
        <v>468</v>
      </c>
      <c r="B19" s="89" t="s">
        <v>469</v>
      </c>
      <c r="C19" s="89" t="s">
        <v>470</v>
      </c>
      <c r="D19" s="92" t="s">
        <v>471</v>
      </c>
      <c r="E19" s="92" t="s">
        <v>472</v>
      </c>
      <c r="F19" s="92" t="s">
        <v>473</v>
      </c>
      <c r="G19" s="88" t="s">
        <v>417</v>
      </c>
      <c r="H19" s="93" t="s">
        <v>397</v>
      </c>
      <c r="I19" s="94" t="s">
        <v>474</v>
      </c>
      <c r="J19" s="95" t="s">
        <v>475</v>
      </c>
      <c r="K19" s="89" t="s">
        <v>360</v>
      </c>
      <c r="L19" s="87">
        <v>0.2</v>
      </c>
      <c r="O19" s="99" t="s">
        <v>415</v>
      </c>
      <c r="P19" s="29">
        <v>2</v>
      </c>
      <c r="R19" s="99" t="s">
        <v>390</v>
      </c>
      <c r="S19" s="26">
        <v>3</v>
      </c>
    </row>
    <row r="20" spans="1:19" ht="45.75" thickBot="1">
      <c r="A20" s="87" t="s">
        <v>476</v>
      </c>
      <c r="B20" s="89" t="s">
        <v>26</v>
      </c>
      <c r="C20" s="89" t="s">
        <v>477</v>
      </c>
      <c r="D20" s="92" t="s">
        <v>478</v>
      </c>
      <c r="E20" s="92" t="s">
        <v>479</v>
      </c>
      <c r="F20" s="92" t="s">
        <v>480</v>
      </c>
      <c r="G20" s="90" t="s">
        <v>356</v>
      </c>
      <c r="H20" s="93" t="s">
        <v>357</v>
      </c>
      <c r="I20" s="94" t="s">
        <v>481</v>
      </c>
      <c r="J20" s="95" t="s">
        <v>482</v>
      </c>
      <c r="K20" s="89" t="s">
        <v>360</v>
      </c>
      <c r="L20" s="87">
        <v>0.08</v>
      </c>
      <c r="O20" s="99" t="s">
        <v>390</v>
      </c>
      <c r="P20" s="29">
        <v>3</v>
      </c>
      <c r="R20" s="99" t="s">
        <v>390</v>
      </c>
      <c r="S20" s="26">
        <v>3</v>
      </c>
    </row>
    <row r="21" spans="1:19" ht="45.75" thickBot="1">
      <c r="A21" s="87" t="s">
        <v>483</v>
      </c>
      <c r="B21" s="89" t="s">
        <v>382</v>
      </c>
      <c r="C21" s="89" t="s">
        <v>484</v>
      </c>
      <c r="D21" s="92" t="s">
        <v>485</v>
      </c>
      <c r="E21" s="92" t="s">
        <v>486</v>
      </c>
      <c r="F21" s="92" t="s">
        <v>487</v>
      </c>
      <c r="G21" s="22" t="s">
        <v>196</v>
      </c>
      <c r="H21" s="93" t="s">
        <v>357</v>
      </c>
      <c r="I21" s="94" t="s">
        <v>488</v>
      </c>
      <c r="J21" s="95" t="s">
        <v>489</v>
      </c>
      <c r="K21" s="89" t="s">
        <v>360</v>
      </c>
      <c r="L21" s="87">
        <v>0.08</v>
      </c>
      <c r="O21" s="99" t="s">
        <v>391</v>
      </c>
      <c r="P21" s="29">
        <v>4</v>
      </c>
      <c r="R21" s="99" t="s">
        <v>391</v>
      </c>
      <c r="S21" s="26">
        <v>4</v>
      </c>
    </row>
    <row r="22" spans="1:19" ht="45.75" thickBot="1">
      <c r="A22" s="87" t="s">
        <v>490</v>
      </c>
      <c r="B22" s="89" t="s">
        <v>408</v>
      </c>
      <c r="C22" s="89" t="s">
        <v>491</v>
      </c>
      <c r="D22" s="92" t="s">
        <v>492</v>
      </c>
      <c r="E22" s="92" t="s">
        <v>493</v>
      </c>
      <c r="F22" s="92" t="s">
        <v>494</v>
      </c>
      <c r="G22" s="90" t="s">
        <v>356</v>
      </c>
      <c r="H22" s="93" t="s">
        <v>495</v>
      </c>
      <c r="I22" s="94" t="s">
        <v>496</v>
      </c>
      <c r="J22" s="95" t="s">
        <v>497</v>
      </c>
      <c r="K22" s="89" t="s">
        <v>360</v>
      </c>
      <c r="L22" s="87">
        <v>0.04</v>
      </c>
      <c r="O22" s="99" t="s">
        <v>391</v>
      </c>
      <c r="P22" s="29">
        <v>4</v>
      </c>
      <c r="R22" s="99" t="s">
        <v>391</v>
      </c>
      <c r="S22" s="26">
        <v>4</v>
      </c>
    </row>
    <row r="23" spans="1:19" ht="45.75" thickBot="1">
      <c r="A23" s="87" t="s">
        <v>498</v>
      </c>
      <c r="B23" s="89" t="s">
        <v>220</v>
      </c>
      <c r="C23" s="89" t="s">
        <v>499</v>
      </c>
      <c r="D23" s="92" t="s">
        <v>500</v>
      </c>
      <c r="E23" s="92" t="s">
        <v>501</v>
      </c>
      <c r="F23" s="92" t="s">
        <v>502</v>
      </c>
      <c r="G23" s="90" t="s">
        <v>220</v>
      </c>
      <c r="H23" s="93" t="s">
        <v>357</v>
      </c>
      <c r="I23" s="94" t="s">
        <v>503</v>
      </c>
      <c r="J23" s="95" t="s">
        <v>504</v>
      </c>
      <c r="K23" s="89" t="s">
        <v>360</v>
      </c>
      <c r="L23" s="87">
        <v>0.08</v>
      </c>
      <c r="O23" s="99" t="s">
        <v>390</v>
      </c>
      <c r="P23" s="29">
        <v>3</v>
      </c>
      <c r="R23" s="99" t="s">
        <v>390</v>
      </c>
      <c r="S23" s="26">
        <v>3</v>
      </c>
    </row>
    <row r="24" spans="1:19" ht="45.75" thickBot="1">
      <c r="A24" s="87" t="s">
        <v>505</v>
      </c>
      <c r="B24" s="89" t="s">
        <v>506</v>
      </c>
      <c r="C24" s="89" t="s">
        <v>507</v>
      </c>
      <c r="D24" s="92" t="s">
        <v>508</v>
      </c>
      <c r="E24" s="92" t="s">
        <v>509</v>
      </c>
      <c r="F24" s="92" t="s">
        <v>510</v>
      </c>
      <c r="G24" s="90" t="s">
        <v>511</v>
      </c>
      <c r="H24" s="93" t="s">
        <v>357</v>
      </c>
      <c r="I24" s="94" t="s">
        <v>512</v>
      </c>
      <c r="J24" s="95" t="s">
        <v>513</v>
      </c>
      <c r="K24" s="89" t="s">
        <v>360</v>
      </c>
      <c r="L24" s="87">
        <v>0.08</v>
      </c>
      <c r="O24" s="99" t="s">
        <v>514</v>
      </c>
      <c r="P24" s="29">
        <v>1</v>
      </c>
      <c r="R24" s="99" t="s">
        <v>415</v>
      </c>
      <c r="S24" s="26">
        <v>2</v>
      </c>
    </row>
    <row r="25" spans="1:19" ht="26.25" thickBot="1">
      <c r="O25" s="99" t="s">
        <v>514</v>
      </c>
      <c r="P25" s="29">
        <v>1</v>
      </c>
      <c r="R25" s="99" t="s">
        <v>415</v>
      </c>
      <c r="S25" s="26">
        <v>2</v>
      </c>
    </row>
    <row r="26" spans="1:19" ht="13.5" thickBot="1">
      <c r="O26" s="99" t="s">
        <v>390</v>
      </c>
      <c r="P26" s="29">
        <v>3</v>
      </c>
      <c r="R26" s="99" t="s">
        <v>390</v>
      </c>
      <c r="S26" s="26">
        <v>3</v>
      </c>
    </row>
    <row r="27" spans="1:19" ht="13.5" thickBot="1">
      <c r="O27" s="99" t="s">
        <v>390</v>
      </c>
      <c r="P27" s="29">
        <v>3</v>
      </c>
      <c r="R27" s="99" t="s">
        <v>391</v>
      </c>
      <c r="S27" s="26">
        <v>4</v>
      </c>
    </row>
  </sheetData>
  <mergeCells count="12">
    <mergeCell ref="O3:P3"/>
    <mergeCell ref="R3:S3"/>
    <mergeCell ref="A1:J1"/>
    <mergeCell ref="A2:J2"/>
    <mergeCell ref="A3:A4"/>
    <mergeCell ref="D3:F3"/>
    <mergeCell ref="G3:G4"/>
    <mergeCell ref="H3:H4"/>
    <mergeCell ref="I3:I4"/>
    <mergeCell ref="J3:J4"/>
    <mergeCell ref="L3:L4"/>
    <mergeCell ref="K3:K4"/>
  </mergeCells>
  <conditionalFormatting sqref="L14:M14 L15:L24 L5:L13">
    <cfRule type="cellIs" dxfId="8" priority="1" operator="between">
      <formula>0.005</formula>
      <formula>0.04</formula>
    </cfRule>
    <cfRule type="cellIs" dxfId="7" priority="2" operator="between">
      <formula>0.05</formula>
      <formula>0.17</formula>
    </cfRule>
    <cfRule type="cellIs" dxfId="6" priority="3" operator="between">
      <formula>0.18</formula>
      <formula>0.81</formula>
    </cfRule>
  </conditionalFormatting>
  <dataValidations count="1">
    <dataValidation type="list" allowBlank="1" showInputMessage="1" showErrorMessage="1" prompt=" - " sqref="H5:H24" xr:uid="{35550611-92EB-453C-8906-58F2D1F91080}">
      <formula1>"Evitar,Transferir,Mitigar,Aceitar"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4998626667073579"/>
  </sheetPr>
  <dimension ref="A1:AJ999"/>
  <sheetViews>
    <sheetView showGridLines="0" tabSelected="1" zoomScale="85" zoomScaleNormal="85" workbookViewId="0">
      <pane ySplit="7" topLeftCell="F27" activePane="bottomLeft" state="frozen"/>
      <selection pane="bottomLeft" activeCell="F27" sqref="D25:F27"/>
      <selection activeCell="A8" sqref="A8"/>
    </sheetView>
  </sheetViews>
  <sheetFormatPr defaultColWidth="12.5703125" defaultRowHeight="15" customHeight="1"/>
  <cols>
    <col min="1" max="1" width="7.42578125" customWidth="1"/>
    <col min="2" max="2" width="18.28515625" customWidth="1"/>
    <col min="3" max="3" width="17.7109375" customWidth="1"/>
    <col min="4" max="4" width="22.5703125" customWidth="1"/>
    <col min="5" max="5" width="12.7109375" customWidth="1"/>
    <col min="6" max="6" width="17.140625" customWidth="1"/>
    <col min="7" max="7" width="13.140625" customWidth="1"/>
    <col min="8" max="8" width="14.28515625" customWidth="1"/>
    <col min="9" max="9" width="10" customWidth="1"/>
    <col min="10" max="10" width="11.5703125" customWidth="1"/>
    <col min="11" max="11" width="11" customWidth="1"/>
    <col min="12" max="12" width="17.42578125" hidden="1" customWidth="1"/>
    <col min="13" max="13" width="11.7109375" customWidth="1"/>
    <col min="14" max="15" width="9.140625" customWidth="1"/>
    <col min="16" max="16" width="8.85546875" customWidth="1"/>
    <col min="17" max="17" width="10" customWidth="1"/>
    <col min="18" max="18" width="14.28515625" customWidth="1"/>
    <col min="19" max="36" width="9.140625" customWidth="1"/>
  </cols>
  <sheetData>
    <row r="1" spans="1:36" ht="13.5" customHeight="1">
      <c r="A1" s="503" t="s">
        <v>515</v>
      </c>
      <c r="B1" s="592"/>
      <c r="C1" s="592"/>
      <c r="D1" s="592"/>
      <c r="E1" s="592"/>
      <c r="F1" s="30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92" t="s">
        <v>342</v>
      </c>
      <c r="AG1" s="588"/>
      <c r="AH1" s="5"/>
      <c r="AI1" s="492" t="s">
        <v>343</v>
      </c>
      <c r="AJ1" s="588"/>
    </row>
    <row r="2" spans="1:36" ht="24" customHeight="1">
      <c r="A2" s="593"/>
      <c r="B2" s="592"/>
      <c r="C2" s="592"/>
      <c r="D2" s="592"/>
      <c r="E2" s="592"/>
      <c r="F2" s="30"/>
      <c r="G2" s="6"/>
      <c r="H2" s="6"/>
      <c r="I2" s="6"/>
      <c r="J2" s="6"/>
      <c r="K2" s="31" t="s">
        <v>516</v>
      </c>
      <c r="L2" s="32"/>
      <c r="M2" s="32">
        <v>10000</v>
      </c>
      <c r="N2" s="33" t="s">
        <v>517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8"/>
      <c r="AG2" s="9"/>
      <c r="AH2" s="5"/>
      <c r="AI2" s="106"/>
      <c r="AJ2" s="107"/>
    </row>
    <row r="3" spans="1:36" ht="23.25" customHeight="1">
      <c r="A3" s="593"/>
      <c r="B3" s="592"/>
      <c r="C3" s="592"/>
      <c r="D3" s="592"/>
      <c r="E3" s="592"/>
      <c r="F3" s="30"/>
      <c r="G3" s="6"/>
      <c r="H3" s="6"/>
      <c r="I3" s="6"/>
      <c r="J3" s="6"/>
      <c r="K3" s="34" t="s">
        <v>518</v>
      </c>
      <c r="L3" s="35"/>
      <c r="M3" s="35">
        <v>30</v>
      </c>
      <c r="N3" s="36" t="s">
        <v>519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8"/>
      <c r="AG3" s="9"/>
      <c r="AH3" s="5"/>
      <c r="AI3" s="106"/>
      <c r="AJ3" s="107"/>
    </row>
    <row r="4" spans="1:36" ht="22.5" customHeight="1">
      <c r="A4" s="503" t="e">
        <f>#REF!</f>
        <v>#REF!</v>
      </c>
      <c r="B4" s="592"/>
      <c r="C4" s="592"/>
      <c r="D4" s="592"/>
      <c r="E4" s="592"/>
      <c r="F4" s="30"/>
      <c r="G4" s="6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8"/>
      <c r="AG4" s="9"/>
      <c r="AH4" s="5"/>
      <c r="AI4" s="106"/>
      <c r="AJ4" s="107"/>
    </row>
    <row r="5" spans="1:36" ht="26.25" customHeight="1">
      <c r="A5" s="590"/>
      <c r="B5" s="594"/>
      <c r="C5" s="594"/>
      <c r="D5" s="594"/>
      <c r="E5" s="594"/>
      <c r="F5" s="30"/>
      <c r="G5" s="6"/>
      <c r="H5" s="6"/>
      <c r="I5" s="4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10" t="s">
        <v>349</v>
      </c>
      <c r="AG5" s="11">
        <v>1</v>
      </c>
      <c r="AH5" s="5"/>
      <c r="AI5" s="10" t="s">
        <v>350</v>
      </c>
      <c r="AJ5" s="11">
        <v>1</v>
      </c>
    </row>
    <row r="6" spans="1:36" ht="26.25" customHeight="1">
      <c r="A6" s="37" t="s">
        <v>333</v>
      </c>
      <c r="B6" s="496" t="s">
        <v>335</v>
      </c>
      <c r="C6" s="587"/>
      <c r="D6" s="588"/>
      <c r="E6" s="108" t="s">
        <v>336</v>
      </c>
      <c r="F6" s="506" t="s">
        <v>520</v>
      </c>
      <c r="G6" s="504" t="s">
        <v>521</v>
      </c>
      <c r="H6" s="595"/>
      <c r="I6" s="595"/>
      <c r="J6" s="596"/>
      <c r="K6" s="38" t="s">
        <v>522</v>
      </c>
      <c r="L6" s="109"/>
      <c r="M6" s="505" t="s">
        <v>523</v>
      </c>
      <c r="N6" s="505" t="s">
        <v>524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12" t="s">
        <v>361</v>
      </c>
      <c r="AG6" s="13">
        <v>2</v>
      </c>
      <c r="AH6" s="5"/>
      <c r="AI6" s="12" t="s">
        <v>362</v>
      </c>
      <c r="AJ6" s="13">
        <v>2</v>
      </c>
    </row>
    <row r="7" spans="1:36" ht="34.5" customHeight="1">
      <c r="A7" s="14"/>
      <c r="B7" s="15" t="s">
        <v>525</v>
      </c>
      <c r="C7" s="15" t="s">
        <v>526</v>
      </c>
      <c r="D7" s="16" t="s">
        <v>527</v>
      </c>
      <c r="E7" s="39"/>
      <c r="F7" s="507"/>
      <c r="G7" s="40" t="s">
        <v>528</v>
      </c>
      <c r="H7" s="41" t="s">
        <v>529</v>
      </c>
      <c r="I7" s="41" t="s">
        <v>530</v>
      </c>
      <c r="J7" s="42" t="s">
        <v>531</v>
      </c>
      <c r="K7" s="43"/>
      <c r="L7" s="17" t="s">
        <v>340</v>
      </c>
      <c r="M7" s="597"/>
      <c r="N7" s="598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12" t="s">
        <v>370</v>
      </c>
      <c r="AG7" s="13">
        <v>3</v>
      </c>
      <c r="AH7" s="5"/>
      <c r="AI7" s="12" t="s">
        <v>371</v>
      </c>
      <c r="AJ7" s="13">
        <v>3</v>
      </c>
    </row>
    <row r="8" spans="1:36" ht="33.75" customHeight="1">
      <c r="A8" s="18" t="s">
        <v>351</v>
      </c>
      <c r="B8" s="18" t="s">
        <v>532</v>
      </c>
      <c r="C8" s="18" t="s">
        <v>354</v>
      </c>
      <c r="D8" s="18" t="s">
        <v>533</v>
      </c>
      <c r="E8" s="44" t="s">
        <v>25</v>
      </c>
      <c r="F8" s="104" t="s">
        <v>534</v>
      </c>
      <c r="G8" s="46" t="s">
        <v>535</v>
      </c>
      <c r="H8" s="47" t="s">
        <v>536</v>
      </c>
      <c r="I8" s="48">
        <v>3.36</v>
      </c>
      <c r="J8" s="49" t="s">
        <v>537</v>
      </c>
      <c r="K8" s="19">
        <v>0.08</v>
      </c>
      <c r="L8" s="50" t="s">
        <v>360</v>
      </c>
      <c r="M8" s="51">
        <f>ROUNDUP(Quantificar!F8/Qualificar!$M$2,2)</f>
        <v>1.24</v>
      </c>
      <c r="N8" s="51">
        <f>ROUNDUP(Quantificar!G8/Qualificar!$M$3,2)</f>
        <v>0.47000000000000003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25" t="s">
        <v>379</v>
      </c>
      <c r="AG8" s="26">
        <v>4</v>
      </c>
      <c r="AH8" s="27"/>
      <c r="AI8" s="25" t="s">
        <v>380</v>
      </c>
      <c r="AJ8" s="26">
        <v>4</v>
      </c>
    </row>
    <row r="9" spans="1:36" ht="57" customHeight="1">
      <c r="A9" s="18" t="s">
        <v>363</v>
      </c>
      <c r="B9" s="18" t="s">
        <v>538</v>
      </c>
      <c r="C9" s="18" t="s">
        <v>366</v>
      </c>
      <c r="D9" s="18" t="s">
        <v>539</v>
      </c>
      <c r="E9" s="44" t="s">
        <v>25</v>
      </c>
      <c r="F9" s="45" t="s">
        <v>540</v>
      </c>
      <c r="G9" s="46" t="s">
        <v>541</v>
      </c>
      <c r="H9" s="47" t="s">
        <v>542</v>
      </c>
      <c r="I9" s="48">
        <v>4.32</v>
      </c>
      <c r="J9" s="49" t="str">
        <f>IF(I9&lt;&gt;"",VLOOKUP(I9,'Sensibilidade ao Risco'!$E$2:$F$30,2,FALSE),"")</f>
        <v>Muito Alta - 0,80</v>
      </c>
      <c r="K9" s="19">
        <v>0.16</v>
      </c>
      <c r="L9" s="19"/>
      <c r="M9" s="51">
        <v>1.5</v>
      </c>
      <c r="N9" s="51">
        <v>0.2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28"/>
      <c r="AG9" s="29"/>
      <c r="AH9" s="27"/>
      <c r="AI9" s="25"/>
      <c r="AJ9" s="26"/>
    </row>
    <row r="10" spans="1:36" ht="57" customHeight="1">
      <c r="A10" s="18" t="s">
        <v>372</v>
      </c>
      <c r="B10" s="18" t="s">
        <v>543</v>
      </c>
      <c r="C10" s="18" t="s">
        <v>375</v>
      </c>
      <c r="D10" s="18" t="s">
        <v>544</v>
      </c>
      <c r="E10" s="44" t="s">
        <v>25</v>
      </c>
      <c r="F10" s="45" t="s">
        <v>545</v>
      </c>
      <c r="G10" s="46" t="s">
        <v>535</v>
      </c>
      <c r="H10" s="47" t="s">
        <v>542</v>
      </c>
      <c r="I10" s="48">
        <v>3.08</v>
      </c>
      <c r="J10" s="49" t="e">
        <f>IF(I10&lt;&gt;"",VLOOKUP(I10,'Sensibilidade ao Risco'!$E$2:$F$30,2,FALSE),"")</f>
        <v>#N/A</v>
      </c>
      <c r="K10" s="19">
        <v>0.12</v>
      </c>
      <c r="L10" s="19"/>
      <c r="M10" s="51">
        <v>1.2</v>
      </c>
      <c r="N10" s="51">
        <v>0.15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28"/>
      <c r="AG10" s="29"/>
      <c r="AH10" s="27"/>
      <c r="AI10" s="25"/>
      <c r="AJ10" s="26"/>
    </row>
    <row r="11" spans="1:36" ht="48" customHeight="1">
      <c r="A11" s="18" t="s">
        <v>381</v>
      </c>
      <c r="B11" s="18" t="s">
        <v>384</v>
      </c>
      <c r="C11" s="18" t="s">
        <v>385</v>
      </c>
      <c r="D11" s="18" t="s">
        <v>546</v>
      </c>
      <c r="E11" s="44" t="s">
        <v>25</v>
      </c>
      <c r="F11" s="45" t="s">
        <v>547</v>
      </c>
      <c r="G11" s="46" t="s">
        <v>548</v>
      </c>
      <c r="H11" s="47" t="s">
        <v>542</v>
      </c>
      <c r="I11" s="48">
        <v>2.64</v>
      </c>
      <c r="J11" s="49" t="str">
        <f>IF(I11&lt;&gt;"",VLOOKUP(I11,'Sensibilidade ao Risco'!$E$2:$F$30,2,FALSE),"")</f>
        <v>Alta - 0,40</v>
      </c>
      <c r="K11" s="19">
        <v>0.04</v>
      </c>
      <c r="L11" s="19"/>
      <c r="M11" s="51">
        <v>0.8</v>
      </c>
      <c r="N11" s="51">
        <v>0.1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28"/>
      <c r="AG11" s="29"/>
      <c r="AH11" s="27"/>
      <c r="AI11" s="25"/>
      <c r="AJ11" s="26"/>
    </row>
    <row r="12" spans="1:36" ht="53.25" customHeight="1">
      <c r="A12" s="18" t="s">
        <v>392</v>
      </c>
      <c r="B12" s="18" t="s">
        <v>394</v>
      </c>
      <c r="C12" s="18" t="s">
        <v>395</v>
      </c>
      <c r="D12" s="18" t="s">
        <v>549</v>
      </c>
      <c r="E12" s="44" t="s">
        <v>25</v>
      </c>
      <c r="F12" s="45" t="s">
        <v>534</v>
      </c>
      <c r="G12" s="46" t="s">
        <v>535</v>
      </c>
      <c r="H12" s="47" t="s">
        <v>536</v>
      </c>
      <c r="I12" s="48">
        <v>3.08</v>
      </c>
      <c r="J12" s="49" t="e">
        <f>IF(I12&lt;&gt;"",VLOOKUP(I12,'Sensibilidade ao Risco'!$E$2:$F$30,2,FALSE),"")</f>
        <v>#N/A</v>
      </c>
      <c r="K12" s="19">
        <v>0.08</v>
      </c>
      <c r="L12" s="19"/>
      <c r="M12" s="51">
        <f>ROUNDUP(Quantificar!F12/Qualificar!$M$2,2)</f>
        <v>1.24</v>
      </c>
      <c r="N12" s="51">
        <v>0.12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28"/>
      <c r="AG12" s="29"/>
      <c r="AH12" s="27"/>
      <c r="AI12" s="25"/>
      <c r="AJ12" s="26"/>
    </row>
    <row r="13" spans="1:36" ht="50.25" customHeight="1">
      <c r="A13" s="18" t="s">
        <v>400</v>
      </c>
      <c r="B13" s="18" t="s">
        <v>402</v>
      </c>
      <c r="C13" s="18" t="s">
        <v>403</v>
      </c>
      <c r="D13" s="18" t="s">
        <v>550</v>
      </c>
      <c r="E13" s="44" t="s">
        <v>25</v>
      </c>
      <c r="F13" s="45" t="s">
        <v>540</v>
      </c>
      <c r="G13" s="46" t="s">
        <v>548</v>
      </c>
      <c r="H13" s="47" t="s">
        <v>536</v>
      </c>
      <c r="I13" s="48">
        <v>2.88</v>
      </c>
      <c r="J13" s="49" t="e">
        <f>IF(I13&lt;&gt;"",VLOOKUP(I13,'Sensibilidade ao Risco'!$E$2:$F$30,2,FALSE),"")</f>
        <v>#N/A</v>
      </c>
      <c r="K13" s="19">
        <v>0.12</v>
      </c>
      <c r="L13" s="19"/>
      <c r="M13" s="51">
        <v>0.9</v>
      </c>
      <c r="N13" s="51">
        <v>0.15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28"/>
      <c r="AG13" s="29"/>
      <c r="AH13" s="27"/>
      <c r="AI13" s="25"/>
      <c r="AJ13" s="26"/>
    </row>
    <row r="14" spans="1:36" ht="48.75" customHeight="1">
      <c r="A14" s="18" t="s">
        <v>407</v>
      </c>
      <c r="B14" s="18" t="s">
        <v>410</v>
      </c>
      <c r="C14" s="18" t="s">
        <v>551</v>
      </c>
      <c r="D14" s="18" t="s">
        <v>552</v>
      </c>
      <c r="E14" s="44" t="s">
        <v>25</v>
      </c>
      <c r="F14" s="45" t="s">
        <v>534</v>
      </c>
      <c r="G14" s="46" t="s">
        <v>548</v>
      </c>
      <c r="H14" s="47" t="s">
        <v>553</v>
      </c>
      <c r="I14" s="48">
        <v>2.52</v>
      </c>
      <c r="J14" s="49" t="e">
        <f>IF(I14&lt;&gt;"",VLOOKUP(I14,'Sensibilidade ao Risco'!$E$2:$F$30,2,FALSE),"")</f>
        <v>#N/A</v>
      </c>
      <c r="K14" s="19">
        <v>0.08</v>
      </c>
      <c r="L14" s="19"/>
      <c r="M14" s="51">
        <v>0.7</v>
      </c>
      <c r="N14" s="51">
        <v>0.08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28"/>
      <c r="AG14" s="29"/>
      <c r="AH14" s="27"/>
      <c r="AI14" s="25"/>
      <c r="AJ14" s="26"/>
    </row>
    <row r="15" spans="1:36" ht="45.75" customHeight="1">
      <c r="A15" s="18" t="s">
        <v>416</v>
      </c>
      <c r="B15" s="18" t="s">
        <v>554</v>
      </c>
      <c r="C15" s="18" t="s">
        <v>426</v>
      </c>
      <c r="D15" s="18" t="s">
        <v>555</v>
      </c>
      <c r="E15" s="44" t="s">
        <v>25</v>
      </c>
      <c r="F15" s="45" t="s">
        <v>547</v>
      </c>
      <c r="G15" s="46" t="s">
        <v>556</v>
      </c>
      <c r="H15" s="47" t="s">
        <v>553</v>
      </c>
      <c r="I15" s="48">
        <v>2.31</v>
      </c>
      <c r="J15" s="49" t="s">
        <v>557</v>
      </c>
      <c r="K15" s="19">
        <v>0.06</v>
      </c>
      <c r="L15" s="19"/>
      <c r="M15" s="51">
        <v>0.6</v>
      </c>
      <c r="N15" s="51">
        <v>7.0000000000000007E-2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28"/>
      <c r="AG15" s="29"/>
      <c r="AH15" s="27"/>
      <c r="AI15" s="25"/>
      <c r="AJ15" s="26"/>
    </row>
    <row r="16" spans="1:36" ht="41.25" customHeight="1">
      <c r="A16" s="18" t="s">
        <v>423</v>
      </c>
      <c r="B16" s="18" t="s">
        <v>418</v>
      </c>
      <c r="C16" s="18" t="s">
        <v>419</v>
      </c>
      <c r="D16" s="18" t="s">
        <v>558</v>
      </c>
      <c r="E16" s="44" t="s">
        <v>25</v>
      </c>
      <c r="F16" s="45" t="s">
        <v>540</v>
      </c>
      <c r="G16" s="46" t="s">
        <v>541</v>
      </c>
      <c r="H16" s="47" t="s">
        <v>559</v>
      </c>
      <c r="I16" s="48">
        <v>5.04</v>
      </c>
      <c r="J16" s="49" t="e">
        <f>IF(I16&lt;&gt;"",VLOOKUP(I16,'Sensibilidade ao Risco'!$E$2:$F$30,2,FALSE),"")</f>
        <v>#N/A</v>
      </c>
      <c r="K16" s="19">
        <v>0.2</v>
      </c>
      <c r="L16" s="19"/>
      <c r="M16" s="51">
        <v>2</v>
      </c>
      <c r="N16" s="51">
        <v>0.3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28"/>
      <c r="AG16" s="29"/>
      <c r="AH16" s="27"/>
      <c r="AI16" s="25"/>
      <c r="AJ16" s="26"/>
    </row>
    <row r="17" spans="1:36" ht="43.5" customHeight="1">
      <c r="A17" s="18" t="s">
        <v>430</v>
      </c>
      <c r="B17" s="18" t="s">
        <v>433</v>
      </c>
      <c r="C17" s="18" t="s">
        <v>434</v>
      </c>
      <c r="D17" s="18" t="s">
        <v>560</v>
      </c>
      <c r="E17" s="44" t="s">
        <v>25</v>
      </c>
      <c r="F17" s="45" t="s">
        <v>540</v>
      </c>
      <c r="G17" s="46" t="s">
        <v>535</v>
      </c>
      <c r="H17" s="47" t="s">
        <v>536</v>
      </c>
      <c r="I17" s="48">
        <v>3.36</v>
      </c>
      <c r="J17" s="49" t="e">
        <f>IF(I17&lt;&gt;"",VLOOKUP(I17,'Sensibilidade ao Risco'!$E$2:$F$30,2,FALSE),"")</f>
        <v>#N/A</v>
      </c>
      <c r="K17" s="19">
        <v>0.16</v>
      </c>
      <c r="L17" s="19"/>
      <c r="M17" s="51">
        <v>1.5</v>
      </c>
      <c r="N17" s="51">
        <v>0.2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28"/>
      <c r="AG17" s="29"/>
      <c r="AH17" s="27"/>
      <c r="AI17" s="25"/>
      <c r="AJ17" s="26"/>
    </row>
    <row r="18" spans="1:36" ht="37.5" customHeight="1">
      <c r="A18" s="18" t="s">
        <v>438</v>
      </c>
      <c r="B18" s="18" t="s">
        <v>440</v>
      </c>
      <c r="C18" s="18" t="s">
        <v>441</v>
      </c>
      <c r="D18" s="18" t="s">
        <v>561</v>
      </c>
      <c r="E18" s="44" t="s">
        <v>97</v>
      </c>
      <c r="F18" s="45" t="s">
        <v>534</v>
      </c>
      <c r="G18" s="46" t="s">
        <v>548</v>
      </c>
      <c r="H18" s="47" t="s">
        <v>536</v>
      </c>
      <c r="I18" s="48">
        <v>2.88</v>
      </c>
      <c r="J18" s="49" t="e">
        <f>IF(I18&lt;&gt;"",VLOOKUP(I18,'Sensibilidade ao Risco'!$E$2:$F$30,2,FALSE),"")</f>
        <v>#N/A</v>
      </c>
      <c r="K18" s="19">
        <v>0.12</v>
      </c>
      <c r="L18" s="19"/>
      <c r="M18" s="51">
        <v>1</v>
      </c>
      <c r="N18" s="51">
        <v>0.15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28"/>
      <c r="AG18" s="29"/>
      <c r="AH18" s="27"/>
      <c r="AI18" s="25"/>
      <c r="AJ18" s="26"/>
    </row>
    <row r="19" spans="1:36" ht="43.5" customHeight="1">
      <c r="A19" s="18" t="s">
        <v>446</v>
      </c>
      <c r="B19" s="18" t="s">
        <v>448</v>
      </c>
      <c r="C19" s="18" t="s">
        <v>449</v>
      </c>
      <c r="D19" s="18" t="s">
        <v>562</v>
      </c>
      <c r="E19" s="44" t="s">
        <v>110</v>
      </c>
      <c r="F19" s="45" t="s">
        <v>547</v>
      </c>
      <c r="G19" s="46" t="s">
        <v>556</v>
      </c>
      <c r="H19" s="47" t="s">
        <v>542</v>
      </c>
      <c r="I19" s="48">
        <v>2.42</v>
      </c>
      <c r="J19" s="49" t="s">
        <v>537</v>
      </c>
      <c r="K19" s="19">
        <v>0.08</v>
      </c>
      <c r="L19" s="19"/>
      <c r="M19" s="51">
        <v>0.8</v>
      </c>
      <c r="N19" s="51">
        <v>0.1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28"/>
      <c r="AG19" s="29"/>
      <c r="AH19" s="27"/>
      <c r="AI19" s="25"/>
      <c r="AJ19" s="26"/>
    </row>
    <row r="20" spans="1:36" ht="39.75" customHeight="1">
      <c r="A20" s="18" t="s">
        <v>453</v>
      </c>
      <c r="B20" s="18" t="s">
        <v>455</v>
      </c>
      <c r="C20" s="18" t="s">
        <v>456</v>
      </c>
      <c r="D20" s="18" t="s">
        <v>563</v>
      </c>
      <c r="E20" s="44" t="s">
        <v>25</v>
      </c>
      <c r="F20" s="45" t="s">
        <v>534</v>
      </c>
      <c r="G20" s="46" t="s">
        <v>548</v>
      </c>
      <c r="H20" s="47" t="s">
        <v>553</v>
      </c>
      <c r="I20" s="48">
        <v>2.52</v>
      </c>
      <c r="J20" s="49" t="e">
        <f>IF(I20&lt;&gt;"",VLOOKUP(I20,'Sensibilidade ao Risco'!$E$2:$F$30,2,FALSE),"")</f>
        <v>#N/A</v>
      </c>
      <c r="K20" s="19">
        <v>0.1</v>
      </c>
      <c r="L20" s="19"/>
      <c r="M20" s="51">
        <v>0.9</v>
      </c>
      <c r="N20" s="51">
        <v>0.12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ht="39" customHeight="1">
      <c r="A21" s="18" t="s">
        <v>460</v>
      </c>
      <c r="B21" s="18" t="s">
        <v>463</v>
      </c>
      <c r="C21" s="18" t="s">
        <v>464</v>
      </c>
      <c r="D21" s="18" t="s">
        <v>564</v>
      </c>
      <c r="E21" s="44" t="s">
        <v>25</v>
      </c>
      <c r="F21" s="45" t="s">
        <v>540</v>
      </c>
      <c r="G21" s="46" t="s">
        <v>535</v>
      </c>
      <c r="H21" s="47" t="s">
        <v>565</v>
      </c>
      <c r="I21" s="48">
        <v>2.87</v>
      </c>
      <c r="J21" s="49" t="s">
        <v>566</v>
      </c>
      <c r="K21" s="19">
        <v>0.15</v>
      </c>
      <c r="L21" s="19"/>
      <c r="M21" s="51">
        <v>1.2</v>
      </c>
      <c r="N21" s="51">
        <v>0.1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ht="50.25" customHeight="1">
      <c r="A22" s="18" t="s">
        <v>468</v>
      </c>
      <c r="B22" s="18" t="s">
        <v>567</v>
      </c>
      <c r="C22" s="18" t="s">
        <v>472</v>
      </c>
      <c r="D22" s="18" t="s">
        <v>568</v>
      </c>
      <c r="E22" s="44" t="s">
        <v>87</v>
      </c>
      <c r="F22" s="45" t="s">
        <v>545</v>
      </c>
      <c r="G22" s="46" t="s">
        <v>541</v>
      </c>
      <c r="H22" s="47" t="s">
        <v>559</v>
      </c>
      <c r="I22" s="48">
        <v>5.04</v>
      </c>
      <c r="J22" s="49" t="e">
        <f>IF(I22&lt;&gt;"",VLOOKUP(I22,'Sensibilidade ao Risco'!$E$2:$F$30,2,FALSE),"")</f>
        <v>#N/A</v>
      </c>
      <c r="K22" s="19">
        <v>0.2</v>
      </c>
      <c r="L22" s="19"/>
      <c r="M22" s="51">
        <v>2.5</v>
      </c>
      <c r="N22" s="51">
        <v>0.4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ht="33" customHeight="1">
      <c r="A23" s="18" t="s">
        <v>476</v>
      </c>
      <c r="B23" s="18" t="s">
        <v>478</v>
      </c>
      <c r="C23" s="18" t="s">
        <v>569</v>
      </c>
      <c r="D23" s="18" t="s">
        <v>570</v>
      </c>
      <c r="E23" s="44" t="s">
        <v>25</v>
      </c>
      <c r="F23" s="45" t="s">
        <v>534</v>
      </c>
      <c r="G23" s="46" t="s">
        <v>548</v>
      </c>
      <c r="H23" s="47" t="s">
        <v>542</v>
      </c>
      <c r="I23" s="48">
        <v>2.64</v>
      </c>
      <c r="J23" s="49" t="str">
        <f>IF(I23&lt;&gt;"",VLOOKUP(I23,'Sensibilidade ao Risco'!$E$2:$F$30,2,FALSE),"")</f>
        <v>Alta - 0,40</v>
      </c>
      <c r="K23" s="19">
        <v>0.1</v>
      </c>
      <c r="L23" s="19"/>
      <c r="M23" s="51">
        <v>1</v>
      </c>
      <c r="N23" s="51">
        <v>0.12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ht="44.25" customHeight="1">
      <c r="A24" s="18" t="s">
        <v>483</v>
      </c>
      <c r="B24" s="18" t="s">
        <v>485</v>
      </c>
      <c r="C24" s="18" t="s">
        <v>486</v>
      </c>
      <c r="D24" s="18" t="s">
        <v>571</v>
      </c>
      <c r="E24" s="18" t="s">
        <v>72</v>
      </c>
      <c r="F24" s="45" t="s">
        <v>547</v>
      </c>
      <c r="G24" s="46" t="s">
        <v>556</v>
      </c>
      <c r="H24" s="47" t="s">
        <v>553</v>
      </c>
      <c r="I24" s="48">
        <v>2.31</v>
      </c>
      <c r="J24" s="49" t="s">
        <v>557</v>
      </c>
      <c r="K24" s="19">
        <v>0.08</v>
      </c>
      <c r="L24" s="19"/>
      <c r="M24" s="51">
        <v>0.7</v>
      </c>
      <c r="N24" s="51">
        <v>0.08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ht="43.5" customHeight="1">
      <c r="A25" s="18" t="s">
        <v>490</v>
      </c>
      <c r="B25" s="18" t="s">
        <v>492</v>
      </c>
      <c r="C25" s="18" t="s">
        <v>493</v>
      </c>
      <c r="D25" s="18" t="s">
        <v>572</v>
      </c>
      <c r="E25" s="44" t="s">
        <v>25</v>
      </c>
      <c r="F25" s="45" t="s">
        <v>573</v>
      </c>
      <c r="G25" s="46" t="s">
        <v>574</v>
      </c>
      <c r="H25" s="47" t="s">
        <v>565</v>
      </c>
      <c r="I25" s="48">
        <v>2.15</v>
      </c>
      <c r="J25" s="49" t="s">
        <v>575</v>
      </c>
      <c r="K25" s="19">
        <v>0.05</v>
      </c>
      <c r="L25" s="19"/>
      <c r="M25" s="51">
        <v>0.5</v>
      </c>
      <c r="N25" s="51">
        <v>0.05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ht="38.25" customHeight="1">
      <c r="A26" s="18" t="s">
        <v>498</v>
      </c>
      <c r="B26" s="18" t="s">
        <v>500</v>
      </c>
      <c r="C26" s="18" t="s">
        <v>576</v>
      </c>
      <c r="D26" s="18" t="s">
        <v>577</v>
      </c>
      <c r="E26" s="18" t="s">
        <v>110</v>
      </c>
      <c r="F26" s="45" t="s">
        <v>534</v>
      </c>
      <c r="G26" s="46" t="s">
        <v>548</v>
      </c>
      <c r="H26" s="47" t="s">
        <v>542</v>
      </c>
      <c r="I26" s="48">
        <v>2.64</v>
      </c>
      <c r="J26" s="49" t="str">
        <f>IF(I26&lt;&gt;"",VLOOKUP(I26,'Sensibilidade ao Risco'!$E$2:$F$30,2,FALSE),"")</f>
        <v>Alta - 0,40</v>
      </c>
      <c r="K26" s="19">
        <v>0.12</v>
      </c>
      <c r="L26" s="19"/>
      <c r="M26" s="51">
        <v>0.9</v>
      </c>
      <c r="N26" s="51">
        <v>0.1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ht="57.75" customHeight="1">
      <c r="A27" s="18" t="s">
        <v>505</v>
      </c>
      <c r="B27" s="18" t="s">
        <v>508</v>
      </c>
      <c r="C27" s="18" t="s">
        <v>509</v>
      </c>
      <c r="D27" s="18" t="s">
        <v>578</v>
      </c>
      <c r="E27" s="18" t="s">
        <v>107</v>
      </c>
      <c r="F27" s="45" t="s">
        <v>534</v>
      </c>
      <c r="G27" s="46" t="s">
        <v>556</v>
      </c>
      <c r="H27" s="47" t="s">
        <v>536</v>
      </c>
      <c r="I27" s="48">
        <v>2.64</v>
      </c>
      <c r="J27" s="49" t="str">
        <f>IF(I27&lt;&gt;"",VLOOKUP(I27,'Sensibilidade ao Risco'!$E$2:$F$30,2,FALSE),"")</f>
        <v>Alta - 0,40</v>
      </c>
      <c r="K27" s="19">
        <v>0.1</v>
      </c>
      <c r="L27" s="19"/>
      <c r="M27" s="51">
        <v>0.8</v>
      </c>
      <c r="N27" s="51">
        <v>0.15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ht="11.25" customHeight="1">
      <c r="A28" s="4"/>
      <c r="B28" s="4"/>
      <c r="C28" s="30"/>
      <c r="D28" s="4"/>
      <c r="E28" s="6"/>
      <c r="F28" s="30"/>
      <c r="G28" s="6"/>
      <c r="H28" s="6"/>
      <c r="I28" s="6"/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ht="11.25" customHeight="1">
      <c r="A29" s="4"/>
      <c r="B29" s="4"/>
      <c r="C29" s="30"/>
      <c r="D29" s="4"/>
      <c r="E29" s="6"/>
      <c r="F29" s="30"/>
      <c r="G29" s="6"/>
      <c r="H29" s="6"/>
      <c r="I29" s="6"/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ht="11.25" customHeight="1">
      <c r="A30" s="4"/>
      <c r="B30" s="4"/>
      <c r="C30" s="30"/>
      <c r="D30" s="4"/>
      <c r="E30" s="6"/>
      <c r="F30" s="30"/>
      <c r="G30" s="6"/>
      <c r="H30" s="6"/>
      <c r="I30" s="6"/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ht="11.25" customHeight="1">
      <c r="A31" s="4"/>
      <c r="B31" s="4"/>
      <c r="C31" s="30"/>
      <c r="D31" s="4"/>
      <c r="E31" s="6"/>
      <c r="F31" s="30"/>
      <c r="G31" s="6"/>
      <c r="H31" s="6"/>
      <c r="I31" s="6"/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ht="11.25" customHeight="1">
      <c r="A32" s="4"/>
      <c r="B32" s="4"/>
      <c r="C32" s="30"/>
      <c r="D32" s="4"/>
      <c r="E32" s="6"/>
      <c r="F32" s="30"/>
      <c r="G32" s="6"/>
      <c r="H32" s="6"/>
      <c r="I32" s="6"/>
      <c r="J32" s="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ht="11.25" customHeight="1">
      <c r="A33" s="4"/>
      <c r="B33" s="4"/>
      <c r="C33" s="30"/>
      <c r="D33" s="4"/>
      <c r="E33" s="6"/>
      <c r="F33" s="30"/>
      <c r="G33" s="6"/>
      <c r="H33" s="6"/>
      <c r="I33" s="6"/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 ht="11.25" customHeight="1">
      <c r="A34" s="4"/>
      <c r="B34" s="4"/>
      <c r="C34" s="30"/>
      <c r="D34" s="4"/>
      <c r="E34" s="6"/>
      <c r="F34" s="30"/>
      <c r="G34" s="6"/>
      <c r="H34" s="6"/>
      <c r="I34" s="6"/>
      <c r="J34" s="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ht="11.25" customHeight="1">
      <c r="A35" s="4"/>
      <c r="B35" s="4"/>
      <c r="C35" s="30"/>
      <c r="D35" s="4"/>
      <c r="E35" s="6"/>
      <c r="F35" s="30"/>
      <c r="G35" s="6"/>
      <c r="H35" s="6"/>
      <c r="I35" s="6"/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ht="11.25" customHeight="1">
      <c r="A36" s="4"/>
      <c r="B36" s="4"/>
      <c r="C36" s="30"/>
      <c r="D36" s="4"/>
      <c r="E36" s="6"/>
      <c r="F36" s="30"/>
      <c r="G36" s="6"/>
      <c r="H36" s="6"/>
      <c r="I36" s="6"/>
      <c r="J36" s="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ht="11.25" customHeight="1">
      <c r="A37" s="4"/>
      <c r="B37" s="4"/>
      <c r="C37" s="30"/>
      <c r="D37" s="4"/>
      <c r="E37" s="6"/>
      <c r="F37" s="30"/>
      <c r="G37" s="6"/>
      <c r="H37" s="6"/>
      <c r="I37" s="6"/>
      <c r="J37" s="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ht="11.25" customHeight="1">
      <c r="A38" s="4"/>
      <c r="B38" s="4"/>
      <c r="C38" s="30"/>
      <c r="D38" s="4"/>
      <c r="E38" s="6"/>
      <c r="F38" s="30"/>
      <c r="G38" s="6"/>
      <c r="H38" s="6"/>
      <c r="I38" s="6"/>
      <c r="J38" s="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 ht="11.25" customHeight="1">
      <c r="A39" s="4"/>
      <c r="B39" s="4"/>
      <c r="C39" s="30"/>
      <c r="D39" s="4"/>
      <c r="E39" s="6"/>
      <c r="F39" s="30"/>
      <c r="G39" s="6"/>
      <c r="H39" s="6"/>
      <c r="I39" s="6"/>
      <c r="J39" s="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1.25" customHeight="1">
      <c r="A40" s="4"/>
      <c r="B40" s="4"/>
      <c r="C40" s="30"/>
      <c r="D40" s="4"/>
      <c r="E40" s="6"/>
      <c r="F40" s="30"/>
      <c r="G40" s="6"/>
      <c r="H40" s="6"/>
      <c r="I40" s="6"/>
      <c r="J40" s="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 ht="11.25" customHeight="1">
      <c r="A41" s="4"/>
      <c r="B41" s="4"/>
      <c r="C41" s="30"/>
      <c r="D41" s="4"/>
      <c r="E41" s="6"/>
      <c r="F41" s="30"/>
      <c r="G41" s="6"/>
      <c r="H41" s="6"/>
      <c r="I41" s="6"/>
      <c r="J41" s="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11.25" customHeight="1">
      <c r="A42" s="4"/>
      <c r="B42" s="4"/>
      <c r="C42" s="30"/>
      <c r="D42" s="4"/>
      <c r="E42" s="6"/>
      <c r="F42" s="30"/>
      <c r="G42" s="6"/>
      <c r="H42" s="6"/>
      <c r="I42" s="6"/>
      <c r="J42" s="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ht="11.25" customHeight="1">
      <c r="A43" s="4"/>
      <c r="B43" s="4"/>
      <c r="C43" s="30"/>
      <c r="D43" s="4"/>
      <c r="E43" s="6"/>
      <c r="F43" s="30"/>
      <c r="G43" s="6"/>
      <c r="H43" s="6"/>
      <c r="I43" s="6"/>
      <c r="J43" s="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ht="11.25" customHeight="1">
      <c r="A44" s="4"/>
      <c r="B44" s="4"/>
      <c r="C44" s="30"/>
      <c r="D44" s="4"/>
      <c r="E44" s="6"/>
      <c r="F44" s="30"/>
      <c r="G44" s="6"/>
      <c r="H44" s="6"/>
      <c r="I44" s="6"/>
      <c r="J44" s="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ht="11.25" customHeight="1">
      <c r="A45" s="4"/>
      <c r="B45" s="4"/>
      <c r="C45" s="30"/>
      <c r="D45" s="4"/>
      <c r="E45" s="6"/>
      <c r="F45" s="30"/>
      <c r="G45" s="6"/>
      <c r="H45" s="6"/>
      <c r="I45" s="6"/>
      <c r="J45" s="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ht="11.25" customHeight="1">
      <c r="A46" s="4"/>
      <c r="B46" s="4"/>
      <c r="C46" s="30"/>
      <c r="D46" s="4"/>
      <c r="E46" s="6"/>
      <c r="F46" s="30"/>
      <c r="G46" s="6"/>
      <c r="H46" s="6"/>
      <c r="I46" s="6"/>
      <c r="J46" s="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ht="22.5" customHeight="1">
      <c r="A47" s="4"/>
      <c r="B47" s="4"/>
      <c r="C47" s="30"/>
      <c r="D47" s="4"/>
      <c r="E47" s="6"/>
      <c r="F47" s="52" t="s">
        <v>574</v>
      </c>
      <c r="G47" s="52" t="s">
        <v>565</v>
      </c>
      <c r="H47" s="52" t="s">
        <v>573</v>
      </c>
      <c r="I47" s="6"/>
      <c r="J47" s="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ht="22.5" customHeight="1">
      <c r="A48" s="4"/>
      <c r="B48" s="4"/>
      <c r="C48" s="30"/>
      <c r="D48" s="4"/>
      <c r="E48" s="6"/>
      <c r="F48" s="52" t="s">
        <v>556</v>
      </c>
      <c r="G48" s="52" t="s">
        <v>553</v>
      </c>
      <c r="H48" s="52" t="s">
        <v>547</v>
      </c>
      <c r="I48" s="6"/>
      <c r="J48" s="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 ht="22.5" customHeight="1">
      <c r="A49" s="4"/>
      <c r="B49" s="4"/>
      <c r="C49" s="30"/>
      <c r="D49" s="4"/>
      <c r="E49" s="6"/>
      <c r="F49" s="52" t="s">
        <v>548</v>
      </c>
      <c r="G49" s="52" t="s">
        <v>542</v>
      </c>
      <c r="H49" s="52" t="s">
        <v>534</v>
      </c>
      <c r="I49" s="6"/>
      <c r="J49" s="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ht="22.5" customHeight="1">
      <c r="A50" s="4"/>
      <c r="B50" s="4"/>
      <c r="C50" s="30"/>
      <c r="D50" s="4"/>
      <c r="E50" s="6"/>
      <c r="F50" s="52" t="s">
        <v>535</v>
      </c>
      <c r="G50" s="52" t="s">
        <v>536</v>
      </c>
      <c r="H50" s="52" t="s">
        <v>540</v>
      </c>
      <c r="I50" s="6"/>
      <c r="J50" s="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ht="22.5" customHeight="1">
      <c r="A51" s="4"/>
      <c r="B51" s="4"/>
      <c r="C51" s="30"/>
      <c r="D51" s="4"/>
      <c r="E51" s="6"/>
      <c r="F51" s="52" t="s">
        <v>541</v>
      </c>
      <c r="G51" s="52" t="s">
        <v>559</v>
      </c>
      <c r="H51" s="52" t="s">
        <v>545</v>
      </c>
      <c r="I51" s="6"/>
      <c r="J51" s="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ht="11.25" customHeight="1">
      <c r="A52" s="4"/>
      <c r="B52" s="4"/>
      <c r="C52" s="30"/>
      <c r="D52" s="4"/>
      <c r="E52" s="6"/>
      <c r="F52" s="30"/>
      <c r="G52" s="6"/>
      <c r="H52" s="6"/>
      <c r="I52" s="6"/>
      <c r="J52" s="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ht="11.25" customHeight="1">
      <c r="A53" s="4"/>
      <c r="B53" s="4"/>
      <c r="C53" s="30"/>
      <c r="D53" s="4"/>
      <c r="E53" s="6"/>
      <c r="F53" s="30"/>
      <c r="G53" s="6"/>
      <c r="H53" s="6"/>
      <c r="I53" s="6"/>
      <c r="J53" s="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ht="11.25" customHeight="1">
      <c r="A54" s="4"/>
      <c r="B54" s="4"/>
      <c r="C54" s="30"/>
      <c r="D54" s="4"/>
      <c r="E54" s="6"/>
      <c r="F54" s="30"/>
      <c r="G54" s="6"/>
      <c r="H54" s="6"/>
      <c r="I54" s="6"/>
      <c r="J54" s="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11.25" customHeight="1">
      <c r="A55" s="4"/>
      <c r="B55" s="4"/>
      <c r="C55" s="30"/>
      <c r="D55" s="4"/>
      <c r="E55" s="6"/>
      <c r="F55" s="30"/>
      <c r="G55" s="6"/>
      <c r="H55" s="6"/>
      <c r="I55" s="6"/>
      <c r="J55" s="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 ht="11.25" customHeight="1">
      <c r="A56" s="4"/>
      <c r="B56" s="4"/>
      <c r="C56" s="30"/>
      <c r="D56" s="4"/>
      <c r="E56" s="6"/>
      <c r="F56" s="30"/>
      <c r="G56" s="6"/>
      <c r="H56" s="6"/>
      <c r="I56" s="6"/>
      <c r="J56" s="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ht="11.25" customHeight="1">
      <c r="A57" s="4"/>
      <c r="B57" s="4"/>
      <c r="C57" s="30"/>
      <c r="D57" s="4"/>
      <c r="E57" s="6"/>
      <c r="F57" s="30"/>
      <c r="G57" s="6"/>
      <c r="H57" s="6"/>
      <c r="I57" s="6"/>
      <c r="J57" s="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ht="11.25" customHeight="1">
      <c r="A58" s="4"/>
      <c r="B58" s="4"/>
      <c r="C58" s="30"/>
      <c r="D58" s="4"/>
      <c r="E58" s="6"/>
      <c r="F58" s="30"/>
      <c r="G58" s="6"/>
      <c r="H58" s="6"/>
      <c r="I58" s="6"/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ht="11.25" customHeight="1">
      <c r="A59" s="4"/>
      <c r="B59" s="4"/>
      <c r="C59" s="30"/>
      <c r="D59" s="4"/>
      <c r="E59" s="6"/>
      <c r="F59" s="30"/>
      <c r="G59" s="6"/>
      <c r="H59" s="6"/>
      <c r="I59" s="6"/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ht="11.25" customHeight="1">
      <c r="A60" s="4"/>
      <c r="B60" s="4"/>
      <c r="C60" s="30"/>
      <c r="D60" s="4"/>
      <c r="E60" s="6"/>
      <c r="F60" s="30"/>
      <c r="G60" s="6"/>
      <c r="H60" s="6"/>
      <c r="I60" s="6"/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ht="11.25" customHeight="1">
      <c r="A61" s="4"/>
      <c r="B61" s="4"/>
      <c r="C61" s="30"/>
      <c r="D61" s="4"/>
      <c r="E61" s="6"/>
      <c r="F61" s="30"/>
      <c r="G61" s="6"/>
      <c r="H61" s="6"/>
      <c r="I61" s="6"/>
      <c r="J61" s="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ht="11.25" customHeight="1">
      <c r="A62" s="4"/>
      <c r="B62" s="4"/>
      <c r="C62" s="30"/>
      <c r="D62" s="4"/>
      <c r="E62" s="6"/>
      <c r="F62" s="30"/>
      <c r="G62" s="6"/>
      <c r="H62" s="6"/>
      <c r="I62" s="6"/>
      <c r="J62" s="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ht="11.25" customHeight="1">
      <c r="A63" s="4"/>
      <c r="B63" s="4"/>
      <c r="C63" s="30"/>
      <c r="D63" s="4"/>
      <c r="E63" s="6"/>
      <c r="F63" s="30"/>
      <c r="G63" s="6"/>
      <c r="H63" s="6"/>
      <c r="I63" s="6"/>
      <c r="J63" s="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ht="11.25" customHeight="1">
      <c r="A64" s="4"/>
      <c r="B64" s="4"/>
      <c r="C64" s="30"/>
      <c r="D64" s="4"/>
      <c r="E64" s="6"/>
      <c r="F64" s="30"/>
      <c r="G64" s="6"/>
      <c r="H64" s="6"/>
      <c r="I64" s="6"/>
      <c r="J64" s="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ht="11.25" customHeight="1">
      <c r="A65" s="4"/>
      <c r="B65" s="4"/>
      <c r="C65" s="30"/>
      <c r="D65" s="4"/>
      <c r="E65" s="6"/>
      <c r="F65" s="30"/>
      <c r="G65" s="6"/>
      <c r="H65" s="6"/>
      <c r="I65" s="6"/>
      <c r="J65" s="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ht="11.25" customHeight="1">
      <c r="A66" s="4"/>
      <c r="B66" s="4"/>
      <c r="C66" s="30"/>
      <c r="D66" s="4"/>
      <c r="E66" s="6"/>
      <c r="F66" s="30"/>
      <c r="G66" s="6"/>
      <c r="H66" s="6"/>
      <c r="I66" s="6"/>
      <c r="J66" s="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ht="11.25" customHeight="1">
      <c r="A67" s="4"/>
      <c r="B67" s="4"/>
      <c r="C67" s="30"/>
      <c r="D67" s="4"/>
      <c r="E67" s="6"/>
      <c r="F67" s="30"/>
      <c r="G67" s="6"/>
      <c r="H67" s="6"/>
      <c r="I67" s="6"/>
      <c r="J67" s="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ht="11.25" customHeight="1">
      <c r="A68" s="4"/>
      <c r="B68" s="4"/>
      <c r="C68" s="30"/>
      <c r="D68" s="4"/>
      <c r="E68" s="6"/>
      <c r="F68" s="30"/>
      <c r="G68" s="6"/>
      <c r="H68" s="6"/>
      <c r="I68" s="6"/>
      <c r="J68" s="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ht="11.25" customHeight="1">
      <c r="A69" s="4"/>
      <c r="B69" s="4"/>
      <c r="C69" s="30"/>
      <c r="D69" s="4"/>
      <c r="E69" s="6"/>
      <c r="F69" s="30"/>
      <c r="G69" s="6"/>
      <c r="H69" s="6"/>
      <c r="I69" s="6"/>
      <c r="J69" s="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ht="11.25" customHeight="1">
      <c r="A70" s="4"/>
      <c r="B70" s="4"/>
      <c r="C70" s="30"/>
      <c r="D70" s="4"/>
      <c r="E70" s="6"/>
      <c r="F70" s="30"/>
      <c r="G70" s="6"/>
      <c r="H70" s="6"/>
      <c r="I70" s="6"/>
      <c r="J70" s="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ht="11.25" customHeight="1">
      <c r="A71" s="4"/>
      <c r="B71" s="4"/>
      <c r="C71" s="30"/>
      <c r="D71" s="4"/>
      <c r="E71" s="6"/>
      <c r="F71" s="30"/>
      <c r="G71" s="6"/>
      <c r="H71" s="6"/>
      <c r="I71" s="6"/>
      <c r="J71" s="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ht="11.25" customHeight="1">
      <c r="A72" s="4"/>
      <c r="B72" s="4"/>
      <c r="C72" s="30"/>
      <c r="D72" s="4"/>
      <c r="E72" s="6"/>
      <c r="F72" s="30"/>
      <c r="G72" s="6"/>
      <c r="H72" s="6"/>
      <c r="I72" s="6"/>
      <c r="J72" s="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ht="11.25" customHeight="1">
      <c r="A73" s="4"/>
      <c r="B73" s="4"/>
      <c r="C73" s="30"/>
      <c r="D73" s="4"/>
      <c r="E73" s="6"/>
      <c r="F73" s="30"/>
      <c r="G73" s="6"/>
      <c r="H73" s="6"/>
      <c r="I73" s="6"/>
      <c r="J73" s="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ht="11.25" customHeight="1">
      <c r="A74" s="4"/>
      <c r="B74" s="4"/>
      <c r="C74" s="30"/>
      <c r="D74" s="4"/>
      <c r="E74" s="6"/>
      <c r="F74" s="30"/>
      <c r="G74" s="6"/>
      <c r="H74" s="6"/>
      <c r="I74" s="6"/>
      <c r="J74" s="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ht="11.25" customHeight="1">
      <c r="A75" s="4"/>
      <c r="B75" s="4"/>
      <c r="C75" s="30"/>
      <c r="D75" s="4"/>
      <c r="E75" s="6"/>
      <c r="F75" s="30"/>
      <c r="G75" s="6"/>
      <c r="H75" s="6"/>
      <c r="I75" s="6"/>
      <c r="J75" s="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ht="11.25" customHeight="1">
      <c r="A76" s="4"/>
      <c r="B76" s="4"/>
      <c r="C76" s="30"/>
      <c r="D76" s="4"/>
      <c r="E76" s="6"/>
      <c r="F76" s="30"/>
      <c r="G76" s="6"/>
      <c r="H76" s="6"/>
      <c r="I76" s="6"/>
      <c r="J76" s="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ht="11.25" customHeight="1">
      <c r="A77" s="4"/>
      <c r="B77" s="4"/>
      <c r="C77" s="30"/>
      <c r="D77" s="4"/>
      <c r="E77" s="6"/>
      <c r="F77" s="30"/>
      <c r="G77" s="6"/>
      <c r="H77" s="6"/>
      <c r="I77" s="6"/>
      <c r="J77" s="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ht="11.25" customHeight="1">
      <c r="A78" s="4"/>
      <c r="B78" s="4"/>
      <c r="C78" s="30"/>
      <c r="D78" s="4"/>
      <c r="E78" s="6"/>
      <c r="F78" s="30"/>
      <c r="G78" s="6"/>
      <c r="H78" s="6"/>
      <c r="I78" s="6"/>
      <c r="J78" s="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ht="11.25" customHeight="1">
      <c r="A79" s="4"/>
      <c r="B79" s="4"/>
      <c r="C79" s="30"/>
      <c r="D79" s="4"/>
      <c r="E79" s="6"/>
      <c r="F79" s="30"/>
      <c r="G79" s="6"/>
      <c r="H79" s="6"/>
      <c r="I79" s="6"/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ht="11.25" customHeight="1">
      <c r="A80" s="4"/>
      <c r="B80" s="4"/>
      <c r="C80" s="30"/>
      <c r="D80" s="4"/>
      <c r="E80" s="6"/>
      <c r="F80" s="30"/>
      <c r="G80" s="6"/>
      <c r="H80" s="6"/>
      <c r="I80" s="6"/>
      <c r="J80" s="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ht="11.25" customHeight="1">
      <c r="A81" s="4"/>
      <c r="B81" s="4"/>
      <c r="C81" s="30"/>
      <c r="D81" s="4"/>
      <c r="E81" s="6"/>
      <c r="F81" s="30"/>
      <c r="G81" s="6"/>
      <c r="H81" s="6"/>
      <c r="I81" s="6"/>
      <c r="J81" s="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ht="11.25" customHeight="1">
      <c r="A82" s="4"/>
      <c r="B82" s="4"/>
      <c r="C82" s="30"/>
      <c r="D82" s="4"/>
      <c r="E82" s="6"/>
      <c r="F82" s="30"/>
      <c r="G82" s="6"/>
      <c r="H82" s="6"/>
      <c r="I82" s="6"/>
      <c r="J82" s="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ht="11.25" customHeight="1">
      <c r="A83" s="4"/>
      <c r="B83" s="4"/>
      <c r="C83" s="30"/>
      <c r="D83" s="4"/>
      <c r="E83" s="6"/>
      <c r="F83" s="30"/>
      <c r="G83" s="6"/>
      <c r="H83" s="6"/>
      <c r="I83" s="6"/>
      <c r="J83" s="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ht="11.25" customHeight="1">
      <c r="A84" s="4"/>
      <c r="B84" s="4"/>
      <c r="C84" s="30"/>
      <c r="D84" s="4"/>
      <c r="E84" s="6"/>
      <c r="F84" s="30"/>
      <c r="G84" s="6"/>
      <c r="H84" s="6"/>
      <c r="I84" s="6"/>
      <c r="J84" s="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ht="11.25" customHeight="1">
      <c r="A85" s="4"/>
      <c r="B85" s="4"/>
      <c r="C85" s="30"/>
      <c r="D85" s="4"/>
      <c r="E85" s="6"/>
      <c r="F85" s="30"/>
      <c r="G85" s="6"/>
      <c r="H85" s="6"/>
      <c r="I85" s="6"/>
      <c r="J85" s="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ht="11.25" customHeight="1">
      <c r="A86" s="4"/>
      <c r="B86" s="4"/>
      <c r="C86" s="30"/>
      <c r="D86" s="4"/>
      <c r="E86" s="6"/>
      <c r="F86" s="30"/>
      <c r="G86" s="6"/>
      <c r="H86" s="6"/>
      <c r="I86" s="6"/>
      <c r="J86" s="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ht="11.25" customHeight="1">
      <c r="A87" s="4"/>
      <c r="B87" s="4"/>
      <c r="C87" s="30"/>
      <c r="D87" s="4"/>
      <c r="E87" s="6"/>
      <c r="F87" s="30"/>
      <c r="G87" s="6"/>
      <c r="H87" s="6"/>
      <c r="I87" s="6"/>
      <c r="J87" s="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ht="11.25" customHeight="1">
      <c r="A88" s="4"/>
      <c r="B88" s="4"/>
      <c r="C88" s="30"/>
      <c r="D88" s="4"/>
      <c r="E88" s="6"/>
      <c r="F88" s="30"/>
      <c r="G88" s="6"/>
      <c r="H88" s="6"/>
      <c r="I88" s="6"/>
      <c r="J88" s="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ht="11.25" customHeight="1">
      <c r="A89" s="4"/>
      <c r="B89" s="4"/>
      <c r="C89" s="30"/>
      <c r="D89" s="4"/>
      <c r="E89" s="6"/>
      <c r="F89" s="30"/>
      <c r="G89" s="6"/>
      <c r="H89" s="6"/>
      <c r="I89" s="6"/>
      <c r="J89" s="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ht="11.25" customHeight="1">
      <c r="A90" s="4"/>
      <c r="B90" s="4"/>
      <c r="C90" s="30"/>
      <c r="D90" s="4"/>
      <c r="E90" s="6"/>
      <c r="F90" s="30"/>
      <c r="G90" s="6"/>
      <c r="H90" s="6"/>
      <c r="I90" s="6"/>
      <c r="J90" s="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ht="11.25" customHeight="1">
      <c r="A91" s="4"/>
      <c r="B91" s="4"/>
      <c r="C91" s="30"/>
      <c r="D91" s="4"/>
      <c r="E91" s="6"/>
      <c r="F91" s="30"/>
      <c r="G91" s="6"/>
      <c r="H91" s="6"/>
      <c r="I91" s="6"/>
      <c r="J91" s="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ht="11.25" customHeight="1">
      <c r="A92" s="4"/>
      <c r="B92" s="4"/>
      <c r="C92" s="30"/>
      <c r="D92" s="4"/>
      <c r="E92" s="6"/>
      <c r="F92" s="30"/>
      <c r="G92" s="6"/>
      <c r="H92" s="6"/>
      <c r="I92" s="6"/>
      <c r="J92" s="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ht="11.25" customHeight="1">
      <c r="A93" s="4"/>
      <c r="B93" s="4"/>
      <c r="C93" s="30"/>
      <c r="D93" s="4"/>
      <c r="E93" s="6"/>
      <c r="F93" s="30"/>
      <c r="G93" s="6"/>
      <c r="H93" s="6"/>
      <c r="I93" s="6"/>
      <c r="J93" s="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ht="11.25" customHeight="1">
      <c r="A94" s="4"/>
      <c r="B94" s="4"/>
      <c r="C94" s="30"/>
      <c r="D94" s="4"/>
      <c r="E94" s="6"/>
      <c r="F94" s="30"/>
      <c r="G94" s="6"/>
      <c r="H94" s="6"/>
      <c r="I94" s="6"/>
      <c r="J94" s="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ht="11.25" customHeight="1">
      <c r="A95" s="4"/>
      <c r="B95" s="4"/>
      <c r="C95" s="30"/>
      <c r="D95" s="4"/>
      <c r="E95" s="6"/>
      <c r="F95" s="30"/>
      <c r="G95" s="6"/>
      <c r="H95" s="6"/>
      <c r="I95" s="6"/>
      <c r="J95" s="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ht="11.25" customHeight="1">
      <c r="A96" s="4"/>
      <c r="B96" s="4"/>
      <c r="C96" s="30"/>
      <c r="D96" s="4"/>
      <c r="E96" s="6"/>
      <c r="F96" s="30"/>
      <c r="G96" s="6"/>
      <c r="H96" s="6"/>
      <c r="I96" s="6"/>
      <c r="J96" s="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ht="11.25" customHeight="1">
      <c r="A97" s="4"/>
      <c r="B97" s="4"/>
      <c r="C97" s="30"/>
      <c r="D97" s="4"/>
      <c r="E97" s="6"/>
      <c r="F97" s="30"/>
      <c r="G97" s="6"/>
      <c r="H97" s="6"/>
      <c r="I97" s="6"/>
      <c r="J97" s="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ht="11.25" customHeight="1">
      <c r="A98" s="4"/>
      <c r="B98" s="4"/>
      <c r="C98" s="30"/>
      <c r="D98" s="4"/>
      <c r="E98" s="6"/>
      <c r="F98" s="30"/>
      <c r="G98" s="6"/>
      <c r="H98" s="6"/>
      <c r="I98" s="6"/>
      <c r="J98" s="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 ht="11.25" customHeight="1">
      <c r="A99" s="4"/>
      <c r="B99" s="4"/>
      <c r="C99" s="30"/>
      <c r="D99" s="4"/>
      <c r="E99" s="6"/>
      <c r="F99" s="30"/>
      <c r="G99" s="6"/>
      <c r="H99" s="6"/>
      <c r="I99" s="6"/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 ht="11.25" customHeight="1">
      <c r="A100" s="4"/>
      <c r="B100" s="4"/>
      <c r="C100" s="30"/>
      <c r="D100" s="4"/>
      <c r="E100" s="6"/>
      <c r="F100" s="30"/>
      <c r="G100" s="6"/>
      <c r="H100" s="6"/>
      <c r="I100" s="6"/>
      <c r="J100" s="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ht="11.25" customHeight="1">
      <c r="A101" s="4"/>
      <c r="B101" s="4"/>
      <c r="C101" s="30"/>
      <c r="D101" s="4"/>
      <c r="E101" s="6"/>
      <c r="F101" s="30"/>
      <c r="G101" s="6"/>
      <c r="H101" s="6"/>
      <c r="I101" s="6"/>
      <c r="J101" s="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 ht="11.25" customHeight="1">
      <c r="A102" s="4"/>
      <c r="B102" s="4"/>
      <c r="C102" s="30"/>
      <c r="D102" s="4"/>
      <c r="E102" s="6"/>
      <c r="F102" s="30"/>
      <c r="G102" s="6"/>
      <c r="H102" s="6"/>
      <c r="I102" s="6"/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 ht="11.25" customHeight="1">
      <c r="A103" s="4"/>
      <c r="B103" s="4"/>
      <c r="C103" s="30"/>
      <c r="D103" s="4"/>
      <c r="E103" s="6"/>
      <c r="F103" s="30"/>
      <c r="G103" s="6"/>
      <c r="H103" s="6"/>
      <c r="I103" s="6"/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 ht="11.25" customHeight="1">
      <c r="A104" s="4"/>
      <c r="B104" s="4"/>
      <c r="C104" s="30"/>
      <c r="D104" s="4"/>
      <c r="E104" s="6"/>
      <c r="F104" s="30"/>
      <c r="G104" s="6"/>
      <c r="H104" s="6"/>
      <c r="I104" s="6"/>
      <c r="J104" s="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ht="11.25" customHeight="1">
      <c r="A105" s="4"/>
      <c r="B105" s="4"/>
      <c r="C105" s="30"/>
      <c r="D105" s="4"/>
      <c r="E105" s="6"/>
      <c r="F105" s="30"/>
      <c r="G105" s="6"/>
      <c r="H105" s="6"/>
      <c r="I105" s="6"/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ht="11.25" customHeight="1">
      <c r="A106" s="4"/>
      <c r="B106" s="4"/>
      <c r="C106" s="30"/>
      <c r="D106" s="4"/>
      <c r="E106" s="6"/>
      <c r="F106" s="30"/>
      <c r="G106" s="6"/>
      <c r="H106" s="6"/>
      <c r="I106" s="6"/>
      <c r="J106" s="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ht="11.25" customHeight="1">
      <c r="A107" s="4"/>
      <c r="B107" s="4"/>
      <c r="C107" s="30"/>
      <c r="D107" s="4"/>
      <c r="E107" s="6"/>
      <c r="F107" s="30"/>
      <c r="G107" s="6"/>
      <c r="H107" s="6"/>
      <c r="I107" s="6"/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ht="11.25" customHeight="1">
      <c r="A108" s="4"/>
      <c r="B108" s="4"/>
      <c r="C108" s="30"/>
      <c r="D108" s="4"/>
      <c r="E108" s="6"/>
      <c r="F108" s="30"/>
      <c r="G108" s="6"/>
      <c r="H108" s="6"/>
      <c r="I108" s="6"/>
      <c r="J108" s="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ht="11.25" customHeight="1">
      <c r="A109" s="4"/>
      <c r="B109" s="4"/>
      <c r="C109" s="30"/>
      <c r="D109" s="4"/>
      <c r="E109" s="6"/>
      <c r="F109" s="30"/>
      <c r="G109" s="6"/>
      <c r="H109" s="6"/>
      <c r="I109" s="6"/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ht="11.25" customHeight="1">
      <c r="A110" s="4"/>
      <c r="B110" s="4"/>
      <c r="C110" s="30"/>
      <c r="D110" s="4"/>
      <c r="E110" s="6"/>
      <c r="F110" s="30"/>
      <c r="G110" s="6"/>
      <c r="H110" s="6"/>
      <c r="I110" s="6"/>
      <c r="J110" s="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ht="11.25" customHeight="1">
      <c r="A111" s="4"/>
      <c r="B111" s="4"/>
      <c r="C111" s="30"/>
      <c r="D111" s="4"/>
      <c r="E111" s="6"/>
      <c r="F111" s="30"/>
      <c r="G111" s="6"/>
      <c r="H111" s="6"/>
      <c r="I111" s="6"/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ht="11.25" customHeight="1">
      <c r="A112" s="4"/>
      <c r="B112" s="4"/>
      <c r="C112" s="30"/>
      <c r="D112" s="4"/>
      <c r="E112" s="6"/>
      <c r="F112" s="30"/>
      <c r="G112" s="6"/>
      <c r="H112" s="6"/>
      <c r="I112" s="6"/>
      <c r="J112" s="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ht="11.25" customHeight="1">
      <c r="A113" s="4"/>
      <c r="B113" s="4"/>
      <c r="C113" s="30"/>
      <c r="D113" s="4"/>
      <c r="E113" s="6"/>
      <c r="F113" s="30"/>
      <c r="G113" s="6"/>
      <c r="H113" s="6"/>
      <c r="I113" s="6"/>
      <c r="J113" s="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ht="11.25" customHeight="1">
      <c r="A114" s="4"/>
      <c r="B114" s="4"/>
      <c r="C114" s="30"/>
      <c r="D114" s="4"/>
      <c r="E114" s="6"/>
      <c r="F114" s="30"/>
      <c r="G114" s="6"/>
      <c r="H114" s="6"/>
      <c r="I114" s="6"/>
      <c r="J114" s="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ht="11.25" customHeight="1">
      <c r="A115" s="4"/>
      <c r="B115" s="4"/>
      <c r="C115" s="30"/>
      <c r="D115" s="4"/>
      <c r="E115" s="6"/>
      <c r="F115" s="30"/>
      <c r="G115" s="6"/>
      <c r="H115" s="6"/>
      <c r="I115" s="6"/>
      <c r="J115" s="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ht="11.25" customHeight="1">
      <c r="A116" s="4"/>
      <c r="B116" s="4"/>
      <c r="C116" s="30"/>
      <c r="D116" s="4"/>
      <c r="E116" s="6"/>
      <c r="F116" s="30"/>
      <c r="G116" s="6"/>
      <c r="H116" s="6"/>
      <c r="I116" s="6"/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ht="11.25" customHeight="1">
      <c r="A117" s="4"/>
      <c r="B117" s="4"/>
      <c r="C117" s="30"/>
      <c r="D117" s="4"/>
      <c r="E117" s="6"/>
      <c r="F117" s="30"/>
      <c r="G117" s="6"/>
      <c r="H117" s="6"/>
      <c r="I117" s="6"/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ht="11.25" customHeight="1">
      <c r="A118" s="4"/>
      <c r="B118" s="4"/>
      <c r="C118" s="30"/>
      <c r="D118" s="4"/>
      <c r="E118" s="6"/>
      <c r="F118" s="30"/>
      <c r="G118" s="6"/>
      <c r="H118" s="6"/>
      <c r="I118" s="6"/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ht="11.25" customHeight="1">
      <c r="A119" s="4"/>
      <c r="B119" s="4"/>
      <c r="C119" s="30"/>
      <c r="D119" s="4"/>
      <c r="E119" s="6"/>
      <c r="F119" s="30"/>
      <c r="G119" s="6"/>
      <c r="H119" s="6"/>
      <c r="I119" s="6"/>
      <c r="J119" s="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ht="11.25" customHeight="1">
      <c r="A120" s="4"/>
      <c r="B120" s="4"/>
      <c r="C120" s="30"/>
      <c r="D120" s="4"/>
      <c r="E120" s="6"/>
      <c r="F120" s="30"/>
      <c r="G120" s="6"/>
      <c r="H120" s="6"/>
      <c r="I120" s="6"/>
      <c r="J120" s="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ht="11.25" customHeight="1">
      <c r="A121" s="4"/>
      <c r="B121" s="4"/>
      <c r="C121" s="30"/>
      <c r="D121" s="4"/>
      <c r="E121" s="6"/>
      <c r="F121" s="30"/>
      <c r="G121" s="6"/>
      <c r="H121" s="6"/>
      <c r="I121" s="6"/>
      <c r="J121" s="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ht="11.25" customHeight="1">
      <c r="A122" s="4"/>
      <c r="B122" s="4"/>
      <c r="C122" s="30"/>
      <c r="D122" s="4"/>
      <c r="E122" s="6"/>
      <c r="F122" s="30"/>
      <c r="G122" s="6"/>
      <c r="H122" s="6"/>
      <c r="I122" s="6"/>
      <c r="J122" s="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ht="11.25" customHeight="1">
      <c r="A123" s="4"/>
      <c r="B123" s="4"/>
      <c r="C123" s="30"/>
      <c r="D123" s="4"/>
      <c r="E123" s="6"/>
      <c r="F123" s="30"/>
      <c r="G123" s="6"/>
      <c r="H123" s="6"/>
      <c r="I123" s="6"/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ht="11.25" customHeight="1">
      <c r="A124" s="4"/>
      <c r="B124" s="4"/>
      <c r="C124" s="30"/>
      <c r="D124" s="4"/>
      <c r="E124" s="6"/>
      <c r="F124" s="30"/>
      <c r="G124" s="6"/>
      <c r="H124" s="6"/>
      <c r="I124" s="6"/>
      <c r="J124" s="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ht="11.25" customHeight="1">
      <c r="A125" s="4"/>
      <c r="B125" s="4"/>
      <c r="C125" s="30"/>
      <c r="D125" s="4"/>
      <c r="E125" s="6"/>
      <c r="F125" s="30"/>
      <c r="G125" s="6"/>
      <c r="H125" s="6"/>
      <c r="I125" s="6"/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ht="11.25" customHeight="1">
      <c r="A126" s="4"/>
      <c r="B126" s="4"/>
      <c r="C126" s="30"/>
      <c r="D126" s="4"/>
      <c r="E126" s="6"/>
      <c r="F126" s="30"/>
      <c r="G126" s="6"/>
      <c r="H126" s="6"/>
      <c r="I126" s="6"/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ht="11.25" customHeight="1">
      <c r="A127" s="4"/>
      <c r="B127" s="4"/>
      <c r="C127" s="30"/>
      <c r="D127" s="4"/>
      <c r="E127" s="6"/>
      <c r="F127" s="30"/>
      <c r="G127" s="6"/>
      <c r="H127" s="6"/>
      <c r="I127" s="6"/>
      <c r="J127" s="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ht="11.25" customHeight="1">
      <c r="A128" s="4"/>
      <c r="B128" s="4"/>
      <c r="C128" s="30"/>
      <c r="D128" s="4"/>
      <c r="E128" s="6"/>
      <c r="F128" s="30"/>
      <c r="G128" s="6"/>
      <c r="H128" s="6"/>
      <c r="I128" s="6"/>
      <c r="J128" s="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ht="11.25" customHeight="1">
      <c r="A129" s="4"/>
      <c r="B129" s="4"/>
      <c r="C129" s="30"/>
      <c r="D129" s="4"/>
      <c r="E129" s="6"/>
      <c r="F129" s="30"/>
      <c r="G129" s="6"/>
      <c r="H129" s="6"/>
      <c r="I129" s="6"/>
      <c r="J129" s="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ht="11.25" customHeight="1">
      <c r="A130" s="4"/>
      <c r="B130" s="4"/>
      <c r="C130" s="30"/>
      <c r="D130" s="4"/>
      <c r="E130" s="6"/>
      <c r="F130" s="30"/>
      <c r="G130" s="6"/>
      <c r="H130" s="6"/>
      <c r="I130" s="6"/>
      <c r="J130" s="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ht="11.25" customHeight="1">
      <c r="A131" s="4"/>
      <c r="B131" s="4"/>
      <c r="C131" s="30"/>
      <c r="D131" s="4"/>
      <c r="E131" s="6"/>
      <c r="F131" s="30"/>
      <c r="G131" s="6"/>
      <c r="H131" s="6"/>
      <c r="I131" s="6"/>
      <c r="J131" s="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ht="11.25" customHeight="1">
      <c r="A132" s="4"/>
      <c r="B132" s="4"/>
      <c r="C132" s="30"/>
      <c r="D132" s="4"/>
      <c r="E132" s="6"/>
      <c r="F132" s="30"/>
      <c r="G132" s="6"/>
      <c r="H132" s="6"/>
      <c r="I132" s="6"/>
      <c r="J132" s="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ht="11.25" customHeight="1">
      <c r="A133" s="4"/>
      <c r="B133" s="4"/>
      <c r="C133" s="30"/>
      <c r="D133" s="4"/>
      <c r="E133" s="6"/>
      <c r="F133" s="30"/>
      <c r="G133" s="6"/>
      <c r="H133" s="6"/>
      <c r="I133" s="6"/>
      <c r="J133" s="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ht="11.25" customHeight="1">
      <c r="A134" s="4"/>
      <c r="B134" s="4"/>
      <c r="C134" s="30"/>
      <c r="D134" s="4"/>
      <c r="E134" s="6"/>
      <c r="F134" s="30"/>
      <c r="G134" s="6"/>
      <c r="H134" s="6"/>
      <c r="I134" s="6"/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ht="11.25" customHeight="1">
      <c r="A135" s="4"/>
      <c r="B135" s="4"/>
      <c r="C135" s="30"/>
      <c r="D135" s="4"/>
      <c r="E135" s="6"/>
      <c r="F135" s="30"/>
      <c r="G135" s="6"/>
      <c r="H135" s="6"/>
      <c r="I135" s="6"/>
      <c r="J135" s="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ht="11.25" customHeight="1">
      <c r="A136" s="4"/>
      <c r="B136" s="4"/>
      <c r="C136" s="30"/>
      <c r="D136" s="4"/>
      <c r="E136" s="6"/>
      <c r="F136" s="30"/>
      <c r="G136" s="6"/>
      <c r="H136" s="6"/>
      <c r="I136" s="6"/>
      <c r="J136" s="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ht="11.25" customHeight="1">
      <c r="A137" s="4"/>
      <c r="B137" s="4"/>
      <c r="C137" s="30"/>
      <c r="D137" s="4"/>
      <c r="E137" s="6"/>
      <c r="F137" s="30"/>
      <c r="G137" s="6"/>
      <c r="H137" s="6"/>
      <c r="I137" s="6"/>
      <c r="J137" s="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ht="11.25" customHeight="1">
      <c r="A138" s="4"/>
      <c r="B138" s="4"/>
      <c r="C138" s="30"/>
      <c r="D138" s="4"/>
      <c r="E138" s="6"/>
      <c r="F138" s="30"/>
      <c r="G138" s="6"/>
      <c r="H138" s="6"/>
      <c r="I138" s="6"/>
      <c r="J138" s="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ht="11.25" customHeight="1">
      <c r="A139" s="4"/>
      <c r="B139" s="4"/>
      <c r="C139" s="30"/>
      <c r="D139" s="4"/>
      <c r="E139" s="6"/>
      <c r="F139" s="30"/>
      <c r="G139" s="6"/>
      <c r="H139" s="6"/>
      <c r="I139" s="6"/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ht="11.25" customHeight="1">
      <c r="A140" s="4"/>
      <c r="B140" s="4"/>
      <c r="C140" s="30"/>
      <c r="D140" s="4"/>
      <c r="E140" s="6"/>
      <c r="F140" s="30"/>
      <c r="G140" s="6"/>
      <c r="H140" s="6"/>
      <c r="I140" s="6"/>
      <c r="J140" s="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ht="11.25" customHeight="1">
      <c r="A141" s="4"/>
      <c r="B141" s="4"/>
      <c r="C141" s="30"/>
      <c r="D141" s="4"/>
      <c r="E141" s="6"/>
      <c r="F141" s="30"/>
      <c r="G141" s="6"/>
      <c r="H141" s="6"/>
      <c r="I141" s="6"/>
      <c r="J141" s="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ht="11.25" customHeight="1">
      <c r="A142" s="4"/>
      <c r="B142" s="4"/>
      <c r="C142" s="30"/>
      <c r="D142" s="4"/>
      <c r="E142" s="6"/>
      <c r="F142" s="30"/>
      <c r="G142" s="6"/>
      <c r="H142" s="6"/>
      <c r="I142" s="6"/>
      <c r="J142" s="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ht="11.25" customHeight="1">
      <c r="A143" s="4"/>
      <c r="B143" s="4"/>
      <c r="C143" s="30"/>
      <c r="D143" s="4"/>
      <c r="E143" s="6"/>
      <c r="F143" s="30"/>
      <c r="G143" s="6"/>
      <c r="H143" s="6"/>
      <c r="I143" s="6"/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 ht="11.25" customHeight="1">
      <c r="A144" s="4"/>
      <c r="B144" s="4"/>
      <c r="C144" s="30"/>
      <c r="D144" s="4"/>
      <c r="E144" s="6"/>
      <c r="F144" s="30"/>
      <c r="G144" s="6"/>
      <c r="H144" s="6"/>
      <c r="I144" s="6"/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ht="11.25" customHeight="1">
      <c r="A145" s="4"/>
      <c r="B145" s="4"/>
      <c r="C145" s="30"/>
      <c r="D145" s="4"/>
      <c r="E145" s="6"/>
      <c r="F145" s="30"/>
      <c r="G145" s="6"/>
      <c r="H145" s="6"/>
      <c r="I145" s="6"/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ht="11.25" customHeight="1">
      <c r="A146" s="4"/>
      <c r="B146" s="4"/>
      <c r="C146" s="30"/>
      <c r="D146" s="4"/>
      <c r="E146" s="6"/>
      <c r="F146" s="30"/>
      <c r="G146" s="6"/>
      <c r="H146" s="6"/>
      <c r="I146" s="6"/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 ht="11.25" customHeight="1">
      <c r="A147" s="4"/>
      <c r="B147" s="4"/>
      <c r="C147" s="30"/>
      <c r="D147" s="4"/>
      <c r="E147" s="6"/>
      <c r="F147" s="30"/>
      <c r="G147" s="6"/>
      <c r="H147" s="6"/>
      <c r="I147" s="6"/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 ht="11.25" customHeight="1">
      <c r="A148" s="4"/>
      <c r="B148" s="4"/>
      <c r="C148" s="30"/>
      <c r="D148" s="4"/>
      <c r="E148" s="6"/>
      <c r="F148" s="30"/>
      <c r="G148" s="6"/>
      <c r="H148" s="6"/>
      <c r="I148" s="6"/>
      <c r="J148" s="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 ht="11.25" customHeight="1">
      <c r="A149" s="4"/>
      <c r="B149" s="4"/>
      <c r="C149" s="30"/>
      <c r="D149" s="4"/>
      <c r="E149" s="6"/>
      <c r="F149" s="30"/>
      <c r="G149" s="6"/>
      <c r="H149" s="6"/>
      <c r="I149" s="6"/>
      <c r="J149" s="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ht="11.25" customHeight="1">
      <c r="A150" s="4"/>
      <c r="B150" s="4"/>
      <c r="C150" s="30"/>
      <c r="D150" s="4"/>
      <c r="E150" s="6"/>
      <c r="F150" s="30"/>
      <c r="G150" s="6"/>
      <c r="H150" s="6"/>
      <c r="I150" s="6"/>
      <c r="J150" s="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ht="11.25" customHeight="1">
      <c r="A151" s="4"/>
      <c r="B151" s="4"/>
      <c r="C151" s="30"/>
      <c r="D151" s="4"/>
      <c r="E151" s="6"/>
      <c r="F151" s="30"/>
      <c r="G151" s="6"/>
      <c r="H151" s="6"/>
      <c r="I151" s="6"/>
      <c r="J151" s="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ht="11.25" customHeight="1">
      <c r="A152" s="4"/>
      <c r="B152" s="4"/>
      <c r="C152" s="30"/>
      <c r="D152" s="4"/>
      <c r="E152" s="6"/>
      <c r="F152" s="30"/>
      <c r="G152" s="6"/>
      <c r="H152" s="6"/>
      <c r="I152" s="6"/>
      <c r="J152" s="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 ht="11.25" customHeight="1">
      <c r="A153" s="4"/>
      <c r="B153" s="4"/>
      <c r="C153" s="30"/>
      <c r="D153" s="4"/>
      <c r="E153" s="6"/>
      <c r="F153" s="30"/>
      <c r="G153" s="6"/>
      <c r="H153" s="6"/>
      <c r="I153" s="6"/>
      <c r="J153" s="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 ht="11.25" customHeight="1">
      <c r="A154" s="4"/>
      <c r="B154" s="4"/>
      <c r="C154" s="30"/>
      <c r="D154" s="4"/>
      <c r="E154" s="6"/>
      <c r="F154" s="30"/>
      <c r="G154" s="6"/>
      <c r="H154" s="6"/>
      <c r="I154" s="6"/>
      <c r="J154" s="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 ht="11.25" customHeight="1">
      <c r="A155" s="4"/>
      <c r="B155" s="4"/>
      <c r="C155" s="30"/>
      <c r="D155" s="4"/>
      <c r="E155" s="6"/>
      <c r="F155" s="30"/>
      <c r="G155" s="6"/>
      <c r="H155" s="6"/>
      <c r="I155" s="6"/>
      <c r="J155" s="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 ht="11.25" customHeight="1">
      <c r="A156" s="4"/>
      <c r="B156" s="4"/>
      <c r="C156" s="30"/>
      <c r="D156" s="4"/>
      <c r="E156" s="6"/>
      <c r="F156" s="30"/>
      <c r="G156" s="6"/>
      <c r="H156" s="6"/>
      <c r="I156" s="6"/>
      <c r="J156" s="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 ht="11.25" customHeight="1">
      <c r="A157" s="4"/>
      <c r="B157" s="4"/>
      <c r="C157" s="30"/>
      <c r="D157" s="4"/>
      <c r="E157" s="6"/>
      <c r="F157" s="30"/>
      <c r="G157" s="6"/>
      <c r="H157" s="6"/>
      <c r="I157" s="6"/>
      <c r="J157" s="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 ht="11.25" customHeight="1">
      <c r="A158" s="4"/>
      <c r="B158" s="4"/>
      <c r="C158" s="30"/>
      <c r="D158" s="4"/>
      <c r="E158" s="6"/>
      <c r="F158" s="30"/>
      <c r="G158" s="6"/>
      <c r="H158" s="6"/>
      <c r="I158" s="6"/>
      <c r="J158" s="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 ht="11.25" customHeight="1">
      <c r="A159" s="4"/>
      <c r="B159" s="4"/>
      <c r="C159" s="30"/>
      <c r="D159" s="4"/>
      <c r="E159" s="6"/>
      <c r="F159" s="30"/>
      <c r="G159" s="6"/>
      <c r="H159" s="6"/>
      <c r="I159" s="6"/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 ht="11.25" customHeight="1">
      <c r="A160" s="4"/>
      <c r="B160" s="4"/>
      <c r="C160" s="30"/>
      <c r="D160" s="4"/>
      <c r="E160" s="6"/>
      <c r="F160" s="30"/>
      <c r="G160" s="6"/>
      <c r="H160" s="6"/>
      <c r="I160" s="6"/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 ht="11.25" customHeight="1">
      <c r="A161" s="4"/>
      <c r="B161" s="4"/>
      <c r="C161" s="30"/>
      <c r="D161" s="4"/>
      <c r="E161" s="6"/>
      <c r="F161" s="30"/>
      <c r="G161" s="6"/>
      <c r="H161" s="6"/>
      <c r="I161" s="6"/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 ht="11.25" customHeight="1">
      <c r="A162" s="4"/>
      <c r="B162" s="4"/>
      <c r="C162" s="30"/>
      <c r="D162" s="4"/>
      <c r="E162" s="6"/>
      <c r="F162" s="30"/>
      <c r="G162" s="6"/>
      <c r="H162" s="6"/>
      <c r="I162" s="6"/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ht="11.25" customHeight="1">
      <c r="A163" s="4"/>
      <c r="B163" s="4"/>
      <c r="C163" s="30"/>
      <c r="D163" s="4"/>
      <c r="E163" s="6"/>
      <c r="F163" s="30"/>
      <c r="G163" s="6"/>
      <c r="H163" s="6"/>
      <c r="I163" s="6"/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 ht="11.25" customHeight="1">
      <c r="A164" s="4"/>
      <c r="B164" s="4"/>
      <c r="C164" s="30"/>
      <c r="D164" s="4"/>
      <c r="E164" s="6"/>
      <c r="F164" s="30"/>
      <c r="G164" s="6"/>
      <c r="H164" s="6"/>
      <c r="I164" s="6"/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 ht="11.25" customHeight="1">
      <c r="A165" s="4"/>
      <c r="B165" s="4"/>
      <c r="C165" s="30"/>
      <c r="D165" s="4"/>
      <c r="E165" s="6"/>
      <c r="F165" s="30"/>
      <c r="G165" s="6"/>
      <c r="H165" s="6"/>
      <c r="I165" s="6"/>
      <c r="J165" s="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 ht="11.25" customHeight="1">
      <c r="A166" s="4"/>
      <c r="B166" s="4"/>
      <c r="C166" s="30"/>
      <c r="D166" s="4"/>
      <c r="E166" s="6"/>
      <c r="F166" s="30"/>
      <c r="G166" s="6"/>
      <c r="H166" s="6"/>
      <c r="I166" s="6"/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 ht="11.25" customHeight="1">
      <c r="A167" s="4"/>
      <c r="B167" s="4"/>
      <c r="C167" s="30"/>
      <c r="D167" s="4"/>
      <c r="E167" s="6"/>
      <c r="F167" s="30"/>
      <c r="G167" s="6"/>
      <c r="H167" s="6"/>
      <c r="I167" s="6"/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ht="11.25" customHeight="1">
      <c r="A168" s="4"/>
      <c r="B168" s="4"/>
      <c r="C168" s="30"/>
      <c r="D168" s="4"/>
      <c r="E168" s="6"/>
      <c r="F168" s="30"/>
      <c r="G168" s="6"/>
      <c r="H168" s="6"/>
      <c r="I168" s="6"/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 ht="11.25" customHeight="1">
      <c r="A169" s="4"/>
      <c r="B169" s="4"/>
      <c r="C169" s="30"/>
      <c r="D169" s="4"/>
      <c r="E169" s="6"/>
      <c r="F169" s="30"/>
      <c r="G169" s="6"/>
      <c r="H169" s="6"/>
      <c r="I169" s="6"/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 ht="11.25" customHeight="1">
      <c r="A170" s="4"/>
      <c r="B170" s="4"/>
      <c r="C170" s="30"/>
      <c r="D170" s="4"/>
      <c r="E170" s="6"/>
      <c r="F170" s="30"/>
      <c r="G170" s="6"/>
      <c r="H170" s="6"/>
      <c r="I170" s="6"/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1:36" ht="11.25" customHeight="1">
      <c r="A171" s="4"/>
      <c r="B171" s="4"/>
      <c r="C171" s="30"/>
      <c r="D171" s="4"/>
      <c r="E171" s="6"/>
      <c r="F171" s="30"/>
      <c r="G171" s="6"/>
      <c r="H171" s="6"/>
      <c r="I171" s="6"/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1:36" ht="11.25" customHeight="1">
      <c r="A172" s="4"/>
      <c r="B172" s="4"/>
      <c r="C172" s="30"/>
      <c r="D172" s="4"/>
      <c r="E172" s="6"/>
      <c r="F172" s="30"/>
      <c r="G172" s="6"/>
      <c r="H172" s="6"/>
      <c r="I172" s="6"/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1:36" ht="11.25" customHeight="1">
      <c r="A173" s="4"/>
      <c r="B173" s="4"/>
      <c r="C173" s="30"/>
      <c r="D173" s="4"/>
      <c r="E173" s="6"/>
      <c r="F173" s="30"/>
      <c r="G173" s="6"/>
      <c r="H173" s="6"/>
      <c r="I173" s="6"/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 ht="11.25" customHeight="1">
      <c r="A174" s="4"/>
      <c r="B174" s="4"/>
      <c r="C174" s="30"/>
      <c r="D174" s="4"/>
      <c r="E174" s="6"/>
      <c r="F174" s="30"/>
      <c r="G174" s="6"/>
      <c r="H174" s="6"/>
      <c r="I174" s="6"/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 ht="11.25" customHeight="1">
      <c r="A175" s="4"/>
      <c r="B175" s="4"/>
      <c r="C175" s="30"/>
      <c r="D175" s="4"/>
      <c r="E175" s="6"/>
      <c r="F175" s="30"/>
      <c r="G175" s="6"/>
      <c r="H175" s="6"/>
      <c r="I175" s="6"/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1:36" ht="11.25" customHeight="1">
      <c r="A176" s="4"/>
      <c r="B176" s="4"/>
      <c r="C176" s="30"/>
      <c r="D176" s="4"/>
      <c r="E176" s="6"/>
      <c r="F176" s="30"/>
      <c r="G176" s="6"/>
      <c r="H176" s="6"/>
      <c r="I176" s="6"/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 ht="11.25" customHeight="1">
      <c r="A177" s="4"/>
      <c r="B177" s="4"/>
      <c r="C177" s="30"/>
      <c r="D177" s="4"/>
      <c r="E177" s="6"/>
      <c r="F177" s="30"/>
      <c r="G177" s="6"/>
      <c r="H177" s="6"/>
      <c r="I177" s="6"/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1:36" ht="11.25" customHeight="1">
      <c r="A178" s="4"/>
      <c r="B178" s="4"/>
      <c r="C178" s="30"/>
      <c r="D178" s="4"/>
      <c r="E178" s="6"/>
      <c r="F178" s="30"/>
      <c r="G178" s="6"/>
      <c r="H178" s="6"/>
      <c r="I178" s="6"/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1:36" ht="11.25" customHeight="1">
      <c r="A179" s="4"/>
      <c r="B179" s="4"/>
      <c r="C179" s="30"/>
      <c r="D179" s="4"/>
      <c r="E179" s="6"/>
      <c r="F179" s="30"/>
      <c r="G179" s="6"/>
      <c r="H179" s="6"/>
      <c r="I179" s="6"/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1:36" ht="11.25" customHeight="1">
      <c r="A180" s="4"/>
      <c r="B180" s="4"/>
      <c r="C180" s="30"/>
      <c r="D180" s="4"/>
      <c r="E180" s="6"/>
      <c r="F180" s="30"/>
      <c r="G180" s="6"/>
      <c r="H180" s="6"/>
      <c r="I180" s="6"/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 ht="11.25" customHeight="1">
      <c r="A181" s="4"/>
      <c r="B181" s="4"/>
      <c r="C181" s="30"/>
      <c r="D181" s="4"/>
      <c r="E181" s="6"/>
      <c r="F181" s="30"/>
      <c r="G181" s="6"/>
      <c r="H181" s="6"/>
      <c r="I181" s="6"/>
      <c r="J181" s="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1:36" ht="11.25" customHeight="1">
      <c r="A182" s="4"/>
      <c r="B182" s="4"/>
      <c r="C182" s="30"/>
      <c r="D182" s="4"/>
      <c r="E182" s="6"/>
      <c r="F182" s="30"/>
      <c r="G182" s="6"/>
      <c r="H182" s="6"/>
      <c r="I182" s="6"/>
      <c r="J182" s="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 ht="11.25" customHeight="1">
      <c r="A183" s="4"/>
      <c r="B183" s="4"/>
      <c r="C183" s="30"/>
      <c r="D183" s="4"/>
      <c r="E183" s="6"/>
      <c r="F183" s="30"/>
      <c r="G183" s="6"/>
      <c r="H183" s="6"/>
      <c r="I183" s="6"/>
      <c r="J183" s="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 ht="11.25" customHeight="1">
      <c r="A184" s="4"/>
      <c r="B184" s="4"/>
      <c r="C184" s="30"/>
      <c r="D184" s="4"/>
      <c r="E184" s="6"/>
      <c r="F184" s="30"/>
      <c r="G184" s="6"/>
      <c r="H184" s="6"/>
      <c r="I184" s="6"/>
      <c r="J184" s="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1:36" ht="11.25" customHeight="1">
      <c r="A185" s="4"/>
      <c r="B185" s="4"/>
      <c r="C185" s="30"/>
      <c r="D185" s="4"/>
      <c r="E185" s="6"/>
      <c r="F185" s="30"/>
      <c r="G185" s="6"/>
      <c r="H185" s="6"/>
      <c r="I185" s="6"/>
      <c r="J185" s="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 ht="11.25" customHeight="1">
      <c r="A186" s="4"/>
      <c r="B186" s="4"/>
      <c r="C186" s="30"/>
      <c r="D186" s="4"/>
      <c r="E186" s="6"/>
      <c r="F186" s="30"/>
      <c r="G186" s="6"/>
      <c r="H186" s="6"/>
      <c r="I186" s="6"/>
      <c r="J186" s="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 ht="11.25" customHeight="1">
      <c r="A187" s="4"/>
      <c r="B187" s="4"/>
      <c r="C187" s="30"/>
      <c r="D187" s="4"/>
      <c r="E187" s="6"/>
      <c r="F187" s="30"/>
      <c r="G187" s="6"/>
      <c r="H187" s="6"/>
      <c r="I187" s="6"/>
      <c r="J187" s="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 ht="11.25" customHeight="1">
      <c r="A188" s="4"/>
      <c r="B188" s="4"/>
      <c r="C188" s="30"/>
      <c r="D188" s="4"/>
      <c r="E188" s="6"/>
      <c r="F188" s="30"/>
      <c r="G188" s="6"/>
      <c r="H188" s="6"/>
      <c r="I188" s="6"/>
      <c r="J188" s="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 ht="11.25" customHeight="1">
      <c r="A189" s="4"/>
      <c r="B189" s="4"/>
      <c r="C189" s="30"/>
      <c r="D189" s="4"/>
      <c r="E189" s="6"/>
      <c r="F189" s="30"/>
      <c r="G189" s="6"/>
      <c r="H189" s="6"/>
      <c r="I189" s="6"/>
      <c r="J189" s="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 ht="11.25" customHeight="1">
      <c r="A190" s="4"/>
      <c r="B190" s="4"/>
      <c r="C190" s="30"/>
      <c r="D190" s="4"/>
      <c r="E190" s="6"/>
      <c r="F190" s="30"/>
      <c r="G190" s="6"/>
      <c r="H190" s="6"/>
      <c r="I190" s="6"/>
      <c r="J190" s="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1:36" ht="11.25" customHeight="1">
      <c r="A191" s="4"/>
      <c r="B191" s="4"/>
      <c r="C191" s="30"/>
      <c r="D191" s="4"/>
      <c r="E191" s="6"/>
      <c r="F191" s="30"/>
      <c r="G191" s="6"/>
      <c r="H191" s="6"/>
      <c r="I191" s="6"/>
      <c r="J191" s="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1:36" ht="11.25" customHeight="1">
      <c r="A192" s="4"/>
      <c r="B192" s="4"/>
      <c r="C192" s="30"/>
      <c r="D192" s="4"/>
      <c r="E192" s="6"/>
      <c r="F192" s="30"/>
      <c r="G192" s="6"/>
      <c r="H192" s="6"/>
      <c r="I192" s="6"/>
      <c r="J192" s="6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1:36" ht="11.25" customHeight="1">
      <c r="A193" s="4"/>
      <c r="B193" s="4"/>
      <c r="C193" s="30"/>
      <c r="D193" s="4"/>
      <c r="E193" s="6"/>
      <c r="F193" s="30"/>
      <c r="G193" s="6"/>
      <c r="H193" s="6"/>
      <c r="I193" s="6"/>
      <c r="J193" s="6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1:36" ht="11.25" customHeight="1">
      <c r="A194" s="4"/>
      <c r="B194" s="4"/>
      <c r="C194" s="30"/>
      <c r="D194" s="4"/>
      <c r="E194" s="6"/>
      <c r="F194" s="30"/>
      <c r="G194" s="6"/>
      <c r="H194" s="6"/>
      <c r="I194" s="6"/>
      <c r="J194" s="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 ht="11.25" customHeight="1">
      <c r="A195" s="4"/>
      <c r="B195" s="4"/>
      <c r="C195" s="30"/>
      <c r="D195" s="4"/>
      <c r="E195" s="6"/>
      <c r="F195" s="30"/>
      <c r="G195" s="6"/>
      <c r="H195" s="6"/>
      <c r="I195" s="6"/>
      <c r="J195" s="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1:36" ht="11.25" customHeight="1">
      <c r="A196" s="4"/>
      <c r="B196" s="4"/>
      <c r="C196" s="30"/>
      <c r="D196" s="4"/>
      <c r="E196" s="6"/>
      <c r="F196" s="30"/>
      <c r="G196" s="6"/>
      <c r="H196" s="6"/>
      <c r="I196" s="6"/>
      <c r="J196" s="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 ht="11.25" customHeight="1">
      <c r="A197" s="4"/>
      <c r="B197" s="4"/>
      <c r="C197" s="30"/>
      <c r="D197" s="4"/>
      <c r="E197" s="6"/>
      <c r="F197" s="30"/>
      <c r="G197" s="6"/>
      <c r="H197" s="6"/>
      <c r="I197" s="6"/>
      <c r="J197" s="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1:36" ht="11.25" customHeight="1">
      <c r="A198" s="4"/>
      <c r="B198" s="4"/>
      <c r="C198" s="30"/>
      <c r="D198" s="4"/>
      <c r="E198" s="6"/>
      <c r="F198" s="30"/>
      <c r="G198" s="6"/>
      <c r="H198" s="6"/>
      <c r="I198" s="6"/>
      <c r="J198" s="6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1:36" ht="11.25" customHeight="1">
      <c r="A199" s="4"/>
      <c r="B199" s="4"/>
      <c r="C199" s="30"/>
      <c r="D199" s="4"/>
      <c r="E199" s="6"/>
      <c r="F199" s="30"/>
      <c r="G199" s="6"/>
      <c r="H199" s="6"/>
      <c r="I199" s="6"/>
      <c r="J199" s="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1:36" ht="11.25" customHeight="1">
      <c r="A200" s="4"/>
      <c r="B200" s="4"/>
      <c r="C200" s="30"/>
      <c r="D200" s="4"/>
      <c r="E200" s="6"/>
      <c r="F200" s="30"/>
      <c r="G200" s="6"/>
      <c r="H200" s="6"/>
      <c r="I200" s="6"/>
      <c r="J200" s="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1:36" ht="11.25" customHeight="1">
      <c r="A201" s="4"/>
      <c r="B201" s="4"/>
      <c r="C201" s="30"/>
      <c r="D201" s="4"/>
      <c r="E201" s="6"/>
      <c r="F201" s="30"/>
      <c r="G201" s="6"/>
      <c r="H201" s="6"/>
      <c r="I201" s="6"/>
      <c r="J201" s="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1:36" ht="11.25" customHeight="1">
      <c r="A202" s="4"/>
      <c r="B202" s="4"/>
      <c r="C202" s="30"/>
      <c r="D202" s="4"/>
      <c r="E202" s="6"/>
      <c r="F202" s="30"/>
      <c r="G202" s="6"/>
      <c r="H202" s="6"/>
      <c r="I202" s="6"/>
      <c r="J202" s="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1:36" ht="11.25" customHeight="1">
      <c r="A203" s="4"/>
      <c r="B203" s="4"/>
      <c r="C203" s="30"/>
      <c r="D203" s="4"/>
      <c r="E203" s="6"/>
      <c r="F203" s="30"/>
      <c r="G203" s="6"/>
      <c r="H203" s="6"/>
      <c r="I203" s="6"/>
      <c r="J203" s="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1:36" ht="11.25" customHeight="1">
      <c r="A204" s="4"/>
      <c r="B204" s="4"/>
      <c r="C204" s="30"/>
      <c r="D204" s="4"/>
      <c r="E204" s="6"/>
      <c r="F204" s="30"/>
      <c r="G204" s="6"/>
      <c r="H204" s="6"/>
      <c r="I204" s="6"/>
      <c r="J204" s="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1:36" ht="11.25" customHeight="1">
      <c r="A205" s="4"/>
      <c r="B205" s="4"/>
      <c r="C205" s="30"/>
      <c r="D205" s="4"/>
      <c r="E205" s="6"/>
      <c r="F205" s="30"/>
      <c r="G205" s="6"/>
      <c r="H205" s="6"/>
      <c r="I205" s="6"/>
      <c r="J205" s="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1:36" ht="11.25" customHeight="1">
      <c r="A206" s="4"/>
      <c r="B206" s="4"/>
      <c r="C206" s="30"/>
      <c r="D206" s="4"/>
      <c r="E206" s="6"/>
      <c r="F206" s="30"/>
      <c r="G206" s="6"/>
      <c r="H206" s="6"/>
      <c r="I206" s="6"/>
      <c r="J206" s="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1:36" ht="11.25" customHeight="1">
      <c r="A207" s="4"/>
      <c r="B207" s="4"/>
      <c r="C207" s="30"/>
      <c r="D207" s="4"/>
      <c r="E207" s="6"/>
      <c r="F207" s="30"/>
      <c r="G207" s="6"/>
      <c r="H207" s="6"/>
      <c r="I207" s="6"/>
      <c r="J207" s="6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1:36" ht="11.25" customHeight="1">
      <c r="A208" s="4"/>
      <c r="B208" s="4"/>
      <c r="C208" s="30"/>
      <c r="D208" s="4"/>
      <c r="E208" s="6"/>
      <c r="F208" s="30"/>
      <c r="G208" s="6"/>
      <c r="H208" s="6"/>
      <c r="I208" s="6"/>
      <c r="J208" s="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1:36" ht="11.25" customHeight="1">
      <c r="A209" s="4"/>
      <c r="B209" s="4"/>
      <c r="C209" s="30"/>
      <c r="D209" s="4"/>
      <c r="E209" s="6"/>
      <c r="F209" s="30"/>
      <c r="G209" s="6"/>
      <c r="H209" s="6"/>
      <c r="I209" s="6"/>
      <c r="J209" s="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1:36" ht="11.25" customHeight="1">
      <c r="A210" s="4"/>
      <c r="B210" s="4"/>
      <c r="C210" s="30"/>
      <c r="D210" s="4"/>
      <c r="E210" s="6"/>
      <c r="F210" s="30"/>
      <c r="G210" s="6"/>
      <c r="H210" s="6"/>
      <c r="I210" s="6"/>
      <c r="J210" s="6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1:36" ht="11.25" customHeight="1">
      <c r="A211" s="4"/>
      <c r="B211" s="4"/>
      <c r="C211" s="30"/>
      <c r="D211" s="4"/>
      <c r="E211" s="6"/>
      <c r="F211" s="30"/>
      <c r="G211" s="6"/>
      <c r="H211" s="6"/>
      <c r="I211" s="6"/>
      <c r="J211" s="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1:36" ht="11.25" customHeight="1">
      <c r="A212" s="4"/>
      <c r="B212" s="4"/>
      <c r="C212" s="30"/>
      <c r="D212" s="4"/>
      <c r="E212" s="6"/>
      <c r="F212" s="30"/>
      <c r="G212" s="6"/>
      <c r="H212" s="6"/>
      <c r="I212" s="6"/>
      <c r="J212" s="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 ht="11.25" customHeight="1">
      <c r="A213" s="4"/>
      <c r="B213" s="4"/>
      <c r="C213" s="30"/>
      <c r="D213" s="4"/>
      <c r="E213" s="6"/>
      <c r="F213" s="30"/>
      <c r="G213" s="6"/>
      <c r="H213" s="6"/>
      <c r="I213" s="6"/>
      <c r="J213" s="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 ht="11.25" customHeight="1">
      <c r="A214" s="4"/>
      <c r="B214" s="4"/>
      <c r="C214" s="30"/>
      <c r="D214" s="4"/>
      <c r="E214" s="6"/>
      <c r="F214" s="30"/>
      <c r="G214" s="6"/>
      <c r="H214" s="6"/>
      <c r="I214" s="6"/>
      <c r="J214" s="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1:36" ht="11.25" customHeight="1">
      <c r="A215" s="4"/>
      <c r="B215" s="4"/>
      <c r="C215" s="30"/>
      <c r="D215" s="4"/>
      <c r="E215" s="6"/>
      <c r="F215" s="30"/>
      <c r="G215" s="6"/>
      <c r="H215" s="6"/>
      <c r="I215" s="6"/>
      <c r="J215" s="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1:36" ht="11.25" customHeight="1">
      <c r="A216" s="4"/>
      <c r="B216" s="4"/>
      <c r="C216" s="30"/>
      <c r="D216" s="4"/>
      <c r="E216" s="6"/>
      <c r="F216" s="30"/>
      <c r="G216" s="6"/>
      <c r="H216" s="6"/>
      <c r="I216" s="6"/>
      <c r="J216" s="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1:36" ht="11.25" customHeight="1">
      <c r="A217" s="4"/>
      <c r="B217" s="4"/>
      <c r="C217" s="30"/>
      <c r="D217" s="4"/>
      <c r="E217" s="6"/>
      <c r="F217" s="30"/>
      <c r="G217" s="6"/>
      <c r="H217" s="6"/>
      <c r="I217" s="6"/>
      <c r="J217" s="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1:36" ht="11.25" customHeight="1">
      <c r="A218" s="4"/>
      <c r="B218" s="4"/>
      <c r="C218" s="30"/>
      <c r="D218" s="4"/>
      <c r="E218" s="6"/>
      <c r="F218" s="30"/>
      <c r="G218" s="6"/>
      <c r="H218" s="6"/>
      <c r="I218" s="6"/>
      <c r="J218" s="6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1:36" ht="11.25" customHeight="1">
      <c r="A219" s="4"/>
      <c r="B219" s="4"/>
      <c r="C219" s="30"/>
      <c r="D219" s="4"/>
      <c r="E219" s="6"/>
      <c r="F219" s="30"/>
      <c r="G219" s="6"/>
      <c r="H219" s="6"/>
      <c r="I219" s="6"/>
      <c r="J219" s="6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1:36" ht="11.25" customHeight="1">
      <c r="A220" s="4"/>
      <c r="B220" s="4"/>
      <c r="C220" s="30"/>
      <c r="D220" s="4"/>
      <c r="E220" s="6"/>
      <c r="F220" s="30"/>
      <c r="G220" s="6"/>
      <c r="H220" s="6"/>
      <c r="I220" s="6"/>
      <c r="J220" s="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1:36" ht="11.25" customHeight="1">
      <c r="A221" s="4"/>
      <c r="B221" s="4"/>
      <c r="C221" s="30"/>
      <c r="D221" s="4"/>
      <c r="E221" s="6"/>
      <c r="F221" s="30"/>
      <c r="G221" s="6"/>
      <c r="H221" s="6"/>
      <c r="I221" s="6"/>
      <c r="J221" s="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 ht="11.25" customHeight="1">
      <c r="A222" s="4"/>
      <c r="B222" s="4"/>
      <c r="C222" s="30"/>
      <c r="D222" s="4"/>
      <c r="E222" s="6"/>
      <c r="F222" s="30"/>
      <c r="G222" s="6"/>
      <c r="H222" s="6"/>
      <c r="I222" s="6"/>
      <c r="J222" s="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 ht="11.25" customHeight="1">
      <c r="A223" s="4"/>
      <c r="B223" s="4"/>
      <c r="C223" s="30"/>
      <c r="D223" s="4"/>
      <c r="E223" s="6"/>
      <c r="F223" s="30"/>
      <c r="G223" s="6"/>
      <c r="H223" s="6"/>
      <c r="I223" s="6"/>
      <c r="J223" s="6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 ht="11.25" customHeight="1">
      <c r="A224" s="4"/>
      <c r="B224" s="4"/>
      <c r="C224" s="30"/>
      <c r="D224" s="4"/>
      <c r="E224" s="6"/>
      <c r="F224" s="30"/>
      <c r="G224" s="6"/>
      <c r="H224" s="6"/>
      <c r="I224" s="6"/>
      <c r="J224" s="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1:36" ht="11.25" customHeight="1">
      <c r="A225" s="4"/>
      <c r="B225" s="4"/>
      <c r="C225" s="30"/>
      <c r="D225" s="4"/>
      <c r="E225" s="6"/>
      <c r="F225" s="30"/>
      <c r="G225" s="6"/>
      <c r="H225" s="6"/>
      <c r="I225" s="6"/>
      <c r="J225" s="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1:36" ht="11.25" customHeight="1">
      <c r="A226" s="4"/>
      <c r="B226" s="4"/>
      <c r="C226" s="30"/>
      <c r="D226" s="4"/>
      <c r="E226" s="6"/>
      <c r="F226" s="30"/>
      <c r="G226" s="6"/>
      <c r="H226" s="6"/>
      <c r="I226" s="6"/>
      <c r="J226" s="6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 ht="11.25" customHeight="1">
      <c r="A227" s="4"/>
      <c r="B227" s="4"/>
      <c r="C227" s="30"/>
      <c r="D227" s="4"/>
      <c r="E227" s="6"/>
      <c r="F227" s="30"/>
      <c r="G227" s="6"/>
      <c r="H227" s="6"/>
      <c r="I227" s="6"/>
      <c r="J227" s="6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1:36" ht="11.25" customHeight="1">
      <c r="A228" s="4"/>
      <c r="B228" s="4"/>
      <c r="C228" s="30"/>
      <c r="D228" s="4"/>
      <c r="E228" s="6"/>
      <c r="F228" s="30"/>
      <c r="G228" s="6"/>
      <c r="H228" s="6"/>
      <c r="I228" s="6"/>
      <c r="J228" s="6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1:36" ht="11.25" customHeight="1">
      <c r="A229" s="4"/>
      <c r="B229" s="4"/>
      <c r="C229" s="30"/>
      <c r="D229" s="4"/>
      <c r="E229" s="6"/>
      <c r="F229" s="30"/>
      <c r="G229" s="6"/>
      <c r="H229" s="6"/>
      <c r="I229" s="6"/>
      <c r="J229" s="6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 ht="11.25" customHeight="1">
      <c r="A230" s="4"/>
      <c r="B230" s="4"/>
      <c r="C230" s="30"/>
      <c r="D230" s="4"/>
      <c r="E230" s="6"/>
      <c r="F230" s="30"/>
      <c r="G230" s="6"/>
      <c r="H230" s="6"/>
      <c r="I230" s="6"/>
      <c r="J230" s="6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 ht="11.25" customHeight="1">
      <c r="A231" s="4"/>
      <c r="B231" s="4"/>
      <c r="C231" s="30"/>
      <c r="D231" s="4"/>
      <c r="E231" s="6"/>
      <c r="F231" s="30"/>
      <c r="G231" s="6"/>
      <c r="H231" s="6"/>
      <c r="I231" s="6"/>
      <c r="J231" s="6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 ht="11.25" customHeight="1">
      <c r="A232" s="4"/>
      <c r="B232" s="4"/>
      <c r="C232" s="30"/>
      <c r="D232" s="4"/>
      <c r="E232" s="6"/>
      <c r="F232" s="30"/>
      <c r="G232" s="6"/>
      <c r="H232" s="6"/>
      <c r="I232" s="6"/>
      <c r="J232" s="6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 ht="11.25" customHeight="1">
      <c r="A233" s="4"/>
      <c r="B233" s="4"/>
      <c r="C233" s="30"/>
      <c r="D233" s="4"/>
      <c r="E233" s="6"/>
      <c r="F233" s="30"/>
      <c r="G233" s="6"/>
      <c r="H233" s="6"/>
      <c r="I233" s="6"/>
      <c r="J233" s="6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 ht="11.25" customHeight="1">
      <c r="A234" s="4"/>
      <c r="B234" s="4"/>
      <c r="C234" s="30"/>
      <c r="D234" s="4"/>
      <c r="E234" s="6"/>
      <c r="F234" s="30"/>
      <c r="G234" s="6"/>
      <c r="H234" s="6"/>
      <c r="I234" s="6"/>
      <c r="J234" s="6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 ht="11.25" customHeight="1">
      <c r="A235" s="4"/>
      <c r="B235" s="4"/>
      <c r="C235" s="30"/>
      <c r="D235" s="4"/>
      <c r="E235" s="6"/>
      <c r="F235" s="30"/>
      <c r="G235" s="6"/>
      <c r="H235" s="6"/>
      <c r="I235" s="6"/>
      <c r="J235" s="6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 ht="11.25" customHeight="1">
      <c r="A236" s="4"/>
      <c r="B236" s="4"/>
      <c r="C236" s="30"/>
      <c r="D236" s="4"/>
      <c r="E236" s="6"/>
      <c r="F236" s="30"/>
      <c r="G236" s="6"/>
      <c r="H236" s="6"/>
      <c r="I236" s="6"/>
      <c r="J236" s="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1:36" ht="11.25" customHeight="1">
      <c r="A237" s="4"/>
      <c r="B237" s="4"/>
      <c r="C237" s="30"/>
      <c r="D237" s="4"/>
      <c r="E237" s="6"/>
      <c r="F237" s="30"/>
      <c r="G237" s="6"/>
      <c r="H237" s="6"/>
      <c r="I237" s="6"/>
      <c r="J237" s="6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1:36" ht="11.25" customHeight="1">
      <c r="A238" s="4"/>
      <c r="B238" s="4"/>
      <c r="C238" s="30"/>
      <c r="D238" s="4"/>
      <c r="E238" s="6"/>
      <c r="F238" s="30"/>
      <c r="G238" s="6"/>
      <c r="H238" s="6"/>
      <c r="I238" s="6"/>
      <c r="J238" s="6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1:36" ht="11.25" customHeight="1">
      <c r="A239" s="4"/>
      <c r="B239" s="4"/>
      <c r="C239" s="30"/>
      <c r="D239" s="4"/>
      <c r="E239" s="6"/>
      <c r="F239" s="30"/>
      <c r="G239" s="6"/>
      <c r="H239" s="6"/>
      <c r="I239" s="6"/>
      <c r="J239" s="6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1:36" ht="11.25" customHeight="1">
      <c r="A240" s="4"/>
      <c r="B240" s="4"/>
      <c r="C240" s="30"/>
      <c r="D240" s="4"/>
      <c r="E240" s="6"/>
      <c r="F240" s="30"/>
      <c r="G240" s="6"/>
      <c r="H240" s="6"/>
      <c r="I240" s="6"/>
      <c r="J240" s="6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1:36" ht="11.25" customHeight="1">
      <c r="A241" s="4"/>
      <c r="B241" s="4"/>
      <c r="C241" s="30"/>
      <c r="D241" s="4"/>
      <c r="E241" s="6"/>
      <c r="F241" s="30"/>
      <c r="G241" s="6"/>
      <c r="H241" s="6"/>
      <c r="I241" s="6"/>
      <c r="J241" s="6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1:36" ht="11.25" customHeight="1">
      <c r="A242" s="4"/>
      <c r="B242" s="4"/>
      <c r="C242" s="30"/>
      <c r="D242" s="4"/>
      <c r="E242" s="6"/>
      <c r="F242" s="30"/>
      <c r="G242" s="6"/>
      <c r="H242" s="6"/>
      <c r="I242" s="6"/>
      <c r="J242" s="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1:36" ht="11.25" customHeight="1">
      <c r="A243" s="4"/>
      <c r="B243" s="4"/>
      <c r="C243" s="30"/>
      <c r="D243" s="4"/>
      <c r="E243" s="6"/>
      <c r="F243" s="30"/>
      <c r="G243" s="6"/>
      <c r="H243" s="6"/>
      <c r="I243" s="6"/>
      <c r="J243" s="6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1:36" ht="11.25" customHeight="1">
      <c r="A244" s="4"/>
      <c r="B244" s="4"/>
      <c r="C244" s="30"/>
      <c r="D244" s="4"/>
      <c r="E244" s="6"/>
      <c r="F244" s="30"/>
      <c r="G244" s="6"/>
      <c r="H244" s="6"/>
      <c r="I244" s="6"/>
      <c r="J244" s="6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1:36" ht="11.25" customHeight="1">
      <c r="A245" s="4"/>
      <c r="B245" s="4"/>
      <c r="C245" s="30"/>
      <c r="D245" s="4"/>
      <c r="E245" s="6"/>
      <c r="F245" s="30"/>
      <c r="G245" s="6"/>
      <c r="H245" s="6"/>
      <c r="I245" s="6"/>
      <c r="J245" s="6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1:36" ht="11.25" customHeight="1">
      <c r="A246" s="4"/>
      <c r="B246" s="4"/>
      <c r="C246" s="30"/>
      <c r="D246" s="4"/>
      <c r="E246" s="6"/>
      <c r="F246" s="30"/>
      <c r="G246" s="6"/>
      <c r="H246" s="6"/>
      <c r="I246" s="6"/>
      <c r="J246" s="6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1:36" ht="11.25" customHeight="1">
      <c r="A247" s="4"/>
      <c r="B247" s="4"/>
      <c r="C247" s="30"/>
      <c r="D247" s="4"/>
      <c r="E247" s="6"/>
      <c r="F247" s="30"/>
      <c r="G247" s="6"/>
      <c r="H247" s="6"/>
      <c r="I247" s="6"/>
      <c r="J247" s="6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1:36" ht="11.25" customHeight="1">
      <c r="A248" s="4"/>
      <c r="B248" s="4"/>
      <c r="C248" s="30"/>
      <c r="D248" s="4"/>
      <c r="E248" s="6"/>
      <c r="F248" s="30"/>
      <c r="G248" s="6"/>
      <c r="H248" s="6"/>
      <c r="I248" s="6"/>
      <c r="J248" s="6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1:36" ht="11.25" customHeight="1">
      <c r="A249" s="4"/>
      <c r="B249" s="4"/>
      <c r="C249" s="30"/>
      <c r="D249" s="4"/>
      <c r="E249" s="6"/>
      <c r="F249" s="30"/>
      <c r="G249" s="6"/>
      <c r="H249" s="6"/>
      <c r="I249" s="6"/>
      <c r="J249" s="6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1:36" ht="11.25" customHeight="1">
      <c r="A250" s="4"/>
      <c r="B250" s="4"/>
      <c r="C250" s="30"/>
      <c r="D250" s="4"/>
      <c r="E250" s="6"/>
      <c r="F250" s="30"/>
      <c r="G250" s="6"/>
      <c r="H250" s="6"/>
      <c r="I250" s="6"/>
      <c r="J250" s="6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1:36" ht="11.25" customHeight="1">
      <c r="A251" s="4"/>
      <c r="B251" s="4"/>
      <c r="C251" s="30"/>
      <c r="D251" s="4"/>
      <c r="E251" s="6"/>
      <c r="F251" s="30"/>
      <c r="G251" s="6"/>
      <c r="H251" s="6"/>
      <c r="I251" s="6"/>
      <c r="J251" s="6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1:36" ht="11.25" customHeight="1">
      <c r="A252" s="4"/>
      <c r="B252" s="4"/>
      <c r="C252" s="30"/>
      <c r="D252" s="4"/>
      <c r="E252" s="6"/>
      <c r="F252" s="30"/>
      <c r="G252" s="6"/>
      <c r="H252" s="6"/>
      <c r="I252" s="6"/>
      <c r="J252" s="6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 ht="11.25" customHeight="1">
      <c r="A253" s="4"/>
      <c r="B253" s="4"/>
      <c r="C253" s="30"/>
      <c r="D253" s="4"/>
      <c r="E253" s="6"/>
      <c r="F253" s="30"/>
      <c r="G253" s="6"/>
      <c r="H253" s="6"/>
      <c r="I253" s="6"/>
      <c r="J253" s="6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1:36" ht="11.25" customHeight="1">
      <c r="A254" s="4"/>
      <c r="B254" s="4"/>
      <c r="C254" s="30"/>
      <c r="D254" s="4"/>
      <c r="E254" s="6"/>
      <c r="F254" s="30"/>
      <c r="G254" s="6"/>
      <c r="H254" s="6"/>
      <c r="I254" s="6"/>
      <c r="J254" s="6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1:36" ht="11.25" customHeight="1">
      <c r="A255" s="4"/>
      <c r="B255" s="4"/>
      <c r="C255" s="30"/>
      <c r="D255" s="4"/>
      <c r="E255" s="6"/>
      <c r="F255" s="30"/>
      <c r="G255" s="6"/>
      <c r="H255" s="6"/>
      <c r="I255" s="6"/>
      <c r="J255" s="6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1:36" ht="11.25" customHeight="1">
      <c r="A256" s="4"/>
      <c r="B256" s="4"/>
      <c r="C256" s="30"/>
      <c r="D256" s="4"/>
      <c r="E256" s="6"/>
      <c r="F256" s="30"/>
      <c r="G256" s="6"/>
      <c r="H256" s="6"/>
      <c r="I256" s="6"/>
      <c r="J256" s="6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1:36" ht="11.25" customHeight="1">
      <c r="A257" s="4"/>
      <c r="B257" s="4"/>
      <c r="C257" s="30"/>
      <c r="D257" s="4"/>
      <c r="E257" s="6"/>
      <c r="F257" s="30"/>
      <c r="G257" s="6"/>
      <c r="H257" s="6"/>
      <c r="I257" s="6"/>
      <c r="J257" s="6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 ht="11.25" customHeight="1">
      <c r="A258" s="4"/>
      <c r="B258" s="4"/>
      <c r="C258" s="30"/>
      <c r="D258" s="4"/>
      <c r="E258" s="6"/>
      <c r="F258" s="30"/>
      <c r="G258" s="6"/>
      <c r="H258" s="6"/>
      <c r="I258" s="6"/>
      <c r="J258" s="6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 ht="11.25" customHeight="1">
      <c r="A259" s="4"/>
      <c r="B259" s="4"/>
      <c r="C259" s="30"/>
      <c r="D259" s="4"/>
      <c r="E259" s="6"/>
      <c r="F259" s="30"/>
      <c r="G259" s="6"/>
      <c r="H259" s="6"/>
      <c r="I259" s="6"/>
      <c r="J259" s="6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 ht="11.25" customHeight="1">
      <c r="A260" s="4"/>
      <c r="B260" s="4"/>
      <c r="C260" s="30"/>
      <c r="D260" s="4"/>
      <c r="E260" s="6"/>
      <c r="F260" s="30"/>
      <c r="G260" s="6"/>
      <c r="H260" s="6"/>
      <c r="I260" s="6"/>
      <c r="J260" s="6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1:36" ht="11.25" customHeight="1">
      <c r="A261" s="4"/>
      <c r="B261" s="4"/>
      <c r="C261" s="30"/>
      <c r="D261" s="4"/>
      <c r="E261" s="6"/>
      <c r="F261" s="30"/>
      <c r="G261" s="6"/>
      <c r="H261" s="6"/>
      <c r="I261" s="6"/>
      <c r="J261" s="6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1:36" ht="11.25" customHeight="1">
      <c r="A262" s="4"/>
      <c r="B262" s="4"/>
      <c r="C262" s="30"/>
      <c r="D262" s="4"/>
      <c r="E262" s="6"/>
      <c r="F262" s="30"/>
      <c r="G262" s="6"/>
      <c r="H262" s="6"/>
      <c r="I262" s="6"/>
      <c r="J262" s="6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1:36" ht="11.25" customHeight="1">
      <c r="A263" s="4"/>
      <c r="B263" s="4"/>
      <c r="C263" s="30"/>
      <c r="D263" s="4"/>
      <c r="E263" s="6"/>
      <c r="F263" s="30"/>
      <c r="G263" s="6"/>
      <c r="H263" s="6"/>
      <c r="I263" s="6"/>
      <c r="J263" s="6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1:36" ht="11.25" customHeight="1">
      <c r="A264" s="4"/>
      <c r="B264" s="4"/>
      <c r="C264" s="30"/>
      <c r="D264" s="4"/>
      <c r="E264" s="6"/>
      <c r="F264" s="30"/>
      <c r="G264" s="6"/>
      <c r="H264" s="6"/>
      <c r="I264" s="6"/>
      <c r="J264" s="6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1:36" ht="11.25" customHeight="1">
      <c r="A265" s="4"/>
      <c r="B265" s="4"/>
      <c r="C265" s="30"/>
      <c r="D265" s="4"/>
      <c r="E265" s="6"/>
      <c r="F265" s="30"/>
      <c r="G265" s="6"/>
      <c r="H265" s="6"/>
      <c r="I265" s="6"/>
      <c r="J265" s="6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 ht="11.25" customHeight="1">
      <c r="A266" s="4"/>
      <c r="B266" s="4"/>
      <c r="C266" s="30"/>
      <c r="D266" s="4"/>
      <c r="E266" s="6"/>
      <c r="F266" s="30"/>
      <c r="G266" s="6"/>
      <c r="H266" s="6"/>
      <c r="I266" s="6"/>
      <c r="J266" s="6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 ht="11.25" customHeight="1">
      <c r="A267" s="4"/>
      <c r="B267" s="4"/>
      <c r="C267" s="30"/>
      <c r="D267" s="4"/>
      <c r="E267" s="6"/>
      <c r="F267" s="30"/>
      <c r="G267" s="6"/>
      <c r="H267" s="6"/>
      <c r="I267" s="6"/>
      <c r="J267" s="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 ht="11.25" customHeight="1">
      <c r="A268" s="4"/>
      <c r="B268" s="4"/>
      <c r="C268" s="30"/>
      <c r="D268" s="4"/>
      <c r="E268" s="6"/>
      <c r="F268" s="30"/>
      <c r="G268" s="6"/>
      <c r="H268" s="6"/>
      <c r="I268" s="6"/>
      <c r="J268" s="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 ht="11.25" customHeight="1">
      <c r="A269" s="4"/>
      <c r="B269" s="4"/>
      <c r="C269" s="30"/>
      <c r="D269" s="4"/>
      <c r="E269" s="6"/>
      <c r="F269" s="30"/>
      <c r="G269" s="6"/>
      <c r="H269" s="6"/>
      <c r="I269" s="6"/>
      <c r="J269" s="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1:36" ht="11.25" customHeight="1">
      <c r="A270" s="4"/>
      <c r="B270" s="4"/>
      <c r="C270" s="30"/>
      <c r="D270" s="4"/>
      <c r="E270" s="6"/>
      <c r="F270" s="30"/>
      <c r="G270" s="6"/>
      <c r="H270" s="6"/>
      <c r="I270" s="6"/>
      <c r="J270" s="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1:36" ht="11.25" customHeight="1">
      <c r="A271" s="4"/>
      <c r="B271" s="4"/>
      <c r="C271" s="30"/>
      <c r="D271" s="4"/>
      <c r="E271" s="6"/>
      <c r="F271" s="30"/>
      <c r="G271" s="6"/>
      <c r="H271" s="6"/>
      <c r="I271" s="6"/>
      <c r="J271" s="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1:36" ht="11.25" customHeight="1">
      <c r="A272" s="4"/>
      <c r="B272" s="4"/>
      <c r="C272" s="30"/>
      <c r="D272" s="4"/>
      <c r="E272" s="6"/>
      <c r="F272" s="30"/>
      <c r="G272" s="6"/>
      <c r="H272" s="6"/>
      <c r="I272" s="6"/>
      <c r="J272" s="6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1:36" ht="11.25" customHeight="1">
      <c r="A273" s="4"/>
      <c r="B273" s="4"/>
      <c r="C273" s="30"/>
      <c r="D273" s="4"/>
      <c r="E273" s="6"/>
      <c r="F273" s="30"/>
      <c r="G273" s="6"/>
      <c r="H273" s="6"/>
      <c r="I273" s="6"/>
      <c r="J273" s="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1:36" ht="11.25" customHeight="1">
      <c r="A274" s="4"/>
      <c r="B274" s="4"/>
      <c r="C274" s="30"/>
      <c r="D274" s="4"/>
      <c r="E274" s="6"/>
      <c r="F274" s="30"/>
      <c r="G274" s="6"/>
      <c r="H274" s="6"/>
      <c r="I274" s="6"/>
      <c r="J274" s="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1:36" ht="11.25" customHeight="1">
      <c r="A275" s="4"/>
      <c r="B275" s="4"/>
      <c r="C275" s="30"/>
      <c r="D275" s="4"/>
      <c r="E275" s="6"/>
      <c r="F275" s="30"/>
      <c r="G275" s="6"/>
      <c r="H275" s="6"/>
      <c r="I275" s="6"/>
      <c r="J275" s="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1:36" ht="11.25" customHeight="1">
      <c r="A276" s="4"/>
      <c r="B276" s="4"/>
      <c r="C276" s="30"/>
      <c r="D276" s="4"/>
      <c r="E276" s="6"/>
      <c r="F276" s="30"/>
      <c r="G276" s="6"/>
      <c r="H276" s="6"/>
      <c r="I276" s="6"/>
      <c r="J276" s="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1:36" ht="11.25" customHeight="1">
      <c r="A277" s="4"/>
      <c r="B277" s="4"/>
      <c r="C277" s="30"/>
      <c r="D277" s="4"/>
      <c r="E277" s="6"/>
      <c r="F277" s="30"/>
      <c r="G277" s="6"/>
      <c r="H277" s="6"/>
      <c r="I277" s="6"/>
      <c r="J277" s="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1:36" ht="11.25" customHeight="1">
      <c r="A278" s="4"/>
      <c r="B278" s="4"/>
      <c r="C278" s="30"/>
      <c r="D278" s="4"/>
      <c r="E278" s="6"/>
      <c r="F278" s="30"/>
      <c r="G278" s="6"/>
      <c r="H278" s="6"/>
      <c r="I278" s="6"/>
      <c r="J278" s="6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1:36" ht="11.25" customHeight="1">
      <c r="A279" s="4"/>
      <c r="B279" s="4"/>
      <c r="C279" s="30"/>
      <c r="D279" s="4"/>
      <c r="E279" s="6"/>
      <c r="F279" s="30"/>
      <c r="G279" s="6"/>
      <c r="H279" s="6"/>
      <c r="I279" s="6"/>
      <c r="J279" s="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1:36" ht="11.25" customHeight="1">
      <c r="A280" s="4"/>
      <c r="B280" s="4"/>
      <c r="C280" s="30"/>
      <c r="D280" s="4"/>
      <c r="E280" s="6"/>
      <c r="F280" s="30"/>
      <c r="G280" s="6"/>
      <c r="H280" s="6"/>
      <c r="I280" s="6"/>
      <c r="J280" s="6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1:36" ht="11.25" customHeight="1">
      <c r="A281" s="4"/>
      <c r="B281" s="4"/>
      <c r="C281" s="30"/>
      <c r="D281" s="4"/>
      <c r="E281" s="6"/>
      <c r="F281" s="30"/>
      <c r="G281" s="6"/>
      <c r="H281" s="6"/>
      <c r="I281" s="6"/>
      <c r="J281" s="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1:36" ht="11.25" customHeight="1">
      <c r="A282" s="4"/>
      <c r="B282" s="4"/>
      <c r="C282" s="30"/>
      <c r="D282" s="4"/>
      <c r="E282" s="6"/>
      <c r="F282" s="30"/>
      <c r="G282" s="6"/>
      <c r="H282" s="6"/>
      <c r="I282" s="6"/>
      <c r="J282" s="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1:36" ht="11.25" customHeight="1">
      <c r="A283" s="4"/>
      <c r="B283" s="4"/>
      <c r="C283" s="30"/>
      <c r="D283" s="4"/>
      <c r="E283" s="6"/>
      <c r="F283" s="30"/>
      <c r="G283" s="6"/>
      <c r="H283" s="6"/>
      <c r="I283" s="6"/>
      <c r="J283" s="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1:36" ht="11.25" customHeight="1">
      <c r="A284" s="4"/>
      <c r="B284" s="4"/>
      <c r="C284" s="30"/>
      <c r="D284" s="4"/>
      <c r="E284" s="6"/>
      <c r="F284" s="30"/>
      <c r="G284" s="6"/>
      <c r="H284" s="6"/>
      <c r="I284" s="6"/>
      <c r="J284" s="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1:36" ht="11.25" customHeight="1">
      <c r="A285" s="4"/>
      <c r="B285" s="4"/>
      <c r="C285" s="30"/>
      <c r="D285" s="4"/>
      <c r="E285" s="6"/>
      <c r="F285" s="30"/>
      <c r="G285" s="6"/>
      <c r="H285" s="6"/>
      <c r="I285" s="6"/>
      <c r="J285" s="6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1:36" ht="11.25" customHeight="1">
      <c r="A286" s="4"/>
      <c r="B286" s="4"/>
      <c r="C286" s="30"/>
      <c r="D286" s="4"/>
      <c r="E286" s="6"/>
      <c r="F286" s="30"/>
      <c r="G286" s="6"/>
      <c r="H286" s="6"/>
      <c r="I286" s="6"/>
      <c r="J286" s="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1:36" ht="11.25" customHeight="1">
      <c r="A287" s="4"/>
      <c r="B287" s="4"/>
      <c r="C287" s="30"/>
      <c r="D287" s="4"/>
      <c r="E287" s="6"/>
      <c r="F287" s="30"/>
      <c r="G287" s="6"/>
      <c r="H287" s="6"/>
      <c r="I287" s="6"/>
      <c r="J287" s="6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1:36" ht="11.25" customHeight="1">
      <c r="A288" s="4"/>
      <c r="B288" s="4"/>
      <c r="C288" s="30"/>
      <c r="D288" s="4"/>
      <c r="E288" s="6"/>
      <c r="F288" s="30"/>
      <c r="G288" s="6"/>
      <c r="H288" s="6"/>
      <c r="I288" s="6"/>
      <c r="J288" s="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1:36" ht="11.25" customHeight="1">
      <c r="A289" s="4"/>
      <c r="B289" s="4"/>
      <c r="C289" s="30"/>
      <c r="D289" s="4"/>
      <c r="E289" s="6"/>
      <c r="F289" s="30"/>
      <c r="G289" s="6"/>
      <c r="H289" s="6"/>
      <c r="I289" s="6"/>
      <c r="J289" s="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1:36" ht="11.25" customHeight="1">
      <c r="A290" s="4"/>
      <c r="B290" s="4"/>
      <c r="C290" s="30"/>
      <c r="D290" s="4"/>
      <c r="E290" s="6"/>
      <c r="F290" s="30"/>
      <c r="G290" s="6"/>
      <c r="H290" s="6"/>
      <c r="I290" s="6"/>
      <c r="J290" s="6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1:36" ht="11.25" customHeight="1">
      <c r="A291" s="4"/>
      <c r="B291" s="4"/>
      <c r="C291" s="30"/>
      <c r="D291" s="4"/>
      <c r="E291" s="6"/>
      <c r="F291" s="30"/>
      <c r="G291" s="6"/>
      <c r="H291" s="6"/>
      <c r="I291" s="6"/>
      <c r="J291" s="6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1:36" ht="11.25" customHeight="1">
      <c r="A292" s="4"/>
      <c r="B292" s="4"/>
      <c r="C292" s="30"/>
      <c r="D292" s="4"/>
      <c r="E292" s="6"/>
      <c r="F292" s="30"/>
      <c r="G292" s="6"/>
      <c r="H292" s="6"/>
      <c r="I292" s="6"/>
      <c r="J292" s="6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1:36" ht="11.25" customHeight="1">
      <c r="A293" s="4"/>
      <c r="B293" s="4"/>
      <c r="C293" s="30"/>
      <c r="D293" s="4"/>
      <c r="E293" s="6"/>
      <c r="F293" s="30"/>
      <c r="G293" s="6"/>
      <c r="H293" s="6"/>
      <c r="I293" s="6"/>
      <c r="J293" s="6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1:36" ht="11.25" customHeight="1">
      <c r="A294" s="4"/>
      <c r="B294" s="4"/>
      <c r="C294" s="30"/>
      <c r="D294" s="4"/>
      <c r="E294" s="6"/>
      <c r="F294" s="30"/>
      <c r="G294" s="6"/>
      <c r="H294" s="6"/>
      <c r="I294" s="6"/>
      <c r="J294" s="6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1:36" ht="11.25" customHeight="1">
      <c r="A295" s="4"/>
      <c r="B295" s="4"/>
      <c r="C295" s="30"/>
      <c r="D295" s="4"/>
      <c r="E295" s="6"/>
      <c r="F295" s="30"/>
      <c r="G295" s="6"/>
      <c r="H295" s="6"/>
      <c r="I295" s="6"/>
      <c r="J295" s="6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1:36" ht="11.25" customHeight="1">
      <c r="A296" s="4"/>
      <c r="B296" s="4"/>
      <c r="C296" s="30"/>
      <c r="D296" s="4"/>
      <c r="E296" s="6"/>
      <c r="F296" s="30"/>
      <c r="G296" s="6"/>
      <c r="H296" s="6"/>
      <c r="I296" s="6"/>
      <c r="J296" s="6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1:36" ht="11.25" customHeight="1">
      <c r="A297" s="4"/>
      <c r="B297" s="4"/>
      <c r="C297" s="30"/>
      <c r="D297" s="4"/>
      <c r="E297" s="6"/>
      <c r="F297" s="30"/>
      <c r="G297" s="6"/>
      <c r="H297" s="6"/>
      <c r="I297" s="6"/>
      <c r="J297" s="6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1:36" ht="11.25" customHeight="1">
      <c r="A298" s="4"/>
      <c r="B298" s="4"/>
      <c r="C298" s="30"/>
      <c r="D298" s="4"/>
      <c r="E298" s="6"/>
      <c r="F298" s="30"/>
      <c r="G298" s="6"/>
      <c r="H298" s="6"/>
      <c r="I298" s="6"/>
      <c r="J298" s="6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1:36" ht="11.25" customHeight="1">
      <c r="A299" s="4"/>
      <c r="B299" s="4"/>
      <c r="C299" s="30"/>
      <c r="D299" s="4"/>
      <c r="E299" s="6"/>
      <c r="F299" s="30"/>
      <c r="G299" s="6"/>
      <c r="H299" s="6"/>
      <c r="I299" s="6"/>
      <c r="J299" s="6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1:36" ht="11.25" customHeight="1">
      <c r="A300" s="4"/>
      <c r="B300" s="4"/>
      <c r="C300" s="30"/>
      <c r="D300" s="4"/>
      <c r="E300" s="6"/>
      <c r="F300" s="30"/>
      <c r="G300" s="6"/>
      <c r="H300" s="6"/>
      <c r="I300" s="6"/>
      <c r="J300" s="6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1:36" ht="11.25" customHeight="1">
      <c r="A301" s="4"/>
      <c r="B301" s="4"/>
      <c r="C301" s="30"/>
      <c r="D301" s="4"/>
      <c r="E301" s="6"/>
      <c r="F301" s="30"/>
      <c r="G301" s="6"/>
      <c r="H301" s="6"/>
      <c r="I301" s="6"/>
      <c r="J301" s="6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1:36" ht="11.25" customHeight="1">
      <c r="A302" s="4"/>
      <c r="B302" s="4"/>
      <c r="C302" s="30"/>
      <c r="D302" s="4"/>
      <c r="E302" s="6"/>
      <c r="F302" s="30"/>
      <c r="G302" s="6"/>
      <c r="H302" s="6"/>
      <c r="I302" s="6"/>
      <c r="J302" s="6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1:36" ht="11.25" customHeight="1">
      <c r="A303" s="4"/>
      <c r="B303" s="4"/>
      <c r="C303" s="30"/>
      <c r="D303" s="4"/>
      <c r="E303" s="6"/>
      <c r="F303" s="30"/>
      <c r="G303" s="6"/>
      <c r="H303" s="6"/>
      <c r="I303" s="6"/>
      <c r="J303" s="6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1:36" ht="11.25" customHeight="1">
      <c r="A304" s="4"/>
      <c r="B304" s="4"/>
      <c r="C304" s="30"/>
      <c r="D304" s="4"/>
      <c r="E304" s="6"/>
      <c r="F304" s="30"/>
      <c r="G304" s="6"/>
      <c r="H304" s="6"/>
      <c r="I304" s="6"/>
      <c r="J304" s="6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1:36" ht="11.25" customHeight="1">
      <c r="A305" s="4"/>
      <c r="B305" s="4"/>
      <c r="C305" s="30"/>
      <c r="D305" s="4"/>
      <c r="E305" s="6"/>
      <c r="F305" s="30"/>
      <c r="G305" s="6"/>
      <c r="H305" s="6"/>
      <c r="I305" s="6"/>
      <c r="J305" s="6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1:36" ht="11.25" customHeight="1">
      <c r="A306" s="4"/>
      <c r="B306" s="4"/>
      <c r="C306" s="30"/>
      <c r="D306" s="4"/>
      <c r="E306" s="6"/>
      <c r="F306" s="30"/>
      <c r="G306" s="6"/>
      <c r="H306" s="6"/>
      <c r="I306" s="6"/>
      <c r="J306" s="6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1:36" ht="11.25" customHeight="1">
      <c r="A307" s="4"/>
      <c r="B307" s="4"/>
      <c r="C307" s="30"/>
      <c r="D307" s="4"/>
      <c r="E307" s="6"/>
      <c r="F307" s="30"/>
      <c r="G307" s="6"/>
      <c r="H307" s="6"/>
      <c r="I307" s="6"/>
      <c r="J307" s="6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1:36" ht="11.25" customHeight="1">
      <c r="A308" s="4"/>
      <c r="B308" s="4"/>
      <c r="C308" s="30"/>
      <c r="D308" s="4"/>
      <c r="E308" s="6"/>
      <c r="F308" s="30"/>
      <c r="G308" s="6"/>
      <c r="H308" s="6"/>
      <c r="I308" s="6"/>
      <c r="J308" s="6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1:36" ht="11.25" customHeight="1">
      <c r="A309" s="4"/>
      <c r="B309" s="4"/>
      <c r="C309" s="30"/>
      <c r="D309" s="4"/>
      <c r="E309" s="6"/>
      <c r="F309" s="30"/>
      <c r="G309" s="6"/>
      <c r="H309" s="6"/>
      <c r="I309" s="6"/>
      <c r="J309" s="6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1:36" ht="11.25" customHeight="1">
      <c r="A310" s="4"/>
      <c r="B310" s="4"/>
      <c r="C310" s="30"/>
      <c r="D310" s="4"/>
      <c r="E310" s="6"/>
      <c r="F310" s="30"/>
      <c r="G310" s="6"/>
      <c r="H310" s="6"/>
      <c r="I310" s="6"/>
      <c r="J310" s="6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1:36" ht="11.25" customHeight="1">
      <c r="A311" s="4"/>
      <c r="B311" s="4"/>
      <c r="C311" s="30"/>
      <c r="D311" s="4"/>
      <c r="E311" s="6"/>
      <c r="F311" s="30"/>
      <c r="G311" s="6"/>
      <c r="H311" s="6"/>
      <c r="I311" s="6"/>
      <c r="J311" s="6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1:36" ht="11.25" customHeight="1">
      <c r="A312" s="4"/>
      <c r="B312" s="4"/>
      <c r="C312" s="30"/>
      <c r="D312" s="4"/>
      <c r="E312" s="6"/>
      <c r="F312" s="30"/>
      <c r="G312" s="6"/>
      <c r="H312" s="6"/>
      <c r="I312" s="6"/>
      <c r="J312" s="6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1:36" ht="11.25" customHeight="1">
      <c r="A313" s="4"/>
      <c r="B313" s="4"/>
      <c r="C313" s="30"/>
      <c r="D313" s="4"/>
      <c r="E313" s="6"/>
      <c r="F313" s="30"/>
      <c r="G313" s="6"/>
      <c r="H313" s="6"/>
      <c r="I313" s="6"/>
      <c r="J313" s="6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1:36" ht="11.25" customHeight="1">
      <c r="A314" s="4"/>
      <c r="B314" s="4"/>
      <c r="C314" s="30"/>
      <c r="D314" s="4"/>
      <c r="E314" s="6"/>
      <c r="F314" s="30"/>
      <c r="G314" s="6"/>
      <c r="H314" s="6"/>
      <c r="I314" s="6"/>
      <c r="J314" s="6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1:36" ht="11.25" customHeight="1">
      <c r="A315" s="4"/>
      <c r="B315" s="4"/>
      <c r="C315" s="30"/>
      <c r="D315" s="4"/>
      <c r="E315" s="6"/>
      <c r="F315" s="30"/>
      <c r="G315" s="6"/>
      <c r="H315" s="6"/>
      <c r="I315" s="6"/>
      <c r="J315" s="6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1:36" ht="11.25" customHeight="1">
      <c r="A316" s="4"/>
      <c r="B316" s="4"/>
      <c r="C316" s="30"/>
      <c r="D316" s="4"/>
      <c r="E316" s="6"/>
      <c r="F316" s="30"/>
      <c r="G316" s="6"/>
      <c r="H316" s="6"/>
      <c r="I316" s="6"/>
      <c r="J316" s="6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1:36" ht="11.25" customHeight="1">
      <c r="A317" s="4"/>
      <c r="B317" s="4"/>
      <c r="C317" s="30"/>
      <c r="D317" s="4"/>
      <c r="E317" s="6"/>
      <c r="F317" s="30"/>
      <c r="G317" s="6"/>
      <c r="H317" s="6"/>
      <c r="I317" s="6"/>
      <c r="J317" s="6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1:36" ht="11.25" customHeight="1">
      <c r="A318" s="4"/>
      <c r="B318" s="4"/>
      <c r="C318" s="30"/>
      <c r="D318" s="4"/>
      <c r="E318" s="6"/>
      <c r="F318" s="30"/>
      <c r="G318" s="6"/>
      <c r="H318" s="6"/>
      <c r="I318" s="6"/>
      <c r="J318" s="6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1:36" ht="11.25" customHeight="1">
      <c r="A319" s="4"/>
      <c r="B319" s="4"/>
      <c r="C319" s="30"/>
      <c r="D319" s="4"/>
      <c r="E319" s="6"/>
      <c r="F319" s="30"/>
      <c r="G319" s="6"/>
      <c r="H319" s="6"/>
      <c r="I319" s="6"/>
      <c r="J319" s="6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1:36" ht="11.25" customHeight="1">
      <c r="A320" s="4"/>
      <c r="B320" s="4"/>
      <c r="C320" s="30"/>
      <c r="D320" s="4"/>
      <c r="E320" s="6"/>
      <c r="F320" s="30"/>
      <c r="G320" s="6"/>
      <c r="H320" s="6"/>
      <c r="I320" s="6"/>
      <c r="J320" s="6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1:36" ht="11.25" customHeight="1">
      <c r="A321" s="4"/>
      <c r="B321" s="4"/>
      <c r="C321" s="30"/>
      <c r="D321" s="4"/>
      <c r="E321" s="6"/>
      <c r="F321" s="30"/>
      <c r="G321" s="6"/>
      <c r="H321" s="6"/>
      <c r="I321" s="6"/>
      <c r="J321" s="6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1:36" ht="11.25" customHeight="1">
      <c r="A322" s="4"/>
      <c r="B322" s="4"/>
      <c r="C322" s="30"/>
      <c r="D322" s="4"/>
      <c r="E322" s="6"/>
      <c r="F322" s="30"/>
      <c r="G322" s="6"/>
      <c r="H322" s="6"/>
      <c r="I322" s="6"/>
      <c r="J322" s="6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1:36" ht="11.25" customHeight="1">
      <c r="A323" s="4"/>
      <c r="B323" s="4"/>
      <c r="C323" s="30"/>
      <c r="D323" s="4"/>
      <c r="E323" s="6"/>
      <c r="F323" s="30"/>
      <c r="G323" s="6"/>
      <c r="H323" s="6"/>
      <c r="I323" s="6"/>
      <c r="J323" s="6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1:36" ht="11.25" customHeight="1">
      <c r="A324" s="4"/>
      <c r="B324" s="4"/>
      <c r="C324" s="30"/>
      <c r="D324" s="4"/>
      <c r="E324" s="6"/>
      <c r="F324" s="30"/>
      <c r="G324" s="6"/>
      <c r="H324" s="6"/>
      <c r="I324" s="6"/>
      <c r="J324" s="6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1:36" ht="11.25" customHeight="1">
      <c r="A325" s="4"/>
      <c r="B325" s="4"/>
      <c r="C325" s="30"/>
      <c r="D325" s="4"/>
      <c r="E325" s="6"/>
      <c r="F325" s="30"/>
      <c r="G325" s="6"/>
      <c r="H325" s="6"/>
      <c r="I325" s="6"/>
      <c r="J325" s="6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1:36" ht="11.25" customHeight="1">
      <c r="A326" s="4"/>
      <c r="B326" s="4"/>
      <c r="C326" s="30"/>
      <c r="D326" s="4"/>
      <c r="E326" s="6"/>
      <c r="F326" s="30"/>
      <c r="G326" s="6"/>
      <c r="H326" s="6"/>
      <c r="I326" s="6"/>
      <c r="J326" s="6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1:36" ht="11.25" customHeight="1">
      <c r="A327" s="4"/>
      <c r="B327" s="4"/>
      <c r="C327" s="30"/>
      <c r="D327" s="4"/>
      <c r="E327" s="6"/>
      <c r="F327" s="30"/>
      <c r="G327" s="6"/>
      <c r="H327" s="6"/>
      <c r="I327" s="6"/>
      <c r="J327" s="6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1:36" ht="11.25" customHeight="1">
      <c r="A328" s="4"/>
      <c r="B328" s="4"/>
      <c r="C328" s="30"/>
      <c r="D328" s="4"/>
      <c r="E328" s="6"/>
      <c r="F328" s="30"/>
      <c r="G328" s="6"/>
      <c r="H328" s="6"/>
      <c r="I328" s="6"/>
      <c r="J328" s="6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1:36" ht="11.25" customHeight="1">
      <c r="A329" s="4"/>
      <c r="B329" s="4"/>
      <c r="C329" s="30"/>
      <c r="D329" s="4"/>
      <c r="E329" s="6"/>
      <c r="F329" s="30"/>
      <c r="G329" s="6"/>
      <c r="H329" s="6"/>
      <c r="I329" s="6"/>
      <c r="J329" s="6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1:36" ht="11.25" customHeight="1">
      <c r="A330" s="4"/>
      <c r="B330" s="4"/>
      <c r="C330" s="30"/>
      <c r="D330" s="4"/>
      <c r="E330" s="6"/>
      <c r="F330" s="30"/>
      <c r="G330" s="6"/>
      <c r="H330" s="6"/>
      <c r="I330" s="6"/>
      <c r="J330" s="6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1:36" ht="11.25" customHeight="1">
      <c r="A331" s="4"/>
      <c r="B331" s="4"/>
      <c r="C331" s="30"/>
      <c r="D331" s="4"/>
      <c r="E331" s="6"/>
      <c r="F331" s="30"/>
      <c r="G331" s="6"/>
      <c r="H331" s="6"/>
      <c r="I331" s="6"/>
      <c r="J331" s="6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1:36" ht="11.25" customHeight="1">
      <c r="A332" s="4"/>
      <c r="B332" s="4"/>
      <c r="C332" s="30"/>
      <c r="D332" s="4"/>
      <c r="E332" s="6"/>
      <c r="F332" s="30"/>
      <c r="G332" s="6"/>
      <c r="H332" s="6"/>
      <c r="I332" s="6"/>
      <c r="J332" s="6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1:36" ht="11.25" customHeight="1">
      <c r="A333" s="4"/>
      <c r="B333" s="4"/>
      <c r="C333" s="30"/>
      <c r="D333" s="4"/>
      <c r="E333" s="6"/>
      <c r="F333" s="30"/>
      <c r="G333" s="6"/>
      <c r="H333" s="6"/>
      <c r="I333" s="6"/>
      <c r="J333" s="6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1:36" ht="11.25" customHeight="1">
      <c r="A334" s="4"/>
      <c r="B334" s="4"/>
      <c r="C334" s="30"/>
      <c r="D334" s="4"/>
      <c r="E334" s="6"/>
      <c r="F334" s="30"/>
      <c r="G334" s="6"/>
      <c r="H334" s="6"/>
      <c r="I334" s="6"/>
      <c r="J334" s="6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1:36" ht="11.25" customHeight="1">
      <c r="A335" s="4"/>
      <c r="B335" s="4"/>
      <c r="C335" s="30"/>
      <c r="D335" s="4"/>
      <c r="E335" s="6"/>
      <c r="F335" s="30"/>
      <c r="G335" s="6"/>
      <c r="H335" s="6"/>
      <c r="I335" s="6"/>
      <c r="J335" s="6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1:36" ht="11.25" customHeight="1">
      <c r="A336" s="4"/>
      <c r="B336" s="4"/>
      <c r="C336" s="30"/>
      <c r="D336" s="4"/>
      <c r="E336" s="6"/>
      <c r="F336" s="30"/>
      <c r="G336" s="6"/>
      <c r="H336" s="6"/>
      <c r="I336" s="6"/>
      <c r="J336" s="6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1:36" ht="11.25" customHeight="1">
      <c r="A337" s="4"/>
      <c r="B337" s="4"/>
      <c r="C337" s="30"/>
      <c r="D337" s="4"/>
      <c r="E337" s="6"/>
      <c r="F337" s="30"/>
      <c r="G337" s="6"/>
      <c r="H337" s="6"/>
      <c r="I337" s="6"/>
      <c r="J337" s="6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1:36" ht="11.25" customHeight="1">
      <c r="A338" s="4"/>
      <c r="B338" s="4"/>
      <c r="C338" s="30"/>
      <c r="D338" s="4"/>
      <c r="E338" s="6"/>
      <c r="F338" s="30"/>
      <c r="G338" s="6"/>
      <c r="H338" s="6"/>
      <c r="I338" s="6"/>
      <c r="J338" s="6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1:36" ht="11.25" customHeight="1">
      <c r="A339" s="4"/>
      <c r="B339" s="4"/>
      <c r="C339" s="30"/>
      <c r="D339" s="4"/>
      <c r="E339" s="6"/>
      <c r="F339" s="30"/>
      <c r="G339" s="6"/>
      <c r="H339" s="6"/>
      <c r="I339" s="6"/>
      <c r="J339" s="6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1:36" ht="11.25" customHeight="1">
      <c r="A340" s="4"/>
      <c r="B340" s="4"/>
      <c r="C340" s="30"/>
      <c r="D340" s="4"/>
      <c r="E340" s="6"/>
      <c r="F340" s="30"/>
      <c r="G340" s="6"/>
      <c r="H340" s="6"/>
      <c r="I340" s="6"/>
      <c r="J340" s="6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1:36" ht="11.25" customHeight="1">
      <c r="A341" s="4"/>
      <c r="B341" s="4"/>
      <c r="C341" s="30"/>
      <c r="D341" s="4"/>
      <c r="E341" s="6"/>
      <c r="F341" s="30"/>
      <c r="G341" s="6"/>
      <c r="H341" s="6"/>
      <c r="I341" s="6"/>
      <c r="J341" s="6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1:36" ht="11.25" customHeight="1">
      <c r="A342" s="4"/>
      <c r="B342" s="4"/>
      <c r="C342" s="30"/>
      <c r="D342" s="4"/>
      <c r="E342" s="6"/>
      <c r="F342" s="30"/>
      <c r="G342" s="6"/>
      <c r="H342" s="6"/>
      <c r="I342" s="6"/>
      <c r="J342" s="6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1:36" ht="11.25" customHeight="1">
      <c r="A343" s="4"/>
      <c r="B343" s="4"/>
      <c r="C343" s="30"/>
      <c r="D343" s="4"/>
      <c r="E343" s="6"/>
      <c r="F343" s="30"/>
      <c r="G343" s="6"/>
      <c r="H343" s="6"/>
      <c r="I343" s="6"/>
      <c r="J343" s="6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1:36" ht="11.25" customHeight="1">
      <c r="A344" s="4"/>
      <c r="B344" s="4"/>
      <c r="C344" s="30"/>
      <c r="D344" s="4"/>
      <c r="E344" s="6"/>
      <c r="F344" s="30"/>
      <c r="G344" s="6"/>
      <c r="H344" s="6"/>
      <c r="I344" s="6"/>
      <c r="J344" s="6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1:36" ht="11.25" customHeight="1">
      <c r="A345" s="4"/>
      <c r="B345" s="4"/>
      <c r="C345" s="30"/>
      <c r="D345" s="4"/>
      <c r="E345" s="6"/>
      <c r="F345" s="30"/>
      <c r="G345" s="6"/>
      <c r="H345" s="6"/>
      <c r="I345" s="6"/>
      <c r="J345" s="6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1:36" ht="11.25" customHeight="1">
      <c r="A346" s="4"/>
      <c r="B346" s="4"/>
      <c r="C346" s="30"/>
      <c r="D346" s="4"/>
      <c r="E346" s="6"/>
      <c r="F346" s="30"/>
      <c r="G346" s="6"/>
      <c r="H346" s="6"/>
      <c r="I346" s="6"/>
      <c r="J346" s="6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1:36" ht="11.25" customHeight="1">
      <c r="A347" s="4"/>
      <c r="B347" s="4"/>
      <c r="C347" s="30"/>
      <c r="D347" s="4"/>
      <c r="E347" s="6"/>
      <c r="F347" s="30"/>
      <c r="G347" s="6"/>
      <c r="H347" s="6"/>
      <c r="I347" s="6"/>
      <c r="J347" s="6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1:36" ht="11.25" customHeight="1">
      <c r="A348" s="4"/>
      <c r="B348" s="4"/>
      <c r="C348" s="30"/>
      <c r="D348" s="4"/>
      <c r="E348" s="6"/>
      <c r="F348" s="30"/>
      <c r="G348" s="6"/>
      <c r="H348" s="6"/>
      <c r="I348" s="6"/>
      <c r="J348" s="6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1:36" ht="11.25" customHeight="1">
      <c r="A349" s="4"/>
      <c r="B349" s="4"/>
      <c r="C349" s="30"/>
      <c r="D349" s="4"/>
      <c r="E349" s="6"/>
      <c r="F349" s="30"/>
      <c r="G349" s="6"/>
      <c r="H349" s="6"/>
      <c r="I349" s="6"/>
      <c r="J349" s="6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1:36" ht="11.25" customHeight="1">
      <c r="A350" s="4"/>
      <c r="B350" s="4"/>
      <c r="C350" s="30"/>
      <c r="D350" s="4"/>
      <c r="E350" s="6"/>
      <c r="F350" s="30"/>
      <c r="G350" s="6"/>
      <c r="H350" s="6"/>
      <c r="I350" s="6"/>
      <c r="J350" s="6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1:36" ht="11.25" customHeight="1">
      <c r="A351" s="4"/>
      <c r="B351" s="4"/>
      <c r="C351" s="30"/>
      <c r="D351" s="4"/>
      <c r="E351" s="6"/>
      <c r="F351" s="30"/>
      <c r="G351" s="6"/>
      <c r="H351" s="6"/>
      <c r="I351" s="6"/>
      <c r="J351" s="6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1:36" ht="11.25" customHeight="1">
      <c r="A352" s="4"/>
      <c r="B352" s="4"/>
      <c r="C352" s="30"/>
      <c r="D352" s="4"/>
      <c r="E352" s="6"/>
      <c r="F352" s="30"/>
      <c r="G352" s="6"/>
      <c r="H352" s="6"/>
      <c r="I352" s="6"/>
      <c r="J352" s="6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1:36" ht="11.25" customHeight="1">
      <c r="A353" s="4"/>
      <c r="B353" s="4"/>
      <c r="C353" s="30"/>
      <c r="D353" s="4"/>
      <c r="E353" s="6"/>
      <c r="F353" s="30"/>
      <c r="G353" s="6"/>
      <c r="H353" s="6"/>
      <c r="I353" s="6"/>
      <c r="J353" s="6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1:36" ht="11.25" customHeight="1">
      <c r="A354" s="4"/>
      <c r="B354" s="4"/>
      <c r="C354" s="30"/>
      <c r="D354" s="4"/>
      <c r="E354" s="6"/>
      <c r="F354" s="30"/>
      <c r="G354" s="6"/>
      <c r="H354" s="6"/>
      <c r="I354" s="6"/>
      <c r="J354" s="6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1:36" ht="11.25" customHeight="1">
      <c r="A355" s="4"/>
      <c r="B355" s="4"/>
      <c r="C355" s="30"/>
      <c r="D355" s="4"/>
      <c r="E355" s="6"/>
      <c r="F355" s="30"/>
      <c r="G355" s="6"/>
      <c r="H355" s="6"/>
      <c r="I355" s="6"/>
      <c r="J355" s="6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1:36" ht="11.25" customHeight="1">
      <c r="A356" s="4"/>
      <c r="B356" s="4"/>
      <c r="C356" s="30"/>
      <c r="D356" s="4"/>
      <c r="E356" s="6"/>
      <c r="F356" s="30"/>
      <c r="G356" s="6"/>
      <c r="H356" s="6"/>
      <c r="I356" s="6"/>
      <c r="J356" s="6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1:36" ht="11.25" customHeight="1">
      <c r="A357" s="4"/>
      <c r="B357" s="4"/>
      <c r="C357" s="30"/>
      <c r="D357" s="4"/>
      <c r="E357" s="6"/>
      <c r="F357" s="30"/>
      <c r="G357" s="6"/>
      <c r="H357" s="6"/>
      <c r="I357" s="6"/>
      <c r="J357" s="6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1:36" ht="11.25" customHeight="1">
      <c r="A358" s="4"/>
      <c r="B358" s="4"/>
      <c r="C358" s="30"/>
      <c r="D358" s="4"/>
      <c r="E358" s="6"/>
      <c r="F358" s="30"/>
      <c r="G358" s="6"/>
      <c r="H358" s="6"/>
      <c r="I358" s="6"/>
      <c r="J358" s="6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1:36" ht="11.25" customHeight="1">
      <c r="A359" s="4"/>
      <c r="B359" s="4"/>
      <c r="C359" s="30"/>
      <c r="D359" s="4"/>
      <c r="E359" s="6"/>
      <c r="F359" s="30"/>
      <c r="G359" s="6"/>
      <c r="H359" s="6"/>
      <c r="I359" s="6"/>
      <c r="J359" s="6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1:36" ht="11.25" customHeight="1">
      <c r="A360" s="4"/>
      <c r="B360" s="4"/>
      <c r="C360" s="30"/>
      <c r="D360" s="4"/>
      <c r="E360" s="6"/>
      <c r="F360" s="30"/>
      <c r="G360" s="6"/>
      <c r="H360" s="6"/>
      <c r="I360" s="6"/>
      <c r="J360" s="6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1:36" ht="11.25" customHeight="1">
      <c r="A361" s="4"/>
      <c r="B361" s="4"/>
      <c r="C361" s="30"/>
      <c r="D361" s="4"/>
      <c r="E361" s="6"/>
      <c r="F361" s="30"/>
      <c r="G361" s="6"/>
      <c r="H361" s="6"/>
      <c r="I361" s="6"/>
      <c r="J361" s="6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1:36" ht="11.25" customHeight="1">
      <c r="A362" s="4"/>
      <c r="B362" s="4"/>
      <c r="C362" s="30"/>
      <c r="D362" s="4"/>
      <c r="E362" s="6"/>
      <c r="F362" s="30"/>
      <c r="G362" s="6"/>
      <c r="H362" s="6"/>
      <c r="I362" s="6"/>
      <c r="J362" s="6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1:36" ht="11.25" customHeight="1">
      <c r="A363" s="4"/>
      <c r="B363" s="4"/>
      <c r="C363" s="30"/>
      <c r="D363" s="4"/>
      <c r="E363" s="6"/>
      <c r="F363" s="30"/>
      <c r="G363" s="6"/>
      <c r="H363" s="6"/>
      <c r="I363" s="6"/>
      <c r="J363" s="6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1:36" ht="11.25" customHeight="1">
      <c r="A364" s="4"/>
      <c r="B364" s="4"/>
      <c r="C364" s="30"/>
      <c r="D364" s="4"/>
      <c r="E364" s="6"/>
      <c r="F364" s="30"/>
      <c r="G364" s="6"/>
      <c r="H364" s="6"/>
      <c r="I364" s="6"/>
      <c r="J364" s="6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1:36" ht="11.25" customHeight="1">
      <c r="A365" s="4"/>
      <c r="B365" s="4"/>
      <c r="C365" s="30"/>
      <c r="D365" s="4"/>
      <c r="E365" s="6"/>
      <c r="F365" s="30"/>
      <c r="G365" s="6"/>
      <c r="H365" s="6"/>
      <c r="I365" s="6"/>
      <c r="J365" s="6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1:36" ht="11.25" customHeight="1">
      <c r="A366" s="4"/>
      <c r="B366" s="4"/>
      <c r="C366" s="30"/>
      <c r="D366" s="4"/>
      <c r="E366" s="6"/>
      <c r="F366" s="30"/>
      <c r="G366" s="6"/>
      <c r="H366" s="6"/>
      <c r="I366" s="6"/>
      <c r="J366" s="6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1:36" ht="11.25" customHeight="1">
      <c r="A367" s="4"/>
      <c r="B367" s="4"/>
      <c r="C367" s="30"/>
      <c r="D367" s="4"/>
      <c r="E367" s="6"/>
      <c r="F367" s="30"/>
      <c r="G367" s="6"/>
      <c r="H367" s="6"/>
      <c r="I367" s="6"/>
      <c r="J367" s="6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spans="1:36" ht="11.25" customHeight="1">
      <c r="A368" s="4"/>
      <c r="B368" s="4"/>
      <c r="C368" s="30"/>
      <c r="D368" s="4"/>
      <c r="E368" s="6"/>
      <c r="F368" s="30"/>
      <c r="G368" s="6"/>
      <c r="H368" s="6"/>
      <c r="I368" s="6"/>
      <c r="J368" s="6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spans="1:36" ht="11.25" customHeight="1">
      <c r="A369" s="4"/>
      <c r="B369" s="4"/>
      <c r="C369" s="30"/>
      <c r="D369" s="4"/>
      <c r="E369" s="6"/>
      <c r="F369" s="30"/>
      <c r="G369" s="6"/>
      <c r="H369" s="6"/>
      <c r="I369" s="6"/>
      <c r="J369" s="6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spans="1:36" ht="11.25" customHeight="1">
      <c r="A370" s="4"/>
      <c r="B370" s="4"/>
      <c r="C370" s="30"/>
      <c r="D370" s="4"/>
      <c r="E370" s="6"/>
      <c r="F370" s="30"/>
      <c r="G370" s="6"/>
      <c r="H370" s="6"/>
      <c r="I370" s="6"/>
      <c r="J370" s="6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spans="1:36" ht="11.25" customHeight="1">
      <c r="A371" s="4"/>
      <c r="B371" s="4"/>
      <c r="C371" s="30"/>
      <c r="D371" s="4"/>
      <c r="E371" s="6"/>
      <c r="F371" s="30"/>
      <c r="G371" s="6"/>
      <c r="H371" s="6"/>
      <c r="I371" s="6"/>
      <c r="J371" s="6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spans="1:36" ht="11.25" customHeight="1">
      <c r="A372" s="4"/>
      <c r="B372" s="4"/>
      <c r="C372" s="30"/>
      <c r="D372" s="4"/>
      <c r="E372" s="6"/>
      <c r="F372" s="30"/>
      <c r="G372" s="6"/>
      <c r="H372" s="6"/>
      <c r="I372" s="6"/>
      <c r="J372" s="6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spans="1:36" ht="11.25" customHeight="1">
      <c r="A373" s="4"/>
      <c r="B373" s="4"/>
      <c r="C373" s="30"/>
      <c r="D373" s="4"/>
      <c r="E373" s="6"/>
      <c r="F373" s="30"/>
      <c r="G373" s="6"/>
      <c r="H373" s="6"/>
      <c r="I373" s="6"/>
      <c r="J373" s="6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spans="1:36" ht="11.25" customHeight="1">
      <c r="A374" s="4"/>
      <c r="B374" s="4"/>
      <c r="C374" s="30"/>
      <c r="D374" s="4"/>
      <c r="E374" s="6"/>
      <c r="F374" s="30"/>
      <c r="G374" s="6"/>
      <c r="H374" s="6"/>
      <c r="I374" s="6"/>
      <c r="J374" s="6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spans="1:36" ht="11.25" customHeight="1">
      <c r="A375" s="4"/>
      <c r="B375" s="4"/>
      <c r="C375" s="30"/>
      <c r="D375" s="4"/>
      <c r="E375" s="6"/>
      <c r="F375" s="30"/>
      <c r="G375" s="6"/>
      <c r="H375" s="6"/>
      <c r="I375" s="6"/>
      <c r="J375" s="6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spans="1:36" ht="11.25" customHeight="1">
      <c r="A376" s="4"/>
      <c r="B376" s="4"/>
      <c r="C376" s="30"/>
      <c r="D376" s="4"/>
      <c r="E376" s="6"/>
      <c r="F376" s="30"/>
      <c r="G376" s="6"/>
      <c r="H376" s="6"/>
      <c r="I376" s="6"/>
      <c r="J376" s="6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spans="1:36" ht="11.25" customHeight="1">
      <c r="A377" s="4"/>
      <c r="B377" s="4"/>
      <c r="C377" s="30"/>
      <c r="D377" s="4"/>
      <c r="E377" s="6"/>
      <c r="F377" s="30"/>
      <c r="G377" s="6"/>
      <c r="H377" s="6"/>
      <c r="I377" s="6"/>
      <c r="J377" s="6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spans="1:36" ht="11.25" customHeight="1">
      <c r="A378" s="4"/>
      <c r="B378" s="4"/>
      <c r="C378" s="30"/>
      <c r="D378" s="4"/>
      <c r="E378" s="6"/>
      <c r="F378" s="30"/>
      <c r="G378" s="6"/>
      <c r="H378" s="6"/>
      <c r="I378" s="6"/>
      <c r="J378" s="6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spans="1:36" ht="11.25" customHeight="1">
      <c r="A379" s="4"/>
      <c r="B379" s="4"/>
      <c r="C379" s="30"/>
      <c r="D379" s="4"/>
      <c r="E379" s="6"/>
      <c r="F379" s="30"/>
      <c r="G379" s="6"/>
      <c r="H379" s="6"/>
      <c r="I379" s="6"/>
      <c r="J379" s="6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spans="1:36" ht="11.25" customHeight="1">
      <c r="A380" s="4"/>
      <c r="B380" s="4"/>
      <c r="C380" s="30"/>
      <c r="D380" s="4"/>
      <c r="E380" s="6"/>
      <c r="F380" s="30"/>
      <c r="G380" s="6"/>
      <c r="H380" s="6"/>
      <c r="I380" s="6"/>
      <c r="J380" s="6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spans="1:36" ht="11.25" customHeight="1">
      <c r="A381" s="4"/>
      <c r="B381" s="4"/>
      <c r="C381" s="30"/>
      <c r="D381" s="4"/>
      <c r="E381" s="6"/>
      <c r="F381" s="30"/>
      <c r="G381" s="6"/>
      <c r="H381" s="6"/>
      <c r="I381" s="6"/>
      <c r="J381" s="6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spans="1:36" ht="11.25" customHeight="1">
      <c r="A382" s="4"/>
      <c r="B382" s="4"/>
      <c r="C382" s="30"/>
      <c r="D382" s="4"/>
      <c r="E382" s="6"/>
      <c r="F382" s="30"/>
      <c r="G382" s="6"/>
      <c r="H382" s="6"/>
      <c r="I382" s="6"/>
      <c r="J382" s="6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spans="1:36" ht="11.25" customHeight="1">
      <c r="A383" s="4"/>
      <c r="B383" s="4"/>
      <c r="C383" s="30"/>
      <c r="D383" s="4"/>
      <c r="E383" s="6"/>
      <c r="F383" s="30"/>
      <c r="G383" s="6"/>
      <c r="H383" s="6"/>
      <c r="I383" s="6"/>
      <c r="J383" s="6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spans="1:36" ht="11.25" customHeight="1">
      <c r="A384" s="4"/>
      <c r="B384" s="4"/>
      <c r="C384" s="30"/>
      <c r="D384" s="4"/>
      <c r="E384" s="6"/>
      <c r="F384" s="30"/>
      <c r="G384" s="6"/>
      <c r="H384" s="6"/>
      <c r="I384" s="6"/>
      <c r="J384" s="6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spans="1:36" ht="11.25" customHeight="1">
      <c r="A385" s="4"/>
      <c r="B385" s="4"/>
      <c r="C385" s="30"/>
      <c r="D385" s="4"/>
      <c r="E385" s="6"/>
      <c r="F385" s="30"/>
      <c r="G385" s="6"/>
      <c r="H385" s="6"/>
      <c r="I385" s="6"/>
      <c r="J385" s="6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spans="1:36" ht="11.25" customHeight="1">
      <c r="A386" s="4"/>
      <c r="B386" s="4"/>
      <c r="C386" s="30"/>
      <c r="D386" s="4"/>
      <c r="E386" s="6"/>
      <c r="F386" s="30"/>
      <c r="G386" s="6"/>
      <c r="H386" s="6"/>
      <c r="I386" s="6"/>
      <c r="J386" s="6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spans="1:36" ht="11.25" customHeight="1">
      <c r="A387" s="4"/>
      <c r="B387" s="4"/>
      <c r="C387" s="30"/>
      <c r="D387" s="4"/>
      <c r="E387" s="6"/>
      <c r="F387" s="30"/>
      <c r="G387" s="6"/>
      <c r="H387" s="6"/>
      <c r="I387" s="6"/>
      <c r="J387" s="6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spans="1:36" ht="11.25" customHeight="1">
      <c r="A388" s="4"/>
      <c r="B388" s="4"/>
      <c r="C388" s="30"/>
      <c r="D388" s="4"/>
      <c r="E388" s="6"/>
      <c r="F388" s="30"/>
      <c r="G388" s="6"/>
      <c r="H388" s="6"/>
      <c r="I388" s="6"/>
      <c r="J388" s="6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spans="1:36" ht="11.25" customHeight="1">
      <c r="A389" s="4"/>
      <c r="B389" s="4"/>
      <c r="C389" s="30"/>
      <c r="D389" s="4"/>
      <c r="E389" s="6"/>
      <c r="F389" s="30"/>
      <c r="G389" s="6"/>
      <c r="H389" s="6"/>
      <c r="I389" s="6"/>
      <c r="J389" s="6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spans="1:36" ht="11.25" customHeight="1">
      <c r="A390" s="4"/>
      <c r="B390" s="4"/>
      <c r="C390" s="30"/>
      <c r="D390" s="4"/>
      <c r="E390" s="6"/>
      <c r="F390" s="30"/>
      <c r="G390" s="6"/>
      <c r="H390" s="6"/>
      <c r="I390" s="6"/>
      <c r="J390" s="6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spans="1:36" ht="11.25" customHeight="1">
      <c r="A391" s="4"/>
      <c r="B391" s="4"/>
      <c r="C391" s="30"/>
      <c r="D391" s="4"/>
      <c r="E391" s="6"/>
      <c r="F391" s="30"/>
      <c r="G391" s="6"/>
      <c r="H391" s="6"/>
      <c r="I391" s="6"/>
      <c r="J391" s="6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spans="1:36" ht="11.25" customHeight="1">
      <c r="A392" s="4"/>
      <c r="B392" s="4"/>
      <c r="C392" s="30"/>
      <c r="D392" s="4"/>
      <c r="E392" s="6"/>
      <c r="F392" s="30"/>
      <c r="G392" s="6"/>
      <c r="H392" s="6"/>
      <c r="I392" s="6"/>
      <c r="J392" s="6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spans="1:36" ht="11.25" customHeight="1">
      <c r="A393" s="4"/>
      <c r="B393" s="4"/>
      <c r="C393" s="30"/>
      <c r="D393" s="4"/>
      <c r="E393" s="6"/>
      <c r="F393" s="30"/>
      <c r="G393" s="6"/>
      <c r="H393" s="6"/>
      <c r="I393" s="6"/>
      <c r="J393" s="6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spans="1:36" ht="11.25" customHeight="1">
      <c r="A394" s="4"/>
      <c r="B394" s="4"/>
      <c r="C394" s="30"/>
      <c r="D394" s="4"/>
      <c r="E394" s="6"/>
      <c r="F394" s="30"/>
      <c r="G394" s="6"/>
      <c r="H394" s="6"/>
      <c r="I394" s="6"/>
      <c r="J394" s="6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spans="1:36" ht="11.25" customHeight="1">
      <c r="A395" s="4"/>
      <c r="B395" s="4"/>
      <c r="C395" s="30"/>
      <c r="D395" s="4"/>
      <c r="E395" s="6"/>
      <c r="F395" s="30"/>
      <c r="G395" s="6"/>
      <c r="H395" s="6"/>
      <c r="I395" s="6"/>
      <c r="J395" s="6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spans="1:36" ht="11.25" customHeight="1">
      <c r="A396" s="4"/>
      <c r="B396" s="4"/>
      <c r="C396" s="30"/>
      <c r="D396" s="4"/>
      <c r="E396" s="6"/>
      <c r="F396" s="30"/>
      <c r="G396" s="6"/>
      <c r="H396" s="6"/>
      <c r="I396" s="6"/>
      <c r="J396" s="6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spans="1:36" ht="11.25" customHeight="1">
      <c r="A397" s="4"/>
      <c r="B397" s="4"/>
      <c r="C397" s="30"/>
      <c r="D397" s="4"/>
      <c r="E397" s="6"/>
      <c r="F397" s="30"/>
      <c r="G397" s="6"/>
      <c r="H397" s="6"/>
      <c r="I397" s="6"/>
      <c r="J397" s="6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spans="1:36" ht="11.25" customHeight="1">
      <c r="A398" s="4"/>
      <c r="B398" s="4"/>
      <c r="C398" s="30"/>
      <c r="D398" s="4"/>
      <c r="E398" s="6"/>
      <c r="F398" s="30"/>
      <c r="G398" s="6"/>
      <c r="H398" s="6"/>
      <c r="I398" s="6"/>
      <c r="J398" s="6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spans="1:36" ht="11.25" customHeight="1">
      <c r="A399" s="4"/>
      <c r="B399" s="4"/>
      <c r="C399" s="30"/>
      <c r="D399" s="4"/>
      <c r="E399" s="6"/>
      <c r="F399" s="30"/>
      <c r="G399" s="6"/>
      <c r="H399" s="6"/>
      <c r="I399" s="6"/>
      <c r="J399" s="6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spans="1:36" ht="11.25" customHeight="1">
      <c r="A400" s="4"/>
      <c r="B400" s="4"/>
      <c r="C400" s="30"/>
      <c r="D400" s="4"/>
      <c r="E400" s="6"/>
      <c r="F400" s="30"/>
      <c r="G400" s="6"/>
      <c r="H400" s="6"/>
      <c r="I400" s="6"/>
      <c r="J400" s="6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spans="1:36" ht="11.25" customHeight="1">
      <c r="A401" s="4"/>
      <c r="B401" s="4"/>
      <c r="C401" s="30"/>
      <c r="D401" s="4"/>
      <c r="E401" s="6"/>
      <c r="F401" s="30"/>
      <c r="G401" s="6"/>
      <c r="H401" s="6"/>
      <c r="I401" s="6"/>
      <c r="J401" s="6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spans="1:36" ht="11.25" customHeight="1">
      <c r="A402" s="4"/>
      <c r="B402" s="4"/>
      <c r="C402" s="30"/>
      <c r="D402" s="4"/>
      <c r="E402" s="6"/>
      <c r="F402" s="30"/>
      <c r="G402" s="6"/>
      <c r="H402" s="6"/>
      <c r="I402" s="6"/>
      <c r="J402" s="6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spans="1:36" ht="11.25" customHeight="1">
      <c r="A403" s="4"/>
      <c r="B403" s="4"/>
      <c r="C403" s="30"/>
      <c r="D403" s="4"/>
      <c r="E403" s="6"/>
      <c r="F403" s="30"/>
      <c r="G403" s="6"/>
      <c r="H403" s="6"/>
      <c r="I403" s="6"/>
      <c r="J403" s="6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spans="1:36" ht="11.25" customHeight="1">
      <c r="A404" s="4"/>
      <c r="B404" s="4"/>
      <c r="C404" s="30"/>
      <c r="D404" s="4"/>
      <c r="E404" s="6"/>
      <c r="F404" s="30"/>
      <c r="G404" s="6"/>
      <c r="H404" s="6"/>
      <c r="I404" s="6"/>
      <c r="J404" s="6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spans="1:36" ht="11.25" customHeight="1">
      <c r="A405" s="4"/>
      <c r="B405" s="4"/>
      <c r="C405" s="30"/>
      <c r="D405" s="4"/>
      <c r="E405" s="6"/>
      <c r="F405" s="30"/>
      <c r="G405" s="6"/>
      <c r="H405" s="6"/>
      <c r="I405" s="6"/>
      <c r="J405" s="6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spans="1:36" ht="11.25" customHeight="1">
      <c r="A406" s="4"/>
      <c r="B406" s="4"/>
      <c r="C406" s="30"/>
      <c r="D406" s="4"/>
      <c r="E406" s="6"/>
      <c r="F406" s="30"/>
      <c r="G406" s="6"/>
      <c r="H406" s="6"/>
      <c r="I406" s="6"/>
      <c r="J406" s="6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spans="1:36" ht="11.25" customHeight="1">
      <c r="A407" s="4"/>
      <c r="B407" s="4"/>
      <c r="C407" s="30"/>
      <c r="D407" s="4"/>
      <c r="E407" s="6"/>
      <c r="F407" s="30"/>
      <c r="G407" s="6"/>
      <c r="H407" s="6"/>
      <c r="I407" s="6"/>
      <c r="J407" s="6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spans="1:36" ht="11.25" customHeight="1">
      <c r="A408" s="4"/>
      <c r="B408" s="4"/>
      <c r="C408" s="30"/>
      <c r="D408" s="4"/>
      <c r="E408" s="6"/>
      <c r="F408" s="30"/>
      <c r="G408" s="6"/>
      <c r="H408" s="6"/>
      <c r="I408" s="6"/>
      <c r="J408" s="6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spans="1:36" ht="11.25" customHeight="1">
      <c r="A409" s="4"/>
      <c r="B409" s="4"/>
      <c r="C409" s="30"/>
      <c r="D409" s="4"/>
      <c r="E409" s="6"/>
      <c r="F409" s="30"/>
      <c r="G409" s="6"/>
      <c r="H409" s="6"/>
      <c r="I409" s="6"/>
      <c r="J409" s="6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spans="1:36" ht="11.25" customHeight="1">
      <c r="A410" s="4"/>
      <c r="B410" s="4"/>
      <c r="C410" s="30"/>
      <c r="D410" s="4"/>
      <c r="E410" s="6"/>
      <c r="F410" s="30"/>
      <c r="G410" s="6"/>
      <c r="H410" s="6"/>
      <c r="I410" s="6"/>
      <c r="J410" s="6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spans="1:36" ht="11.25" customHeight="1">
      <c r="A411" s="4"/>
      <c r="B411" s="4"/>
      <c r="C411" s="30"/>
      <c r="D411" s="4"/>
      <c r="E411" s="6"/>
      <c r="F411" s="30"/>
      <c r="G411" s="6"/>
      <c r="H411" s="6"/>
      <c r="I411" s="6"/>
      <c r="J411" s="6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spans="1:36" ht="11.25" customHeight="1">
      <c r="A412" s="4"/>
      <c r="B412" s="4"/>
      <c r="C412" s="30"/>
      <c r="D412" s="4"/>
      <c r="E412" s="6"/>
      <c r="F412" s="30"/>
      <c r="G412" s="6"/>
      <c r="H412" s="6"/>
      <c r="I412" s="6"/>
      <c r="J412" s="6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spans="1:36" ht="11.25" customHeight="1">
      <c r="A413" s="4"/>
      <c r="B413" s="4"/>
      <c r="C413" s="30"/>
      <c r="D413" s="4"/>
      <c r="E413" s="6"/>
      <c r="F413" s="30"/>
      <c r="G413" s="6"/>
      <c r="H413" s="6"/>
      <c r="I413" s="6"/>
      <c r="J413" s="6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spans="1:36" ht="11.25" customHeight="1">
      <c r="A414" s="4"/>
      <c r="B414" s="4"/>
      <c r="C414" s="30"/>
      <c r="D414" s="4"/>
      <c r="E414" s="6"/>
      <c r="F414" s="30"/>
      <c r="G414" s="6"/>
      <c r="H414" s="6"/>
      <c r="I414" s="6"/>
      <c r="J414" s="6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spans="1:36" ht="11.25" customHeight="1">
      <c r="A415" s="4"/>
      <c r="B415" s="4"/>
      <c r="C415" s="30"/>
      <c r="D415" s="4"/>
      <c r="E415" s="6"/>
      <c r="F415" s="30"/>
      <c r="G415" s="6"/>
      <c r="H415" s="6"/>
      <c r="I415" s="6"/>
      <c r="J415" s="6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spans="1:36" ht="11.25" customHeight="1">
      <c r="A416" s="4"/>
      <c r="B416" s="4"/>
      <c r="C416" s="30"/>
      <c r="D416" s="4"/>
      <c r="E416" s="6"/>
      <c r="F416" s="30"/>
      <c r="G416" s="6"/>
      <c r="H416" s="6"/>
      <c r="I416" s="6"/>
      <c r="J416" s="6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spans="1:36" ht="11.25" customHeight="1">
      <c r="A417" s="4"/>
      <c r="B417" s="4"/>
      <c r="C417" s="30"/>
      <c r="D417" s="4"/>
      <c r="E417" s="6"/>
      <c r="F417" s="30"/>
      <c r="G417" s="6"/>
      <c r="H417" s="6"/>
      <c r="I417" s="6"/>
      <c r="J417" s="6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spans="1:36" ht="11.25" customHeight="1">
      <c r="A418" s="4"/>
      <c r="B418" s="4"/>
      <c r="C418" s="30"/>
      <c r="D418" s="4"/>
      <c r="E418" s="6"/>
      <c r="F418" s="30"/>
      <c r="G418" s="6"/>
      <c r="H418" s="6"/>
      <c r="I418" s="6"/>
      <c r="J418" s="6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spans="1:36" ht="11.25" customHeight="1">
      <c r="A419" s="4"/>
      <c r="B419" s="4"/>
      <c r="C419" s="30"/>
      <c r="D419" s="4"/>
      <c r="E419" s="6"/>
      <c r="F419" s="30"/>
      <c r="G419" s="6"/>
      <c r="H419" s="6"/>
      <c r="I419" s="6"/>
      <c r="J419" s="6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spans="1:36" ht="11.25" customHeight="1">
      <c r="A420" s="4"/>
      <c r="B420" s="4"/>
      <c r="C420" s="30"/>
      <c r="D420" s="4"/>
      <c r="E420" s="6"/>
      <c r="F420" s="30"/>
      <c r="G420" s="6"/>
      <c r="H420" s="6"/>
      <c r="I420" s="6"/>
      <c r="J420" s="6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spans="1:36" ht="11.25" customHeight="1">
      <c r="A421" s="4"/>
      <c r="B421" s="4"/>
      <c r="C421" s="30"/>
      <c r="D421" s="4"/>
      <c r="E421" s="6"/>
      <c r="F421" s="30"/>
      <c r="G421" s="6"/>
      <c r="H421" s="6"/>
      <c r="I421" s="6"/>
      <c r="J421" s="6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spans="1:36" ht="11.25" customHeight="1">
      <c r="A422" s="4"/>
      <c r="B422" s="4"/>
      <c r="C422" s="30"/>
      <c r="D422" s="4"/>
      <c r="E422" s="6"/>
      <c r="F422" s="30"/>
      <c r="G422" s="6"/>
      <c r="H422" s="6"/>
      <c r="I422" s="6"/>
      <c r="J422" s="6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spans="1:36" ht="11.25" customHeight="1">
      <c r="A423" s="4"/>
      <c r="B423" s="4"/>
      <c r="C423" s="30"/>
      <c r="D423" s="4"/>
      <c r="E423" s="6"/>
      <c r="F423" s="30"/>
      <c r="G423" s="6"/>
      <c r="H423" s="6"/>
      <c r="I423" s="6"/>
      <c r="J423" s="6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spans="1:36" ht="11.25" customHeight="1">
      <c r="A424" s="4"/>
      <c r="B424" s="4"/>
      <c r="C424" s="30"/>
      <c r="D424" s="4"/>
      <c r="E424" s="6"/>
      <c r="F424" s="30"/>
      <c r="G424" s="6"/>
      <c r="H424" s="6"/>
      <c r="I424" s="6"/>
      <c r="J424" s="6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spans="1:36" ht="11.25" customHeight="1">
      <c r="A425" s="4"/>
      <c r="B425" s="4"/>
      <c r="C425" s="30"/>
      <c r="D425" s="4"/>
      <c r="E425" s="6"/>
      <c r="F425" s="30"/>
      <c r="G425" s="6"/>
      <c r="H425" s="6"/>
      <c r="I425" s="6"/>
      <c r="J425" s="6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spans="1:36" ht="11.25" customHeight="1">
      <c r="A426" s="4"/>
      <c r="B426" s="4"/>
      <c r="C426" s="30"/>
      <c r="D426" s="4"/>
      <c r="E426" s="6"/>
      <c r="F426" s="30"/>
      <c r="G426" s="6"/>
      <c r="H426" s="6"/>
      <c r="I426" s="6"/>
      <c r="J426" s="6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spans="1:36" ht="11.25" customHeight="1">
      <c r="A427" s="4"/>
      <c r="B427" s="4"/>
      <c r="C427" s="30"/>
      <c r="D427" s="4"/>
      <c r="E427" s="6"/>
      <c r="F427" s="30"/>
      <c r="G427" s="6"/>
      <c r="H427" s="6"/>
      <c r="I427" s="6"/>
      <c r="J427" s="6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1:36" ht="11.25" customHeight="1">
      <c r="A428" s="4"/>
      <c r="B428" s="4"/>
      <c r="C428" s="30"/>
      <c r="D428" s="4"/>
      <c r="E428" s="6"/>
      <c r="F428" s="30"/>
      <c r="G428" s="6"/>
      <c r="H428" s="6"/>
      <c r="I428" s="6"/>
      <c r="J428" s="6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spans="1:36" ht="11.25" customHeight="1">
      <c r="A429" s="4"/>
      <c r="B429" s="4"/>
      <c r="C429" s="30"/>
      <c r="D429" s="4"/>
      <c r="E429" s="6"/>
      <c r="F429" s="30"/>
      <c r="G429" s="6"/>
      <c r="H429" s="6"/>
      <c r="I429" s="6"/>
      <c r="J429" s="6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spans="1:36" ht="11.25" customHeight="1">
      <c r="A430" s="4"/>
      <c r="B430" s="4"/>
      <c r="C430" s="30"/>
      <c r="D430" s="4"/>
      <c r="E430" s="6"/>
      <c r="F430" s="30"/>
      <c r="G430" s="6"/>
      <c r="H430" s="6"/>
      <c r="I430" s="6"/>
      <c r="J430" s="6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spans="1:36" ht="11.25" customHeight="1">
      <c r="A431" s="4"/>
      <c r="B431" s="4"/>
      <c r="C431" s="30"/>
      <c r="D431" s="4"/>
      <c r="E431" s="6"/>
      <c r="F431" s="30"/>
      <c r="G431" s="6"/>
      <c r="H431" s="6"/>
      <c r="I431" s="6"/>
      <c r="J431" s="6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spans="1:36" ht="11.25" customHeight="1">
      <c r="A432" s="4"/>
      <c r="B432" s="4"/>
      <c r="C432" s="30"/>
      <c r="D432" s="4"/>
      <c r="E432" s="6"/>
      <c r="F432" s="30"/>
      <c r="G432" s="6"/>
      <c r="H432" s="6"/>
      <c r="I432" s="6"/>
      <c r="J432" s="6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spans="1:36" ht="11.25" customHeight="1">
      <c r="A433" s="4"/>
      <c r="B433" s="4"/>
      <c r="C433" s="30"/>
      <c r="D433" s="4"/>
      <c r="E433" s="6"/>
      <c r="F433" s="30"/>
      <c r="G433" s="6"/>
      <c r="H433" s="6"/>
      <c r="I433" s="6"/>
      <c r="J433" s="6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spans="1:36" ht="11.25" customHeight="1">
      <c r="A434" s="4"/>
      <c r="B434" s="4"/>
      <c r="C434" s="30"/>
      <c r="D434" s="4"/>
      <c r="E434" s="6"/>
      <c r="F434" s="30"/>
      <c r="G434" s="6"/>
      <c r="H434" s="6"/>
      <c r="I434" s="6"/>
      <c r="J434" s="6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spans="1:36" ht="11.25" customHeight="1">
      <c r="A435" s="4"/>
      <c r="B435" s="4"/>
      <c r="C435" s="30"/>
      <c r="D435" s="4"/>
      <c r="E435" s="6"/>
      <c r="F435" s="30"/>
      <c r="G435" s="6"/>
      <c r="H435" s="6"/>
      <c r="I435" s="6"/>
      <c r="J435" s="6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spans="1:36" ht="11.25" customHeight="1">
      <c r="A436" s="4"/>
      <c r="B436" s="4"/>
      <c r="C436" s="30"/>
      <c r="D436" s="4"/>
      <c r="E436" s="6"/>
      <c r="F436" s="30"/>
      <c r="G436" s="6"/>
      <c r="H436" s="6"/>
      <c r="I436" s="6"/>
      <c r="J436" s="6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spans="1:36" ht="11.25" customHeight="1">
      <c r="A437" s="4"/>
      <c r="B437" s="4"/>
      <c r="C437" s="30"/>
      <c r="D437" s="4"/>
      <c r="E437" s="6"/>
      <c r="F437" s="30"/>
      <c r="G437" s="6"/>
      <c r="H437" s="6"/>
      <c r="I437" s="6"/>
      <c r="J437" s="6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spans="1:36" ht="11.25" customHeight="1">
      <c r="A438" s="4"/>
      <c r="B438" s="4"/>
      <c r="C438" s="30"/>
      <c r="D438" s="4"/>
      <c r="E438" s="6"/>
      <c r="F438" s="30"/>
      <c r="G438" s="6"/>
      <c r="H438" s="6"/>
      <c r="I438" s="6"/>
      <c r="J438" s="6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spans="1:36" ht="11.25" customHeight="1">
      <c r="A439" s="4"/>
      <c r="B439" s="4"/>
      <c r="C439" s="30"/>
      <c r="D439" s="4"/>
      <c r="E439" s="6"/>
      <c r="F439" s="30"/>
      <c r="G439" s="6"/>
      <c r="H439" s="6"/>
      <c r="I439" s="6"/>
      <c r="J439" s="6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1:36" ht="11.25" customHeight="1">
      <c r="A440" s="4"/>
      <c r="B440" s="4"/>
      <c r="C440" s="30"/>
      <c r="D440" s="4"/>
      <c r="E440" s="6"/>
      <c r="F440" s="30"/>
      <c r="G440" s="6"/>
      <c r="H440" s="6"/>
      <c r="I440" s="6"/>
      <c r="J440" s="6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spans="1:36" ht="11.25" customHeight="1">
      <c r="A441" s="4"/>
      <c r="B441" s="4"/>
      <c r="C441" s="30"/>
      <c r="D441" s="4"/>
      <c r="E441" s="6"/>
      <c r="F441" s="30"/>
      <c r="G441" s="6"/>
      <c r="H441" s="6"/>
      <c r="I441" s="6"/>
      <c r="J441" s="6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spans="1:36" ht="11.25" customHeight="1">
      <c r="A442" s="4"/>
      <c r="B442" s="4"/>
      <c r="C442" s="30"/>
      <c r="D442" s="4"/>
      <c r="E442" s="6"/>
      <c r="F442" s="30"/>
      <c r="G442" s="6"/>
      <c r="H442" s="6"/>
      <c r="I442" s="6"/>
      <c r="J442" s="6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spans="1:36" ht="11.25" customHeight="1">
      <c r="A443" s="4"/>
      <c r="B443" s="4"/>
      <c r="C443" s="30"/>
      <c r="D443" s="4"/>
      <c r="E443" s="6"/>
      <c r="F443" s="30"/>
      <c r="G443" s="6"/>
      <c r="H443" s="6"/>
      <c r="I443" s="6"/>
      <c r="J443" s="6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spans="1:36" ht="11.25" customHeight="1">
      <c r="A444" s="4"/>
      <c r="B444" s="4"/>
      <c r="C444" s="30"/>
      <c r="D444" s="4"/>
      <c r="E444" s="6"/>
      <c r="F444" s="30"/>
      <c r="G444" s="6"/>
      <c r="H444" s="6"/>
      <c r="I444" s="6"/>
      <c r="J444" s="6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spans="1:36" ht="11.25" customHeight="1">
      <c r="A445" s="4"/>
      <c r="B445" s="4"/>
      <c r="C445" s="30"/>
      <c r="D445" s="4"/>
      <c r="E445" s="6"/>
      <c r="F445" s="30"/>
      <c r="G445" s="6"/>
      <c r="H445" s="6"/>
      <c r="I445" s="6"/>
      <c r="J445" s="6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spans="1:36" ht="11.25" customHeight="1">
      <c r="A446" s="4"/>
      <c r="B446" s="4"/>
      <c r="C446" s="30"/>
      <c r="D446" s="4"/>
      <c r="E446" s="6"/>
      <c r="F446" s="30"/>
      <c r="G446" s="6"/>
      <c r="H446" s="6"/>
      <c r="I446" s="6"/>
      <c r="J446" s="6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spans="1:36" ht="11.25" customHeight="1">
      <c r="A447" s="4"/>
      <c r="B447" s="4"/>
      <c r="C447" s="30"/>
      <c r="D447" s="4"/>
      <c r="E447" s="6"/>
      <c r="F447" s="30"/>
      <c r="G447" s="6"/>
      <c r="H447" s="6"/>
      <c r="I447" s="6"/>
      <c r="J447" s="6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spans="1:36" ht="11.25" customHeight="1">
      <c r="A448" s="4"/>
      <c r="B448" s="4"/>
      <c r="C448" s="30"/>
      <c r="D448" s="4"/>
      <c r="E448" s="6"/>
      <c r="F448" s="30"/>
      <c r="G448" s="6"/>
      <c r="H448" s="6"/>
      <c r="I448" s="6"/>
      <c r="J448" s="6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spans="1:36" ht="11.25" customHeight="1">
      <c r="A449" s="4"/>
      <c r="B449" s="4"/>
      <c r="C449" s="30"/>
      <c r="D449" s="4"/>
      <c r="E449" s="6"/>
      <c r="F449" s="30"/>
      <c r="G449" s="6"/>
      <c r="H449" s="6"/>
      <c r="I449" s="6"/>
      <c r="J449" s="6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spans="1:36" ht="11.25" customHeight="1">
      <c r="A450" s="4"/>
      <c r="B450" s="4"/>
      <c r="C450" s="30"/>
      <c r="D450" s="4"/>
      <c r="E450" s="6"/>
      <c r="F450" s="30"/>
      <c r="G450" s="6"/>
      <c r="H450" s="6"/>
      <c r="I450" s="6"/>
      <c r="J450" s="6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spans="1:36" ht="11.25" customHeight="1">
      <c r="A451" s="4"/>
      <c r="B451" s="4"/>
      <c r="C451" s="30"/>
      <c r="D451" s="4"/>
      <c r="E451" s="6"/>
      <c r="F451" s="30"/>
      <c r="G451" s="6"/>
      <c r="H451" s="6"/>
      <c r="I451" s="6"/>
      <c r="J451" s="6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spans="1:36" ht="11.25" customHeight="1">
      <c r="A452" s="4"/>
      <c r="B452" s="4"/>
      <c r="C452" s="30"/>
      <c r="D452" s="4"/>
      <c r="E452" s="6"/>
      <c r="F452" s="30"/>
      <c r="G452" s="6"/>
      <c r="H452" s="6"/>
      <c r="I452" s="6"/>
      <c r="J452" s="6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spans="1:36" ht="11.25" customHeight="1">
      <c r="A453" s="4"/>
      <c r="B453" s="4"/>
      <c r="C453" s="30"/>
      <c r="D453" s="4"/>
      <c r="E453" s="6"/>
      <c r="F453" s="30"/>
      <c r="G453" s="6"/>
      <c r="H453" s="6"/>
      <c r="I453" s="6"/>
      <c r="J453" s="6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spans="1:36" ht="11.25" customHeight="1">
      <c r="A454" s="4"/>
      <c r="B454" s="4"/>
      <c r="C454" s="30"/>
      <c r="D454" s="4"/>
      <c r="E454" s="6"/>
      <c r="F454" s="30"/>
      <c r="G454" s="6"/>
      <c r="H454" s="6"/>
      <c r="I454" s="6"/>
      <c r="J454" s="6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spans="1:36" ht="11.25" customHeight="1">
      <c r="A455" s="4"/>
      <c r="B455" s="4"/>
      <c r="C455" s="30"/>
      <c r="D455" s="4"/>
      <c r="E455" s="6"/>
      <c r="F455" s="30"/>
      <c r="G455" s="6"/>
      <c r="H455" s="6"/>
      <c r="I455" s="6"/>
      <c r="J455" s="6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spans="1:36" ht="11.25" customHeight="1">
      <c r="A456" s="4"/>
      <c r="B456" s="4"/>
      <c r="C456" s="30"/>
      <c r="D456" s="4"/>
      <c r="E456" s="6"/>
      <c r="F456" s="30"/>
      <c r="G456" s="6"/>
      <c r="H456" s="6"/>
      <c r="I456" s="6"/>
      <c r="J456" s="6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spans="1:36" ht="11.25" customHeight="1">
      <c r="A457" s="4"/>
      <c r="B457" s="4"/>
      <c r="C457" s="30"/>
      <c r="D457" s="4"/>
      <c r="E457" s="6"/>
      <c r="F457" s="30"/>
      <c r="G457" s="6"/>
      <c r="H457" s="6"/>
      <c r="I457" s="6"/>
      <c r="J457" s="6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spans="1:36" ht="11.25" customHeight="1">
      <c r="A458" s="4"/>
      <c r="B458" s="4"/>
      <c r="C458" s="30"/>
      <c r="D458" s="4"/>
      <c r="E458" s="6"/>
      <c r="F458" s="30"/>
      <c r="G458" s="6"/>
      <c r="H458" s="6"/>
      <c r="I458" s="6"/>
      <c r="J458" s="6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spans="1:36" ht="11.25" customHeight="1">
      <c r="A459" s="4"/>
      <c r="B459" s="4"/>
      <c r="C459" s="30"/>
      <c r="D459" s="4"/>
      <c r="E459" s="6"/>
      <c r="F459" s="30"/>
      <c r="G459" s="6"/>
      <c r="H459" s="6"/>
      <c r="I459" s="6"/>
      <c r="J459" s="6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spans="1:36" ht="11.25" customHeight="1">
      <c r="A460" s="4"/>
      <c r="B460" s="4"/>
      <c r="C460" s="30"/>
      <c r="D460" s="4"/>
      <c r="E460" s="6"/>
      <c r="F460" s="30"/>
      <c r="G460" s="6"/>
      <c r="H460" s="6"/>
      <c r="I460" s="6"/>
      <c r="J460" s="6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spans="1:36" ht="11.25" customHeight="1">
      <c r="A461" s="4"/>
      <c r="B461" s="4"/>
      <c r="C461" s="30"/>
      <c r="D461" s="4"/>
      <c r="E461" s="6"/>
      <c r="F461" s="30"/>
      <c r="G461" s="6"/>
      <c r="H461" s="6"/>
      <c r="I461" s="6"/>
      <c r="J461" s="6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spans="1:36" ht="11.25" customHeight="1">
      <c r="A462" s="4"/>
      <c r="B462" s="4"/>
      <c r="C462" s="30"/>
      <c r="D462" s="4"/>
      <c r="E462" s="6"/>
      <c r="F462" s="30"/>
      <c r="G462" s="6"/>
      <c r="H462" s="6"/>
      <c r="I462" s="6"/>
      <c r="J462" s="6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spans="1:36" ht="11.25" customHeight="1">
      <c r="A463" s="4"/>
      <c r="B463" s="4"/>
      <c r="C463" s="30"/>
      <c r="D463" s="4"/>
      <c r="E463" s="6"/>
      <c r="F463" s="30"/>
      <c r="G463" s="6"/>
      <c r="H463" s="6"/>
      <c r="I463" s="6"/>
      <c r="J463" s="6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spans="1:36" ht="11.25" customHeight="1">
      <c r="A464" s="4"/>
      <c r="B464" s="4"/>
      <c r="C464" s="30"/>
      <c r="D464" s="4"/>
      <c r="E464" s="6"/>
      <c r="F464" s="30"/>
      <c r="G464" s="6"/>
      <c r="H464" s="6"/>
      <c r="I464" s="6"/>
      <c r="J464" s="6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spans="1:36" ht="11.25" customHeight="1">
      <c r="A465" s="4"/>
      <c r="B465" s="4"/>
      <c r="C465" s="30"/>
      <c r="D465" s="4"/>
      <c r="E465" s="6"/>
      <c r="F465" s="30"/>
      <c r="G465" s="6"/>
      <c r="H465" s="6"/>
      <c r="I465" s="6"/>
      <c r="J465" s="6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spans="1:36" ht="11.25" customHeight="1">
      <c r="A466" s="4"/>
      <c r="B466" s="4"/>
      <c r="C466" s="30"/>
      <c r="D466" s="4"/>
      <c r="E466" s="6"/>
      <c r="F466" s="30"/>
      <c r="G466" s="6"/>
      <c r="H466" s="6"/>
      <c r="I466" s="6"/>
      <c r="J466" s="6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spans="1:36" ht="11.25" customHeight="1">
      <c r="A467" s="4"/>
      <c r="B467" s="4"/>
      <c r="C467" s="30"/>
      <c r="D467" s="4"/>
      <c r="E467" s="6"/>
      <c r="F467" s="30"/>
      <c r="G467" s="6"/>
      <c r="H467" s="6"/>
      <c r="I467" s="6"/>
      <c r="J467" s="6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spans="1:36" ht="11.25" customHeight="1">
      <c r="A468" s="4"/>
      <c r="B468" s="4"/>
      <c r="C468" s="30"/>
      <c r="D468" s="4"/>
      <c r="E468" s="6"/>
      <c r="F468" s="30"/>
      <c r="G468" s="6"/>
      <c r="H468" s="6"/>
      <c r="I468" s="6"/>
      <c r="J468" s="6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spans="1:36" ht="11.25" customHeight="1">
      <c r="A469" s="4"/>
      <c r="B469" s="4"/>
      <c r="C469" s="30"/>
      <c r="D469" s="4"/>
      <c r="E469" s="6"/>
      <c r="F469" s="30"/>
      <c r="G469" s="6"/>
      <c r="H469" s="6"/>
      <c r="I469" s="6"/>
      <c r="J469" s="6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spans="1:36" ht="11.25" customHeight="1">
      <c r="A470" s="4"/>
      <c r="B470" s="4"/>
      <c r="C470" s="30"/>
      <c r="D470" s="4"/>
      <c r="E470" s="6"/>
      <c r="F470" s="30"/>
      <c r="G470" s="6"/>
      <c r="H470" s="6"/>
      <c r="I470" s="6"/>
      <c r="J470" s="6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spans="1:36" ht="11.25" customHeight="1">
      <c r="A471" s="4"/>
      <c r="B471" s="4"/>
      <c r="C471" s="30"/>
      <c r="D471" s="4"/>
      <c r="E471" s="6"/>
      <c r="F471" s="30"/>
      <c r="G471" s="6"/>
      <c r="H471" s="6"/>
      <c r="I471" s="6"/>
      <c r="J471" s="6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spans="1:36" ht="11.25" customHeight="1">
      <c r="A472" s="4"/>
      <c r="B472" s="4"/>
      <c r="C472" s="30"/>
      <c r="D472" s="4"/>
      <c r="E472" s="6"/>
      <c r="F472" s="30"/>
      <c r="G472" s="6"/>
      <c r="H472" s="6"/>
      <c r="I472" s="6"/>
      <c r="J472" s="6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spans="1:36" ht="11.25" customHeight="1">
      <c r="A473" s="4"/>
      <c r="B473" s="4"/>
      <c r="C473" s="30"/>
      <c r="D473" s="4"/>
      <c r="E473" s="6"/>
      <c r="F473" s="30"/>
      <c r="G473" s="6"/>
      <c r="H473" s="6"/>
      <c r="I473" s="6"/>
      <c r="J473" s="6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spans="1:36" ht="11.25" customHeight="1">
      <c r="A474" s="4"/>
      <c r="B474" s="4"/>
      <c r="C474" s="30"/>
      <c r="D474" s="4"/>
      <c r="E474" s="6"/>
      <c r="F474" s="30"/>
      <c r="G474" s="6"/>
      <c r="H474" s="6"/>
      <c r="I474" s="6"/>
      <c r="J474" s="6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spans="1:36" ht="11.25" customHeight="1">
      <c r="A475" s="4"/>
      <c r="B475" s="4"/>
      <c r="C475" s="30"/>
      <c r="D475" s="4"/>
      <c r="E475" s="6"/>
      <c r="F475" s="30"/>
      <c r="G475" s="6"/>
      <c r="H475" s="6"/>
      <c r="I475" s="6"/>
      <c r="J475" s="6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spans="1:36" ht="11.25" customHeight="1">
      <c r="A476" s="4"/>
      <c r="B476" s="4"/>
      <c r="C476" s="30"/>
      <c r="D476" s="4"/>
      <c r="E476" s="6"/>
      <c r="F476" s="30"/>
      <c r="G476" s="6"/>
      <c r="H476" s="6"/>
      <c r="I476" s="6"/>
      <c r="J476" s="6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spans="1:36" ht="11.25" customHeight="1">
      <c r="A477" s="4"/>
      <c r="B477" s="4"/>
      <c r="C477" s="30"/>
      <c r="D477" s="4"/>
      <c r="E477" s="6"/>
      <c r="F477" s="30"/>
      <c r="G477" s="6"/>
      <c r="H477" s="6"/>
      <c r="I477" s="6"/>
      <c r="J477" s="6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spans="1:36" ht="11.25" customHeight="1">
      <c r="A478" s="4"/>
      <c r="B478" s="4"/>
      <c r="C478" s="30"/>
      <c r="D478" s="4"/>
      <c r="E478" s="6"/>
      <c r="F478" s="30"/>
      <c r="G478" s="6"/>
      <c r="H478" s="6"/>
      <c r="I478" s="6"/>
      <c r="J478" s="6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spans="1:36" ht="11.25" customHeight="1">
      <c r="A479" s="4"/>
      <c r="B479" s="4"/>
      <c r="C479" s="30"/>
      <c r="D479" s="4"/>
      <c r="E479" s="6"/>
      <c r="F479" s="30"/>
      <c r="G479" s="6"/>
      <c r="H479" s="6"/>
      <c r="I479" s="6"/>
      <c r="J479" s="6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spans="1:36" ht="11.25" customHeight="1">
      <c r="A480" s="4"/>
      <c r="B480" s="4"/>
      <c r="C480" s="30"/>
      <c r="D480" s="4"/>
      <c r="E480" s="6"/>
      <c r="F480" s="30"/>
      <c r="G480" s="6"/>
      <c r="H480" s="6"/>
      <c r="I480" s="6"/>
      <c r="J480" s="6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spans="1:36" ht="11.25" customHeight="1">
      <c r="A481" s="4"/>
      <c r="B481" s="4"/>
      <c r="C481" s="30"/>
      <c r="D481" s="4"/>
      <c r="E481" s="6"/>
      <c r="F481" s="30"/>
      <c r="G481" s="6"/>
      <c r="H481" s="6"/>
      <c r="I481" s="6"/>
      <c r="J481" s="6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spans="1:36" ht="11.25" customHeight="1">
      <c r="A482" s="4"/>
      <c r="B482" s="4"/>
      <c r="C482" s="30"/>
      <c r="D482" s="4"/>
      <c r="E482" s="6"/>
      <c r="F482" s="30"/>
      <c r="G482" s="6"/>
      <c r="H482" s="6"/>
      <c r="I482" s="6"/>
      <c r="J482" s="6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spans="1:36" ht="11.25" customHeight="1">
      <c r="A483" s="4"/>
      <c r="B483" s="4"/>
      <c r="C483" s="30"/>
      <c r="D483" s="4"/>
      <c r="E483" s="6"/>
      <c r="F483" s="30"/>
      <c r="G483" s="6"/>
      <c r="H483" s="6"/>
      <c r="I483" s="6"/>
      <c r="J483" s="6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spans="1:36" ht="11.25" customHeight="1">
      <c r="A484" s="4"/>
      <c r="B484" s="4"/>
      <c r="C484" s="30"/>
      <c r="D484" s="4"/>
      <c r="E484" s="6"/>
      <c r="F484" s="30"/>
      <c r="G484" s="6"/>
      <c r="H484" s="6"/>
      <c r="I484" s="6"/>
      <c r="J484" s="6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spans="1:36" ht="11.25" customHeight="1">
      <c r="A485" s="4"/>
      <c r="B485" s="4"/>
      <c r="C485" s="30"/>
      <c r="D485" s="4"/>
      <c r="E485" s="6"/>
      <c r="F485" s="30"/>
      <c r="G485" s="6"/>
      <c r="H485" s="6"/>
      <c r="I485" s="6"/>
      <c r="J485" s="6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spans="1:36" ht="11.25" customHeight="1">
      <c r="A486" s="4"/>
      <c r="B486" s="4"/>
      <c r="C486" s="30"/>
      <c r="D486" s="4"/>
      <c r="E486" s="6"/>
      <c r="F486" s="30"/>
      <c r="G486" s="6"/>
      <c r="H486" s="6"/>
      <c r="I486" s="6"/>
      <c r="J486" s="6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spans="1:36" ht="11.25" customHeight="1">
      <c r="A487" s="4"/>
      <c r="B487" s="4"/>
      <c r="C487" s="30"/>
      <c r="D487" s="4"/>
      <c r="E487" s="6"/>
      <c r="F487" s="30"/>
      <c r="G487" s="6"/>
      <c r="H487" s="6"/>
      <c r="I487" s="6"/>
      <c r="J487" s="6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spans="1:36" ht="11.25" customHeight="1">
      <c r="A488" s="4"/>
      <c r="B488" s="4"/>
      <c r="C488" s="30"/>
      <c r="D488" s="4"/>
      <c r="E488" s="6"/>
      <c r="F488" s="30"/>
      <c r="G488" s="6"/>
      <c r="H488" s="6"/>
      <c r="I488" s="6"/>
      <c r="J488" s="6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spans="1:36" ht="11.25" customHeight="1">
      <c r="A489" s="4"/>
      <c r="B489" s="4"/>
      <c r="C489" s="30"/>
      <c r="D489" s="4"/>
      <c r="E489" s="6"/>
      <c r="F489" s="30"/>
      <c r="G489" s="6"/>
      <c r="H489" s="6"/>
      <c r="I489" s="6"/>
      <c r="J489" s="6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spans="1:36" ht="11.25" customHeight="1">
      <c r="A490" s="4"/>
      <c r="B490" s="4"/>
      <c r="C490" s="30"/>
      <c r="D490" s="4"/>
      <c r="E490" s="6"/>
      <c r="F490" s="30"/>
      <c r="G490" s="6"/>
      <c r="H490" s="6"/>
      <c r="I490" s="6"/>
      <c r="J490" s="6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spans="1:36" ht="11.25" customHeight="1">
      <c r="A491" s="4"/>
      <c r="B491" s="4"/>
      <c r="C491" s="30"/>
      <c r="D491" s="4"/>
      <c r="E491" s="6"/>
      <c r="F491" s="30"/>
      <c r="G491" s="6"/>
      <c r="H491" s="6"/>
      <c r="I491" s="6"/>
      <c r="J491" s="6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spans="1:36" ht="11.25" customHeight="1">
      <c r="A492" s="4"/>
      <c r="B492" s="4"/>
      <c r="C492" s="30"/>
      <c r="D492" s="4"/>
      <c r="E492" s="6"/>
      <c r="F492" s="30"/>
      <c r="G492" s="6"/>
      <c r="H492" s="6"/>
      <c r="I492" s="6"/>
      <c r="J492" s="6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spans="1:36" ht="11.25" customHeight="1">
      <c r="A493" s="4"/>
      <c r="B493" s="4"/>
      <c r="C493" s="30"/>
      <c r="D493" s="4"/>
      <c r="E493" s="6"/>
      <c r="F493" s="30"/>
      <c r="G493" s="6"/>
      <c r="H493" s="6"/>
      <c r="I493" s="6"/>
      <c r="J493" s="6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spans="1:36" ht="11.25" customHeight="1">
      <c r="A494" s="4"/>
      <c r="B494" s="4"/>
      <c r="C494" s="30"/>
      <c r="D494" s="4"/>
      <c r="E494" s="6"/>
      <c r="F494" s="30"/>
      <c r="G494" s="6"/>
      <c r="H494" s="6"/>
      <c r="I494" s="6"/>
      <c r="J494" s="6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spans="1:36" ht="11.25" customHeight="1">
      <c r="A495" s="4"/>
      <c r="B495" s="4"/>
      <c r="C495" s="30"/>
      <c r="D495" s="4"/>
      <c r="E495" s="6"/>
      <c r="F495" s="30"/>
      <c r="G495" s="6"/>
      <c r="H495" s="6"/>
      <c r="I495" s="6"/>
      <c r="J495" s="6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spans="1:36" ht="11.25" customHeight="1">
      <c r="A496" s="4"/>
      <c r="B496" s="4"/>
      <c r="C496" s="30"/>
      <c r="D496" s="4"/>
      <c r="E496" s="6"/>
      <c r="F496" s="30"/>
      <c r="G496" s="6"/>
      <c r="H496" s="6"/>
      <c r="I496" s="6"/>
      <c r="J496" s="6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spans="1:36" ht="11.25" customHeight="1">
      <c r="A497" s="4"/>
      <c r="B497" s="4"/>
      <c r="C497" s="30"/>
      <c r="D497" s="4"/>
      <c r="E497" s="6"/>
      <c r="F497" s="30"/>
      <c r="G497" s="6"/>
      <c r="H497" s="6"/>
      <c r="I497" s="6"/>
      <c r="J497" s="6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spans="1:36" ht="11.25" customHeight="1">
      <c r="A498" s="4"/>
      <c r="B498" s="4"/>
      <c r="C498" s="30"/>
      <c r="D498" s="4"/>
      <c r="E498" s="6"/>
      <c r="F498" s="30"/>
      <c r="G498" s="6"/>
      <c r="H498" s="6"/>
      <c r="I498" s="6"/>
      <c r="J498" s="6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spans="1:36" ht="11.25" customHeight="1">
      <c r="A499" s="4"/>
      <c r="B499" s="4"/>
      <c r="C499" s="30"/>
      <c r="D499" s="4"/>
      <c r="E499" s="6"/>
      <c r="F499" s="30"/>
      <c r="G499" s="6"/>
      <c r="H499" s="6"/>
      <c r="I499" s="6"/>
      <c r="J499" s="6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spans="1:36" ht="11.25" customHeight="1">
      <c r="A500" s="4"/>
      <c r="B500" s="4"/>
      <c r="C500" s="30"/>
      <c r="D500" s="4"/>
      <c r="E500" s="6"/>
      <c r="F500" s="30"/>
      <c r="G500" s="6"/>
      <c r="H500" s="6"/>
      <c r="I500" s="6"/>
      <c r="J500" s="6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spans="1:36" ht="11.25" customHeight="1">
      <c r="A501" s="4"/>
      <c r="B501" s="4"/>
      <c r="C501" s="30"/>
      <c r="D501" s="4"/>
      <c r="E501" s="6"/>
      <c r="F501" s="30"/>
      <c r="G501" s="6"/>
      <c r="H501" s="6"/>
      <c r="I501" s="6"/>
      <c r="J501" s="6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spans="1:36" ht="11.25" customHeight="1">
      <c r="A502" s="4"/>
      <c r="B502" s="4"/>
      <c r="C502" s="30"/>
      <c r="D502" s="4"/>
      <c r="E502" s="6"/>
      <c r="F502" s="30"/>
      <c r="G502" s="6"/>
      <c r="H502" s="6"/>
      <c r="I502" s="6"/>
      <c r="J502" s="6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spans="1:36" ht="11.25" customHeight="1">
      <c r="A503" s="4"/>
      <c r="B503" s="4"/>
      <c r="C503" s="30"/>
      <c r="D503" s="4"/>
      <c r="E503" s="6"/>
      <c r="F503" s="30"/>
      <c r="G503" s="6"/>
      <c r="H503" s="6"/>
      <c r="I503" s="6"/>
      <c r="J503" s="6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spans="1:36" ht="11.25" customHeight="1">
      <c r="A504" s="4"/>
      <c r="B504" s="4"/>
      <c r="C504" s="30"/>
      <c r="D504" s="4"/>
      <c r="E504" s="6"/>
      <c r="F504" s="30"/>
      <c r="G504" s="6"/>
      <c r="H504" s="6"/>
      <c r="I504" s="6"/>
      <c r="J504" s="6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spans="1:36" ht="11.25" customHeight="1">
      <c r="A505" s="4"/>
      <c r="B505" s="4"/>
      <c r="C505" s="30"/>
      <c r="D505" s="4"/>
      <c r="E505" s="6"/>
      <c r="F505" s="30"/>
      <c r="G505" s="6"/>
      <c r="H505" s="6"/>
      <c r="I505" s="6"/>
      <c r="J505" s="6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spans="1:36" ht="11.25" customHeight="1">
      <c r="A506" s="4"/>
      <c r="B506" s="4"/>
      <c r="C506" s="30"/>
      <c r="D506" s="4"/>
      <c r="E506" s="6"/>
      <c r="F506" s="30"/>
      <c r="G506" s="6"/>
      <c r="H506" s="6"/>
      <c r="I506" s="6"/>
      <c r="J506" s="6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spans="1:36" ht="11.25" customHeight="1">
      <c r="A507" s="4"/>
      <c r="B507" s="4"/>
      <c r="C507" s="30"/>
      <c r="D507" s="4"/>
      <c r="E507" s="6"/>
      <c r="F507" s="30"/>
      <c r="G507" s="6"/>
      <c r="H507" s="6"/>
      <c r="I507" s="6"/>
      <c r="J507" s="6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spans="1:36" ht="11.25" customHeight="1">
      <c r="A508" s="4"/>
      <c r="B508" s="4"/>
      <c r="C508" s="30"/>
      <c r="D508" s="4"/>
      <c r="E508" s="6"/>
      <c r="F508" s="30"/>
      <c r="G508" s="6"/>
      <c r="H508" s="6"/>
      <c r="I508" s="6"/>
      <c r="J508" s="6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spans="1:36" ht="11.25" customHeight="1">
      <c r="A509" s="4"/>
      <c r="B509" s="4"/>
      <c r="C509" s="30"/>
      <c r="D509" s="4"/>
      <c r="E509" s="6"/>
      <c r="F509" s="30"/>
      <c r="G509" s="6"/>
      <c r="H509" s="6"/>
      <c r="I509" s="6"/>
      <c r="J509" s="6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spans="1:36" ht="11.25" customHeight="1">
      <c r="A510" s="4"/>
      <c r="B510" s="4"/>
      <c r="C510" s="30"/>
      <c r="D510" s="4"/>
      <c r="E510" s="6"/>
      <c r="F510" s="30"/>
      <c r="G510" s="6"/>
      <c r="H510" s="6"/>
      <c r="I510" s="6"/>
      <c r="J510" s="6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spans="1:36" ht="11.25" customHeight="1">
      <c r="A511" s="4"/>
      <c r="B511" s="4"/>
      <c r="C511" s="30"/>
      <c r="D511" s="4"/>
      <c r="E511" s="6"/>
      <c r="F511" s="30"/>
      <c r="G511" s="6"/>
      <c r="H511" s="6"/>
      <c r="I511" s="6"/>
      <c r="J511" s="6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spans="1:36" ht="11.25" customHeight="1">
      <c r="A512" s="4"/>
      <c r="B512" s="4"/>
      <c r="C512" s="30"/>
      <c r="D512" s="4"/>
      <c r="E512" s="6"/>
      <c r="F512" s="30"/>
      <c r="G512" s="6"/>
      <c r="H512" s="6"/>
      <c r="I512" s="6"/>
      <c r="J512" s="6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spans="1:36" ht="11.25" customHeight="1">
      <c r="A513" s="4"/>
      <c r="B513" s="4"/>
      <c r="C513" s="30"/>
      <c r="D513" s="4"/>
      <c r="E513" s="6"/>
      <c r="F513" s="30"/>
      <c r="G513" s="6"/>
      <c r="H513" s="6"/>
      <c r="I513" s="6"/>
      <c r="J513" s="6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spans="1:36" ht="11.25" customHeight="1">
      <c r="A514" s="4"/>
      <c r="B514" s="4"/>
      <c r="C514" s="30"/>
      <c r="D514" s="4"/>
      <c r="E514" s="6"/>
      <c r="F514" s="30"/>
      <c r="G514" s="6"/>
      <c r="H514" s="6"/>
      <c r="I514" s="6"/>
      <c r="J514" s="6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spans="1:36" ht="11.25" customHeight="1">
      <c r="A515" s="4"/>
      <c r="B515" s="4"/>
      <c r="C515" s="30"/>
      <c r="D515" s="4"/>
      <c r="E515" s="6"/>
      <c r="F515" s="30"/>
      <c r="G515" s="6"/>
      <c r="H515" s="6"/>
      <c r="I515" s="6"/>
      <c r="J515" s="6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spans="1:36" ht="11.25" customHeight="1">
      <c r="A516" s="4"/>
      <c r="B516" s="4"/>
      <c r="C516" s="30"/>
      <c r="D516" s="4"/>
      <c r="E516" s="6"/>
      <c r="F516" s="30"/>
      <c r="G516" s="6"/>
      <c r="H516" s="6"/>
      <c r="I516" s="6"/>
      <c r="J516" s="6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spans="1:36" ht="11.25" customHeight="1">
      <c r="A517" s="4"/>
      <c r="B517" s="4"/>
      <c r="C517" s="30"/>
      <c r="D517" s="4"/>
      <c r="E517" s="6"/>
      <c r="F517" s="30"/>
      <c r="G517" s="6"/>
      <c r="H517" s="6"/>
      <c r="I517" s="6"/>
      <c r="J517" s="6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spans="1:36" ht="11.25" customHeight="1">
      <c r="A518" s="4"/>
      <c r="B518" s="4"/>
      <c r="C518" s="30"/>
      <c r="D518" s="4"/>
      <c r="E518" s="6"/>
      <c r="F518" s="30"/>
      <c r="G518" s="6"/>
      <c r="H518" s="6"/>
      <c r="I518" s="6"/>
      <c r="J518" s="6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spans="1:36" ht="11.25" customHeight="1">
      <c r="A519" s="4"/>
      <c r="B519" s="4"/>
      <c r="C519" s="30"/>
      <c r="D519" s="4"/>
      <c r="E519" s="6"/>
      <c r="F519" s="30"/>
      <c r="G519" s="6"/>
      <c r="H519" s="6"/>
      <c r="I519" s="6"/>
      <c r="J519" s="6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spans="1:36" ht="11.25" customHeight="1">
      <c r="A520" s="4"/>
      <c r="B520" s="4"/>
      <c r="C520" s="30"/>
      <c r="D520" s="4"/>
      <c r="E520" s="6"/>
      <c r="F520" s="30"/>
      <c r="G520" s="6"/>
      <c r="H520" s="6"/>
      <c r="I520" s="6"/>
      <c r="J520" s="6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spans="1:36" ht="11.25" customHeight="1">
      <c r="A521" s="4"/>
      <c r="B521" s="4"/>
      <c r="C521" s="30"/>
      <c r="D521" s="4"/>
      <c r="E521" s="6"/>
      <c r="F521" s="30"/>
      <c r="G521" s="6"/>
      <c r="H521" s="6"/>
      <c r="I521" s="6"/>
      <c r="J521" s="6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spans="1:36" ht="11.25" customHeight="1">
      <c r="A522" s="4"/>
      <c r="B522" s="4"/>
      <c r="C522" s="30"/>
      <c r="D522" s="4"/>
      <c r="E522" s="6"/>
      <c r="F522" s="30"/>
      <c r="G522" s="6"/>
      <c r="H522" s="6"/>
      <c r="I522" s="6"/>
      <c r="J522" s="6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spans="1:36" ht="11.25" customHeight="1">
      <c r="A523" s="4"/>
      <c r="B523" s="4"/>
      <c r="C523" s="30"/>
      <c r="D523" s="4"/>
      <c r="E523" s="6"/>
      <c r="F523" s="30"/>
      <c r="G523" s="6"/>
      <c r="H523" s="6"/>
      <c r="I523" s="6"/>
      <c r="J523" s="6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spans="1:36" ht="11.25" customHeight="1">
      <c r="A524" s="4"/>
      <c r="B524" s="4"/>
      <c r="C524" s="30"/>
      <c r="D524" s="4"/>
      <c r="E524" s="6"/>
      <c r="F524" s="30"/>
      <c r="G524" s="6"/>
      <c r="H524" s="6"/>
      <c r="I524" s="6"/>
      <c r="J524" s="6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spans="1:36" ht="11.25" customHeight="1">
      <c r="A525" s="4"/>
      <c r="B525" s="4"/>
      <c r="C525" s="30"/>
      <c r="D525" s="4"/>
      <c r="E525" s="6"/>
      <c r="F525" s="30"/>
      <c r="G525" s="6"/>
      <c r="H525" s="6"/>
      <c r="I525" s="6"/>
      <c r="J525" s="6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spans="1:36" ht="11.25" customHeight="1">
      <c r="A526" s="4"/>
      <c r="B526" s="4"/>
      <c r="C526" s="30"/>
      <c r="D526" s="4"/>
      <c r="E526" s="6"/>
      <c r="F526" s="30"/>
      <c r="G526" s="6"/>
      <c r="H526" s="6"/>
      <c r="I526" s="6"/>
      <c r="J526" s="6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spans="1:36" ht="11.25" customHeight="1">
      <c r="A527" s="4"/>
      <c r="B527" s="4"/>
      <c r="C527" s="30"/>
      <c r="D527" s="4"/>
      <c r="E527" s="6"/>
      <c r="F527" s="30"/>
      <c r="G527" s="6"/>
      <c r="H527" s="6"/>
      <c r="I527" s="6"/>
      <c r="J527" s="6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spans="1:36" ht="11.25" customHeight="1">
      <c r="A528" s="4"/>
      <c r="B528" s="4"/>
      <c r="C528" s="30"/>
      <c r="D528" s="4"/>
      <c r="E528" s="6"/>
      <c r="F528" s="30"/>
      <c r="G528" s="6"/>
      <c r="H528" s="6"/>
      <c r="I528" s="6"/>
      <c r="J528" s="6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spans="1:36" ht="11.25" customHeight="1">
      <c r="A529" s="4"/>
      <c r="B529" s="4"/>
      <c r="C529" s="30"/>
      <c r="D529" s="4"/>
      <c r="E529" s="6"/>
      <c r="F529" s="30"/>
      <c r="G529" s="6"/>
      <c r="H529" s="6"/>
      <c r="I529" s="6"/>
      <c r="J529" s="6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spans="1:36" ht="11.25" customHeight="1">
      <c r="A530" s="4"/>
      <c r="B530" s="4"/>
      <c r="C530" s="30"/>
      <c r="D530" s="4"/>
      <c r="E530" s="6"/>
      <c r="F530" s="30"/>
      <c r="G530" s="6"/>
      <c r="H530" s="6"/>
      <c r="I530" s="6"/>
      <c r="J530" s="6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spans="1:36" ht="11.25" customHeight="1">
      <c r="A531" s="4"/>
      <c r="B531" s="4"/>
      <c r="C531" s="30"/>
      <c r="D531" s="4"/>
      <c r="E531" s="6"/>
      <c r="F531" s="30"/>
      <c r="G531" s="6"/>
      <c r="H531" s="6"/>
      <c r="I531" s="6"/>
      <c r="J531" s="6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spans="1:36" ht="11.25" customHeight="1">
      <c r="A532" s="4"/>
      <c r="B532" s="4"/>
      <c r="C532" s="30"/>
      <c r="D532" s="4"/>
      <c r="E532" s="6"/>
      <c r="F532" s="30"/>
      <c r="G532" s="6"/>
      <c r="H532" s="6"/>
      <c r="I532" s="6"/>
      <c r="J532" s="6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spans="1:36" ht="11.25" customHeight="1">
      <c r="A533" s="4"/>
      <c r="B533" s="4"/>
      <c r="C533" s="30"/>
      <c r="D533" s="4"/>
      <c r="E533" s="6"/>
      <c r="F533" s="30"/>
      <c r="G533" s="6"/>
      <c r="H533" s="6"/>
      <c r="I533" s="6"/>
      <c r="J533" s="6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spans="1:36" ht="11.25" customHeight="1">
      <c r="A534" s="4"/>
      <c r="B534" s="4"/>
      <c r="C534" s="30"/>
      <c r="D534" s="4"/>
      <c r="E534" s="6"/>
      <c r="F534" s="30"/>
      <c r="G534" s="6"/>
      <c r="H534" s="6"/>
      <c r="I534" s="6"/>
      <c r="J534" s="6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spans="1:36" ht="11.25" customHeight="1">
      <c r="A535" s="4"/>
      <c r="B535" s="4"/>
      <c r="C535" s="30"/>
      <c r="D535" s="4"/>
      <c r="E535" s="6"/>
      <c r="F535" s="30"/>
      <c r="G535" s="6"/>
      <c r="H535" s="6"/>
      <c r="I535" s="6"/>
      <c r="J535" s="6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spans="1:36" ht="11.25" customHeight="1">
      <c r="A536" s="4"/>
      <c r="B536" s="4"/>
      <c r="C536" s="30"/>
      <c r="D536" s="4"/>
      <c r="E536" s="6"/>
      <c r="F536" s="30"/>
      <c r="G536" s="6"/>
      <c r="H536" s="6"/>
      <c r="I536" s="6"/>
      <c r="J536" s="6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spans="1:36" ht="11.25" customHeight="1">
      <c r="A537" s="4"/>
      <c r="B537" s="4"/>
      <c r="C537" s="30"/>
      <c r="D537" s="4"/>
      <c r="E537" s="6"/>
      <c r="F537" s="30"/>
      <c r="G537" s="6"/>
      <c r="H537" s="6"/>
      <c r="I537" s="6"/>
      <c r="J537" s="6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spans="1:36" ht="11.25" customHeight="1">
      <c r="A538" s="4"/>
      <c r="B538" s="4"/>
      <c r="C538" s="30"/>
      <c r="D538" s="4"/>
      <c r="E538" s="6"/>
      <c r="F538" s="30"/>
      <c r="G538" s="6"/>
      <c r="H538" s="6"/>
      <c r="I538" s="6"/>
      <c r="J538" s="6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spans="1:36" ht="11.25" customHeight="1">
      <c r="A539" s="4"/>
      <c r="B539" s="4"/>
      <c r="C539" s="30"/>
      <c r="D539" s="4"/>
      <c r="E539" s="6"/>
      <c r="F539" s="30"/>
      <c r="G539" s="6"/>
      <c r="H539" s="6"/>
      <c r="I539" s="6"/>
      <c r="J539" s="6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spans="1:36" ht="11.25" customHeight="1">
      <c r="A540" s="4"/>
      <c r="B540" s="4"/>
      <c r="C540" s="30"/>
      <c r="D540" s="4"/>
      <c r="E540" s="6"/>
      <c r="F540" s="30"/>
      <c r="G540" s="6"/>
      <c r="H540" s="6"/>
      <c r="I540" s="6"/>
      <c r="J540" s="6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spans="1:36" ht="11.25" customHeight="1">
      <c r="A541" s="4"/>
      <c r="B541" s="4"/>
      <c r="C541" s="30"/>
      <c r="D541" s="4"/>
      <c r="E541" s="6"/>
      <c r="F541" s="30"/>
      <c r="G541" s="6"/>
      <c r="H541" s="6"/>
      <c r="I541" s="6"/>
      <c r="J541" s="6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spans="1:36" ht="11.25" customHeight="1">
      <c r="A542" s="4"/>
      <c r="B542" s="4"/>
      <c r="C542" s="30"/>
      <c r="D542" s="4"/>
      <c r="E542" s="6"/>
      <c r="F542" s="30"/>
      <c r="G542" s="6"/>
      <c r="H542" s="6"/>
      <c r="I542" s="6"/>
      <c r="J542" s="6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spans="1:36" ht="11.25" customHeight="1">
      <c r="A543" s="4"/>
      <c r="B543" s="4"/>
      <c r="C543" s="30"/>
      <c r="D543" s="4"/>
      <c r="E543" s="6"/>
      <c r="F543" s="30"/>
      <c r="G543" s="6"/>
      <c r="H543" s="6"/>
      <c r="I543" s="6"/>
      <c r="J543" s="6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spans="1:36" ht="11.25" customHeight="1">
      <c r="A544" s="4"/>
      <c r="B544" s="4"/>
      <c r="C544" s="30"/>
      <c r="D544" s="4"/>
      <c r="E544" s="6"/>
      <c r="F544" s="30"/>
      <c r="G544" s="6"/>
      <c r="H544" s="6"/>
      <c r="I544" s="6"/>
      <c r="J544" s="6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spans="1:36" ht="11.25" customHeight="1">
      <c r="A545" s="4"/>
      <c r="B545" s="4"/>
      <c r="C545" s="30"/>
      <c r="D545" s="4"/>
      <c r="E545" s="6"/>
      <c r="F545" s="30"/>
      <c r="G545" s="6"/>
      <c r="H545" s="6"/>
      <c r="I545" s="6"/>
      <c r="J545" s="6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spans="1:36" ht="11.25" customHeight="1">
      <c r="A546" s="4"/>
      <c r="B546" s="4"/>
      <c r="C546" s="30"/>
      <c r="D546" s="4"/>
      <c r="E546" s="6"/>
      <c r="F546" s="30"/>
      <c r="G546" s="6"/>
      <c r="H546" s="6"/>
      <c r="I546" s="6"/>
      <c r="J546" s="6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spans="1:36" ht="11.25" customHeight="1">
      <c r="A547" s="4"/>
      <c r="B547" s="4"/>
      <c r="C547" s="30"/>
      <c r="D547" s="4"/>
      <c r="E547" s="6"/>
      <c r="F547" s="30"/>
      <c r="G547" s="6"/>
      <c r="H547" s="6"/>
      <c r="I547" s="6"/>
      <c r="J547" s="6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spans="1:36" ht="11.25" customHeight="1">
      <c r="A548" s="4"/>
      <c r="B548" s="4"/>
      <c r="C548" s="30"/>
      <c r="D548" s="4"/>
      <c r="E548" s="6"/>
      <c r="F548" s="30"/>
      <c r="G548" s="6"/>
      <c r="H548" s="6"/>
      <c r="I548" s="6"/>
      <c r="J548" s="6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spans="1:36" ht="11.25" customHeight="1">
      <c r="A549" s="4"/>
      <c r="B549" s="4"/>
      <c r="C549" s="30"/>
      <c r="D549" s="4"/>
      <c r="E549" s="6"/>
      <c r="F549" s="30"/>
      <c r="G549" s="6"/>
      <c r="H549" s="6"/>
      <c r="I549" s="6"/>
      <c r="J549" s="6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spans="1:36" ht="11.25" customHeight="1">
      <c r="A550" s="4"/>
      <c r="B550" s="4"/>
      <c r="C550" s="30"/>
      <c r="D550" s="4"/>
      <c r="E550" s="6"/>
      <c r="F550" s="30"/>
      <c r="G550" s="6"/>
      <c r="H550" s="6"/>
      <c r="I550" s="6"/>
      <c r="J550" s="6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spans="1:36" ht="11.25" customHeight="1">
      <c r="A551" s="4"/>
      <c r="B551" s="4"/>
      <c r="C551" s="30"/>
      <c r="D551" s="4"/>
      <c r="E551" s="6"/>
      <c r="F551" s="30"/>
      <c r="G551" s="6"/>
      <c r="H551" s="6"/>
      <c r="I551" s="6"/>
      <c r="J551" s="6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spans="1:36" ht="11.25" customHeight="1">
      <c r="A552" s="4"/>
      <c r="B552" s="4"/>
      <c r="C552" s="30"/>
      <c r="D552" s="4"/>
      <c r="E552" s="6"/>
      <c r="F552" s="30"/>
      <c r="G552" s="6"/>
      <c r="H552" s="6"/>
      <c r="I552" s="6"/>
      <c r="J552" s="6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spans="1:36" ht="11.25" customHeight="1">
      <c r="A553" s="4"/>
      <c r="B553" s="4"/>
      <c r="C553" s="30"/>
      <c r="D553" s="4"/>
      <c r="E553" s="6"/>
      <c r="F553" s="30"/>
      <c r="G553" s="6"/>
      <c r="H553" s="6"/>
      <c r="I553" s="6"/>
      <c r="J553" s="6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spans="1:36" ht="11.25" customHeight="1">
      <c r="A554" s="4"/>
      <c r="B554" s="4"/>
      <c r="C554" s="30"/>
      <c r="D554" s="4"/>
      <c r="E554" s="6"/>
      <c r="F554" s="30"/>
      <c r="G554" s="6"/>
      <c r="H554" s="6"/>
      <c r="I554" s="6"/>
      <c r="J554" s="6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spans="1:36" ht="11.25" customHeight="1">
      <c r="A555" s="4"/>
      <c r="B555" s="4"/>
      <c r="C555" s="30"/>
      <c r="D555" s="4"/>
      <c r="E555" s="6"/>
      <c r="F555" s="30"/>
      <c r="G555" s="6"/>
      <c r="H555" s="6"/>
      <c r="I555" s="6"/>
      <c r="J555" s="6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spans="1:36" ht="11.25" customHeight="1">
      <c r="A556" s="4"/>
      <c r="B556" s="4"/>
      <c r="C556" s="30"/>
      <c r="D556" s="4"/>
      <c r="E556" s="6"/>
      <c r="F556" s="30"/>
      <c r="G556" s="6"/>
      <c r="H556" s="6"/>
      <c r="I556" s="6"/>
      <c r="J556" s="6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spans="1:36" ht="11.25" customHeight="1">
      <c r="A557" s="4"/>
      <c r="B557" s="4"/>
      <c r="C557" s="30"/>
      <c r="D557" s="4"/>
      <c r="E557" s="6"/>
      <c r="F557" s="30"/>
      <c r="G557" s="6"/>
      <c r="H557" s="6"/>
      <c r="I557" s="6"/>
      <c r="J557" s="6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spans="1:36" ht="11.25" customHeight="1">
      <c r="A558" s="4"/>
      <c r="B558" s="4"/>
      <c r="C558" s="30"/>
      <c r="D558" s="4"/>
      <c r="E558" s="6"/>
      <c r="F558" s="30"/>
      <c r="G558" s="6"/>
      <c r="H558" s="6"/>
      <c r="I558" s="6"/>
      <c r="J558" s="6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spans="1:36" ht="11.25" customHeight="1">
      <c r="A559" s="4"/>
      <c r="B559" s="4"/>
      <c r="C559" s="30"/>
      <c r="D559" s="4"/>
      <c r="E559" s="6"/>
      <c r="F559" s="30"/>
      <c r="G559" s="6"/>
      <c r="H559" s="6"/>
      <c r="I559" s="6"/>
      <c r="J559" s="6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spans="1:36" ht="11.25" customHeight="1">
      <c r="A560" s="4"/>
      <c r="B560" s="4"/>
      <c r="C560" s="30"/>
      <c r="D560" s="4"/>
      <c r="E560" s="6"/>
      <c r="F560" s="30"/>
      <c r="G560" s="6"/>
      <c r="H560" s="6"/>
      <c r="I560" s="6"/>
      <c r="J560" s="6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spans="1:36" ht="11.25" customHeight="1">
      <c r="A561" s="4"/>
      <c r="B561" s="4"/>
      <c r="C561" s="30"/>
      <c r="D561" s="4"/>
      <c r="E561" s="6"/>
      <c r="F561" s="30"/>
      <c r="G561" s="6"/>
      <c r="H561" s="6"/>
      <c r="I561" s="6"/>
      <c r="J561" s="6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spans="1:36" ht="11.25" customHeight="1">
      <c r="A562" s="4"/>
      <c r="B562" s="4"/>
      <c r="C562" s="30"/>
      <c r="D562" s="4"/>
      <c r="E562" s="6"/>
      <c r="F562" s="30"/>
      <c r="G562" s="6"/>
      <c r="H562" s="6"/>
      <c r="I562" s="6"/>
      <c r="J562" s="6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spans="1:36" ht="11.25" customHeight="1">
      <c r="A563" s="4"/>
      <c r="B563" s="4"/>
      <c r="C563" s="30"/>
      <c r="D563" s="4"/>
      <c r="E563" s="6"/>
      <c r="F563" s="30"/>
      <c r="G563" s="6"/>
      <c r="H563" s="6"/>
      <c r="I563" s="6"/>
      <c r="J563" s="6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spans="1:36" ht="11.25" customHeight="1">
      <c r="A564" s="4"/>
      <c r="B564" s="4"/>
      <c r="C564" s="30"/>
      <c r="D564" s="4"/>
      <c r="E564" s="6"/>
      <c r="F564" s="30"/>
      <c r="G564" s="6"/>
      <c r="H564" s="6"/>
      <c r="I564" s="6"/>
      <c r="J564" s="6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spans="1:36" ht="11.25" customHeight="1">
      <c r="A565" s="4"/>
      <c r="B565" s="4"/>
      <c r="C565" s="30"/>
      <c r="D565" s="4"/>
      <c r="E565" s="6"/>
      <c r="F565" s="30"/>
      <c r="G565" s="6"/>
      <c r="H565" s="6"/>
      <c r="I565" s="6"/>
      <c r="J565" s="6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spans="1:36" ht="11.25" customHeight="1">
      <c r="A566" s="4"/>
      <c r="B566" s="4"/>
      <c r="C566" s="30"/>
      <c r="D566" s="4"/>
      <c r="E566" s="6"/>
      <c r="F566" s="30"/>
      <c r="G566" s="6"/>
      <c r="H566" s="6"/>
      <c r="I566" s="6"/>
      <c r="J566" s="6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spans="1:36" ht="11.25" customHeight="1">
      <c r="A567" s="4"/>
      <c r="B567" s="4"/>
      <c r="C567" s="30"/>
      <c r="D567" s="4"/>
      <c r="E567" s="6"/>
      <c r="F567" s="30"/>
      <c r="G567" s="6"/>
      <c r="H567" s="6"/>
      <c r="I567" s="6"/>
      <c r="J567" s="6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spans="1:36" ht="11.25" customHeight="1">
      <c r="A568" s="4"/>
      <c r="B568" s="4"/>
      <c r="C568" s="30"/>
      <c r="D568" s="4"/>
      <c r="E568" s="6"/>
      <c r="F568" s="30"/>
      <c r="G568" s="6"/>
      <c r="H568" s="6"/>
      <c r="I568" s="6"/>
      <c r="J568" s="6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spans="1:36" ht="11.25" customHeight="1">
      <c r="A569" s="4"/>
      <c r="B569" s="4"/>
      <c r="C569" s="30"/>
      <c r="D569" s="4"/>
      <c r="E569" s="6"/>
      <c r="F569" s="30"/>
      <c r="G569" s="6"/>
      <c r="H569" s="6"/>
      <c r="I569" s="6"/>
      <c r="J569" s="6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spans="1:36" ht="11.25" customHeight="1">
      <c r="A570" s="4"/>
      <c r="B570" s="4"/>
      <c r="C570" s="30"/>
      <c r="D570" s="4"/>
      <c r="E570" s="6"/>
      <c r="F570" s="30"/>
      <c r="G570" s="6"/>
      <c r="H570" s="6"/>
      <c r="I570" s="6"/>
      <c r="J570" s="6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spans="1:36" ht="11.25" customHeight="1">
      <c r="A571" s="4"/>
      <c r="B571" s="4"/>
      <c r="C571" s="30"/>
      <c r="D571" s="4"/>
      <c r="E571" s="6"/>
      <c r="F571" s="30"/>
      <c r="G571" s="6"/>
      <c r="H571" s="6"/>
      <c r="I571" s="6"/>
      <c r="J571" s="6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spans="1:36" ht="11.25" customHeight="1">
      <c r="A572" s="4"/>
      <c r="B572" s="4"/>
      <c r="C572" s="30"/>
      <c r="D572" s="4"/>
      <c r="E572" s="6"/>
      <c r="F572" s="30"/>
      <c r="G572" s="6"/>
      <c r="H572" s="6"/>
      <c r="I572" s="6"/>
      <c r="J572" s="6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spans="1:36" ht="11.25" customHeight="1">
      <c r="A573" s="4"/>
      <c r="B573" s="4"/>
      <c r="C573" s="30"/>
      <c r="D573" s="4"/>
      <c r="E573" s="6"/>
      <c r="F573" s="30"/>
      <c r="G573" s="6"/>
      <c r="H573" s="6"/>
      <c r="I573" s="6"/>
      <c r="J573" s="6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spans="1:36" ht="11.25" customHeight="1">
      <c r="A574" s="4"/>
      <c r="B574" s="4"/>
      <c r="C574" s="30"/>
      <c r="D574" s="4"/>
      <c r="E574" s="6"/>
      <c r="F574" s="30"/>
      <c r="G574" s="6"/>
      <c r="H574" s="6"/>
      <c r="I574" s="6"/>
      <c r="J574" s="6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spans="1:36" ht="11.25" customHeight="1">
      <c r="A575" s="4"/>
      <c r="B575" s="4"/>
      <c r="C575" s="30"/>
      <c r="D575" s="4"/>
      <c r="E575" s="6"/>
      <c r="F575" s="30"/>
      <c r="G575" s="6"/>
      <c r="H575" s="6"/>
      <c r="I575" s="6"/>
      <c r="J575" s="6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spans="1:36" ht="11.25" customHeight="1">
      <c r="A576" s="4"/>
      <c r="B576" s="4"/>
      <c r="C576" s="30"/>
      <c r="D576" s="4"/>
      <c r="E576" s="6"/>
      <c r="F576" s="30"/>
      <c r="G576" s="6"/>
      <c r="H576" s="6"/>
      <c r="I576" s="6"/>
      <c r="J576" s="6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spans="1:36" ht="11.25" customHeight="1">
      <c r="A577" s="4"/>
      <c r="B577" s="4"/>
      <c r="C577" s="30"/>
      <c r="D577" s="4"/>
      <c r="E577" s="6"/>
      <c r="F577" s="30"/>
      <c r="G577" s="6"/>
      <c r="H577" s="6"/>
      <c r="I577" s="6"/>
      <c r="J577" s="6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spans="1:36" ht="11.25" customHeight="1">
      <c r="A578" s="4"/>
      <c r="B578" s="4"/>
      <c r="C578" s="30"/>
      <c r="D578" s="4"/>
      <c r="E578" s="6"/>
      <c r="F578" s="30"/>
      <c r="G578" s="6"/>
      <c r="H578" s="6"/>
      <c r="I578" s="6"/>
      <c r="J578" s="6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spans="1:36" ht="11.25" customHeight="1">
      <c r="A579" s="4"/>
      <c r="B579" s="4"/>
      <c r="C579" s="30"/>
      <c r="D579" s="4"/>
      <c r="E579" s="6"/>
      <c r="F579" s="30"/>
      <c r="G579" s="6"/>
      <c r="H579" s="6"/>
      <c r="I579" s="6"/>
      <c r="J579" s="6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spans="1:36" ht="11.25" customHeight="1">
      <c r="A580" s="4"/>
      <c r="B580" s="4"/>
      <c r="C580" s="30"/>
      <c r="D580" s="4"/>
      <c r="E580" s="6"/>
      <c r="F580" s="30"/>
      <c r="G580" s="6"/>
      <c r="H580" s="6"/>
      <c r="I580" s="6"/>
      <c r="J580" s="6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spans="1:36" ht="11.25" customHeight="1">
      <c r="A581" s="4"/>
      <c r="B581" s="4"/>
      <c r="C581" s="30"/>
      <c r="D581" s="4"/>
      <c r="E581" s="6"/>
      <c r="F581" s="30"/>
      <c r="G581" s="6"/>
      <c r="H581" s="6"/>
      <c r="I581" s="6"/>
      <c r="J581" s="6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spans="1:36" ht="11.25" customHeight="1">
      <c r="A582" s="4"/>
      <c r="B582" s="4"/>
      <c r="C582" s="30"/>
      <c r="D582" s="4"/>
      <c r="E582" s="6"/>
      <c r="F582" s="30"/>
      <c r="G582" s="6"/>
      <c r="H582" s="6"/>
      <c r="I582" s="6"/>
      <c r="J582" s="6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spans="1:36" ht="11.25" customHeight="1">
      <c r="A583" s="4"/>
      <c r="B583" s="4"/>
      <c r="C583" s="30"/>
      <c r="D583" s="4"/>
      <c r="E583" s="6"/>
      <c r="F583" s="30"/>
      <c r="G583" s="6"/>
      <c r="H583" s="6"/>
      <c r="I583" s="6"/>
      <c r="J583" s="6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spans="1:36" ht="11.25" customHeight="1">
      <c r="A584" s="4"/>
      <c r="B584" s="4"/>
      <c r="C584" s="30"/>
      <c r="D584" s="4"/>
      <c r="E584" s="6"/>
      <c r="F584" s="30"/>
      <c r="G584" s="6"/>
      <c r="H584" s="6"/>
      <c r="I584" s="6"/>
      <c r="J584" s="6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spans="1:36" ht="11.25" customHeight="1">
      <c r="A585" s="4"/>
      <c r="B585" s="4"/>
      <c r="C585" s="30"/>
      <c r="D585" s="4"/>
      <c r="E585" s="6"/>
      <c r="F585" s="30"/>
      <c r="G585" s="6"/>
      <c r="H585" s="6"/>
      <c r="I585" s="6"/>
      <c r="J585" s="6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spans="1:36" ht="11.25" customHeight="1">
      <c r="A586" s="4"/>
      <c r="B586" s="4"/>
      <c r="C586" s="30"/>
      <c r="D586" s="4"/>
      <c r="E586" s="6"/>
      <c r="F586" s="30"/>
      <c r="G586" s="6"/>
      <c r="H586" s="6"/>
      <c r="I586" s="6"/>
      <c r="J586" s="6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spans="1:36" ht="11.25" customHeight="1">
      <c r="A587" s="4"/>
      <c r="B587" s="4"/>
      <c r="C587" s="30"/>
      <c r="D587" s="4"/>
      <c r="E587" s="6"/>
      <c r="F587" s="30"/>
      <c r="G587" s="6"/>
      <c r="H587" s="6"/>
      <c r="I587" s="6"/>
      <c r="J587" s="6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spans="1:36" ht="11.25" customHeight="1">
      <c r="A588" s="4"/>
      <c r="B588" s="4"/>
      <c r="C588" s="30"/>
      <c r="D588" s="4"/>
      <c r="E588" s="6"/>
      <c r="F588" s="30"/>
      <c r="G588" s="6"/>
      <c r="H588" s="6"/>
      <c r="I588" s="6"/>
      <c r="J588" s="6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spans="1:36" ht="11.25" customHeight="1">
      <c r="A589" s="4"/>
      <c r="B589" s="4"/>
      <c r="C589" s="30"/>
      <c r="D589" s="4"/>
      <c r="E589" s="6"/>
      <c r="F589" s="30"/>
      <c r="G589" s="6"/>
      <c r="H589" s="6"/>
      <c r="I589" s="6"/>
      <c r="J589" s="6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spans="1:36" ht="11.25" customHeight="1">
      <c r="A590" s="4"/>
      <c r="B590" s="4"/>
      <c r="C590" s="30"/>
      <c r="D590" s="4"/>
      <c r="E590" s="6"/>
      <c r="F590" s="30"/>
      <c r="G590" s="6"/>
      <c r="H590" s="6"/>
      <c r="I590" s="6"/>
      <c r="J590" s="6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spans="1:36" ht="11.25" customHeight="1">
      <c r="A591" s="4"/>
      <c r="B591" s="4"/>
      <c r="C591" s="30"/>
      <c r="D591" s="4"/>
      <c r="E591" s="6"/>
      <c r="F591" s="30"/>
      <c r="G591" s="6"/>
      <c r="H591" s="6"/>
      <c r="I591" s="6"/>
      <c r="J591" s="6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spans="1:36" ht="11.25" customHeight="1">
      <c r="A592" s="4"/>
      <c r="B592" s="4"/>
      <c r="C592" s="30"/>
      <c r="D592" s="4"/>
      <c r="E592" s="6"/>
      <c r="F592" s="30"/>
      <c r="G592" s="6"/>
      <c r="H592" s="6"/>
      <c r="I592" s="6"/>
      <c r="J592" s="6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spans="1:36" ht="11.25" customHeight="1">
      <c r="A593" s="4"/>
      <c r="B593" s="4"/>
      <c r="C593" s="30"/>
      <c r="D593" s="4"/>
      <c r="E593" s="6"/>
      <c r="F593" s="30"/>
      <c r="G593" s="6"/>
      <c r="H593" s="6"/>
      <c r="I593" s="6"/>
      <c r="J593" s="6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spans="1:36" ht="11.25" customHeight="1">
      <c r="A594" s="4"/>
      <c r="B594" s="4"/>
      <c r="C594" s="30"/>
      <c r="D594" s="4"/>
      <c r="E594" s="6"/>
      <c r="F594" s="30"/>
      <c r="G594" s="6"/>
      <c r="H594" s="6"/>
      <c r="I594" s="6"/>
      <c r="J594" s="6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spans="1:36" ht="11.25" customHeight="1">
      <c r="A595" s="4"/>
      <c r="B595" s="4"/>
      <c r="C595" s="30"/>
      <c r="D595" s="4"/>
      <c r="E595" s="6"/>
      <c r="F595" s="30"/>
      <c r="G595" s="6"/>
      <c r="H595" s="6"/>
      <c r="I595" s="6"/>
      <c r="J595" s="6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spans="1:36" ht="11.25" customHeight="1">
      <c r="A596" s="4"/>
      <c r="B596" s="4"/>
      <c r="C596" s="30"/>
      <c r="D596" s="4"/>
      <c r="E596" s="6"/>
      <c r="F596" s="30"/>
      <c r="G596" s="6"/>
      <c r="H596" s="6"/>
      <c r="I596" s="6"/>
      <c r="J596" s="6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spans="1:36" ht="11.25" customHeight="1">
      <c r="A597" s="4"/>
      <c r="B597" s="4"/>
      <c r="C597" s="30"/>
      <c r="D597" s="4"/>
      <c r="E597" s="6"/>
      <c r="F597" s="30"/>
      <c r="G597" s="6"/>
      <c r="H597" s="6"/>
      <c r="I597" s="6"/>
      <c r="J597" s="6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spans="1:36" ht="11.25" customHeight="1">
      <c r="A598" s="4"/>
      <c r="B598" s="4"/>
      <c r="C598" s="30"/>
      <c r="D598" s="4"/>
      <c r="E598" s="6"/>
      <c r="F598" s="30"/>
      <c r="G598" s="6"/>
      <c r="H598" s="6"/>
      <c r="I598" s="6"/>
      <c r="J598" s="6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spans="1:36" ht="11.25" customHeight="1">
      <c r="A599" s="4"/>
      <c r="B599" s="4"/>
      <c r="C599" s="30"/>
      <c r="D599" s="4"/>
      <c r="E599" s="6"/>
      <c r="F599" s="30"/>
      <c r="G599" s="6"/>
      <c r="H599" s="6"/>
      <c r="I599" s="6"/>
      <c r="J599" s="6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spans="1:36" ht="11.25" customHeight="1">
      <c r="A600" s="4"/>
      <c r="B600" s="4"/>
      <c r="C600" s="30"/>
      <c r="D600" s="4"/>
      <c r="E600" s="6"/>
      <c r="F600" s="30"/>
      <c r="G600" s="6"/>
      <c r="H600" s="6"/>
      <c r="I600" s="6"/>
      <c r="J600" s="6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spans="1:36" ht="11.25" customHeight="1">
      <c r="A601" s="4"/>
      <c r="B601" s="4"/>
      <c r="C601" s="30"/>
      <c r="D601" s="4"/>
      <c r="E601" s="6"/>
      <c r="F601" s="30"/>
      <c r="G601" s="6"/>
      <c r="H601" s="6"/>
      <c r="I601" s="6"/>
      <c r="J601" s="6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spans="1:36" ht="11.25" customHeight="1">
      <c r="A602" s="4"/>
      <c r="B602" s="4"/>
      <c r="C602" s="30"/>
      <c r="D602" s="4"/>
      <c r="E602" s="6"/>
      <c r="F602" s="30"/>
      <c r="G602" s="6"/>
      <c r="H602" s="6"/>
      <c r="I602" s="6"/>
      <c r="J602" s="6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spans="1:36" ht="11.25" customHeight="1">
      <c r="A603" s="4"/>
      <c r="B603" s="4"/>
      <c r="C603" s="30"/>
      <c r="D603" s="4"/>
      <c r="E603" s="6"/>
      <c r="F603" s="30"/>
      <c r="G603" s="6"/>
      <c r="H603" s="6"/>
      <c r="I603" s="6"/>
      <c r="J603" s="6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spans="1:36" ht="11.25" customHeight="1">
      <c r="A604" s="4"/>
      <c r="B604" s="4"/>
      <c r="C604" s="30"/>
      <c r="D604" s="4"/>
      <c r="E604" s="6"/>
      <c r="F604" s="30"/>
      <c r="G604" s="6"/>
      <c r="H604" s="6"/>
      <c r="I604" s="6"/>
      <c r="J604" s="6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spans="1:36" ht="11.25" customHeight="1">
      <c r="A605" s="4"/>
      <c r="B605" s="4"/>
      <c r="C605" s="30"/>
      <c r="D605" s="4"/>
      <c r="E605" s="6"/>
      <c r="F605" s="30"/>
      <c r="G605" s="6"/>
      <c r="H605" s="6"/>
      <c r="I605" s="6"/>
      <c r="J605" s="6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spans="1:36" ht="11.25" customHeight="1">
      <c r="A606" s="4"/>
      <c r="B606" s="4"/>
      <c r="C606" s="30"/>
      <c r="D606" s="4"/>
      <c r="E606" s="6"/>
      <c r="F606" s="30"/>
      <c r="G606" s="6"/>
      <c r="H606" s="6"/>
      <c r="I606" s="6"/>
      <c r="J606" s="6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spans="1:36" ht="11.25" customHeight="1">
      <c r="A607" s="4"/>
      <c r="B607" s="4"/>
      <c r="C607" s="30"/>
      <c r="D607" s="4"/>
      <c r="E607" s="6"/>
      <c r="F607" s="30"/>
      <c r="G607" s="6"/>
      <c r="H607" s="6"/>
      <c r="I607" s="6"/>
      <c r="J607" s="6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spans="1:36" ht="11.25" customHeight="1">
      <c r="A608" s="4"/>
      <c r="B608" s="4"/>
      <c r="C608" s="30"/>
      <c r="D608" s="4"/>
      <c r="E608" s="6"/>
      <c r="F608" s="30"/>
      <c r="G608" s="6"/>
      <c r="H608" s="6"/>
      <c r="I608" s="6"/>
      <c r="J608" s="6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spans="1:36" ht="11.25" customHeight="1">
      <c r="A609" s="4"/>
      <c r="B609" s="4"/>
      <c r="C609" s="30"/>
      <c r="D609" s="4"/>
      <c r="E609" s="6"/>
      <c r="F609" s="30"/>
      <c r="G609" s="6"/>
      <c r="H609" s="6"/>
      <c r="I609" s="6"/>
      <c r="J609" s="6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spans="1:36" ht="11.25" customHeight="1">
      <c r="A610" s="4"/>
      <c r="B610" s="4"/>
      <c r="C610" s="30"/>
      <c r="D610" s="4"/>
      <c r="E610" s="6"/>
      <c r="F610" s="30"/>
      <c r="G610" s="6"/>
      <c r="H610" s="6"/>
      <c r="I610" s="6"/>
      <c r="J610" s="6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spans="1:36" ht="11.25" customHeight="1">
      <c r="A611" s="4"/>
      <c r="B611" s="4"/>
      <c r="C611" s="30"/>
      <c r="D611" s="4"/>
      <c r="E611" s="6"/>
      <c r="F611" s="30"/>
      <c r="G611" s="6"/>
      <c r="H611" s="6"/>
      <c r="I611" s="6"/>
      <c r="J611" s="6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spans="1:36" ht="11.25" customHeight="1">
      <c r="A612" s="4"/>
      <c r="B612" s="4"/>
      <c r="C612" s="30"/>
      <c r="D612" s="4"/>
      <c r="E612" s="6"/>
      <c r="F612" s="30"/>
      <c r="G612" s="6"/>
      <c r="H612" s="6"/>
      <c r="I612" s="6"/>
      <c r="J612" s="6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spans="1:36" ht="11.25" customHeight="1">
      <c r="A613" s="4"/>
      <c r="B613" s="4"/>
      <c r="C613" s="30"/>
      <c r="D613" s="4"/>
      <c r="E613" s="6"/>
      <c r="F613" s="30"/>
      <c r="G613" s="6"/>
      <c r="H613" s="6"/>
      <c r="I613" s="6"/>
      <c r="J613" s="6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spans="1:36" ht="11.25" customHeight="1">
      <c r="A614" s="4"/>
      <c r="B614" s="4"/>
      <c r="C614" s="30"/>
      <c r="D614" s="4"/>
      <c r="E614" s="6"/>
      <c r="F614" s="30"/>
      <c r="G614" s="6"/>
      <c r="H614" s="6"/>
      <c r="I614" s="6"/>
      <c r="J614" s="6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spans="1:36" ht="11.25" customHeight="1">
      <c r="A615" s="4"/>
      <c r="B615" s="4"/>
      <c r="C615" s="30"/>
      <c r="D615" s="4"/>
      <c r="E615" s="6"/>
      <c r="F615" s="30"/>
      <c r="G615" s="6"/>
      <c r="H615" s="6"/>
      <c r="I615" s="6"/>
      <c r="J615" s="6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spans="1:36" ht="11.25" customHeight="1">
      <c r="A616" s="4"/>
      <c r="B616" s="4"/>
      <c r="C616" s="30"/>
      <c r="D616" s="4"/>
      <c r="E616" s="6"/>
      <c r="F616" s="30"/>
      <c r="G616" s="6"/>
      <c r="H616" s="6"/>
      <c r="I616" s="6"/>
      <c r="J616" s="6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spans="1:36" ht="11.25" customHeight="1">
      <c r="A617" s="4"/>
      <c r="B617" s="4"/>
      <c r="C617" s="30"/>
      <c r="D617" s="4"/>
      <c r="E617" s="6"/>
      <c r="F617" s="30"/>
      <c r="G617" s="6"/>
      <c r="H617" s="6"/>
      <c r="I617" s="6"/>
      <c r="J617" s="6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spans="1:36" ht="11.25" customHeight="1">
      <c r="A618" s="4"/>
      <c r="B618" s="4"/>
      <c r="C618" s="30"/>
      <c r="D618" s="4"/>
      <c r="E618" s="6"/>
      <c r="F618" s="30"/>
      <c r="G618" s="6"/>
      <c r="H618" s="6"/>
      <c r="I618" s="6"/>
      <c r="J618" s="6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spans="1:36" ht="11.25" customHeight="1">
      <c r="A619" s="4"/>
      <c r="B619" s="4"/>
      <c r="C619" s="30"/>
      <c r="D619" s="4"/>
      <c r="E619" s="6"/>
      <c r="F619" s="30"/>
      <c r="G619" s="6"/>
      <c r="H619" s="6"/>
      <c r="I619" s="6"/>
      <c r="J619" s="6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spans="1:36" ht="11.25" customHeight="1">
      <c r="A620" s="4"/>
      <c r="B620" s="4"/>
      <c r="C620" s="30"/>
      <c r="D620" s="4"/>
      <c r="E620" s="6"/>
      <c r="F620" s="30"/>
      <c r="G620" s="6"/>
      <c r="H620" s="6"/>
      <c r="I620" s="6"/>
      <c r="J620" s="6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spans="1:36" ht="11.25" customHeight="1">
      <c r="A621" s="4"/>
      <c r="B621" s="4"/>
      <c r="C621" s="30"/>
      <c r="D621" s="4"/>
      <c r="E621" s="6"/>
      <c r="F621" s="30"/>
      <c r="G621" s="6"/>
      <c r="H621" s="6"/>
      <c r="I621" s="6"/>
      <c r="J621" s="6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spans="1:36" ht="11.25" customHeight="1">
      <c r="A622" s="4"/>
      <c r="B622" s="4"/>
      <c r="C622" s="30"/>
      <c r="D622" s="4"/>
      <c r="E622" s="6"/>
      <c r="F622" s="30"/>
      <c r="G622" s="6"/>
      <c r="H622" s="6"/>
      <c r="I622" s="6"/>
      <c r="J622" s="6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spans="1:36" ht="11.25" customHeight="1">
      <c r="A623" s="4"/>
      <c r="B623" s="4"/>
      <c r="C623" s="30"/>
      <c r="D623" s="4"/>
      <c r="E623" s="6"/>
      <c r="F623" s="30"/>
      <c r="G623" s="6"/>
      <c r="H623" s="6"/>
      <c r="I623" s="6"/>
      <c r="J623" s="6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spans="1:36" ht="11.25" customHeight="1">
      <c r="A624" s="4"/>
      <c r="B624" s="4"/>
      <c r="C624" s="30"/>
      <c r="D624" s="4"/>
      <c r="E624" s="6"/>
      <c r="F624" s="30"/>
      <c r="G624" s="6"/>
      <c r="H624" s="6"/>
      <c r="I624" s="6"/>
      <c r="J624" s="6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spans="1:36" ht="11.25" customHeight="1">
      <c r="A625" s="4"/>
      <c r="B625" s="4"/>
      <c r="C625" s="30"/>
      <c r="D625" s="4"/>
      <c r="E625" s="6"/>
      <c r="F625" s="30"/>
      <c r="G625" s="6"/>
      <c r="H625" s="6"/>
      <c r="I625" s="6"/>
      <c r="J625" s="6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spans="1:36" ht="11.25" customHeight="1">
      <c r="A626" s="4"/>
      <c r="B626" s="4"/>
      <c r="C626" s="30"/>
      <c r="D626" s="4"/>
      <c r="E626" s="6"/>
      <c r="F626" s="30"/>
      <c r="G626" s="6"/>
      <c r="H626" s="6"/>
      <c r="I626" s="6"/>
      <c r="J626" s="6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spans="1:36" ht="11.25" customHeight="1">
      <c r="A627" s="4"/>
      <c r="B627" s="4"/>
      <c r="C627" s="30"/>
      <c r="D627" s="4"/>
      <c r="E627" s="6"/>
      <c r="F627" s="30"/>
      <c r="G627" s="6"/>
      <c r="H627" s="6"/>
      <c r="I627" s="6"/>
      <c r="J627" s="6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spans="1:36" ht="11.25" customHeight="1">
      <c r="A628" s="4"/>
      <c r="B628" s="4"/>
      <c r="C628" s="30"/>
      <c r="D628" s="4"/>
      <c r="E628" s="6"/>
      <c r="F628" s="30"/>
      <c r="G628" s="6"/>
      <c r="H628" s="6"/>
      <c r="I628" s="6"/>
      <c r="J628" s="6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spans="1:36" ht="11.25" customHeight="1">
      <c r="A629" s="4"/>
      <c r="B629" s="4"/>
      <c r="C629" s="30"/>
      <c r="D629" s="4"/>
      <c r="E629" s="6"/>
      <c r="F629" s="30"/>
      <c r="G629" s="6"/>
      <c r="H629" s="6"/>
      <c r="I629" s="6"/>
      <c r="J629" s="6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spans="1:36" ht="11.25" customHeight="1">
      <c r="A630" s="4"/>
      <c r="B630" s="4"/>
      <c r="C630" s="30"/>
      <c r="D630" s="4"/>
      <c r="E630" s="6"/>
      <c r="F630" s="30"/>
      <c r="G630" s="6"/>
      <c r="H630" s="6"/>
      <c r="I630" s="6"/>
      <c r="J630" s="6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spans="1:36" ht="11.25" customHeight="1">
      <c r="A631" s="4"/>
      <c r="B631" s="4"/>
      <c r="C631" s="30"/>
      <c r="D631" s="4"/>
      <c r="E631" s="6"/>
      <c r="F631" s="30"/>
      <c r="G631" s="6"/>
      <c r="H631" s="6"/>
      <c r="I631" s="6"/>
      <c r="J631" s="6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spans="1:36" ht="11.25" customHeight="1">
      <c r="A632" s="4"/>
      <c r="B632" s="4"/>
      <c r="C632" s="30"/>
      <c r="D632" s="4"/>
      <c r="E632" s="6"/>
      <c r="F632" s="30"/>
      <c r="G632" s="6"/>
      <c r="H632" s="6"/>
      <c r="I632" s="6"/>
      <c r="J632" s="6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spans="1:36" ht="11.25" customHeight="1">
      <c r="A633" s="4"/>
      <c r="B633" s="4"/>
      <c r="C633" s="30"/>
      <c r="D633" s="4"/>
      <c r="E633" s="6"/>
      <c r="F633" s="30"/>
      <c r="G633" s="6"/>
      <c r="H633" s="6"/>
      <c r="I633" s="6"/>
      <c r="J633" s="6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spans="1:36" ht="11.25" customHeight="1">
      <c r="A634" s="4"/>
      <c r="B634" s="4"/>
      <c r="C634" s="30"/>
      <c r="D634" s="4"/>
      <c r="E634" s="6"/>
      <c r="F634" s="30"/>
      <c r="G634" s="6"/>
      <c r="H634" s="6"/>
      <c r="I634" s="6"/>
      <c r="J634" s="6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spans="1:36" ht="11.25" customHeight="1">
      <c r="A635" s="4"/>
      <c r="B635" s="4"/>
      <c r="C635" s="30"/>
      <c r="D635" s="4"/>
      <c r="E635" s="6"/>
      <c r="F635" s="30"/>
      <c r="G635" s="6"/>
      <c r="H635" s="6"/>
      <c r="I635" s="6"/>
      <c r="J635" s="6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spans="1:36" ht="11.25" customHeight="1">
      <c r="A636" s="4"/>
      <c r="B636" s="4"/>
      <c r="C636" s="30"/>
      <c r="D636" s="4"/>
      <c r="E636" s="6"/>
      <c r="F636" s="30"/>
      <c r="G636" s="6"/>
      <c r="H636" s="6"/>
      <c r="I636" s="6"/>
      <c r="J636" s="6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spans="1:36" ht="11.25" customHeight="1">
      <c r="A637" s="4"/>
      <c r="B637" s="4"/>
      <c r="C637" s="30"/>
      <c r="D637" s="4"/>
      <c r="E637" s="6"/>
      <c r="F637" s="30"/>
      <c r="G637" s="6"/>
      <c r="H637" s="6"/>
      <c r="I637" s="6"/>
      <c r="J637" s="6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spans="1:36" ht="11.25" customHeight="1">
      <c r="A638" s="4"/>
      <c r="B638" s="4"/>
      <c r="C638" s="30"/>
      <c r="D638" s="4"/>
      <c r="E638" s="6"/>
      <c r="F638" s="30"/>
      <c r="G638" s="6"/>
      <c r="H638" s="6"/>
      <c r="I638" s="6"/>
      <c r="J638" s="6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spans="1:36" ht="11.25" customHeight="1">
      <c r="A639" s="4"/>
      <c r="B639" s="4"/>
      <c r="C639" s="30"/>
      <c r="D639" s="4"/>
      <c r="E639" s="6"/>
      <c r="F639" s="30"/>
      <c r="G639" s="6"/>
      <c r="H639" s="6"/>
      <c r="I639" s="6"/>
      <c r="J639" s="6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spans="1:36" ht="11.25" customHeight="1">
      <c r="A640" s="4"/>
      <c r="B640" s="4"/>
      <c r="C640" s="30"/>
      <c r="D640" s="4"/>
      <c r="E640" s="6"/>
      <c r="F640" s="30"/>
      <c r="G640" s="6"/>
      <c r="H640" s="6"/>
      <c r="I640" s="6"/>
      <c r="J640" s="6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spans="1:36" ht="11.25" customHeight="1">
      <c r="A641" s="4"/>
      <c r="B641" s="4"/>
      <c r="C641" s="30"/>
      <c r="D641" s="4"/>
      <c r="E641" s="6"/>
      <c r="F641" s="30"/>
      <c r="G641" s="6"/>
      <c r="H641" s="6"/>
      <c r="I641" s="6"/>
      <c r="J641" s="6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spans="1:36" ht="11.25" customHeight="1">
      <c r="A642" s="4"/>
      <c r="B642" s="4"/>
      <c r="C642" s="30"/>
      <c r="D642" s="4"/>
      <c r="E642" s="6"/>
      <c r="F642" s="30"/>
      <c r="G642" s="6"/>
      <c r="H642" s="6"/>
      <c r="I642" s="6"/>
      <c r="J642" s="6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spans="1:36" ht="11.25" customHeight="1">
      <c r="A643" s="4"/>
      <c r="B643" s="4"/>
      <c r="C643" s="30"/>
      <c r="D643" s="4"/>
      <c r="E643" s="6"/>
      <c r="F643" s="30"/>
      <c r="G643" s="6"/>
      <c r="H643" s="6"/>
      <c r="I643" s="6"/>
      <c r="J643" s="6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spans="1:36" ht="11.25" customHeight="1">
      <c r="A644" s="4"/>
      <c r="B644" s="4"/>
      <c r="C644" s="30"/>
      <c r="D644" s="4"/>
      <c r="E644" s="6"/>
      <c r="F644" s="30"/>
      <c r="G644" s="6"/>
      <c r="H644" s="6"/>
      <c r="I644" s="6"/>
      <c r="J644" s="6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spans="1:36" ht="11.25" customHeight="1">
      <c r="A645" s="4"/>
      <c r="B645" s="4"/>
      <c r="C645" s="30"/>
      <c r="D645" s="4"/>
      <c r="E645" s="6"/>
      <c r="F645" s="30"/>
      <c r="G645" s="6"/>
      <c r="H645" s="6"/>
      <c r="I645" s="6"/>
      <c r="J645" s="6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spans="1:36" ht="11.25" customHeight="1">
      <c r="A646" s="4"/>
      <c r="B646" s="4"/>
      <c r="C646" s="30"/>
      <c r="D646" s="4"/>
      <c r="E646" s="6"/>
      <c r="F646" s="30"/>
      <c r="G646" s="6"/>
      <c r="H646" s="6"/>
      <c r="I646" s="6"/>
      <c r="J646" s="6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spans="1:36" ht="11.25" customHeight="1">
      <c r="A647" s="4"/>
      <c r="B647" s="4"/>
      <c r="C647" s="30"/>
      <c r="D647" s="4"/>
      <c r="E647" s="6"/>
      <c r="F647" s="30"/>
      <c r="G647" s="6"/>
      <c r="H647" s="6"/>
      <c r="I647" s="6"/>
      <c r="J647" s="6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spans="1:36" ht="11.25" customHeight="1">
      <c r="A648" s="4"/>
      <c r="B648" s="4"/>
      <c r="C648" s="30"/>
      <c r="D648" s="4"/>
      <c r="E648" s="6"/>
      <c r="F648" s="30"/>
      <c r="G648" s="6"/>
      <c r="H648" s="6"/>
      <c r="I648" s="6"/>
      <c r="J648" s="6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spans="1:36" ht="11.25" customHeight="1">
      <c r="A649" s="4"/>
      <c r="B649" s="4"/>
      <c r="C649" s="30"/>
      <c r="D649" s="4"/>
      <c r="E649" s="6"/>
      <c r="F649" s="30"/>
      <c r="G649" s="6"/>
      <c r="H649" s="6"/>
      <c r="I649" s="6"/>
      <c r="J649" s="6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spans="1:36" ht="11.25" customHeight="1">
      <c r="A650" s="4"/>
      <c r="B650" s="4"/>
      <c r="C650" s="30"/>
      <c r="D650" s="4"/>
      <c r="E650" s="6"/>
      <c r="F650" s="30"/>
      <c r="G650" s="6"/>
      <c r="H650" s="6"/>
      <c r="I650" s="6"/>
      <c r="J650" s="6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spans="1:36" ht="11.25" customHeight="1">
      <c r="A651" s="4"/>
      <c r="B651" s="4"/>
      <c r="C651" s="30"/>
      <c r="D651" s="4"/>
      <c r="E651" s="6"/>
      <c r="F651" s="30"/>
      <c r="G651" s="6"/>
      <c r="H651" s="6"/>
      <c r="I651" s="6"/>
      <c r="J651" s="6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spans="1:36" ht="11.25" customHeight="1">
      <c r="A652" s="4"/>
      <c r="B652" s="4"/>
      <c r="C652" s="30"/>
      <c r="D652" s="4"/>
      <c r="E652" s="6"/>
      <c r="F652" s="30"/>
      <c r="G652" s="6"/>
      <c r="H652" s="6"/>
      <c r="I652" s="6"/>
      <c r="J652" s="6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spans="1:36" ht="11.25" customHeight="1">
      <c r="A653" s="4"/>
      <c r="B653" s="4"/>
      <c r="C653" s="30"/>
      <c r="D653" s="4"/>
      <c r="E653" s="6"/>
      <c r="F653" s="30"/>
      <c r="G653" s="6"/>
      <c r="H653" s="6"/>
      <c r="I653" s="6"/>
      <c r="J653" s="6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spans="1:36" ht="11.25" customHeight="1">
      <c r="A654" s="4"/>
      <c r="B654" s="4"/>
      <c r="C654" s="30"/>
      <c r="D654" s="4"/>
      <c r="E654" s="6"/>
      <c r="F654" s="30"/>
      <c r="G654" s="6"/>
      <c r="H654" s="6"/>
      <c r="I654" s="6"/>
      <c r="J654" s="6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spans="1:36" ht="11.25" customHeight="1">
      <c r="A655" s="4"/>
      <c r="B655" s="4"/>
      <c r="C655" s="30"/>
      <c r="D655" s="4"/>
      <c r="E655" s="6"/>
      <c r="F655" s="30"/>
      <c r="G655" s="6"/>
      <c r="H655" s="6"/>
      <c r="I655" s="6"/>
      <c r="J655" s="6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spans="1:36" ht="11.25" customHeight="1">
      <c r="A656" s="4"/>
      <c r="B656" s="4"/>
      <c r="C656" s="30"/>
      <c r="D656" s="4"/>
      <c r="E656" s="6"/>
      <c r="F656" s="30"/>
      <c r="G656" s="6"/>
      <c r="H656" s="6"/>
      <c r="I656" s="6"/>
      <c r="J656" s="6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spans="1:36" ht="11.25" customHeight="1">
      <c r="A657" s="4"/>
      <c r="B657" s="4"/>
      <c r="C657" s="30"/>
      <c r="D657" s="4"/>
      <c r="E657" s="6"/>
      <c r="F657" s="30"/>
      <c r="G657" s="6"/>
      <c r="H657" s="6"/>
      <c r="I657" s="6"/>
      <c r="J657" s="6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spans="1:36" ht="11.25" customHeight="1">
      <c r="A658" s="4"/>
      <c r="B658" s="4"/>
      <c r="C658" s="30"/>
      <c r="D658" s="4"/>
      <c r="E658" s="6"/>
      <c r="F658" s="30"/>
      <c r="G658" s="6"/>
      <c r="H658" s="6"/>
      <c r="I658" s="6"/>
      <c r="J658" s="6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spans="1:36" ht="11.25" customHeight="1">
      <c r="A659" s="4"/>
      <c r="B659" s="4"/>
      <c r="C659" s="30"/>
      <c r="D659" s="4"/>
      <c r="E659" s="6"/>
      <c r="F659" s="30"/>
      <c r="G659" s="6"/>
      <c r="H659" s="6"/>
      <c r="I659" s="6"/>
      <c r="J659" s="6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spans="1:36" ht="11.25" customHeight="1">
      <c r="A660" s="4"/>
      <c r="B660" s="4"/>
      <c r="C660" s="30"/>
      <c r="D660" s="4"/>
      <c r="E660" s="6"/>
      <c r="F660" s="30"/>
      <c r="G660" s="6"/>
      <c r="H660" s="6"/>
      <c r="I660" s="6"/>
      <c r="J660" s="6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spans="1:36" ht="11.25" customHeight="1">
      <c r="A661" s="4"/>
      <c r="B661" s="4"/>
      <c r="C661" s="30"/>
      <c r="D661" s="4"/>
      <c r="E661" s="6"/>
      <c r="F661" s="30"/>
      <c r="G661" s="6"/>
      <c r="H661" s="6"/>
      <c r="I661" s="6"/>
      <c r="J661" s="6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spans="1:36" ht="11.25" customHeight="1">
      <c r="A662" s="4"/>
      <c r="B662" s="4"/>
      <c r="C662" s="30"/>
      <c r="D662" s="4"/>
      <c r="E662" s="6"/>
      <c r="F662" s="30"/>
      <c r="G662" s="6"/>
      <c r="H662" s="6"/>
      <c r="I662" s="6"/>
      <c r="J662" s="6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spans="1:36" ht="11.25" customHeight="1">
      <c r="A663" s="4"/>
      <c r="B663" s="4"/>
      <c r="C663" s="30"/>
      <c r="D663" s="4"/>
      <c r="E663" s="6"/>
      <c r="F663" s="30"/>
      <c r="G663" s="6"/>
      <c r="H663" s="6"/>
      <c r="I663" s="6"/>
      <c r="J663" s="6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spans="1:36" ht="11.25" customHeight="1">
      <c r="A664" s="4"/>
      <c r="B664" s="4"/>
      <c r="C664" s="30"/>
      <c r="D664" s="4"/>
      <c r="E664" s="6"/>
      <c r="F664" s="30"/>
      <c r="G664" s="6"/>
      <c r="H664" s="6"/>
      <c r="I664" s="6"/>
      <c r="J664" s="6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spans="1:36" ht="11.25" customHeight="1">
      <c r="A665" s="4"/>
      <c r="B665" s="4"/>
      <c r="C665" s="30"/>
      <c r="D665" s="4"/>
      <c r="E665" s="6"/>
      <c r="F665" s="30"/>
      <c r="G665" s="6"/>
      <c r="H665" s="6"/>
      <c r="I665" s="6"/>
      <c r="J665" s="6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spans="1:36" ht="11.25" customHeight="1">
      <c r="A666" s="4"/>
      <c r="B666" s="4"/>
      <c r="C666" s="30"/>
      <c r="D666" s="4"/>
      <c r="E666" s="6"/>
      <c r="F666" s="30"/>
      <c r="G666" s="6"/>
      <c r="H666" s="6"/>
      <c r="I666" s="6"/>
      <c r="J666" s="6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spans="1:36" ht="11.25" customHeight="1">
      <c r="A667" s="4"/>
      <c r="B667" s="4"/>
      <c r="C667" s="30"/>
      <c r="D667" s="4"/>
      <c r="E667" s="6"/>
      <c r="F667" s="30"/>
      <c r="G667" s="6"/>
      <c r="H667" s="6"/>
      <c r="I667" s="6"/>
      <c r="J667" s="6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spans="1:36" ht="11.25" customHeight="1">
      <c r="A668" s="4"/>
      <c r="B668" s="4"/>
      <c r="C668" s="30"/>
      <c r="D668" s="4"/>
      <c r="E668" s="6"/>
      <c r="F668" s="30"/>
      <c r="G668" s="6"/>
      <c r="H668" s="6"/>
      <c r="I668" s="6"/>
      <c r="J668" s="6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spans="1:36" ht="11.25" customHeight="1">
      <c r="A669" s="4"/>
      <c r="B669" s="4"/>
      <c r="C669" s="30"/>
      <c r="D669" s="4"/>
      <c r="E669" s="6"/>
      <c r="F669" s="30"/>
      <c r="G669" s="6"/>
      <c r="H669" s="6"/>
      <c r="I669" s="6"/>
      <c r="J669" s="6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spans="1:36" ht="11.25" customHeight="1">
      <c r="A670" s="4"/>
      <c r="B670" s="4"/>
      <c r="C670" s="30"/>
      <c r="D670" s="4"/>
      <c r="E670" s="6"/>
      <c r="F670" s="30"/>
      <c r="G670" s="6"/>
      <c r="H670" s="6"/>
      <c r="I670" s="6"/>
      <c r="J670" s="6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spans="1:36" ht="11.25" customHeight="1">
      <c r="A671" s="4"/>
      <c r="B671" s="4"/>
      <c r="C671" s="30"/>
      <c r="D671" s="4"/>
      <c r="E671" s="6"/>
      <c r="F671" s="30"/>
      <c r="G671" s="6"/>
      <c r="H671" s="6"/>
      <c r="I671" s="6"/>
      <c r="J671" s="6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spans="1:36" ht="11.25" customHeight="1">
      <c r="A672" s="4"/>
      <c r="B672" s="4"/>
      <c r="C672" s="30"/>
      <c r="D672" s="4"/>
      <c r="E672" s="6"/>
      <c r="F672" s="30"/>
      <c r="G672" s="6"/>
      <c r="H672" s="6"/>
      <c r="I672" s="6"/>
      <c r="J672" s="6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spans="1:36" ht="11.25" customHeight="1">
      <c r="A673" s="4"/>
      <c r="B673" s="4"/>
      <c r="C673" s="30"/>
      <c r="D673" s="4"/>
      <c r="E673" s="6"/>
      <c r="F673" s="30"/>
      <c r="G673" s="6"/>
      <c r="H673" s="6"/>
      <c r="I673" s="6"/>
      <c r="J673" s="6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spans="1:36" ht="11.25" customHeight="1">
      <c r="A674" s="4"/>
      <c r="B674" s="4"/>
      <c r="C674" s="30"/>
      <c r="D674" s="4"/>
      <c r="E674" s="6"/>
      <c r="F674" s="30"/>
      <c r="G674" s="6"/>
      <c r="H674" s="6"/>
      <c r="I674" s="6"/>
      <c r="J674" s="6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spans="1:36" ht="11.25" customHeight="1">
      <c r="A675" s="4"/>
      <c r="B675" s="4"/>
      <c r="C675" s="30"/>
      <c r="D675" s="4"/>
      <c r="E675" s="6"/>
      <c r="F675" s="30"/>
      <c r="G675" s="6"/>
      <c r="H675" s="6"/>
      <c r="I675" s="6"/>
      <c r="J675" s="6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spans="1:36" ht="11.25" customHeight="1">
      <c r="A676" s="4"/>
      <c r="B676" s="4"/>
      <c r="C676" s="30"/>
      <c r="D676" s="4"/>
      <c r="E676" s="6"/>
      <c r="F676" s="30"/>
      <c r="G676" s="6"/>
      <c r="H676" s="6"/>
      <c r="I676" s="6"/>
      <c r="J676" s="6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spans="1:36" ht="11.25" customHeight="1">
      <c r="A677" s="4"/>
      <c r="B677" s="4"/>
      <c r="C677" s="30"/>
      <c r="D677" s="4"/>
      <c r="E677" s="6"/>
      <c r="F677" s="30"/>
      <c r="G677" s="6"/>
      <c r="H677" s="6"/>
      <c r="I677" s="6"/>
      <c r="J677" s="6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spans="1:36" ht="11.25" customHeight="1">
      <c r="A678" s="4"/>
      <c r="B678" s="4"/>
      <c r="C678" s="30"/>
      <c r="D678" s="4"/>
      <c r="E678" s="6"/>
      <c r="F678" s="30"/>
      <c r="G678" s="6"/>
      <c r="H678" s="6"/>
      <c r="I678" s="6"/>
      <c r="J678" s="6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spans="1:36" ht="11.25" customHeight="1">
      <c r="A679" s="4"/>
      <c r="B679" s="4"/>
      <c r="C679" s="30"/>
      <c r="D679" s="4"/>
      <c r="E679" s="6"/>
      <c r="F679" s="30"/>
      <c r="G679" s="6"/>
      <c r="H679" s="6"/>
      <c r="I679" s="6"/>
      <c r="J679" s="6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spans="1:36" ht="11.25" customHeight="1">
      <c r="A680" s="4"/>
      <c r="B680" s="4"/>
      <c r="C680" s="30"/>
      <c r="D680" s="4"/>
      <c r="E680" s="6"/>
      <c r="F680" s="30"/>
      <c r="G680" s="6"/>
      <c r="H680" s="6"/>
      <c r="I680" s="6"/>
      <c r="J680" s="6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spans="1:36" ht="11.25" customHeight="1">
      <c r="A681" s="4"/>
      <c r="B681" s="4"/>
      <c r="C681" s="30"/>
      <c r="D681" s="4"/>
      <c r="E681" s="6"/>
      <c r="F681" s="30"/>
      <c r="G681" s="6"/>
      <c r="H681" s="6"/>
      <c r="I681" s="6"/>
      <c r="J681" s="6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spans="1:36" ht="11.25" customHeight="1">
      <c r="A682" s="4"/>
      <c r="B682" s="4"/>
      <c r="C682" s="30"/>
      <c r="D682" s="4"/>
      <c r="E682" s="6"/>
      <c r="F682" s="30"/>
      <c r="G682" s="6"/>
      <c r="H682" s="6"/>
      <c r="I682" s="6"/>
      <c r="J682" s="6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spans="1:36" ht="11.25" customHeight="1">
      <c r="A683" s="4"/>
      <c r="B683" s="4"/>
      <c r="C683" s="30"/>
      <c r="D683" s="4"/>
      <c r="E683" s="6"/>
      <c r="F683" s="30"/>
      <c r="G683" s="6"/>
      <c r="H683" s="6"/>
      <c r="I683" s="6"/>
      <c r="J683" s="6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spans="1:36" ht="11.25" customHeight="1">
      <c r="A684" s="4"/>
      <c r="B684" s="4"/>
      <c r="C684" s="30"/>
      <c r="D684" s="4"/>
      <c r="E684" s="6"/>
      <c r="F684" s="30"/>
      <c r="G684" s="6"/>
      <c r="H684" s="6"/>
      <c r="I684" s="6"/>
      <c r="J684" s="6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spans="1:36" ht="11.25" customHeight="1">
      <c r="A685" s="4"/>
      <c r="B685" s="4"/>
      <c r="C685" s="30"/>
      <c r="D685" s="4"/>
      <c r="E685" s="6"/>
      <c r="F685" s="30"/>
      <c r="G685" s="6"/>
      <c r="H685" s="6"/>
      <c r="I685" s="6"/>
      <c r="J685" s="6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spans="1:36" ht="11.25" customHeight="1">
      <c r="A686" s="4"/>
      <c r="B686" s="4"/>
      <c r="C686" s="30"/>
      <c r="D686" s="4"/>
      <c r="E686" s="6"/>
      <c r="F686" s="30"/>
      <c r="G686" s="6"/>
      <c r="H686" s="6"/>
      <c r="I686" s="6"/>
      <c r="J686" s="6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spans="1:36" ht="11.25" customHeight="1">
      <c r="A687" s="4"/>
      <c r="B687" s="4"/>
      <c r="C687" s="30"/>
      <c r="D687" s="4"/>
      <c r="E687" s="6"/>
      <c r="F687" s="30"/>
      <c r="G687" s="6"/>
      <c r="H687" s="6"/>
      <c r="I687" s="6"/>
      <c r="J687" s="6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spans="1:36" ht="11.25" customHeight="1">
      <c r="A688" s="4"/>
      <c r="B688" s="4"/>
      <c r="C688" s="30"/>
      <c r="D688" s="4"/>
      <c r="E688" s="6"/>
      <c r="F688" s="30"/>
      <c r="G688" s="6"/>
      <c r="H688" s="6"/>
      <c r="I688" s="6"/>
      <c r="J688" s="6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spans="1:36" ht="11.25" customHeight="1">
      <c r="A689" s="4"/>
      <c r="B689" s="4"/>
      <c r="C689" s="30"/>
      <c r="D689" s="4"/>
      <c r="E689" s="6"/>
      <c r="F689" s="30"/>
      <c r="G689" s="6"/>
      <c r="H689" s="6"/>
      <c r="I689" s="6"/>
      <c r="J689" s="6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spans="1:36" ht="11.25" customHeight="1">
      <c r="A690" s="4"/>
      <c r="B690" s="4"/>
      <c r="C690" s="30"/>
      <c r="D690" s="4"/>
      <c r="E690" s="6"/>
      <c r="F690" s="30"/>
      <c r="G690" s="6"/>
      <c r="H690" s="6"/>
      <c r="I690" s="6"/>
      <c r="J690" s="6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spans="1:36" ht="11.25" customHeight="1">
      <c r="A691" s="4"/>
      <c r="B691" s="4"/>
      <c r="C691" s="30"/>
      <c r="D691" s="4"/>
      <c r="E691" s="6"/>
      <c r="F691" s="30"/>
      <c r="G691" s="6"/>
      <c r="H691" s="6"/>
      <c r="I691" s="6"/>
      <c r="J691" s="6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spans="1:36" ht="11.25" customHeight="1">
      <c r="A692" s="4"/>
      <c r="B692" s="4"/>
      <c r="C692" s="30"/>
      <c r="D692" s="4"/>
      <c r="E692" s="6"/>
      <c r="F692" s="30"/>
      <c r="G692" s="6"/>
      <c r="H692" s="6"/>
      <c r="I692" s="6"/>
      <c r="J692" s="6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spans="1:36" ht="11.25" customHeight="1">
      <c r="A693" s="4"/>
      <c r="B693" s="4"/>
      <c r="C693" s="30"/>
      <c r="D693" s="4"/>
      <c r="E693" s="6"/>
      <c r="F693" s="30"/>
      <c r="G693" s="6"/>
      <c r="H693" s="6"/>
      <c r="I693" s="6"/>
      <c r="J693" s="6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spans="1:36" ht="11.25" customHeight="1">
      <c r="A694" s="4"/>
      <c r="B694" s="4"/>
      <c r="C694" s="30"/>
      <c r="D694" s="4"/>
      <c r="E694" s="6"/>
      <c r="F694" s="30"/>
      <c r="G694" s="6"/>
      <c r="H694" s="6"/>
      <c r="I694" s="6"/>
      <c r="J694" s="6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spans="1:36" ht="11.25" customHeight="1">
      <c r="A695" s="4"/>
      <c r="B695" s="4"/>
      <c r="C695" s="30"/>
      <c r="D695" s="4"/>
      <c r="E695" s="6"/>
      <c r="F695" s="30"/>
      <c r="G695" s="6"/>
      <c r="H695" s="6"/>
      <c r="I695" s="6"/>
      <c r="J695" s="6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spans="1:36" ht="11.25" customHeight="1">
      <c r="A696" s="4"/>
      <c r="B696" s="4"/>
      <c r="C696" s="30"/>
      <c r="D696" s="4"/>
      <c r="E696" s="6"/>
      <c r="F696" s="30"/>
      <c r="G696" s="6"/>
      <c r="H696" s="6"/>
      <c r="I696" s="6"/>
      <c r="J696" s="6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spans="1:36" ht="11.25" customHeight="1">
      <c r="A697" s="4"/>
      <c r="B697" s="4"/>
      <c r="C697" s="30"/>
      <c r="D697" s="4"/>
      <c r="E697" s="6"/>
      <c r="F697" s="30"/>
      <c r="G697" s="6"/>
      <c r="H697" s="6"/>
      <c r="I697" s="6"/>
      <c r="J697" s="6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spans="1:36" ht="11.25" customHeight="1">
      <c r="A698" s="4"/>
      <c r="B698" s="4"/>
      <c r="C698" s="30"/>
      <c r="D698" s="4"/>
      <c r="E698" s="6"/>
      <c r="F698" s="30"/>
      <c r="G698" s="6"/>
      <c r="H698" s="6"/>
      <c r="I698" s="6"/>
      <c r="J698" s="6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spans="1:36" ht="11.25" customHeight="1">
      <c r="A699" s="4"/>
      <c r="B699" s="4"/>
      <c r="C699" s="30"/>
      <c r="D699" s="4"/>
      <c r="E699" s="6"/>
      <c r="F699" s="30"/>
      <c r="G699" s="6"/>
      <c r="H699" s="6"/>
      <c r="I699" s="6"/>
      <c r="J699" s="6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spans="1:36" ht="11.25" customHeight="1">
      <c r="A700" s="4"/>
      <c r="B700" s="4"/>
      <c r="C700" s="30"/>
      <c r="D700" s="4"/>
      <c r="E700" s="6"/>
      <c r="F700" s="30"/>
      <c r="G700" s="6"/>
      <c r="H700" s="6"/>
      <c r="I700" s="6"/>
      <c r="J700" s="6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spans="1:36" ht="11.25" customHeight="1">
      <c r="A701" s="4"/>
      <c r="B701" s="4"/>
      <c r="C701" s="30"/>
      <c r="D701" s="4"/>
      <c r="E701" s="6"/>
      <c r="F701" s="30"/>
      <c r="G701" s="6"/>
      <c r="H701" s="6"/>
      <c r="I701" s="6"/>
      <c r="J701" s="6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spans="1:36" ht="11.25" customHeight="1">
      <c r="A702" s="4"/>
      <c r="B702" s="4"/>
      <c r="C702" s="30"/>
      <c r="D702" s="4"/>
      <c r="E702" s="6"/>
      <c r="F702" s="30"/>
      <c r="G702" s="6"/>
      <c r="H702" s="6"/>
      <c r="I702" s="6"/>
      <c r="J702" s="6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spans="1:36" ht="11.25" customHeight="1">
      <c r="A703" s="4"/>
      <c r="B703" s="4"/>
      <c r="C703" s="30"/>
      <c r="D703" s="4"/>
      <c r="E703" s="6"/>
      <c r="F703" s="30"/>
      <c r="G703" s="6"/>
      <c r="H703" s="6"/>
      <c r="I703" s="6"/>
      <c r="J703" s="6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spans="1:36" ht="11.25" customHeight="1">
      <c r="A704" s="4"/>
      <c r="B704" s="4"/>
      <c r="C704" s="30"/>
      <c r="D704" s="4"/>
      <c r="E704" s="6"/>
      <c r="F704" s="30"/>
      <c r="G704" s="6"/>
      <c r="H704" s="6"/>
      <c r="I704" s="6"/>
      <c r="J704" s="6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spans="1:36" ht="11.25" customHeight="1">
      <c r="A705" s="4"/>
      <c r="B705" s="4"/>
      <c r="C705" s="30"/>
      <c r="D705" s="4"/>
      <c r="E705" s="6"/>
      <c r="F705" s="30"/>
      <c r="G705" s="6"/>
      <c r="H705" s="6"/>
      <c r="I705" s="6"/>
      <c r="J705" s="6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spans="1:36" ht="11.25" customHeight="1">
      <c r="A706" s="4"/>
      <c r="B706" s="4"/>
      <c r="C706" s="30"/>
      <c r="D706" s="4"/>
      <c r="E706" s="6"/>
      <c r="F706" s="30"/>
      <c r="G706" s="6"/>
      <c r="H706" s="6"/>
      <c r="I706" s="6"/>
      <c r="J706" s="6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spans="1:36" ht="11.25" customHeight="1">
      <c r="A707" s="4"/>
      <c r="B707" s="4"/>
      <c r="C707" s="30"/>
      <c r="D707" s="4"/>
      <c r="E707" s="6"/>
      <c r="F707" s="30"/>
      <c r="G707" s="6"/>
      <c r="H707" s="6"/>
      <c r="I707" s="6"/>
      <c r="J707" s="6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spans="1:36" ht="11.25" customHeight="1">
      <c r="A708" s="4"/>
      <c r="B708" s="4"/>
      <c r="C708" s="30"/>
      <c r="D708" s="4"/>
      <c r="E708" s="6"/>
      <c r="F708" s="30"/>
      <c r="G708" s="6"/>
      <c r="H708" s="6"/>
      <c r="I708" s="6"/>
      <c r="J708" s="6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spans="1:36" ht="11.25" customHeight="1">
      <c r="A709" s="4"/>
      <c r="B709" s="4"/>
      <c r="C709" s="30"/>
      <c r="D709" s="4"/>
      <c r="E709" s="6"/>
      <c r="F709" s="30"/>
      <c r="G709" s="6"/>
      <c r="H709" s="6"/>
      <c r="I709" s="6"/>
      <c r="J709" s="6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spans="1:36" ht="11.25" customHeight="1">
      <c r="A710" s="4"/>
      <c r="B710" s="4"/>
      <c r="C710" s="30"/>
      <c r="D710" s="4"/>
      <c r="E710" s="6"/>
      <c r="F710" s="30"/>
      <c r="G710" s="6"/>
      <c r="H710" s="6"/>
      <c r="I710" s="6"/>
      <c r="J710" s="6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spans="1:36" ht="11.25" customHeight="1">
      <c r="A711" s="4"/>
      <c r="B711" s="4"/>
      <c r="C711" s="30"/>
      <c r="D711" s="4"/>
      <c r="E711" s="6"/>
      <c r="F711" s="30"/>
      <c r="G711" s="6"/>
      <c r="H711" s="6"/>
      <c r="I711" s="6"/>
      <c r="J711" s="6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spans="1:36" ht="11.25" customHeight="1">
      <c r="A712" s="4"/>
      <c r="B712" s="4"/>
      <c r="C712" s="30"/>
      <c r="D712" s="4"/>
      <c r="E712" s="6"/>
      <c r="F712" s="30"/>
      <c r="G712" s="6"/>
      <c r="H712" s="6"/>
      <c r="I712" s="6"/>
      <c r="J712" s="6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spans="1:36" ht="11.25" customHeight="1">
      <c r="A713" s="4"/>
      <c r="B713" s="4"/>
      <c r="C713" s="30"/>
      <c r="D713" s="4"/>
      <c r="E713" s="6"/>
      <c r="F713" s="30"/>
      <c r="G713" s="6"/>
      <c r="H713" s="6"/>
      <c r="I713" s="6"/>
      <c r="J713" s="6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spans="1:36" ht="11.25" customHeight="1">
      <c r="A714" s="4"/>
      <c r="B714" s="4"/>
      <c r="C714" s="30"/>
      <c r="D714" s="4"/>
      <c r="E714" s="6"/>
      <c r="F714" s="30"/>
      <c r="G714" s="6"/>
      <c r="H714" s="6"/>
      <c r="I714" s="6"/>
      <c r="J714" s="6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spans="1:36" ht="11.25" customHeight="1">
      <c r="A715" s="4"/>
      <c r="B715" s="4"/>
      <c r="C715" s="30"/>
      <c r="D715" s="4"/>
      <c r="E715" s="6"/>
      <c r="F715" s="30"/>
      <c r="G715" s="6"/>
      <c r="H715" s="6"/>
      <c r="I715" s="6"/>
      <c r="J715" s="6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spans="1:36" ht="11.25" customHeight="1">
      <c r="A716" s="4"/>
      <c r="B716" s="4"/>
      <c r="C716" s="30"/>
      <c r="D716" s="4"/>
      <c r="E716" s="6"/>
      <c r="F716" s="30"/>
      <c r="G716" s="6"/>
      <c r="H716" s="6"/>
      <c r="I716" s="6"/>
      <c r="J716" s="6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spans="1:36" ht="11.25" customHeight="1">
      <c r="A717" s="4"/>
      <c r="B717" s="4"/>
      <c r="C717" s="30"/>
      <c r="D717" s="4"/>
      <c r="E717" s="6"/>
      <c r="F717" s="30"/>
      <c r="G717" s="6"/>
      <c r="H717" s="6"/>
      <c r="I717" s="6"/>
      <c r="J717" s="6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spans="1:36" ht="11.25" customHeight="1">
      <c r="A718" s="4"/>
      <c r="B718" s="4"/>
      <c r="C718" s="30"/>
      <c r="D718" s="4"/>
      <c r="E718" s="6"/>
      <c r="F718" s="30"/>
      <c r="G718" s="6"/>
      <c r="H718" s="6"/>
      <c r="I718" s="6"/>
      <c r="J718" s="6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spans="1:36" ht="11.25" customHeight="1">
      <c r="A719" s="4"/>
      <c r="B719" s="4"/>
      <c r="C719" s="30"/>
      <c r="D719" s="4"/>
      <c r="E719" s="6"/>
      <c r="F719" s="30"/>
      <c r="G719" s="6"/>
      <c r="H719" s="6"/>
      <c r="I719" s="6"/>
      <c r="J719" s="6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spans="1:36" ht="11.25" customHeight="1">
      <c r="A720" s="4"/>
      <c r="B720" s="4"/>
      <c r="C720" s="30"/>
      <c r="D720" s="4"/>
      <c r="E720" s="6"/>
      <c r="F720" s="30"/>
      <c r="G720" s="6"/>
      <c r="H720" s="6"/>
      <c r="I720" s="6"/>
      <c r="J720" s="6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spans="1:36" ht="11.25" customHeight="1">
      <c r="A721" s="4"/>
      <c r="B721" s="4"/>
      <c r="C721" s="30"/>
      <c r="D721" s="4"/>
      <c r="E721" s="6"/>
      <c r="F721" s="30"/>
      <c r="G721" s="6"/>
      <c r="H721" s="6"/>
      <c r="I721" s="6"/>
      <c r="J721" s="6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spans="1:36" ht="11.25" customHeight="1">
      <c r="A722" s="4"/>
      <c r="B722" s="4"/>
      <c r="C722" s="30"/>
      <c r="D722" s="4"/>
      <c r="E722" s="6"/>
      <c r="F722" s="30"/>
      <c r="G722" s="6"/>
      <c r="H722" s="6"/>
      <c r="I722" s="6"/>
      <c r="J722" s="6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spans="1:36" ht="11.25" customHeight="1">
      <c r="A723" s="4"/>
      <c r="B723" s="4"/>
      <c r="C723" s="30"/>
      <c r="D723" s="4"/>
      <c r="E723" s="6"/>
      <c r="F723" s="30"/>
      <c r="G723" s="6"/>
      <c r="H723" s="6"/>
      <c r="I723" s="6"/>
      <c r="J723" s="6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spans="1:36" ht="11.25" customHeight="1">
      <c r="A724" s="4"/>
      <c r="B724" s="4"/>
      <c r="C724" s="30"/>
      <c r="D724" s="4"/>
      <c r="E724" s="6"/>
      <c r="F724" s="30"/>
      <c r="G724" s="6"/>
      <c r="H724" s="6"/>
      <c r="I724" s="6"/>
      <c r="J724" s="6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spans="1:36" ht="11.25" customHeight="1">
      <c r="A725" s="4"/>
      <c r="B725" s="4"/>
      <c r="C725" s="30"/>
      <c r="D725" s="4"/>
      <c r="E725" s="6"/>
      <c r="F725" s="30"/>
      <c r="G725" s="6"/>
      <c r="H725" s="6"/>
      <c r="I725" s="6"/>
      <c r="J725" s="6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spans="1:36" ht="11.25" customHeight="1">
      <c r="A726" s="4"/>
      <c r="B726" s="4"/>
      <c r="C726" s="30"/>
      <c r="D726" s="4"/>
      <c r="E726" s="6"/>
      <c r="F726" s="30"/>
      <c r="G726" s="6"/>
      <c r="H726" s="6"/>
      <c r="I726" s="6"/>
      <c r="J726" s="6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spans="1:36" ht="11.25" customHeight="1">
      <c r="A727" s="4"/>
      <c r="B727" s="4"/>
      <c r="C727" s="30"/>
      <c r="D727" s="4"/>
      <c r="E727" s="6"/>
      <c r="F727" s="30"/>
      <c r="G727" s="6"/>
      <c r="H727" s="6"/>
      <c r="I727" s="6"/>
      <c r="J727" s="6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spans="1:36" ht="11.25" customHeight="1">
      <c r="A728" s="4"/>
      <c r="B728" s="4"/>
      <c r="C728" s="30"/>
      <c r="D728" s="4"/>
      <c r="E728" s="6"/>
      <c r="F728" s="30"/>
      <c r="G728" s="6"/>
      <c r="H728" s="6"/>
      <c r="I728" s="6"/>
      <c r="J728" s="6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spans="1:36" ht="11.25" customHeight="1">
      <c r="A729" s="4"/>
      <c r="B729" s="4"/>
      <c r="C729" s="30"/>
      <c r="D729" s="4"/>
      <c r="E729" s="6"/>
      <c r="F729" s="30"/>
      <c r="G729" s="6"/>
      <c r="H729" s="6"/>
      <c r="I729" s="6"/>
      <c r="J729" s="6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spans="1:36" ht="11.25" customHeight="1">
      <c r="A730" s="4"/>
      <c r="B730" s="4"/>
      <c r="C730" s="30"/>
      <c r="D730" s="4"/>
      <c r="E730" s="6"/>
      <c r="F730" s="30"/>
      <c r="G730" s="6"/>
      <c r="H730" s="6"/>
      <c r="I730" s="6"/>
      <c r="J730" s="6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spans="1:36" ht="11.25" customHeight="1">
      <c r="A731" s="4"/>
      <c r="B731" s="4"/>
      <c r="C731" s="30"/>
      <c r="D731" s="4"/>
      <c r="E731" s="6"/>
      <c r="F731" s="30"/>
      <c r="G731" s="6"/>
      <c r="H731" s="6"/>
      <c r="I731" s="6"/>
      <c r="J731" s="6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spans="1:36" ht="11.25" customHeight="1">
      <c r="A732" s="4"/>
      <c r="B732" s="4"/>
      <c r="C732" s="30"/>
      <c r="D732" s="4"/>
      <c r="E732" s="6"/>
      <c r="F732" s="30"/>
      <c r="G732" s="6"/>
      <c r="H732" s="6"/>
      <c r="I732" s="6"/>
      <c r="J732" s="6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spans="1:36" ht="11.25" customHeight="1">
      <c r="A733" s="4"/>
      <c r="B733" s="4"/>
      <c r="C733" s="30"/>
      <c r="D733" s="4"/>
      <c r="E733" s="6"/>
      <c r="F733" s="30"/>
      <c r="G733" s="6"/>
      <c r="H733" s="6"/>
      <c r="I733" s="6"/>
      <c r="J733" s="6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spans="1:36" ht="11.25" customHeight="1">
      <c r="A734" s="4"/>
      <c r="B734" s="4"/>
      <c r="C734" s="30"/>
      <c r="D734" s="4"/>
      <c r="E734" s="6"/>
      <c r="F734" s="30"/>
      <c r="G734" s="6"/>
      <c r="H734" s="6"/>
      <c r="I734" s="6"/>
      <c r="J734" s="6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spans="1:36" ht="11.25" customHeight="1">
      <c r="A735" s="4"/>
      <c r="B735" s="4"/>
      <c r="C735" s="30"/>
      <c r="D735" s="4"/>
      <c r="E735" s="6"/>
      <c r="F735" s="30"/>
      <c r="G735" s="6"/>
      <c r="H735" s="6"/>
      <c r="I735" s="6"/>
      <c r="J735" s="6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spans="1:36" ht="11.25" customHeight="1">
      <c r="A736" s="4"/>
      <c r="B736" s="4"/>
      <c r="C736" s="30"/>
      <c r="D736" s="4"/>
      <c r="E736" s="6"/>
      <c r="F736" s="30"/>
      <c r="G736" s="6"/>
      <c r="H736" s="6"/>
      <c r="I736" s="6"/>
      <c r="J736" s="6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spans="1:36" ht="11.25" customHeight="1">
      <c r="A737" s="4"/>
      <c r="B737" s="4"/>
      <c r="C737" s="30"/>
      <c r="D737" s="4"/>
      <c r="E737" s="6"/>
      <c r="F737" s="30"/>
      <c r="G737" s="6"/>
      <c r="H737" s="6"/>
      <c r="I737" s="6"/>
      <c r="J737" s="6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spans="1:36" ht="11.25" customHeight="1">
      <c r="A738" s="4"/>
      <c r="B738" s="4"/>
      <c r="C738" s="30"/>
      <c r="D738" s="4"/>
      <c r="E738" s="6"/>
      <c r="F738" s="30"/>
      <c r="G738" s="6"/>
      <c r="H738" s="6"/>
      <c r="I738" s="6"/>
      <c r="J738" s="6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spans="1:36" ht="11.25" customHeight="1">
      <c r="A739" s="4"/>
      <c r="B739" s="4"/>
      <c r="C739" s="30"/>
      <c r="D739" s="4"/>
      <c r="E739" s="6"/>
      <c r="F739" s="30"/>
      <c r="G739" s="6"/>
      <c r="H739" s="6"/>
      <c r="I739" s="6"/>
      <c r="J739" s="6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spans="1:36" ht="11.25" customHeight="1">
      <c r="A740" s="4"/>
      <c r="B740" s="4"/>
      <c r="C740" s="30"/>
      <c r="D740" s="4"/>
      <c r="E740" s="6"/>
      <c r="F740" s="30"/>
      <c r="G740" s="6"/>
      <c r="H740" s="6"/>
      <c r="I740" s="6"/>
      <c r="J740" s="6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spans="1:36" ht="11.25" customHeight="1">
      <c r="A741" s="4"/>
      <c r="B741" s="4"/>
      <c r="C741" s="30"/>
      <c r="D741" s="4"/>
      <c r="E741" s="6"/>
      <c r="F741" s="30"/>
      <c r="G741" s="6"/>
      <c r="H741" s="6"/>
      <c r="I741" s="6"/>
      <c r="J741" s="6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spans="1:36" ht="11.25" customHeight="1">
      <c r="A742" s="4"/>
      <c r="B742" s="4"/>
      <c r="C742" s="30"/>
      <c r="D742" s="4"/>
      <c r="E742" s="6"/>
      <c r="F742" s="30"/>
      <c r="G742" s="6"/>
      <c r="H742" s="6"/>
      <c r="I742" s="6"/>
      <c r="J742" s="6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spans="1:36" ht="11.25" customHeight="1">
      <c r="A743" s="4"/>
      <c r="B743" s="4"/>
      <c r="C743" s="30"/>
      <c r="D743" s="4"/>
      <c r="E743" s="6"/>
      <c r="F743" s="30"/>
      <c r="G743" s="6"/>
      <c r="H743" s="6"/>
      <c r="I743" s="6"/>
      <c r="J743" s="6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spans="1:36" ht="11.25" customHeight="1">
      <c r="A744" s="4"/>
      <c r="B744" s="4"/>
      <c r="C744" s="30"/>
      <c r="D744" s="4"/>
      <c r="E744" s="6"/>
      <c r="F744" s="30"/>
      <c r="G744" s="6"/>
      <c r="H744" s="6"/>
      <c r="I744" s="6"/>
      <c r="J744" s="6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spans="1:36" ht="11.25" customHeight="1">
      <c r="A745" s="4"/>
      <c r="B745" s="4"/>
      <c r="C745" s="30"/>
      <c r="D745" s="4"/>
      <c r="E745" s="6"/>
      <c r="F745" s="30"/>
      <c r="G745" s="6"/>
      <c r="H745" s="6"/>
      <c r="I745" s="6"/>
      <c r="J745" s="6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spans="1:36" ht="11.25" customHeight="1">
      <c r="A746" s="4"/>
      <c r="B746" s="4"/>
      <c r="C746" s="30"/>
      <c r="D746" s="4"/>
      <c r="E746" s="6"/>
      <c r="F746" s="30"/>
      <c r="G746" s="6"/>
      <c r="H746" s="6"/>
      <c r="I746" s="6"/>
      <c r="J746" s="6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spans="1:36" ht="11.25" customHeight="1">
      <c r="A747" s="4"/>
      <c r="B747" s="4"/>
      <c r="C747" s="30"/>
      <c r="D747" s="4"/>
      <c r="E747" s="6"/>
      <c r="F747" s="30"/>
      <c r="G747" s="6"/>
      <c r="H747" s="6"/>
      <c r="I747" s="6"/>
      <c r="J747" s="6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spans="1:36" ht="11.25" customHeight="1">
      <c r="A748" s="4"/>
      <c r="B748" s="4"/>
      <c r="C748" s="30"/>
      <c r="D748" s="4"/>
      <c r="E748" s="6"/>
      <c r="F748" s="30"/>
      <c r="G748" s="6"/>
      <c r="H748" s="6"/>
      <c r="I748" s="6"/>
      <c r="J748" s="6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spans="1:36" ht="11.25" customHeight="1">
      <c r="A749" s="4"/>
      <c r="B749" s="4"/>
      <c r="C749" s="30"/>
      <c r="D749" s="4"/>
      <c r="E749" s="6"/>
      <c r="F749" s="30"/>
      <c r="G749" s="6"/>
      <c r="H749" s="6"/>
      <c r="I749" s="6"/>
      <c r="J749" s="6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spans="1:36" ht="11.25" customHeight="1">
      <c r="A750" s="4"/>
      <c r="B750" s="4"/>
      <c r="C750" s="30"/>
      <c r="D750" s="4"/>
      <c r="E750" s="6"/>
      <c r="F750" s="30"/>
      <c r="G750" s="6"/>
      <c r="H750" s="6"/>
      <c r="I750" s="6"/>
      <c r="J750" s="6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spans="1:36" ht="11.25" customHeight="1">
      <c r="A751" s="4"/>
      <c r="B751" s="4"/>
      <c r="C751" s="30"/>
      <c r="D751" s="4"/>
      <c r="E751" s="6"/>
      <c r="F751" s="30"/>
      <c r="G751" s="6"/>
      <c r="H751" s="6"/>
      <c r="I751" s="6"/>
      <c r="J751" s="6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spans="1:36" ht="11.25" customHeight="1">
      <c r="A752" s="4"/>
      <c r="B752" s="4"/>
      <c r="C752" s="30"/>
      <c r="D752" s="4"/>
      <c r="E752" s="6"/>
      <c r="F752" s="30"/>
      <c r="G752" s="6"/>
      <c r="H752" s="6"/>
      <c r="I752" s="6"/>
      <c r="J752" s="6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spans="1:36" ht="11.25" customHeight="1">
      <c r="A753" s="4"/>
      <c r="B753" s="4"/>
      <c r="C753" s="30"/>
      <c r="D753" s="4"/>
      <c r="E753" s="6"/>
      <c r="F753" s="30"/>
      <c r="G753" s="6"/>
      <c r="H753" s="6"/>
      <c r="I753" s="6"/>
      <c r="J753" s="6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spans="1:36" ht="11.25" customHeight="1">
      <c r="A754" s="4"/>
      <c r="B754" s="4"/>
      <c r="C754" s="30"/>
      <c r="D754" s="4"/>
      <c r="E754" s="6"/>
      <c r="F754" s="30"/>
      <c r="G754" s="6"/>
      <c r="H754" s="6"/>
      <c r="I754" s="6"/>
      <c r="J754" s="6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spans="1:36" ht="11.25" customHeight="1">
      <c r="A755" s="4"/>
      <c r="B755" s="4"/>
      <c r="C755" s="30"/>
      <c r="D755" s="4"/>
      <c r="E755" s="6"/>
      <c r="F755" s="30"/>
      <c r="G755" s="6"/>
      <c r="H755" s="6"/>
      <c r="I755" s="6"/>
      <c r="J755" s="6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spans="1:36" ht="11.25" customHeight="1">
      <c r="A756" s="4"/>
      <c r="B756" s="4"/>
      <c r="C756" s="30"/>
      <c r="D756" s="4"/>
      <c r="E756" s="6"/>
      <c r="F756" s="30"/>
      <c r="G756" s="6"/>
      <c r="H756" s="6"/>
      <c r="I756" s="6"/>
      <c r="J756" s="6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spans="1:36" ht="11.25" customHeight="1">
      <c r="A757" s="4"/>
      <c r="B757" s="4"/>
      <c r="C757" s="30"/>
      <c r="D757" s="4"/>
      <c r="E757" s="6"/>
      <c r="F757" s="30"/>
      <c r="G757" s="6"/>
      <c r="H757" s="6"/>
      <c r="I757" s="6"/>
      <c r="J757" s="6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spans="1:36" ht="11.25" customHeight="1">
      <c r="A758" s="4"/>
      <c r="B758" s="4"/>
      <c r="C758" s="30"/>
      <c r="D758" s="4"/>
      <c r="E758" s="6"/>
      <c r="F758" s="30"/>
      <c r="G758" s="6"/>
      <c r="H758" s="6"/>
      <c r="I758" s="6"/>
      <c r="J758" s="6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spans="1:36" ht="11.25" customHeight="1">
      <c r="A759" s="4"/>
      <c r="B759" s="4"/>
      <c r="C759" s="30"/>
      <c r="D759" s="4"/>
      <c r="E759" s="6"/>
      <c r="F759" s="30"/>
      <c r="G759" s="6"/>
      <c r="H759" s="6"/>
      <c r="I759" s="6"/>
      <c r="J759" s="6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spans="1:36" ht="11.25" customHeight="1">
      <c r="A760" s="4"/>
      <c r="B760" s="4"/>
      <c r="C760" s="30"/>
      <c r="D760" s="4"/>
      <c r="E760" s="6"/>
      <c r="F760" s="30"/>
      <c r="G760" s="6"/>
      <c r="H760" s="6"/>
      <c r="I760" s="6"/>
      <c r="J760" s="6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spans="1:36" ht="11.25" customHeight="1">
      <c r="A761" s="4"/>
      <c r="B761" s="4"/>
      <c r="C761" s="30"/>
      <c r="D761" s="4"/>
      <c r="E761" s="6"/>
      <c r="F761" s="30"/>
      <c r="G761" s="6"/>
      <c r="H761" s="6"/>
      <c r="I761" s="6"/>
      <c r="J761" s="6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spans="1:36" ht="11.25" customHeight="1">
      <c r="A762" s="4"/>
      <c r="B762" s="4"/>
      <c r="C762" s="30"/>
      <c r="D762" s="4"/>
      <c r="E762" s="6"/>
      <c r="F762" s="30"/>
      <c r="G762" s="6"/>
      <c r="H762" s="6"/>
      <c r="I762" s="6"/>
      <c r="J762" s="6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spans="1:36" ht="11.25" customHeight="1">
      <c r="A763" s="4"/>
      <c r="B763" s="4"/>
      <c r="C763" s="30"/>
      <c r="D763" s="4"/>
      <c r="E763" s="6"/>
      <c r="F763" s="30"/>
      <c r="G763" s="6"/>
      <c r="H763" s="6"/>
      <c r="I763" s="6"/>
      <c r="J763" s="6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spans="1:36" ht="11.25" customHeight="1">
      <c r="A764" s="4"/>
      <c r="B764" s="4"/>
      <c r="C764" s="30"/>
      <c r="D764" s="4"/>
      <c r="E764" s="6"/>
      <c r="F764" s="30"/>
      <c r="G764" s="6"/>
      <c r="H764" s="6"/>
      <c r="I764" s="6"/>
      <c r="J764" s="6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spans="1:36" ht="11.25" customHeight="1">
      <c r="A765" s="4"/>
      <c r="B765" s="4"/>
      <c r="C765" s="30"/>
      <c r="D765" s="4"/>
      <c r="E765" s="6"/>
      <c r="F765" s="30"/>
      <c r="G765" s="6"/>
      <c r="H765" s="6"/>
      <c r="I765" s="6"/>
      <c r="J765" s="6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spans="1:36" ht="11.25" customHeight="1">
      <c r="A766" s="4"/>
      <c r="B766" s="4"/>
      <c r="C766" s="30"/>
      <c r="D766" s="4"/>
      <c r="E766" s="6"/>
      <c r="F766" s="30"/>
      <c r="G766" s="6"/>
      <c r="H766" s="6"/>
      <c r="I766" s="6"/>
      <c r="J766" s="6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spans="1:36" ht="11.25" customHeight="1">
      <c r="A767" s="4"/>
      <c r="B767" s="4"/>
      <c r="C767" s="30"/>
      <c r="D767" s="4"/>
      <c r="E767" s="6"/>
      <c r="F767" s="30"/>
      <c r="G767" s="6"/>
      <c r="H767" s="6"/>
      <c r="I767" s="6"/>
      <c r="J767" s="6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spans="1:36" ht="11.25" customHeight="1">
      <c r="A768" s="4"/>
      <c r="B768" s="4"/>
      <c r="C768" s="30"/>
      <c r="D768" s="4"/>
      <c r="E768" s="6"/>
      <c r="F768" s="30"/>
      <c r="G768" s="6"/>
      <c r="H768" s="6"/>
      <c r="I768" s="6"/>
      <c r="J768" s="6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spans="1:36" ht="11.25" customHeight="1">
      <c r="A769" s="4"/>
      <c r="B769" s="4"/>
      <c r="C769" s="30"/>
      <c r="D769" s="4"/>
      <c r="E769" s="6"/>
      <c r="F769" s="30"/>
      <c r="G769" s="6"/>
      <c r="H769" s="6"/>
      <c r="I769" s="6"/>
      <c r="J769" s="6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spans="1:36" ht="11.25" customHeight="1">
      <c r="A770" s="4"/>
      <c r="B770" s="4"/>
      <c r="C770" s="30"/>
      <c r="D770" s="4"/>
      <c r="E770" s="6"/>
      <c r="F770" s="30"/>
      <c r="G770" s="6"/>
      <c r="H770" s="6"/>
      <c r="I770" s="6"/>
      <c r="J770" s="6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spans="1:36" ht="11.25" customHeight="1">
      <c r="A771" s="4"/>
      <c r="B771" s="4"/>
      <c r="C771" s="30"/>
      <c r="D771" s="4"/>
      <c r="E771" s="6"/>
      <c r="F771" s="30"/>
      <c r="G771" s="6"/>
      <c r="H771" s="6"/>
      <c r="I771" s="6"/>
      <c r="J771" s="6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spans="1:36" ht="11.25" customHeight="1">
      <c r="A772" s="4"/>
      <c r="B772" s="4"/>
      <c r="C772" s="30"/>
      <c r="D772" s="4"/>
      <c r="E772" s="6"/>
      <c r="F772" s="30"/>
      <c r="G772" s="6"/>
      <c r="H772" s="6"/>
      <c r="I772" s="6"/>
      <c r="J772" s="6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spans="1:36" ht="11.25" customHeight="1">
      <c r="A773" s="4"/>
      <c r="B773" s="4"/>
      <c r="C773" s="30"/>
      <c r="D773" s="4"/>
      <c r="E773" s="6"/>
      <c r="F773" s="30"/>
      <c r="G773" s="6"/>
      <c r="H773" s="6"/>
      <c r="I773" s="6"/>
      <c r="J773" s="6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spans="1:36" ht="11.25" customHeight="1">
      <c r="A774" s="4"/>
      <c r="B774" s="4"/>
      <c r="C774" s="30"/>
      <c r="D774" s="4"/>
      <c r="E774" s="6"/>
      <c r="F774" s="30"/>
      <c r="G774" s="6"/>
      <c r="H774" s="6"/>
      <c r="I774" s="6"/>
      <c r="J774" s="6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spans="1:36" ht="11.25" customHeight="1">
      <c r="A775" s="4"/>
      <c r="B775" s="4"/>
      <c r="C775" s="30"/>
      <c r="D775" s="4"/>
      <c r="E775" s="6"/>
      <c r="F775" s="30"/>
      <c r="G775" s="6"/>
      <c r="H775" s="6"/>
      <c r="I775" s="6"/>
      <c r="J775" s="6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spans="1:36" ht="11.25" customHeight="1">
      <c r="A776" s="4"/>
      <c r="B776" s="4"/>
      <c r="C776" s="30"/>
      <c r="D776" s="4"/>
      <c r="E776" s="6"/>
      <c r="F776" s="30"/>
      <c r="G776" s="6"/>
      <c r="H776" s="6"/>
      <c r="I776" s="6"/>
      <c r="J776" s="6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spans="1:36" ht="11.25" customHeight="1">
      <c r="A777" s="4"/>
      <c r="B777" s="4"/>
      <c r="C777" s="30"/>
      <c r="D777" s="4"/>
      <c r="E777" s="6"/>
      <c r="F777" s="30"/>
      <c r="G777" s="6"/>
      <c r="H777" s="6"/>
      <c r="I777" s="6"/>
      <c r="J777" s="6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spans="1:36" ht="11.25" customHeight="1">
      <c r="A778" s="4"/>
      <c r="B778" s="4"/>
      <c r="C778" s="30"/>
      <c r="D778" s="4"/>
      <c r="E778" s="6"/>
      <c r="F778" s="30"/>
      <c r="G778" s="6"/>
      <c r="H778" s="6"/>
      <c r="I778" s="6"/>
      <c r="J778" s="6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spans="1:36" ht="11.25" customHeight="1">
      <c r="A779" s="4"/>
      <c r="B779" s="4"/>
      <c r="C779" s="30"/>
      <c r="D779" s="4"/>
      <c r="E779" s="6"/>
      <c r="F779" s="30"/>
      <c r="G779" s="6"/>
      <c r="H779" s="6"/>
      <c r="I779" s="6"/>
      <c r="J779" s="6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spans="1:36" ht="11.25" customHeight="1">
      <c r="A780" s="4"/>
      <c r="B780" s="4"/>
      <c r="C780" s="30"/>
      <c r="D780" s="4"/>
      <c r="E780" s="6"/>
      <c r="F780" s="30"/>
      <c r="G780" s="6"/>
      <c r="H780" s="6"/>
      <c r="I780" s="6"/>
      <c r="J780" s="6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spans="1:36" ht="11.25" customHeight="1">
      <c r="A781" s="4"/>
      <c r="B781" s="4"/>
      <c r="C781" s="30"/>
      <c r="D781" s="4"/>
      <c r="E781" s="6"/>
      <c r="F781" s="30"/>
      <c r="G781" s="6"/>
      <c r="H781" s="6"/>
      <c r="I781" s="6"/>
      <c r="J781" s="6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spans="1:36" ht="11.25" customHeight="1">
      <c r="A782" s="4"/>
      <c r="B782" s="4"/>
      <c r="C782" s="30"/>
      <c r="D782" s="4"/>
      <c r="E782" s="6"/>
      <c r="F782" s="30"/>
      <c r="G782" s="6"/>
      <c r="H782" s="6"/>
      <c r="I782" s="6"/>
      <c r="J782" s="6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spans="1:36" ht="11.25" customHeight="1">
      <c r="A783" s="4"/>
      <c r="B783" s="4"/>
      <c r="C783" s="30"/>
      <c r="D783" s="4"/>
      <c r="E783" s="6"/>
      <c r="F783" s="30"/>
      <c r="G783" s="6"/>
      <c r="H783" s="6"/>
      <c r="I783" s="6"/>
      <c r="J783" s="6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spans="1:36" ht="11.25" customHeight="1">
      <c r="A784" s="4"/>
      <c r="B784" s="4"/>
      <c r="C784" s="30"/>
      <c r="D784" s="4"/>
      <c r="E784" s="6"/>
      <c r="F784" s="30"/>
      <c r="G784" s="6"/>
      <c r="H784" s="6"/>
      <c r="I784" s="6"/>
      <c r="J784" s="6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spans="1:36" ht="11.25" customHeight="1">
      <c r="A785" s="4"/>
      <c r="B785" s="4"/>
      <c r="C785" s="30"/>
      <c r="D785" s="4"/>
      <c r="E785" s="6"/>
      <c r="F785" s="30"/>
      <c r="G785" s="6"/>
      <c r="H785" s="6"/>
      <c r="I785" s="6"/>
      <c r="J785" s="6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spans="1:36" ht="11.25" customHeight="1">
      <c r="A786" s="4"/>
      <c r="B786" s="4"/>
      <c r="C786" s="30"/>
      <c r="D786" s="4"/>
      <c r="E786" s="6"/>
      <c r="F786" s="30"/>
      <c r="G786" s="6"/>
      <c r="H786" s="6"/>
      <c r="I786" s="6"/>
      <c r="J786" s="6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spans="1:36" ht="11.25" customHeight="1">
      <c r="A787" s="4"/>
      <c r="B787" s="4"/>
      <c r="C787" s="30"/>
      <c r="D787" s="4"/>
      <c r="E787" s="6"/>
      <c r="F787" s="30"/>
      <c r="G787" s="6"/>
      <c r="H787" s="6"/>
      <c r="I787" s="6"/>
      <c r="J787" s="6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spans="1:36" ht="11.25" customHeight="1">
      <c r="A788" s="4"/>
      <c r="B788" s="4"/>
      <c r="C788" s="30"/>
      <c r="D788" s="4"/>
      <c r="E788" s="6"/>
      <c r="F788" s="30"/>
      <c r="G788" s="6"/>
      <c r="H788" s="6"/>
      <c r="I788" s="6"/>
      <c r="J788" s="6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spans="1:36" ht="11.25" customHeight="1">
      <c r="A789" s="4"/>
      <c r="B789" s="4"/>
      <c r="C789" s="30"/>
      <c r="D789" s="4"/>
      <c r="E789" s="6"/>
      <c r="F789" s="30"/>
      <c r="G789" s="6"/>
      <c r="H789" s="6"/>
      <c r="I789" s="6"/>
      <c r="J789" s="6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spans="1:36" ht="11.25" customHeight="1">
      <c r="A790" s="4"/>
      <c r="B790" s="4"/>
      <c r="C790" s="30"/>
      <c r="D790" s="4"/>
      <c r="E790" s="6"/>
      <c r="F790" s="30"/>
      <c r="G790" s="6"/>
      <c r="H790" s="6"/>
      <c r="I790" s="6"/>
      <c r="J790" s="6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spans="1:36" ht="11.25" customHeight="1">
      <c r="A791" s="4"/>
      <c r="B791" s="4"/>
      <c r="C791" s="30"/>
      <c r="D791" s="4"/>
      <c r="E791" s="6"/>
      <c r="F791" s="30"/>
      <c r="G791" s="6"/>
      <c r="H791" s="6"/>
      <c r="I791" s="6"/>
      <c r="J791" s="6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spans="1:36" ht="11.25" customHeight="1">
      <c r="A792" s="4"/>
      <c r="B792" s="4"/>
      <c r="C792" s="30"/>
      <c r="D792" s="4"/>
      <c r="E792" s="6"/>
      <c r="F792" s="30"/>
      <c r="G792" s="6"/>
      <c r="H792" s="6"/>
      <c r="I792" s="6"/>
      <c r="J792" s="6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spans="1:36" ht="11.25" customHeight="1">
      <c r="A793" s="4"/>
      <c r="B793" s="4"/>
      <c r="C793" s="30"/>
      <c r="D793" s="4"/>
      <c r="E793" s="6"/>
      <c r="F793" s="30"/>
      <c r="G793" s="6"/>
      <c r="H793" s="6"/>
      <c r="I793" s="6"/>
      <c r="J793" s="6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spans="1:36" ht="11.25" customHeight="1">
      <c r="A794" s="4"/>
      <c r="B794" s="4"/>
      <c r="C794" s="30"/>
      <c r="D794" s="4"/>
      <c r="E794" s="6"/>
      <c r="F794" s="30"/>
      <c r="G794" s="6"/>
      <c r="H794" s="6"/>
      <c r="I794" s="6"/>
      <c r="J794" s="6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spans="1:36" ht="11.25" customHeight="1">
      <c r="A795" s="4"/>
      <c r="B795" s="4"/>
      <c r="C795" s="30"/>
      <c r="D795" s="4"/>
      <c r="E795" s="6"/>
      <c r="F795" s="30"/>
      <c r="G795" s="6"/>
      <c r="H795" s="6"/>
      <c r="I795" s="6"/>
      <c r="J795" s="6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spans="1:36" ht="11.25" customHeight="1">
      <c r="A796" s="4"/>
      <c r="B796" s="4"/>
      <c r="C796" s="30"/>
      <c r="D796" s="4"/>
      <c r="E796" s="6"/>
      <c r="F796" s="30"/>
      <c r="G796" s="6"/>
      <c r="H796" s="6"/>
      <c r="I796" s="6"/>
      <c r="J796" s="6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spans="1:36" ht="11.25" customHeight="1">
      <c r="A797" s="4"/>
      <c r="B797" s="4"/>
      <c r="C797" s="30"/>
      <c r="D797" s="4"/>
      <c r="E797" s="6"/>
      <c r="F797" s="30"/>
      <c r="G797" s="6"/>
      <c r="H797" s="6"/>
      <c r="I797" s="6"/>
      <c r="J797" s="6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spans="1:36" ht="11.25" customHeight="1">
      <c r="A798" s="4"/>
      <c r="B798" s="4"/>
      <c r="C798" s="30"/>
      <c r="D798" s="4"/>
      <c r="E798" s="6"/>
      <c r="F798" s="30"/>
      <c r="G798" s="6"/>
      <c r="H798" s="6"/>
      <c r="I798" s="6"/>
      <c r="J798" s="6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spans="1:36" ht="11.25" customHeight="1">
      <c r="A799" s="4"/>
      <c r="B799" s="4"/>
      <c r="C799" s="30"/>
      <c r="D799" s="4"/>
      <c r="E799" s="6"/>
      <c r="F799" s="30"/>
      <c r="G799" s="6"/>
      <c r="H799" s="6"/>
      <c r="I799" s="6"/>
      <c r="J799" s="6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spans="1:36" ht="11.25" customHeight="1">
      <c r="A800" s="4"/>
      <c r="B800" s="4"/>
      <c r="C800" s="30"/>
      <c r="D800" s="4"/>
      <c r="E800" s="6"/>
      <c r="F800" s="30"/>
      <c r="G800" s="6"/>
      <c r="H800" s="6"/>
      <c r="I800" s="6"/>
      <c r="J800" s="6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spans="1:36" ht="11.25" customHeight="1">
      <c r="A801" s="4"/>
      <c r="B801" s="4"/>
      <c r="C801" s="30"/>
      <c r="D801" s="4"/>
      <c r="E801" s="6"/>
      <c r="F801" s="30"/>
      <c r="G801" s="6"/>
      <c r="H801" s="6"/>
      <c r="I801" s="6"/>
      <c r="J801" s="6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spans="1:36" ht="11.25" customHeight="1">
      <c r="A802" s="4"/>
      <c r="B802" s="4"/>
      <c r="C802" s="30"/>
      <c r="D802" s="4"/>
      <c r="E802" s="6"/>
      <c r="F802" s="30"/>
      <c r="G802" s="6"/>
      <c r="H802" s="6"/>
      <c r="I802" s="6"/>
      <c r="J802" s="6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spans="1:36" ht="11.25" customHeight="1">
      <c r="A803" s="4"/>
      <c r="B803" s="4"/>
      <c r="C803" s="30"/>
      <c r="D803" s="4"/>
      <c r="E803" s="6"/>
      <c r="F803" s="30"/>
      <c r="G803" s="6"/>
      <c r="H803" s="6"/>
      <c r="I803" s="6"/>
      <c r="J803" s="6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spans="1:36" ht="11.25" customHeight="1">
      <c r="A804" s="4"/>
      <c r="B804" s="4"/>
      <c r="C804" s="30"/>
      <c r="D804" s="4"/>
      <c r="E804" s="6"/>
      <c r="F804" s="30"/>
      <c r="G804" s="6"/>
      <c r="H804" s="6"/>
      <c r="I804" s="6"/>
      <c r="J804" s="6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spans="1:36" ht="11.25" customHeight="1">
      <c r="A805" s="4"/>
      <c r="B805" s="4"/>
      <c r="C805" s="30"/>
      <c r="D805" s="4"/>
      <c r="E805" s="6"/>
      <c r="F805" s="30"/>
      <c r="G805" s="6"/>
      <c r="H805" s="6"/>
      <c r="I805" s="6"/>
      <c r="J805" s="6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spans="1:36" ht="11.25" customHeight="1">
      <c r="A806" s="4"/>
      <c r="B806" s="4"/>
      <c r="C806" s="30"/>
      <c r="D806" s="4"/>
      <c r="E806" s="6"/>
      <c r="F806" s="30"/>
      <c r="G806" s="6"/>
      <c r="H806" s="6"/>
      <c r="I806" s="6"/>
      <c r="J806" s="6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spans="1:36" ht="11.25" customHeight="1">
      <c r="A807" s="4"/>
      <c r="B807" s="4"/>
      <c r="C807" s="30"/>
      <c r="D807" s="4"/>
      <c r="E807" s="6"/>
      <c r="F807" s="30"/>
      <c r="G807" s="6"/>
      <c r="H807" s="6"/>
      <c r="I807" s="6"/>
      <c r="J807" s="6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spans="1:36" ht="11.25" customHeight="1">
      <c r="A808" s="4"/>
      <c r="B808" s="4"/>
      <c r="C808" s="30"/>
      <c r="D808" s="4"/>
      <c r="E808" s="6"/>
      <c r="F808" s="30"/>
      <c r="G808" s="6"/>
      <c r="H808" s="6"/>
      <c r="I808" s="6"/>
      <c r="J808" s="6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spans="1:36" ht="11.25" customHeight="1">
      <c r="A809" s="4"/>
      <c r="B809" s="4"/>
      <c r="C809" s="30"/>
      <c r="D809" s="4"/>
      <c r="E809" s="6"/>
      <c r="F809" s="30"/>
      <c r="G809" s="6"/>
      <c r="H809" s="6"/>
      <c r="I809" s="6"/>
      <c r="J809" s="6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spans="1:36" ht="11.25" customHeight="1">
      <c r="A810" s="4"/>
      <c r="B810" s="4"/>
      <c r="C810" s="30"/>
      <c r="D810" s="4"/>
      <c r="E810" s="6"/>
      <c r="F810" s="30"/>
      <c r="G810" s="6"/>
      <c r="H810" s="6"/>
      <c r="I810" s="6"/>
      <c r="J810" s="6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spans="1:36" ht="11.25" customHeight="1">
      <c r="A811" s="4"/>
      <c r="B811" s="4"/>
      <c r="C811" s="30"/>
      <c r="D811" s="4"/>
      <c r="E811" s="6"/>
      <c r="F811" s="30"/>
      <c r="G811" s="6"/>
      <c r="H811" s="6"/>
      <c r="I811" s="6"/>
      <c r="J811" s="6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spans="1:36" ht="11.25" customHeight="1">
      <c r="A812" s="4"/>
      <c r="B812" s="4"/>
      <c r="C812" s="30"/>
      <c r="D812" s="4"/>
      <c r="E812" s="6"/>
      <c r="F812" s="30"/>
      <c r="G812" s="6"/>
      <c r="H812" s="6"/>
      <c r="I812" s="6"/>
      <c r="J812" s="6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spans="1:36" ht="11.25" customHeight="1">
      <c r="A813" s="4"/>
      <c r="B813" s="4"/>
      <c r="C813" s="30"/>
      <c r="D813" s="4"/>
      <c r="E813" s="6"/>
      <c r="F813" s="30"/>
      <c r="G813" s="6"/>
      <c r="H813" s="6"/>
      <c r="I813" s="6"/>
      <c r="J813" s="6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spans="1:36" ht="11.25" customHeight="1">
      <c r="A814" s="4"/>
      <c r="B814" s="4"/>
      <c r="C814" s="30"/>
      <c r="D814" s="4"/>
      <c r="E814" s="6"/>
      <c r="F814" s="30"/>
      <c r="G814" s="6"/>
      <c r="H814" s="6"/>
      <c r="I814" s="6"/>
      <c r="J814" s="6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spans="1:36" ht="11.25" customHeight="1">
      <c r="A815" s="4"/>
      <c r="B815" s="4"/>
      <c r="C815" s="30"/>
      <c r="D815" s="4"/>
      <c r="E815" s="6"/>
      <c r="F815" s="30"/>
      <c r="G815" s="6"/>
      <c r="H815" s="6"/>
      <c r="I815" s="6"/>
      <c r="J815" s="6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spans="1:36" ht="11.25" customHeight="1">
      <c r="A816" s="4"/>
      <c r="B816" s="4"/>
      <c r="C816" s="30"/>
      <c r="D816" s="4"/>
      <c r="E816" s="6"/>
      <c r="F816" s="30"/>
      <c r="G816" s="6"/>
      <c r="H816" s="6"/>
      <c r="I816" s="6"/>
      <c r="J816" s="6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spans="1:36" ht="11.25" customHeight="1">
      <c r="A817" s="4"/>
      <c r="B817" s="4"/>
      <c r="C817" s="30"/>
      <c r="D817" s="4"/>
      <c r="E817" s="6"/>
      <c r="F817" s="30"/>
      <c r="G817" s="6"/>
      <c r="H817" s="6"/>
      <c r="I817" s="6"/>
      <c r="J817" s="6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spans="1:36" ht="11.25" customHeight="1">
      <c r="A818" s="4"/>
      <c r="B818" s="4"/>
      <c r="C818" s="30"/>
      <c r="D818" s="4"/>
      <c r="E818" s="6"/>
      <c r="F818" s="30"/>
      <c r="G818" s="6"/>
      <c r="H818" s="6"/>
      <c r="I818" s="6"/>
      <c r="J818" s="6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spans="1:36" ht="11.25" customHeight="1">
      <c r="A819" s="4"/>
      <c r="B819" s="4"/>
      <c r="C819" s="30"/>
      <c r="D819" s="4"/>
      <c r="E819" s="6"/>
      <c r="F819" s="30"/>
      <c r="G819" s="6"/>
      <c r="H819" s="6"/>
      <c r="I819" s="6"/>
      <c r="J819" s="6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spans="1:36" ht="11.25" customHeight="1">
      <c r="A820" s="4"/>
      <c r="B820" s="4"/>
      <c r="C820" s="30"/>
      <c r="D820" s="4"/>
      <c r="E820" s="6"/>
      <c r="F820" s="30"/>
      <c r="G820" s="6"/>
      <c r="H820" s="6"/>
      <c r="I820" s="6"/>
      <c r="J820" s="6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spans="1:36" ht="11.25" customHeight="1">
      <c r="A821" s="4"/>
      <c r="B821" s="4"/>
      <c r="C821" s="30"/>
      <c r="D821" s="4"/>
      <c r="E821" s="6"/>
      <c r="F821" s="30"/>
      <c r="G821" s="6"/>
      <c r="H821" s="6"/>
      <c r="I821" s="6"/>
      <c r="J821" s="6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spans="1:36" ht="11.25" customHeight="1">
      <c r="A822" s="4"/>
      <c r="B822" s="4"/>
      <c r="C822" s="30"/>
      <c r="D822" s="4"/>
      <c r="E822" s="6"/>
      <c r="F822" s="30"/>
      <c r="G822" s="6"/>
      <c r="H822" s="6"/>
      <c r="I822" s="6"/>
      <c r="J822" s="6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spans="1:36" ht="11.25" customHeight="1">
      <c r="A823" s="4"/>
      <c r="B823" s="4"/>
      <c r="C823" s="30"/>
      <c r="D823" s="4"/>
      <c r="E823" s="6"/>
      <c r="F823" s="30"/>
      <c r="G823" s="6"/>
      <c r="H823" s="6"/>
      <c r="I823" s="6"/>
      <c r="J823" s="6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spans="1:36" ht="11.25" customHeight="1">
      <c r="A824" s="4"/>
      <c r="B824" s="4"/>
      <c r="C824" s="30"/>
      <c r="D824" s="4"/>
      <c r="E824" s="6"/>
      <c r="F824" s="30"/>
      <c r="G824" s="6"/>
      <c r="H824" s="6"/>
      <c r="I824" s="6"/>
      <c r="J824" s="6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spans="1:36" ht="11.25" customHeight="1">
      <c r="A825" s="4"/>
      <c r="B825" s="4"/>
      <c r="C825" s="30"/>
      <c r="D825" s="4"/>
      <c r="E825" s="6"/>
      <c r="F825" s="30"/>
      <c r="G825" s="6"/>
      <c r="H825" s="6"/>
      <c r="I825" s="6"/>
      <c r="J825" s="6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spans="1:36" ht="11.25" customHeight="1">
      <c r="A826" s="4"/>
      <c r="B826" s="4"/>
      <c r="C826" s="30"/>
      <c r="D826" s="4"/>
      <c r="E826" s="6"/>
      <c r="F826" s="30"/>
      <c r="G826" s="6"/>
      <c r="H826" s="6"/>
      <c r="I826" s="6"/>
      <c r="J826" s="6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spans="1:36" ht="11.25" customHeight="1">
      <c r="A827" s="4"/>
      <c r="B827" s="4"/>
      <c r="C827" s="30"/>
      <c r="D827" s="4"/>
      <c r="E827" s="6"/>
      <c r="F827" s="30"/>
      <c r="G827" s="6"/>
      <c r="H827" s="6"/>
      <c r="I827" s="6"/>
      <c r="J827" s="6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spans="1:36" ht="11.25" customHeight="1">
      <c r="A828" s="4"/>
      <c r="B828" s="4"/>
      <c r="C828" s="30"/>
      <c r="D828" s="4"/>
      <c r="E828" s="6"/>
      <c r="F828" s="30"/>
      <c r="G828" s="6"/>
      <c r="H828" s="6"/>
      <c r="I828" s="6"/>
      <c r="J828" s="6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spans="1:36" ht="11.25" customHeight="1">
      <c r="A829" s="4"/>
      <c r="B829" s="4"/>
      <c r="C829" s="30"/>
      <c r="D829" s="4"/>
      <c r="E829" s="6"/>
      <c r="F829" s="30"/>
      <c r="G829" s="6"/>
      <c r="H829" s="6"/>
      <c r="I829" s="6"/>
      <c r="J829" s="6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spans="1:36" ht="11.25" customHeight="1">
      <c r="A830" s="4"/>
      <c r="B830" s="4"/>
      <c r="C830" s="30"/>
      <c r="D830" s="4"/>
      <c r="E830" s="6"/>
      <c r="F830" s="30"/>
      <c r="G830" s="6"/>
      <c r="H830" s="6"/>
      <c r="I830" s="6"/>
      <c r="J830" s="6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spans="1:36" ht="11.25" customHeight="1">
      <c r="A831" s="4"/>
      <c r="B831" s="4"/>
      <c r="C831" s="30"/>
      <c r="D831" s="4"/>
      <c r="E831" s="6"/>
      <c r="F831" s="30"/>
      <c r="G831" s="6"/>
      <c r="H831" s="6"/>
      <c r="I831" s="6"/>
      <c r="J831" s="6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spans="1:36" ht="11.25" customHeight="1">
      <c r="A832" s="4"/>
      <c r="B832" s="4"/>
      <c r="C832" s="30"/>
      <c r="D832" s="4"/>
      <c r="E832" s="6"/>
      <c r="F832" s="30"/>
      <c r="G832" s="6"/>
      <c r="H832" s="6"/>
      <c r="I832" s="6"/>
      <c r="J832" s="6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spans="1:36" ht="11.25" customHeight="1">
      <c r="A833" s="4"/>
      <c r="B833" s="4"/>
      <c r="C833" s="30"/>
      <c r="D833" s="4"/>
      <c r="E833" s="6"/>
      <c r="F833" s="30"/>
      <c r="G833" s="6"/>
      <c r="H833" s="6"/>
      <c r="I833" s="6"/>
      <c r="J833" s="6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spans="1:36" ht="11.25" customHeight="1">
      <c r="A834" s="4"/>
      <c r="B834" s="4"/>
      <c r="C834" s="30"/>
      <c r="D834" s="4"/>
      <c r="E834" s="6"/>
      <c r="F834" s="30"/>
      <c r="G834" s="6"/>
      <c r="H834" s="6"/>
      <c r="I834" s="6"/>
      <c r="J834" s="6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spans="1:36" ht="11.25" customHeight="1">
      <c r="A835" s="4"/>
      <c r="B835" s="4"/>
      <c r="C835" s="30"/>
      <c r="D835" s="4"/>
      <c r="E835" s="6"/>
      <c r="F835" s="30"/>
      <c r="G835" s="6"/>
      <c r="H835" s="6"/>
      <c r="I835" s="6"/>
      <c r="J835" s="6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spans="1:36" ht="11.25" customHeight="1">
      <c r="A836" s="4"/>
      <c r="B836" s="4"/>
      <c r="C836" s="30"/>
      <c r="D836" s="4"/>
      <c r="E836" s="6"/>
      <c r="F836" s="30"/>
      <c r="G836" s="6"/>
      <c r="H836" s="6"/>
      <c r="I836" s="6"/>
      <c r="J836" s="6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spans="1:36" ht="11.25" customHeight="1">
      <c r="A837" s="4"/>
      <c r="B837" s="4"/>
      <c r="C837" s="30"/>
      <c r="D837" s="4"/>
      <c r="E837" s="6"/>
      <c r="F837" s="30"/>
      <c r="G837" s="6"/>
      <c r="H837" s="6"/>
      <c r="I837" s="6"/>
      <c r="J837" s="6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spans="1:36" ht="11.25" customHeight="1">
      <c r="A838" s="4"/>
      <c r="B838" s="4"/>
      <c r="C838" s="30"/>
      <c r="D838" s="4"/>
      <c r="E838" s="6"/>
      <c r="F838" s="30"/>
      <c r="G838" s="6"/>
      <c r="H838" s="6"/>
      <c r="I838" s="6"/>
      <c r="J838" s="6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spans="1:36" ht="11.25" customHeight="1">
      <c r="A839" s="4"/>
      <c r="B839" s="4"/>
      <c r="C839" s="30"/>
      <c r="D839" s="4"/>
      <c r="E839" s="6"/>
      <c r="F839" s="30"/>
      <c r="G839" s="6"/>
      <c r="H839" s="6"/>
      <c r="I839" s="6"/>
      <c r="J839" s="6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spans="1:36" ht="11.25" customHeight="1">
      <c r="A840" s="4"/>
      <c r="B840" s="4"/>
      <c r="C840" s="30"/>
      <c r="D840" s="4"/>
      <c r="E840" s="6"/>
      <c r="F840" s="30"/>
      <c r="G840" s="6"/>
      <c r="H840" s="6"/>
      <c r="I840" s="6"/>
      <c r="J840" s="6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spans="1:36" ht="11.25" customHeight="1">
      <c r="A841" s="4"/>
      <c r="B841" s="4"/>
      <c r="C841" s="30"/>
      <c r="D841" s="4"/>
      <c r="E841" s="6"/>
      <c r="F841" s="30"/>
      <c r="G841" s="6"/>
      <c r="H841" s="6"/>
      <c r="I841" s="6"/>
      <c r="J841" s="6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spans="1:36" ht="11.25" customHeight="1">
      <c r="A842" s="4"/>
      <c r="B842" s="4"/>
      <c r="C842" s="30"/>
      <c r="D842" s="4"/>
      <c r="E842" s="6"/>
      <c r="F842" s="30"/>
      <c r="G842" s="6"/>
      <c r="H842" s="6"/>
      <c r="I842" s="6"/>
      <c r="J842" s="6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spans="1:36" ht="11.25" customHeight="1">
      <c r="A843" s="4"/>
      <c r="B843" s="4"/>
      <c r="C843" s="30"/>
      <c r="D843" s="4"/>
      <c r="E843" s="6"/>
      <c r="F843" s="30"/>
      <c r="G843" s="6"/>
      <c r="H843" s="6"/>
      <c r="I843" s="6"/>
      <c r="J843" s="6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spans="1:36" ht="11.25" customHeight="1">
      <c r="A844" s="4"/>
      <c r="B844" s="4"/>
      <c r="C844" s="30"/>
      <c r="D844" s="4"/>
      <c r="E844" s="6"/>
      <c r="F844" s="30"/>
      <c r="G844" s="6"/>
      <c r="H844" s="6"/>
      <c r="I844" s="6"/>
      <c r="J844" s="6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spans="1:36" ht="11.25" customHeight="1">
      <c r="A845" s="4"/>
      <c r="B845" s="4"/>
      <c r="C845" s="30"/>
      <c r="D845" s="4"/>
      <c r="E845" s="6"/>
      <c r="F845" s="30"/>
      <c r="G845" s="6"/>
      <c r="H845" s="6"/>
      <c r="I845" s="6"/>
      <c r="J845" s="6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spans="1:36" ht="11.25" customHeight="1">
      <c r="A846" s="4"/>
      <c r="B846" s="4"/>
      <c r="C846" s="30"/>
      <c r="D846" s="4"/>
      <c r="E846" s="6"/>
      <c r="F846" s="30"/>
      <c r="G846" s="6"/>
      <c r="H846" s="6"/>
      <c r="I846" s="6"/>
      <c r="J846" s="6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spans="1:36" ht="11.25" customHeight="1">
      <c r="A847" s="4"/>
      <c r="B847" s="4"/>
      <c r="C847" s="30"/>
      <c r="D847" s="4"/>
      <c r="E847" s="6"/>
      <c r="F847" s="30"/>
      <c r="G847" s="6"/>
      <c r="H847" s="6"/>
      <c r="I847" s="6"/>
      <c r="J847" s="6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spans="1:36" ht="11.25" customHeight="1">
      <c r="A848" s="4"/>
      <c r="B848" s="4"/>
      <c r="C848" s="30"/>
      <c r="D848" s="4"/>
      <c r="E848" s="6"/>
      <c r="F848" s="30"/>
      <c r="G848" s="6"/>
      <c r="H848" s="6"/>
      <c r="I848" s="6"/>
      <c r="J848" s="6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spans="1:36" ht="11.25" customHeight="1">
      <c r="A849" s="4"/>
      <c r="B849" s="4"/>
      <c r="C849" s="30"/>
      <c r="D849" s="4"/>
      <c r="E849" s="6"/>
      <c r="F849" s="30"/>
      <c r="G849" s="6"/>
      <c r="H849" s="6"/>
      <c r="I849" s="6"/>
      <c r="J849" s="6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spans="1:36" ht="11.25" customHeight="1">
      <c r="A850" s="4"/>
      <c r="B850" s="4"/>
      <c r="C850" s="30"/>
      <c r="D850" s="4"/>
      <c r="E850" s="6"/>
      <c r="F850" s="30"/>
      <c r="G850" s="6"/>
      <c r="H850" s="6"/>
      <c r="I850" s="6"/>
      <c r="J850" s="6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spans="1:36" ht="11.25" customHeight="1">
      <c r="A851" s="4"/>
      <c r="B851" s="4"/>
      <c r="C851" s="30"/>
      <c r="D851" s="4"/>
      <c r="E851" s="6"/>
      <c r="F851" s="30"/>
      <c r="G851" s="6"/>
      <c r="H851" s="6"/>
      <c r="I851" s="6"/>
      <c r="J851" s="6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spans="1:36" ht="11.25" customHeight="1">
      <c r="A852" s="4"/>
      <c r="B852" s="4"/>
      <c r="C852" s="30"/>
      <c r="D852" s="4"/>
      <c r="E852" s="6"/>
      <c r="F852" s="30"/>
      <c r="G852" s="6"/>
      <c r="H852" s="6"/>
      <c r="I852" s="6"/>
      <c r="J852" s="6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spans="1:36" ht="11.25" customHeight="1">
      <c r="A853" s="4"/>
      <c r="B853" s="4"/>
      <c r="C853" s="30"/>
      <c r="D853" s="4"/>
      <c r="E853" s="6"/>
      <c r="F853" s="30"/>
      <c r="G853" s="6"/>
      <c r="H853" s="6"/>
      <c r="I853" s="6"/>
      <c r="J853" s="6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spans="1:36" ht="11.25" customHeight="1">
      <c r="A854" s="4"/>
      <c r="B854" s="4"/>
      <c r="C854" s="30"/>
      <c r="D854" s="4"/>
      <c r="E854" s="6"/>
      <c r="F854" s="30"/>
      <c r="G854" s="6"/>
      <c r="H854" s="6"/>
      <c r="I854" s="6"/>
      <c r="J854" s="6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spans="1:36" ht="11.25" customHeight="1">
      <c r="A855" s="4"/>
      <c r="B855" s="4"/>
      <c r="C855" s="30"/>
      <c r="D855" s="4"/>
      <c r="E855" s="6"/>
      <c r="F855" s="30"/>
      <c r="G855" s="6"/>
      <c r="H855" s="6"/>
      <c r="I855" s="6"/>
      <c r="J855" s="6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spans="1:36" ht="11.25" customHeight="1">
      <c r="A856" s="4"/>
      <c r="B856" s="4"/>
      <c r="C856" s="30"/>
      <c r="D856" s="4"/>
      <c r="E856" s="6"/>
      <c r="F856" s="30"/>
      <c r="G856" s="6"/>
      <c r="H856" s="6"/>
      <c r="I856" s="6"/>
      <c r="J856" s="6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spans="1:36" ht="11.25" customHeight="1">
      <c r="A857" s="4"/>
      <c r="B857" s="4"/>
      <c r="C857" s="30"/>
      <c r="D857" s="4"/>
      <c r="E857" s="6"/>
      <c r="F857" s="30"/>
      <c r="G857" s="6"/>
      <c r="H857" s="6"/>
      <c r="I857" s="6"/>
      <c r="J857" s="6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spans="1:36" ht="11.25" customHeight="1">
      <c r="A858" s="4"/>
      <c r="B858" s="4"/>
      <c r="C858" s="30"/>
      <c r="D858" s="4"/>
      <c r="E858" s="6"/>
      <c r="F858" s="30"/>
      <c r="G858" s="6"/>
      <c r="H858" s="6"/>
      <c r="I858" s="6"/>
      <c r="J858" s="6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spans="1:36" ht="11.25" customHeight="1">
      <c r="A859" s="4"/>
      <c r="B859" s="4"/>
      <c r="C859" s="30"/>
      <c r="D859" s="4"/>
      <c r="E859" s="6"/>
      <c r="F859" s="30"/>
      <c r="G859" s="6"/>
      <c r="H859" s="6"/>
      <c r="I859" s="6"/>
      <c r="J859" s="6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spans="1:36" ht="11.25" customHeight="1">
      <c r="A860" s="4"/>
      <c r="B860" s="4"/>
      <c r="C860" s="30"/>
      <c r="D860" s="4"/>
      <c r="E860" s="6"/>
      <c r="F860" s="30"/>
      <c r="G860" s="6"/>
      <c r="H860" s="6"/>
      <c r="I860" s="6"/>
      <c r="J860" s="6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spans="1:36" ht="11.25" customHeight="1">
      <c r="A861" s="4"/>
      <c r="B861" s="4"/>
      <c r="C861" s="30"/>
      <c r="D861" s="4"/>
      <c r="E861" s="6"/>
      <c r="F861" s="30"/>
      <c r="G861" s="6"/>
      <c r="H861" s="6"/>
      <c r="I861" s="6"/>
      <c r="J861" s="6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spans="1:36" ht="11.25" customHeight="1">
      <c r="A862" s="4"/>
      <c r="B862" s="4"/>
      <c r="C862" s="30"/>
      <c r="D862" s="4"/>
      <c r="E862" s="6"/>
      <c r="F862" s="30"/>
      <c r="G862" s="6"/>
      <c r="H862" s="6"/>
      <c r="I862" s="6"/>
      <c r="J862" s="6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spans="1:36" ht="11.25" customHeight="1">
      <c r="A863" s="4"/>
      <c r="B863" s="4"/>
      <c r="C863" s="30"/>
      <c r="D863" s="4"/>
      <c r="E863" s="6"/>
      <c r="F863" s="30"/>
      <c r="G863" s="6"/>
      <c r="H863" s="6"/>
      <c r="I863" s="6"/>
      <c r="J863" s="6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spans="1:36" ht="11.25" customHeight="1">
      <c r="A864" s="4"/>
      <c r="B864" s="4"/>
      <c r="C864" s="30"/>
      <c r="D864" s="4"/>
      <c r="E864" s="6"/>
      <c r="F864" s="30"/>
      <c r="G864" s="6"/>
      <c r="H864" s="6"/>
      <c r="I864" s="6"/>
      <c r="J864" s="6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spans="1:36" ht="11.25" customHeight="1">
      <c r="A865" s="4"/>
      <c r="B865" s="4"/>
      <c r="C865" s="30"/>
      <c r="D865" s="4"/>
      <c r="E865" s="6"/>
      <c r="F865" s="30"/>
      <c r="G865" s="6"/>
      <c r="H865" s="6"/>
      <c r="I865" s="6"/>
      <c r="J865" s="6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spans="1:36" ht="11.25" customHeight="1">
      <c r="A866" s="4"/>
      <c r="B866" s="4"/>
      <c r="C866" s="30"/>
      <c r="D866" s="4"/>
      <c r="E866" s="6"/>
      <c r="F866" s="30"/>
      <c r="G866" s="6"/>
      <c r="H866" s="6"/>
      <c r="I866" s="6"/>
      <c r="J866" s="6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spans="1:36" ht="11.25" customHeight="1">
      <c r="A867" s="4"/>
      <c r="B867" s="4"/>
      <c r="C867" s="30"/>
      <c r="D867" s="4"/>
      <c r="E867" s="6"/>
      <c r="F867" s="30"/>
      <c r="G867" s="6"/>
      <c r="H867" s="6"/>
      <c r="I867" s="6"/>
      <c r="J867" s="6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spans="1:36" ht="11.25" customHeight="1">
      <c r="A868" s="4"/>
      <c r="B868" s="4"/>
      <c r="C868" s="30"/>
      <c r="D868" s="4"/>
      <c r="E868" s="6"/>
      <c r="F868" s="30"/>
      <c r="G868" s="6"/>
      <c r="H868" s="6"/>
      <c r="I868" s="6"/>
      <c r="J868" s="6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spans="1:36" ht="11.25" customHeight="1">
      <c r="A869" s="4"/>
      <c r="B869" s="4"/>
      <c r="C869" s="30"/>
      <c r="D869" s="4"/>
      <c r="E869" s="6"/>
      <c r="F869" s="30"/>
      <c r="G869" s="6"/>
      <c r="H869" s="6"/>
      <c r="I869" s="6"/>
      <c r="J869" s="6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spans="1:36" ht="11.25" customHeight="1">
      <c r="A870" s="4"/>
      <c r="B870" s="4"/>
      <c r="C870" s="30"/>
      <c r="D870" s="4"/>
      <c r="E870" s="6"/>
      <c r="F870" s="30"/>
      <c r="G870" s="6"/>
      <c r="H870" s="6"/>
      <c r="I870" s="6"/>
      <c r="J870" s="6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spans="1:36" ht="11.25" customHeight="1">
      <c r="A871" s="4"/>
      <c r="B871" s="4"/>
      <c r="C871" s="30"/>
      <c r="D871" s="4"/>
      <c r="E871" s="6"/>
      <c r="F871" s="30"/>
      <c r="G871" s="6"/>
      <c r="H871" s="6"/>
      <c r="I871" s="6"/>
      <c r="J871" s="6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spans="1:36" ht="11.25" customHeight="1">
      <c r="A872" s="4"/>
      <c r="B872" s="4"/>
      <c r="C872" s="30"/>
      <c r="D872" s="4"/>
      <c r="E872" s="6"/>
      <c r="F872" s="30"/>
      <c r="G872" s="6"/>
      <c r="H872" s="6"/>
      <c r="I872" s="6"/>
      <c r="J872" s="6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spans="1:36" ht="11.25" customHeight="1">
      <c r="A873" s="4"/>
      <c r="B873" s="4"/>
      <c r="C873" s="30"/>
      <c r="D873" s="4"/>
      <c r="E873" s="6"/>
      <c r="F873" s="30"/>
      <c r="G873" s="6"/>
      <c r="H873" s="6"/>
      <c r="I873" s="6"/>
      <c r="J873" s="6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spans="1:36" ht="11.25" customHeight="1">
      <c r="A874" s="4"/>
      <c r="B874" s="4"/>
      <c r="C874" s="30"/>
      <c r="D874" s="4"/>
      <c r="E874" s="6"/>
      <c r="F874" s="30"/>
      <c r="G874" s="6"/>
      <c r="H874" s="6"/>
      <c r="I874" s="6"/>
      <c r="J874" s="6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spans="1:36" ht="11.25" customHeight="1">
      <c r="A875" s="4"/>
      <c r="B875" s="4"/>
      <c r="C875" s="30"/>
      <c r="D875" s="4"/>
      <c r="E875" s="6"/>
      <c r="F875" s="30"/>
      <c r="G875" s="6"/>
      <c r="H875" s="6"/>
      <c r="I875" s="6"/>
      <c r="J875" s="6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spans="1:36" ht="11.25" customHeight="1">
      <c r="A876" s="4"/>
      <c r="B876" s="4"/>
      <c r="C876" s="30"/>
      <c r="D876" s="4"/>
      <c r="E876" s="6"/>
      <c r="F876" s="30"/>
      <c r="G876" s="6"/>
      <c r="H876" s="6"/>
      <c r="I876" s="6"/>
      <c r="J876" s="6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spans="1:36" ht="11.25" customHeight="1">
      <c r="A877" s="4"/>
      <c r="B877" s="4"/>
      <c r="C877" s="30"/>
      <c r="D877" s="4"/>
      <c r="E877" s="6"/>
      <c r="F877" s="30"/>
      <c r="G877" s="6"/>
      <c r="H877" s="6"/>
      <c r="I877" s="6"/>
      <c r="J877" s="6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spans="1:36" ht="11.25" customHeight="1">
      <c r="A878" s="4"/>
      <c r="B878" s="4"/>
      <c r="C878" s="30"/>
      <c r="D878" s="4"/>
      <c r="E878" s="6"/>
      <c r="F878" s="30"/>
      <c r="G878" s="6"/>
      <c r="H878" s="6"/>
      <c r="I878" s="6"/>
      <c r="J878" s="6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spans="1:36" ht="11.25" customHeight="1">
      <c r="A879" s="4"/>
      <c r="B879" s="4"/>
      <c r="C879" s="30"/>
      <c r="D879" s="4"/>
      <c r="E879" s="6"/>
      <c r="F879" s="30"/>
      <c r="G879" s="6"/>
      <c r="H879" s="6"/>
      <c r="I879" s="6"/>
      <c r="J879" s="6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spans="1:36" ht="11.25" customHeight="1">
      <c r="A880" s="4"/>
      <c r="B880" s="4"/>
      <c r="C880" s="30"/>
      <c r="D880" s="4"/>
      <c r="E880" s="6"/>
      <c r="F880" s="30"/>
      <c r="G880" s="6"/>
      <c r="H880" s="6"/>
      <c r="I880" s="6"/>
      <c r="J880" s="6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spans="1:36" ht="11.25" customHeight="1">
      <c r="A881" s="4"/>
      <c r="B881" s="4"/>
      <c r="C881" s="30"/>
      <c r="D881" s="4"/>
      <c r="E881" s="6"/>
      <c r="F881" s="30"/>
      <c r="G881" s="6"/>
      <c r="H881" s="6"/>
      <c r="I881" s="6"/>
      <c r="J881" s="6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spans="1:36" ht="11.25" customHeight="1">
      <c r="A882" s="4"/>
      <c r="B882" s="4"/>
      <c r="C882" s="30"/>
      <c r="D882" s="4"/>
      <c r="E882" s="6"/>
      <c r="F882" s="30"/>
      <c r="G882" s="6"/>
      <c r="H882" s="6"/>
      <c r="I882" s="6"/>
      <c r="J882" s="6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spans="1:36" ht="11.25" customHeight="1">
      <c r="A883" s="4"/>
      <c r="B883" s="4"/>
      <c r="C883" s="30"/>
      <c r="D883" s="4"/>
      <c r="E883" s="6"/>
      <c r="F883" s="30"/>
      <c r="G883" s="6"/>
      <c r="H883" s="6"/>
      <c r="I883" s="6"/>
      <c r="J883" s="6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spans="1:36" ht="11.25" customHeight="1">
      <c r="A884" s="4"/>
      <c r="B884" s="4"/>
      <c r="C884" s="30"/>
      <c r="D884" s="4"/>
      <c r="E884" s="6"/>
      <c r="F884" s="30"/>
      <c r="G884" s="6"/>
      <c r="H884" s="6"/>
      <c r="I884" s="6"/>
      <c r="J884" s="6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spans="1:36" ht="11.25" customHeight="1">
      <c r="A885" s="4"/>
      <c r="B885" s="4"/>
      <c r="C885" s="30"/>
      <c r="D885" s="4"/>
      <c r="E885" s="6"/>
      <c r="F885" s="30"/>
      <c r="G885" s="6"/>
      <c r="H885" s="6"/>
      <c r="I885" s="6"/>
      <c r="J885" s="6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spans="1:36" ht="11.25" customHeight="1">
      <c r="A886" s="4"/>
      <c r="B886" s="4"/>
      <c r="C886" s="30"/>
      <c r="D886" s="4"/>
      <c r="E886" s="6"/>
      <c r="F886" s="30"/>
      <c r="G886" s="6"/>
      <c r="H886" s="6"/>
      <c r="I886" s="6"/>
      <c r="J886" s="6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spans="1:36" ht="11.25" customHeight="1">
      <c r="A887" s="4"/>
      <c r="B887" s="4"/>
      <c r="C887" s="30"/>
      <c r="D887" s="4"/>
      <c r="E887" s="6"/>
      <c r="F887" s="30"/>
      <c r="G887" s="6"/>
      <c r="H887" s="6"/>
      <c r="I887" s="6"/>
      <c r="J887" s="6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spans="1:36" ht="11.25" customHeight="1">
      <c r="A888" s="4"/>
      <c r="B888" s="4"/>
      <c r="C888" s="30"/>
      <c r="D888" s="4"/>
      <c r="E888" s="6"/>
      <c r="F888" s="30"/>
      <c r="G888" s="6"/>
      <c r="H888" s="6"/>
      <c r="I888" s="6"/>
      <c r="J888" s="6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spans="1:36" ht="11.25" customHeight="1">
      <c r="A889" s="4"/>
      <c r="B889" s="4"/>
      <c r="C889" s="30"/>
      <c r="D889" s="4"/>
      <c r="E889" s="6"/>
      <c r="F889" s="30"/>
      <c r="G889" s="6"/>
      <c r="H889" s="6"/>
      <c r="I889" s="6"/>
      <c r="J889" s="6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spans="1:36" ht="11.25" customHeight="1">
      <c r="A890" s="4"/>
      <c r="B890" s="4"/>
      <c r="C890" s="30"/>
      <c r="D890" s="4"/>
      <c r="E890" s="6"/>
      <c r="F890" s="30"/>
      <c r="G890" s="6"/>
      <c r="H890" s="6"/>
      <c r="I890" s="6"/>
      <c r="J890" s="6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spans="1:36" ht="11.25" customHeight="1">
      <c r="A891" s="4"/>
      <c r="B891" s="4"/>
      <c r="C891" s="30"/>
      <c r="D891" s="4"/>
      <c r="E891" s="6"/>
      <c r="F891" s="30"/>
      <c r="G891" s="6"/>
      <c r="H891" s="6"/>
      <c r="I891" s="6"/>
      <c r="J891" s="6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spans="1:36" ht="11.25" customHeight="1">
      <c r="A892" s="4"/>
      <c r="B892" s="4"/>
      <c r="C892" s="30"/>
      <c r="D892" s="4"/>
      <c r="E892" s="6"/>
      <c r="F892" s="30"/>
      <c r="G892" s="6"/>
      <c r="H892" s="6"/>
      <c r="I892" s="6"/>
      <c r="J892" s="6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spans="1:36" ht="11.25" customHeight="1">
      <c r="A893" s="4"/>
      <c r="B893" s="4"/>
      <c r="C893" s="30"/>
      <c r="D893" s="4"/>
      <c r="E893" s="6"/>
      <c r="F893" s="30"/>
      <c r="G893" s="6"/>
      <c r="H893" s="6"/>
      <c r="I893" s="6"/>
      <c r="J893" s="6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spans="1:36" ht="11.25" customHeight="1">
      <c r="A894" s="4"/>
      <c r="B894" s="4"/>
      <c r="C894" s="30"/>
      <c r="D894" s="4"/>
      <c r="E894" s="6"/>
      <c r="F894" s="30"/>
      <c r="G894" s="6"/>
      <c r="H894" s="6"/>
      <c r="I894" s="6"/>
      <c r="J894" s="6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spans="1:36" ht="11.25" customHeight="1">
      <c r="A895" s="4"/>
      <c r="B895" s="4"/>
      <c r="C895" s="30"/>
      <c r="D895" s="4"/>
      <c r="E895" s="6"/>
      <c r="F895" s="30"/>
      <c r="G895" s="6"/>
      <c r="H895" s="6"/>
      <c r="I895" s="6"/>
      <c r="J895" s="6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spans="1:36" ht="11.25" customHeight="1">
      <c r="A896" s="4"/>
      <c r="B896" s="4"/>
      <c r="C896" s="30"/>
      <c r="D896" s="4"/>
      <c r="E896" s="6"/>
      <c r="F896" s="30"/>
      <c r="G896" s="6"/>
      <c r="H896" s="6"/>
      <c r="I896" s="6"/>
      <c r="J896" s="6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spans="1:36" ht="11.25" customHeight="1">
      <c r="A897" s="4"/>
      <c r="B897" s="4"/>
      <c r="C897" s="30"/>
      <c r="D897" s="4"/>
      <c r="E897" s="6"/>
      <c r="F897" s="30"/>
      <c r="G897" s="6"/>
      <c r="H897" s="6"/>
      <c r="I897" s="6"/>
      <c r="J897" s="6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spans="1:36" ht="11.25" customHeight="1">
      <c r="A898" s="4"/>
      <c r="B898" s="4"/>
      <c r="C898" s="30"/>
      <c r="D898" s="4"/>
      <c r="E898" s="6"/>
      <c r="F898" s="30"/>
      <c r="G898" s="6"/>
      <c r="H898" s="6"/>
      <c r="I898" s="6"/>
      <c r="J898" s="6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spans="1:36" ht="11.25" customHeight="1">
      <c r="A899" s="4"/>
      <c r="B899" s="4"/>
      <c r="C899" s="30"/>
      <c r="D899" s="4"/>
      <c r="E899" s="6"/>
      <c r="F899" s="30"/>
      <c r="G899" s="6"/>
      <c r="H899" s="6"/>
      <c r="I899" s="6"/>
      <c r="J899" s="6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spans="1:36" ht="11.25" customHeight="1">
      <c r="A900" s="4"/>
      <c r="B900" s="4"/>
      <c r="C900" s="30"/>
      <c r="D900" s="4"/>
      <c r="E900" s="6"/>
      <c r="F900" s="30"/>
      <c r="G900" s="6"/>
      <c r="H900" s="6"/>
      <c r="I900" s="6"/>
      <c r="J900" s="6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spans="1:36" ht="11.25" customHeight="1">
      <c r="A901" s="4"/>
      <c r="B901" s="4"/>
      <c r="C901" s="30"/>
      <c r="D901" s="4"/>
      <c r="E901" s="6"/>
      <c r="F901" s="30"/>
      <c r="G901" s="6"/>
      <c r="H901" s="6"/>
      <c r="I901" s="6"/>
      <c r="J901" s="6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spans="1:36" ht="11.25" customHeight="1">
      <c r="A902" s="4"/>
      <c r="B902" s="4"/>
      <c r="C902" s="30"/>
      <c r="D902" s="4"/>
      <c r="E902" s="6"/>
      <c r="F902" s="30"/>
      <c r="G902" s="6"/>
      <c r="H902" s="6"/>
      <c r="I902" s="6"/>
      <c r="J902" s="6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spans="1:36" ht="11.25" customHeight="1">
      <c r="A903" s="4"/>
      <c r="B903" s="4"/>
      <c r="C903" s="30"/>
      <c r="D903" s="4"/>
      <c r="E903" s="6"/>
      <c r="F903" s="30"/>
      <c r="G903" s="6"/>
      <c r="H903" s="6"/>
      <c r="I903" s="6"/>
      <c r="J903" s="6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spans="1:36" ht="11.25" customHeight="1">
      <c r="A904" s="4"/>
      <c r="B904" s="4"/>
      <c r="C904" s="30"/>
      <c r="D904" s="4"/>
      <c r="E904" s="6"/>
      <c r="F904" s="30"/>
      <c r="G904" s="6"/>
      <c r="H904" s="6"/>
      <c r="I904" s="6"/>
      <c r="J904" s="6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spans="1:36" ht="11.25" customHeight="1">
      <c r="A905" s="4"/>
      <c r="B905" s="4"/>
      <c r="C905" s="30"/>
      <c r="D905" s="4"/>
      <c r="E905" s="6"/>
      <c r="F905" s="30"/>
      <c r="G905" s="6"/>
      <c r="H905" s="6"/>
      <c r="I905" s="6"/>
      <c r="J905" s="6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spans="1:36" ht="11.25" customHeight="1">
      <c r="A906" s="4"/>
      <c r="B906" s="4"/>
      <c r="C906" s="30"/>
      <c r="D906" s="4"/>
      <c r="E906" s="6"/>
      <c r="F906" s="30"/>
      <c r="G906" s="6"/>
      <c r="H906" s="6"/>
      <c r="I906" s="6"/>
      <c r="J906" s="6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spans="1:36" ht="11.25" customHeight="1">
      <c r="A907" s="4"/>
      <c r="B907" s="4"/>
      <c r="C907" s="30"/>
      <c r="D907" s="4"/>
      <c r="E907" s="6"/>
      <c r="F907" s="30"/>
      <c r="G907" s="6"/>
      <c r="H907" s="6"/>
      <c r="I907" s="6"/>
      <c r="J907" s="6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spans="1:36" ht="11.25" customHeight="1">
      <c r="A908" s="4"/>
      <c r="B908" s="4"/>
      <c r="C908" s="30"/>
      <c r="D908" s="4"/>
      <c r="E908" s="6"/>
      <c r="F908" s="30"/>
      <c r="G908" s="6"/>
      <c r="H908" s="6"/>
      <c r="I908" s="6"/>
      <c r="J908" s="6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spans="1:36" ht="11.25" customHeight="1">
      <c r="A909" s="4"/>
      <c r="B909" s="4"/>
      <c r="C909" s="30"/>
      <c r="D909" s="4"/>
      <c r="E909" s="6"/>
      <c r="F909" s="30"/>
      <c r="G909" s="6"/>
      <c r="H909" s="6"/>
      <c r="I909" s="6"/>
      <c r="J909" s="6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spans="1:36" ht="11.25" customHeight="1">
      <c r="A910" s="4"/>
      <c r="B910" s="4"/>
      <c r="C910" s="30"/>
      <c r="D910" s="4"/>
      <c r="E910" s="6"/>
      <c r="F910" s="30"/>
      <c r="G910" s="6"/>
      <c r="H910" s="6"/>
      <c r="I910" s="6"/>
      <c r="J910" s="6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spans="1:36" ht="11.25" customHeight="1">
      <c r="A911" s="4"/>
      <c r="B911" s="4"/>
      <c r="C911" s="30"/>
      <c r="D911" s="4"/>
      <c r="E911" s="6"/>
      <c r="F911" s="30"/>
      <c r="G911" s="6"/>
      <c r="H911" s="6"/>
      <c r="I911" s="6"/>
      <c r="J911" s="6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spans="1:36" ht="11.25" customHeight="1">
      <c r="A912" s="4"/>
      <c r="B912" s="4"/>
      <c r="C912" s="30"/>
      <c r="D912" s="4"/>
      <c r="E912" s="6"/>
      <c r="F912" s="30"/>
      <c r="G912" s="6"/>
      <c r="H912" s="6"/>
      <c r="I912" s="6"/>
      <c r="J912" s="6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spans="1:36" ht="11.25" customHeight="1">
      <c r="A913" s="4"/>
      <c r="B913" s="4"/>
      <c r="C913" s="30"/>
      <c r="D913" s="4"/>
      <c r="E913" s="6"/>
      <c r="F913" s="30"/>
      <c r="G913" s="6"/>
      <c r="H913" s="6"/>
      <c r="I913" s="6"/>
      <c r="J913" s="6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spans="1:36" ht="11.25" customHeight="1">
      <c r="A914" s="4"/>
      <c r="B914" s="4"/>
      <c r="C914" s="30"/>
      <c r="D914" s="4"/>
      <c r="E914" s="6"/>
      <c r="F914" s="30"/>
      <c r="G914" s="6"/>
      <c r="H914" s="6"/>
      <c r="I914" s="6"/>
      <c r="J914" s="6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spans="1:36" ht="11.25" customHeight="1">
      <c r="A915" s="4"/>
      <c r="B915" s="4"/>
      <c r="C915" s="30"/>
      <c r="D915" s="4"/>
      <c r="E915" s="6"/>
      <c r="F915" s="30"/>
      <c r="G915" s="6"/>
      <c r="H915" s="6"/>
      <c r="I915" s="6"/>
      <c r="J915" s="6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spans="1:36" ht="11.25" customHeight="1">
      <c r="A916" s="4"/>
      <c r="B916" s="4"/>
      <c r="C916" s="30"/>
      <c r="D916" s="4"/>
      <c r="E916" s="6"/>
      <c r="F916" s="30"/>
      <c r="G916" s="6"/>
      <c r="H916" s="6"/>
      <c r="I916" s="6"/>
      <c r="J916" s="6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spans="1:36" ht="11.25" customHeight="1">
      <c r="A917" s="4"/>
      <c r="B917" s="4"/>
      <c r="C917" s="30"/>
      <c r="D917" s="4"/>
      <c r="E917" s="6"/>
      <c r="F917" s="30"/>
      <c r="G917" s="6"/>
      <c r="H917" s="6"/>
      <c r="I917" s="6"/>
      <c r="J917" s="6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spans="1:36" ht="11.25" customHeight="1">
      <c r="A918" s="4"/>
      <c r="B918" s="4"/>
      <c r="C918" s="30"/>
      <c r="D918" s="4"/>
      <c r="E918" s="6"/>
      <c r="F918" s="30"/>
      <c r="G918" s="6"/>
      <c r="H918" s="6"/>
      <c r="I918" s="6"/>
      <c r="J918" s="6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spans="1:36" ht="11.25" customHeight="1">
      <c r="A919" s="4"/>
      <c r="B919" s="4"/>
      <c r="C919" s="30"/>
      <c r="D919" s="4"/>
      <c r="E919" s="6"/>
      <c r="F919" s="30"/>
      <c r="G919" s="6"/>
      <c r="H919" s="6"/>
      <c r="I919" s="6"/>
      <c r="J919" s="6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spans="1:36" ht="11.25" customHeight="1">
      <c r="A920" s="4"/>
      <c r="B920" s="4"/>
      <c r="C920" s="30"/>
      <c r="D920" s="4"/>
      <c r="E920" s="6"/>
      <c r="F920" s="30"/>
      <c r="G920" s="6"/>
      <c r="H920" s="6"/>
      <c r="I920" s="6"/>
      <c r="J920" s="6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spans="1:36" ht="11.25" customHeight="1">
      <c r="A921" s="4"/>
      <c r="B921" s="4"/>
      <c r="C921" s="30"/>
      <c r="D921" s="4"/>
      <c r="E921" s="6"/>
      <c r="F921" s="30"/>
      <c r="G921" s="6"/>
      <c r="H921" s="6"/>
      <c r="I921" s="6"/>
      <c r="J921" s="6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spans="1:36" ht="11.25" customHeight="1">
      <c r="A922" s="4"/>
      <c r="B922" s="4"/>
      <c r="C922" s="30"/>
      <c r="D922" s="4"/>
      <c r="E922" s="6"/>
      <c r="F922" s="30"/>
      <c r="G922" s="6"/>
      <c r="H922" s="6"/>
      <c r="I922" s="6"/>
      <c r="J922" s="6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spans="1:36" ht="11.25" customHeight="1">
      <c r="A923" s="4"/>
      <c r="B923" s="4"/>
      <c r="C923" s="30"/>
      <c r="D923" s="4"/>
      <c r="E923" s="6"/>
      <c r="F923" s="30"/>
      <c r="G923" s="6"/>
      <c r="H923" s="6"/>
      <c r="I923" s="6"/>
      <c r="J923" s="6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spans="1:36" ht="11.25" customHeight="1">
      <c r="A924" s="4"/>
      <c r="B924" s="4"/>
      <c r="C924" s="30"/>
      <c r="D924" s="4"/>
      <c r="E924" s="6"/>
      <c r="F924" s="30"/>
      <c r="G924" s="6"/>
      <c r="H924" s="6"/>
      <c r="I924" s="6"/>
      <c r="J924" s="6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spans="1:36" ht="11.25" customHeight="1">
      <c r="A925" s="4"/>
      <c r="B925" s="4"/>
      <c r="C925" s="30"/>
      <c r="D925" s="4"/>
      <c r="E925" s="6"/>
      <c r="F925" s="30"/>
      <c r="G925" s="6"/>
      <c r="H925" s="6"/>
      <c r="I925" s="6"/>
      <c r="J925" s="6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spans="1:36" ht="11.25" customHeight="1">
      <c r="A926" s="4"/>
      <c r="B926" s="4"/>
      <c r="C926" s="30"/>
      <c r="D926" s="4"/>
      <c r="E926" s="6"/>
      <c r="F926" s="30"/>
      <c r="G926" s="6"/>
      <c r="H926" s="6"/>
      <c r="I926" s="6"/>
      <c r="J926" s="6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spans="1:36" ht="11.25" customHeight="1">
      <c r="A927" s="4"/>
      <c r="B927" s="4"/>
      <c r="C927" s="30"/>
      <c r="D927" s="4"/>
      <c r="E927" s="6"/>
      <c r="F927" s="30"/>
      <c r="G927" s="6"/>
      <c r="H927" s="6"/>
      <c r="I927" s="6"/>
      <c r="J927" s="6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spans="1:36" ht="11.25" customHeight="1">
      <c r="A928" s="4"/>
      <c r="B928" s="4"/>
      <c r="C928" s="30"/>
      <c r="D928" s="4"/>
      <c r="E928" s="6"/>
      <c r="F928" s="30"/>
      <c r="G928" s="6"/>
      <c r="H928" s="6"/>
      <c r="I928" s="6"/>
      <c r="J928" s="6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spans="1:36" ht="11.25" customHeight="1">
      <c r="A929" s="4"/>
      <c r="B929" s="4"/>
      <c r="C929" s="30"/>
      <c r="D929" s="4"/>
      <c r="E929" s="6"/>
      <c r="F929" s="30"/>
      <c r="G929" s="6"/>
      <c r="H929" s="6"/>
      <c r="I929" s="6"/>
      <c r="J929" s="6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spans="1:36" ht="11.25" customHeight="1">
      <c r="A930" s="4"/>
      <c r="B930" s="4"/>
      <c r="C930" s="30"/>
      <c r="D930" s="4"/>
      <c r="E930" s="6"/>
      <c r="F930" s="30"/>
      <c r="G930" s="6"/>
      <c r="H930" s="6"/>
      <c r="I930" s="6"/>
      <c r="J930" s="6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spans="1:36" ht="11.25" customHeight="1">
      <c r="A931" s="4"/>
      <c r="B931" s="4"/>
      <c r="C931" s="30"/>
      <c r="D931" s="4"/>
      <c r="E931" s="6"/>
      <c r="F931" s="30"/>
      <c r="G931" s="6"/>
      <c r="H931" s="6"/>
      <c r="I931" s="6"/>
      <c r="J931" s="6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spans="1:36" ht="11.25" customHeight="1">
      <c r="A932" s="4"/>
      <c r="B932" s="4"/>
      <c r="C932" s="30"/>
      <c r="D932" s="4"/>
      <c r="E932" s="6"/>
      <c r="F932" s="30"/>
      <c r="G932" s="6"/>
      <c r="H932" s="6"/>
      <c r="I932" s="6"/>
      <c r="J932" s="6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spans="1:36" ht="11.25" customHeight="1">
      <c r="A933" s="4"/>
      <c r="B933" s="4"/>
      <c r="C933" s="30"/>
      <c r="D933" s="4"/>
      <c r="E933" s="6"/>
      <c r="F933" s="30"/>
      <c r="G933" s="6"/>
      <c r="H933" s="6"/>
      <c r="I933" s="6"/>
      <c r="J933" s="6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spans="1:36" ht="11.25" customHeight="1">
      <c r="A934" s="4"/>
      <c r="B934" s="4"/>
      <c r="C934" s="30"/>
      <c r="D934" s="4"/>
      <c r="E934" s="6"/>
      <c r="F934" s="30"/>
      <c r="G934" s="6"/>
      <c r="H934" s="6"/>
      <c r="I934" s="6"/>
      <c r="J934" s="6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spans="1:36" ht="11.25" customHeight="1">
      <c r="A935" s="4"/>
      <c r="B935" s="4"/>
      <c r="C935" s="30"/>
      <c r="D935" s="4"/>
      <c r="E935" s="6"/>
      <c r="F935" s="30"/>
      <c r="G935" s="6"/>
      <c r="H935" s="6"/>
      <c r="I935" s="6"/>
      <c r="J935" s="6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 ht="11.25" customHeight="1">
      <c r="A936" s="4"/>
      <c r="B936" s="4"/>
      <c r="C936" s="30"/>
      <c r="D936" s="4"/>
      <c r="E936" s="6"/>
      <c r="F936" s="30"/>
      <c r="G936" s="6"/>
      <c r="H936" s="6"/>
      <c r="I936" s="6"/>
      <c r="J936" s="6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spans="1:36" ht="11.25" customHeight="1">
      <c r="A937" s="4"/>
      <c r="B937" s="4"/>
      <c r="C937" s="30"/>
      <c r="D937" s="4"/>
      <c r="E937" s="6"/>
      <c r="F937" s="30"/>
      <c r="G937" s="6"/>
      <c r="H937" s="6"/>
      <c r="I937" s="6"/>
      <c r="J937" s="6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spans="1:36" ht="11.25" customHeight="1">
      <c r="A938" s="4"/>
      <c r="B938" s="4"/>
      <c r="C938" s="30"/>
      <c r="D938" s="4"/>
      <c r="E938" s="6"/>
      <c r="F938" s="30"/>
      <c r="G938" s="6"/>
      <c r="H938" s="6"/>
      <c r="I938" s="6"/>
      <c r="J938" s="6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spans="1:36" ht="11.25" customHeight="1">
      <c r="A939" s="4"/>
      <c r="B939" s="4"/>
      <c r="C939" s="30"/>
      <c r="D939" s="4"/>
      <c r="E939" s="6"/>
      <c r="F939" s="30"/>
      <c r="G939" s="6"/>
      <c r="H939" s="6"/>
      <c r="I939" s="6"/>
      <c r="J939" s="6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spans="1:36" ht="11.25" customHeight="1">
      <c r="A940" s="4"/>
      <c r="B940" s="4"/>
      <c r="C940" s="30"/>
      <c r="D940" s="4"/>
      <c r="E940" s="6"/>
      <c r="F940" s="30"/>
      <c r="G940" s="6"/>
      <c r="H940" s="6"/>
      <c r="I940" s="6"/>
      <c r="J940" s="6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spans="1:36" ht="11.25" customHeight="1">
      <c r="A941" s="4"/>
      <c r="B941" s="4"/>
      <c r="C941" s="30"/>
      <c r="D941" s="4"/>
      <c r="E941" s="6"/>
      <c r="F941" s="30"/>
      <c r="G941" s="6"/>
      <c r="H941" s="6"/>
      <c r="I941" s="6"/>
      <c r="J941" s="6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spans="1:36" ht="11.25" customHeight="1">
      <c r="A942" s="4"/>
      <c r="B942" s="4"/>
      <c r="C942" s="30"/>
      <c r="D942" s="4"/>
      <c r="E942" s="6"/>
      <c r="F942" s="30"/>
      <c r="G942" s="6"/>
      <c r="H942" s="6"/>
      <c r="I942" s="6"/>
      <c r="J942" s="6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spans="1:36" ht="11.25" customHeight="1">
      <c r="A943" s="4"/>
      <c r="B943" s="4"/>
      <c r="C943" s="30"/>
      <c r="D943" s="4"/>
      <c r="E943" s="6"/>
      <c r="F943" s="30"/>
      <c r="G943" s="6"/>
      <c r="H943" s="6"/>
      <c r="I943" s="6"/>
      <c r="J943" s="6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spans="1:36" ht="11.25" customHeight="1">
      <c r="A944" s="4"/>
      <c r="B944" s="4"/>
      <c r="C944" s="30"/>
      <c r="D944" s="4"/>
      <c r="E944" s="6"/>
      <c r="F944" s="30"/>
      <c r="G944" s="6"/>
      <c r="H944" s="6"/>
      <c r="I944" s="6"/>
      <c r="J944" s="6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spans="1:36" ht="11.25" customHeight="1">
      <c r="A945" s="4"/>
      <c r="B945" s="4"/>
      <c r="C945" s="30"/>
      <c r="D945" s="4"/>
      <c r="E945" s="6"/>
      <c r="F945" s="30"/>
      <c r="G945" s="6"/>
      <c r="H945" s="6"/>
      <c r="I945" s="6"/>
      <c r="J945" s="6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spans="1:36" ht="11.25" customHeight="1">
      <c r="A946" s="4"/>
      <c r="B946" s="4"/>
      <c r="C946" s="30"/>
      <c r="D946" s="4"/>
      <c r="E946" s="6"/>
      <c r="F946" s="30"/>
      <c r="G946" s="6"/>
      <c r="H946" s="6"/>
      <c r="I946" s="6"/>
      <c r="J946" s="6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spans="1:36" ht="11.25" customHeight="1">
      <c r="A947" s="4"/>
      <c r="B947" s="4"/>
      <c r="C947" s="30"/>
      <c r="D947" s="4"/>
      <c r="E947" s="6"/>
      <c r="F947" s="30"/>
      <c r="G947" s="6"/>
      <c r="H947" s="6"/>
      <c r="I947" s="6"/>
      <c r="J947" s="6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spans="1:36" ht="11.25" customHeight="1">
      <c r="A948" s="4"/>
      <c r="B948" s="4"/>
      <c r="C948" s="30"/>
      <c r="D948" s="4"/>
      <c r="E948" s="6"/>
      <c r="F948" s="30"/>
      <c r="G948" s="6"/>
      <c r="H948" s="6"/>
      <c r="I948" s="6"/>
      <c r="J948" s="6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 ht="11.25" customHeight="1">
      <c r="A949" s="4"/>
      <c r="B949" s="4"/>
      <c r="C949" s="30"/>
      <c r="D949" s="4"/>
      <c r="E949" s="6"/>
      <c r="F949" s="30"/>
      <c r="G949" s="6"/>
      <c r="H949" s="6"/>
      <c r="I949" s="6"/>
      <c r="J949" s="6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spans="1:36" ht="11.25" customHeight="1">
      <c r="A950" s="4"/>
      <c r="B950" s="4"/>
      <c r="C950" s="30"/>
      <c r="D950" s="4"/>
      <c r="E950" s="6"/>
      <c r="F950" s="30"/>
      <c r="G950" s="6"/>
      <c r="H950" s="6"/>
      <c r="I950" s="6"/>
      <c r="J950" s="6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spans="1:36" ht="11.25" customHeight="1">
      <c r="A951" s="4"/>
      <c r="B951" s="4"/>
      <c r="C951" s="30"/>
      <c r="D951" s="4"/>
      <c r="E951" s="6"/>
      <c r="F951" s="30"/>
      <c r="G951" s="6"/>
      <c r="H951" s="6"/>
      <c r="I951" s="6"/>
      <c r="J951" s="6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spans="1:36" ht="11.25" customHeight="1">
      <c r="A952" s="4"/>
      <c r="B952" s="4"/>
      <c r="C952" s="30"/>
      <c r="D952" s="4"/>
      <c r="E952" s="6"/>
      <c r="F952" s="30"/>
      <c r="G952" s="6"/>
      <c r="H952" s="6"/>
      <c r="I952" s="6"/>
      <c r="J952" s="6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spans="1:36" ht="11.25" customHeight="1">
      <c r="A953" s="4"/>
      <c r="B953" s="4"/>
      <c r="C953" s="30"/>
      <c r="D953" s="4"/>
      <c r="E953" s="6"/>
      <c r="F953" s="30"/>
      <c r="G953" s="6"/>
      <c r="H953" s="6"/>
      <c r="I953" s="6"/>
      <c r="J953" s="6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spans="1:36" ht="11.25" customHeight="1">
      <c r="A954" s="4"/>
      <c r="B954" s="4"/>
      <c r="C954" s="30"/>
      <c r="D954" s="4"/>
      <c r="E954" s="6"/>
      <c r="F954" s="30"/>
      <c r="G954" s="6"/>
      <c r="H954" s="6"/>
      <c r="I954" s="6"/>
      <c r="J954" s="6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spans="1:36" ht="11.25" customHeight="1">
      <c r="A955" s="4"/>
      <c r="B955" s="4"/>
      <c r="C955" s="30"/>
      <c r="D955" s="4"/>
      <c r="E955" s="6"/>
      <c r="F955" s="30"/>
      <c r="G955" s="6"/>
      <c r="H955" s="6"/>
      <c r="I955" s="6"/>
      <c r="J955" s="6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spans="1:36" ht="11.25" customHeight="1">
      <c r="A956" s="4"/>
      <c r="B956" s="4"/>
      <c r="C956" s="30"/>
      <c r="D956" s="4"/>
      <c r="E956" s="6"/>
      <c r="F956" s="30"/>
      <c r="G956" s="6"/>
      <c r="H956" s="6"/>
      <c r="I956" s="6"/>
      <c r="J956" s="6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spans="1:36" ht="11.25" customHeight="1">
      <c r="A957" s="4"/>
      <c r="B957" s="4"/>
      <c r="C957" s="30"/>
      <c r="D957" s="4"/>
      <c r="E957" s="6"/>
      <c r="F957" s="30"/>
      <c r="G957" s="6"/>
      <c r="H957" s="6"/>
      <c r="I957" s="6"/>
      <c r="J957" s="6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spans="1:36" ht="11.25" customHeight="1">
      <c r="A958" s="4"/>
      <c r="B958" s="4"/>
      <c r="C958" s="30"/>
      <c r="D958" s="4"/>
      <c r="E958" s="6"/>
      <c r="F958" s="30"/>
      <c r="G958" s="6"/>
      <c r="H958" s="6"/>
      <c r="I958" s="6"/>
      <c r="J958" s="6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spans="1:36" ht="11.25" customHeight="1">
      <c r="A959" s="4"/>
      <c r="B959" s="4"/>
      <c r="C959" s="30"/>
      <c r="D959" s="4"/>
      <c r="E959" s="6"/>
      <c r="F959" s="30"/>
      <c r="G959" s="6"/>
      <c r="H959" s="6"/>
      <c r="I959" s="6"/>
      <c r="J959" s="6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spans="1:36" ht="11.25" customHeight="1">
      <c r="A960" s="4"/>
      <c r="B960" s="4"/>
      <c r="C960" s="30"/>
      <c r="D960" s="4"/>
      <c r="E960" s="6"/>
      <c r="F960" s="30"/>
      <c r="G960" s="6"/>
      <c r="H960" s="6"/>
      <c r="I960" s="6"/>
      <c r="J960" s="6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spans="1:36" ht="11.25" customHeight="1">
      <c r="A961" s="4"/>
      <c r="B961" s="4"/>
      <c r="C961" s="30"/>
      <c r="D961" s="4"/>
      <c r="E961" s="6"/>
      <c r="F961" s="30"/>
      <c r="G961" s="6"/>
      <c r="H961" s="6"/>
      <c r="I961" s="6"/>
      <c r="J961" s="6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spans="1:36" ht="11.25" customHeight="1">
      <c r="A962" s="4"/>
      <c r="B962" s="4"/>
      <c r="C962" s="30"/>
      <c r="D962" s="4"/>
      <c r="E962" s="6"/>
      <c r="F962" s="30"/>
      <c r="G962" s="6"/>
      <c r="H962" s="6"/>
      <c r="I962" s="6"/>
      <c r="J962" s="6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spans="1:36" ht="11.25" customHeight="1">
      <c r="A963" s="4"/>
      <c r="B963" s="4"/>
      <c r="C963" s="30"/>
      <c r="D963" s="4"/>
      <c r="E963" s="6"/>
      <c r="F963" s="30"/>
      <c r="G963" s="6"/>
      <c r="H963" s="6"/>
      <c r="I963" s="6"/>
      <c r="J963" s="6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spans="1:36" ht="11.25" customHeight="1">
      <c r="A964" s="4"/>
      <c r="B964" s="4"/>
      <c r="C964" s="30"/>
      <c r="D964" s="4"/>
      <c r="E964" s="6"/>
      <c r="F964" s="30"/>
      <c r="G964" s="6"/>
      <c r="H964" s="6"/>
      <c r="I964" s="6"/>
      <c r="J964" s="6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spans="1:36" ht="11.25" customHeight="1">
      <c r="A965" s="4"/>
      <c r="B965" s="4"/>
      <c r="C965" s="30"/>
      <c r="D965" s="4"/>
      <c r="E965" s="6"/>
      <c r="F965" s="30"/>
      <c r="G965" s="6"/>
      <c r="H965" s="6"/>
      <c r="I965" s="6"/>
      <c r="J965" s="6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spans="1:36" ht="11.25" customHeight="1">
      <c r="A966" s="4"/>
      <c r="B966" s="4"/>
      <c r="C966" s="30"/>
      <c r="D966" s="4"/>
      <c r="E966" s="6"/>
      <c r="F966" s="30"/>
      <c r="G966" s="6"/>
      <c r="H966" s="6"/>
      <c r="I966" s="6"/>
      <c r="J966" s="6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spans="1:36" ht="11.25" customHeight="1">
      <c r="A967" s="4"/>
      <c r="B967" s="4"/>
      <c r="C967" s="30"/>
      <c r="D967" s="4"/>
      <c r="E967" s="6"/>
      <c r="F967" s="30"/>
      <c r="G967" s="6"/>
      <c r="H967" s="6"/>
      <c r="I967" s="6"/>
      <c r="J967" s="6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spans="1:36" ht="11.25" customHeight="1">
      <c r="A968" s="4"/>
      <c r="B968" s="4"/>
      <c r="C968" s="30"/>
      <c r="D968" s="4"/>
      <c r="E968" s="6"/>
      <c r="F968" s="30"/>
      <c r="G968" s="6"/>
      <c r="H968" s="6"/>
      <c r="I968" s="6"/>
      <c r="J968" s="6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spans="1:36" ht="11.25" customHeight="1">
      <c r="A969" s="4"/>
      <c r="B969" s="4"/>
      <c r="C969" s="30"/>
      <c r="D969" s="4"/>
      <c r="E969" s="6"/>
      <c r="F969" s="30"/>
      <c r="G969" s="6"/>
      <c r="H969" s="6"/>
      <c r="I969" s="6"/>
      <c r="J969" s="6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spans="1:36" ht="11.25" customHeight="1">
      <c r="A970" s="4"/>
      <c r="B970" s="4"/>
      <c r="C970" s="30"/>
      <c r="D970" s="4"/>
      <c r="E970" s="6"/>
      <c r="F970" s="30"/>
      <c r="G970" s="6"/>
      <c r="H970" s="6"/>
      <c r="I970" s="6"/>
      <c r="J970" s="6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spans="1:36" ht="11.25" customHeight="1">
      <c r="A971" s="4"/>
      <c r="B971" s="4"/>
      <c r="C971" s="30"/>
      <c r="D971" s="4"/>
      <c r="E971" s="6"/>
      <c r="F971" s="30"/>
      <c r="G971" s="6"/>
      <c r="H971" s="6"/>
      <c r="I971" s="6"/>
      <c r="J971" s="6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spans="1:36" ht="11.25" customHeight="1">
      <c r="A972" s="4"/>
      <c r="B972" s="4"/>
      <c r="C972" s="30"/>
      <c r="D972" s="4"/>
      <c r="E972" s="6"/>
      <c r="F972" s="30"/>
      <c r="G972" s="6"/>
      <c r="H972" s="6"/>
      <c r="I972" s="6"/>
      <c r="J972" s="6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spans="1:36" ht="11.25" customHeight="1">
      <c r="A973" s="4"/>
      <c r="B973" s="4"/>
      <c r="C973" s="30"/>
      <c r="D973" s="4"/>
      <c r="E973" s="6"/>
      <c r="F973" s="30"/>
      <c r="G973" s="6"/>
      <c r="H973" s="6"/>
      <c r="I973" s="6"/>
      <c r="J973" s="6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spans="1:36" ht="11.25" customHeight="1">
      <c r="A974" s="4"/>
      <c r="B974" s="4"/>
      <c r="C974" s="30"/>
      <c r="D974" s="4"/>
      <c r="E974" s="6"/>
      <c r="F974" s="30"/>
      <c r="G974" s="6"/>
      <c r="H974" s="6"/>
      <c r="I974" s="6"/>
      <c r="J974" s="6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spans="1:36" ht="11.25" customHeight="1">
      <c r="A975" s="4"/>
      <c r="B975" s="4"/>
      <c r="C975" s="30"/>
      <c r="D975" s="4"/>
      <c r="E975" s="6"/>
      <c r="F975" s="30"/>
      <c r="G975" s="6"/>
      <c r="H975" s="6"/>
      <c r="I975" s="6"/>
      <c r="J975" s="6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spans="1:36" ht="11.25" customHeight="1">
      <c r="A976" s="4"/>
      <c r="B976" s="4"/>
      <c r="C976" s="30"/>
      <c r="D976" s="4"/>
      <c r="E976" s="6"/>
      <c r="F976" s="30"/>
      <c r="G976" s="6"/>
      <c r="H976" s="6"/>
      <c r="I976" s="6"/>
      <c r="J976" s="6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spans="1:36" ht="11.25" customHeight="1">
      <c r="A977" s="4"/>
      <c r="B977" s="4"/>
      <c r="C977" s="30"/>
      <c r="D977" s="4"/>
      <c r="E977" s="6"/>
      <c r="F977" s="30"/>
      <c r="G977" s="6"/>
      <c r="H977" s="6"/>
      <c r="I977" s="6"/>
      <c r="J977" s="6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spans="1:36" ht="11.25" customHeight="1">
      <c r="A978" s="4"/>
      <c r="B978" s="4"/>
      <c r="C978" s="30"/>
      <c r="D978" s="4"/>
      <c r="E978" s="6"/>
      <c r="F978" s="30"/>
      <c r="G978" s="6"/>
      <c r="H978" s="6"/>
      <c r="I978" s="6"/>
      <c r="J978" s="6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spans="1:36" ht="11.25" customHeight="1">
      <c r="A979" s="4"/>
      <c r="B979" s="4"/>
      <c r="C979" s="30"/>
      <c r="D979" s="4"/>
      <c r="E979" s="6"/>
      <c r="F979" s="30"/>
      <c r="G979" s="6"/>
      <c r="H979" s="6"/>
      <c r="I979" s="6"/>
      <c r="J979" s="6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spans="1:36" ht="11.25" customHeight="1">
      <c r="A980" s="4"/>
      <c r="B980" s="4"/>
      <c r="C980" s="30"/>
      <c r="D980" s="4"/>
      <c r="E980" s="6"/>
      <c r="F980" s="30"/>
      <c r="G980" s="6"/>
      <c r="H980" s="6"/>
      <c r="I980" s="6"/>
      <c r="J980" s="6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 ht="11.25" customHeight="1">
      <c r="A981" s="4"/>
      <c r="B981" s="4"/>
      <c r="C981" s="30"/>
      <c r="D981" s="4"/>
      <c r="E981" s="6"/>
      <c r="F981" s="30"/>
      <c r="G981" s="6"/>
      <c r="H981" s="6"/>
      <c r="I981" s="6"/>
      <c r="J981" s="6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spans="1:36" ht="11.25" customHeight="1">
      <c r="A982" s="4"/>
      <c r="B982" s="4"/>
      <c r="C982" s="30"/>
      <c r="D982" s="4"/>
      <c r="E982" s="6"/>
      <c r="F982" s="30"/>
      <c r="G982" s="6"/>
      <c r="H982" s="6"/>
      <c r="I982" s="6"/>
      <c r="J982" s="6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spans="1:36" ht="11.25" customHeight="1">
      <c r="A983" s="4"/>
      <c r="B983" s="4"/>
      <c r="C983" s="30"/>
      <c r="D983" s="4"/>
      <c r="E983" s="6"/>
      <c r="F983" s="30"/>
      <c r="G983" s="6"/>
      <c r="H983" s="6"/>
      <c r="I983" s="6"/>
      <c r="J983" s="6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spans="1:36" ht="11.25" customHeight="1">
      <c r="A984" s="4"/>
      <c r="B984" s="4"/>
      <c r="C984" s="30"/>
      <c r="D984" s="4"/>
      <c r="E984" s="6"/>
      <c r="F984" s="30"/>
      <c r="G984" s="6"/>
      <c r="H984" s="6"/>
      <c r="I984" s="6"/>
      <c r="J984" s="6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spans="1:36" ht="11.25" customHeight="1">
      <c r="A985" s="4"/>
      <c r="B985" s="4"/>
      <c r="C985" s="30"/>
      <c r="D985" s="4"/>
      <c r="E985" s="6"/>
      <c r="F985" s="30"/>
      <c r="G985" s="6"/>
      <c r="H985" s="6"/>
      <c r="I985" s="6"/>
      <c r="J985" s="6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spans="1:36" ht="11.25" customHeight="1">
      <c r="A986" s="4"/>
      <c r="B986" s="4"/>
      <c r="C986" s="30"/>
      <c r="D986" s="4"/>
      <c r="E986" s="6"/>
      <c r="F986" s="30"/>
      <c r="G986" s="6"/>
      <c r="H986" s="6"/>
      <c r="I986" s="6"/>
      <c r="J986" s="6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spans="1:36" ht="11.25" customHeight="1">
      <c r="A987" s="4"/>
      <c r="B987" s="4"/>
      <c r="C987" s="30"/>
      <c r="D987" s="4"/>
      <c r="E987" s="6"/>
      <c r="F987" s="30"/>
      <c r="G987" s="6"/>
      <c r="H987" s="6"/>
      <c r="I987" s="6"/>
      <c r="J987" s="6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spans="1:36" ht="11.25" customHeight="1">
      <c r="A988" s="4"/>
      <c r="B988" s="4"/>
      <c r="C988" s="30"/>
      <c r="D988" s="4"/>
      <c r="E988" s="6"/>
      <c r="F988" s="30"/>
      <c r="G988" s="6"/>
      <c r="H988" s="6"/>
      <c r="I988" s="6"/>
      <c r="J988" s="6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spans="1:36" ht="11.25" customHeight="1">
      <c r="A989" s="4"/>
      <c r="B989" s="4"/>
      <c r="C989" s="30"/>
      <c r="D989" s="4"/>
      <c r="E989" s="6"/>
      <c r="F989" s="30"/>
      <c r="G989" s="6"/>
      <c r="H989" s="6"/>
      <c r="I989" s="6"/>
      <c r="J989" s="6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spans="1:36" ht="11.25" customHeight="1">
      <c r="A990" s="4"/>
      <c r="B990" s="4"/>
      <c r="C990" s="30"/>
      <c r="D990" s="4"/>
      <c r="E990" s="6"/>
      <c r="F990" s="30"/>
      <c r="G990" s="6"/>
      <c r="H990" s="6"/>
      <c r="I990" s="6"/>
      <c r="J990" s="6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spans="1:36" ht="11.25" customHeight="1">
      <c r="A991" s="4"/>
      <c r="B991" s="4"/>
      <c r="C991" s="30"/>
      <c r="D991" s="4"/>
      <c r="E991" s="6"/>
      <c r="F991" s="30"/>
      <c r="G991" s="6"/>
      <c r="H991" s="6"/>
      <c r="I991" s="6"/>
      <c r="J991" s="6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spans="1:36" ht="11.25" customHeight="1">
      <c r="A992" s="4"/>
      <c r="B992" s="4"/>
      <c r="C992" s="30"/>
      <c r="D992" s="4"/>
      <c r="E992" s="6"/>
      <c r="F992" s="30"/>
      <c r="G992" s="6"/>
      <c r="H992" s="6"/>
      <c r="I992" s="6"/>
      <c r="J992" s="6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spans="1:36" ht="11.25" customHeight="1">
      <c r="A993" s="4"/>
      <c r="B993" s="4"/>
      <c r="C993" s="30"/>
      <c r="D993" s="4"/>
      <c r="E993" s="6"/>
      <c r="F993" s="30"/>
      <c r="G993" s="6"/>
      <c r="H993" s="6"/>
      <c r="I993" s="6"/>
      <c r="J993" s="6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spans="1:36" ht="11.25" customHeight="1">
      <c r="A994" s="4"/>
      <c r="B994" s="4"/>
      <c r="C994" s="30"/>
      <c r="D994" s="4"/>
      <c r="E994" s="6"/>
      <c r="F994" s="30"/>
      <c r="G994" s="6"/>
      <c r="H994" s="6"/>
      <c r="I994" s="6"/>
      <c r="J994" s="6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spans="1:36" ht="11.25" customHeight="1">
      <c r="A995" s="4"/>
      <c r="B995" s="4"/>
      <c r="C995" s="30"/>
      <c r="D995" s="4"/>
      <c r="E995" s="6"/>
      <c r="F995" s="30"/>
      <c r="G995" s="6"/>
      <c r="H995" s="6"/>
      <c r="I995" s="6"/>
      <c r="J995" s="6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spans="1:36" ht="11.25" customHeight="1">
      <c r="A996" s="4"/>
      <c r="B996" s="4"/>
      <c r="C996" s="30"/>
      <c r="D996" s="4"/>
      <c r="E996" s="6"/>
      <c r="F996" s="30"/>
      <c r="G996" s="6"/>
      <c r="H996" s="6"/>
      <c r="I996" s="6"/>
      <c r="J996" s="6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spans="1:36" ht="11.25" customHeight="1">
      <c r="A997" s="4"/>
      <c r="B997" s="4"/>
      <c r="C997" s="30"/>
      <c r="D997" s="4"/>
      <c r="E997" s="6"/>
      <c r="F997" s="30"/>
      <c r="G997" s="6"/>
      <c r="H997" s="6"/>
      <c r="I997" s="6"/>
      <c r="J997" s="6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 ht="11.25" customHeight="1">
      <c r="A998" s="4"/>
      <c r="B998" s="4"/>
      <c r="C998" s="30"/>
      <c r="D998" s="4"/>
      <c r="E998" s="6"/>
      <c r="F998" s="30"/>
      <c r="G998" s="6"/>
      <c r="H998" s="6"/>
      <c r="I998" s="6"/>
      <c r="J998" s="6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spans="1:36" ht="11.25" customHeight="1">
      <c r="A999" s="4"/>
      <c r="B999" s="4"/>
      <c r="C999" s="30"/>
      <c r="D999" s="4"/>
      <c r="E999" s="6"/>
      <c r="F999" s="30"/>
      <c r="G999" s="6"/>
      <c r="H999" s="6"/>
      <c r="I999" s="6"/>
      <c r="J999" s="6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</sheetData>
  <mergeCells count="9">
    <mergeCell ref="A1:E3"/>
    <mergeCell ref="AF1:AG1"/>
    <mergeCell ref="AI1:AJ1"/>
    <mergeCell ref="A4:E5"/>
    <mergeCell ref="B6:D6"/>
    <mergeCell ref="G6:J6"/>
    <mergeCell ref="M6:M7"/>
    <mergeCell ref="N6:N7"/>
    <mergeCell ref="F6:F7"/>
  </mergeCells>
  <conditionalFormatting sqref="K8:K27">
    <cfRule type="cellIs" dxfId="5" priority="1" operator="between">
      <formula>0.005</formula>
      <formula>0.04</formula>
    </cfRule>
    <cfRule type="cellIs" dxfId="4" priority="2" operator="between">
      <formula>0.05</formula>
      <formula>0.17</formula>
    </cfRule>
    <cfRule type="cellIs" dxfId="3" priority="3" operator="between">
      <formula>0.18</formula>
      <formula>0.81</formula>
    </cfRule>
  </conditionalFormatting>
  <dataValidations xWindow="595" yWindow="553" count="3">
    <dataValidation type="list" allowBlank="1" showInputMessage="1" showErrorMessage="1" prompt=" - " sqref="F8:F27" xr:uid="{00000000-0002-0000-0200-000000000000}">
      <formula1>$H$47:$H$51</formula1>
    </dataValidation>
    <dataValidation type="list" allowBlank="1" showInputMessage="1" showErrorMessage="1" prompt=" - " sqref="H8:H27" xr:uid="{00000000-0002-0000-0200-000001000000}">
      <formula1>$G$47:$G$51</formula1>
    </dataValidation>
    <dataValidation type="list" allowBlank="1" showInputMessage="1" showErrorMessage="1" prompt=" - " sqref="G8:G27" xr:uid="{00000000-0002-0000-0200-000002000000}">
      <formula1>$F$47:$F$51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4998626667073579"/>
  </sheetPr>
  <dimension ref="A1:AE998"/>
  <sheetViews>
    <sheetView showGridLines="0" workbookViewId="0">
      <pane xSplit="4" topLeftCell="E25" activePane="topRight" state="frozen"/>
      <selection pane="topRight" activeCell="D25" sqref="D25"/>
      <selection activeCell="A8" sqref="A8"/>
    </sheetView>
  </sheetViews>
  <sheetFormatPr defaultColWidth="12.5703125" defaultRowHeight="15" customHeight="1"/>
  <cols>
    <col min="1" max="1" width="6" customWidth="1"/>
    <col min="2" max="2" width="30.85546875" customWidth="1"/>
    <col min="3" max="3" width="25" customWidth="1"/>
    <col min="4" max="4" width="32.7109375" customWidth="1"/>
    <col min="5" max="5" width="13.85546875" customWidth="1"/>
    <col min="6" max="7" width="23.5703125" customWidth="1"/>
    <col min="8" max="8" width="26.28515625" customWidth="1"/>
    <col min="9" max="10" width="24.28515625" customWidth="1"/>
    <col min="11" max="11" width="8.85546875" customWidth="1"/>
    <col min="12" max="12" width="10" customWidth="1"/>
    <col min="13" max="13" width="14.28515625" customWidth="1"/>
    <col min="14" max="31" width="9.140625" customWidth="1"/>
  </cols>
  <sheetData>
    <row r="1" spans="1:31" ht="13.5" customHeight="1">
      <c r="A1" s="508" t="s">
        <v>579</v>
      </c>
      <c r="B1" s="595"/>
      <c r="C1" s="595"/>
      <c r="D1" s="596"/>
      <c r="E1" s="6"/>
      <c r="F1" s="7"/>
      <c r="G1" s="7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92" t="s">
        <v>342</v>
      </c>
      <c r="AB1" s="588"/>
      <c r="AC1" s="5"/>
      <c r="AD1" s="492" t="s">
        <v>343</v>
      </c>
      <c r="AE1" s="588"/>
    </row>
    <row r="2" spans="1:31" ht="12.75" customHeight="1">
      <c r="A2" s="593"/>
      <c r="B2" s="592"/>
      <c r="C2" s="592"/>
      <c r="D2" s="597"/>
      <c r="E2" s="6"/>
      <c r="F2" s="7"/>
      <c r="G2" s="7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8"/>
      <c r="AB2" s="9"/>
      <c r="AC2" s="5"/>
      <c r="AD2" s="106"/>
      <c r="AE2" s="107"/>
    </row>
    <row r="3" spans="1:31" ht="13.5" customHeight="1">
      <c r="A3" s="590"/>
      <c r="B3" s="594"/>
      <c r="C3" s="594"/>
      <c r="D3" s="598"/>
      <c r="E3" s="6"/>
      <c r="F3" s="7"/>
      <c r="G3" s="7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8"/>
      <c r="AB3" s="9"/>
      <c r="AC3" s="5"/>
      <c r="AD3" s="106"/>
      <c r="AE3" s="107"/>
    </row>
    <row r="4" spans="1:31" ht="12.75" customHeight="1">
      <c r="A4" s="508" t="e">
        <f>#REF!</f>
        <v>#REF!</v>
      </c>
      <c r="B4" s="595"/>
      <c r="C4" s="595"/>
      <c r="D4" s="596"/>
      <c r="E4" s="6"/>
      <c r="F4" s="7"/>
      <c r="G4" s="7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8"/>
      <c r="AB4" s="9"/>
      <c r="AC4" s="5"/>
      <c r="AD4" s="106"/>
      <c r="AE4" s="107"/>
    </row>
    <row r="5" spans="1:31" ht="26.25" customHeight="1">
      <c r="A5" s="590"/>
      <c r="B5" s="594"/>
      <c r="C5" s="594"/>
      <c r="D5" s="598"/>
      <c r="E5" s="4"/>
      <c r="F5" s="7"/>
      <c r="G5" s="7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0" t="s">
        <v>349</v>
      </c>
      <c r="AB5" s="11">
        <v>1</v>
      </c>
      <c r="AC5" s="5"/>
      <c r="AD5" s="10" t="s">
        <v>350</v>
      </c>
      <c r="AE5" s="11">
        <v>1</v>
      </c>
    </row>
    <row r="6" spans="1:31" ht="27" customHeight="1">
      <c r="A6" s="37" t="s">
        <v>333</v>
      </c>
      <c r="B6" s="496" t="s">
        <v>335</v>
      </c>
      <c r="C6" s="587"/>
      <c r="D6" s="588"/>
      <c r="E6" s="108" t="s">
        <v>336</v>
      </c>
      <c r="F6" s="495" t="s">
        <v>580</v>
      </c>
      <c r="G6" s="495" t="s">
        <v>581</v>
      </c>
      <c r="H6" s="495" t="s">
        <v>582</v>
      </c>
      <c r="I6" s="495" t="s">
        <v>338</v>
      </c>
      <c r="J6" s="499" t="s">
        <v>339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2" t="s">
        <v>361</v>
      </c>
      <c r="AB6" s="13">
        <v>2</v>
      </c>
      <c r="AC6" s="5"/>
      <c r="AD6" s="12" t="s">
        <v>362</v>
      </c>
      <c r="AE6" s="13">
        <v>2</v>
      </c>
    </row>
    <row r="7" spans="1:31" ht="52.5" customHeight="1">
      <c r="A7" s="14"/>
      <c r="B7" s="15" t="s">
        <v>525</v>
      </c>
      <c r="C7" s="15" t="s">
        <v>526</v>
      </c>
      <c r="D7" s="16" t="s">
        <v>527</v>
      </c>
      <c r="E7" s="39"/>
      <c r="F7" s="589"/>
      <c r="G7" s="589"/>
      <c r="H7" s="589"/>
      <c r="I7" s="599"/>
      <c r="J7" s="59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12" t="s">
        <v>370</v>
      </c>
      <c r="AB7" s="13">
        <v>3</v>
      </c>
      <c r="AC7" s="5"/>
      <c r="AD7" s="12" t="s">
        <v>371</v>
      </c>
      <c r="AE7" s="13">
        <v>3</v>
      </c>
    </row>
    <row r="8" spans="1:31" ht="31.5" customHeight="1">
      <c r="A8" s="18" t="s">
        <v>351</v>
      </c>
      <c r="B8" s="18" t="s">
        <v>532</v>
      </c>
      <c r="C8" s="18" t="s">
        <v>354</v>
      </c>
      <c r="D8" s="18" t="s">
        <v>533</v>
      </c>
      <c r="E8" s="44" t="s">
        <v>25</v>
      </c>
      <c r="F8" s="53">
        <v>12340</v>
      </c>
      <c r="G8" s="54">
        <v>14</v>
      </c>
      <c r="H8" s="105" t="s">
        <v>583</v>
      </c>
      <c r="I8" s="55" t="s">
        <v>584</v>
      </c>
      <c r="J8" s="55" t="s">
        <v>359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25" t="s">
        <v>379</v>
      </c>
      <c r="AB8" s="26">
        <v>4</v>
      </c>
      <c r="AC8" s="27"/>
      <c r="AD8" s="25" t="s">
        <v>380</v>
      </c>
      <c r="AE8" s="26">
        <v>4</v>
      </c>
    </row>
    <row r="9" spans="1:31" ht="34.5" customHeight="1">
      <c r="A9" s="18" t="s">
        <v>363</v>
      </c>
      <c r="B9" s="18" t="s">
        <v>538</v>
      </c>
      <c r="C9" s="18" t="s">
        <v>585</v>
      </c>
      <c r="D9" s="18" t="s">
        <v>539</v>
      </c>
      <c r="E9" s="44" t="s">
        <v>25</v>
      </c>
      <c r="F9" s="53">
        <v>18510</v>
      </c>
      <c r="G9" s="54">
        <v>24</v>
      </c>
      <c r="H9" s="105" t="s">
        <v>586</v>
      </c>
      <c r="I9" s="55" t="s">
        <v>587</v>
      </c>
      <c r="J9" s="55" t="s">
        <v>369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28"/>
      <c r="AB9" s="29"/>
      <c r="AC9" s="27"/>
      <c r="AD9" s="25"/>
      <c r="AE9" s="26"/>
    </row>
    <row r="10" spans="1:31" ht="34.5" customHeight="1">
      <c r="A10" s="18" t="s">
        <v>372</v>
      </c>
      <c r="B10" s="18" t="s">
        <v>374</v>
      </c>
      <c r="C10" s="18" t="s">
        <v>375</v>
      </c>
      <c r="D10" s="18" t="s">
        <v>544</v>
      </c>
      <c r="E10" s="44" t="s">
        <v>25</v>
      </c>
      <c r="F10" s="53">
        <v>14808</v>
      </c>
      <c r="G10" s="54">
        <v>18</v>
      </c>
      <c r="H10" s="54" t="s">
        <v>588</v>
      </c>
      <c r="I10" s="55" t="s">
        <v>377</v>
      </c>
      <c r="J10" s="55" t="s">
        <v>378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28"/>
      <c r="AB10" s="29"/>
      <c r="AC10" s="27"/>
      <c r="AD10" s="25"/>
      <c r="AE10" s="26"/>
    </row>
    <row r="11" spans="1:31" ht="32.25" customHeight="1">
      <c r="A11" s="18" t="s">
        <v>381</v>
      </c>
      <c r="B11" s="18" t="s">
        <v>384</v>
      </c>
      <c r="C11" s="18" t="s">
        <v>385</v>
      </c>
      <c r="D11" s="18" t="s">
        <v>546</v>
      </c>
      <c r="E11" s="44" t="s">
        <v>25</v>
      </c>
      <c r="F11" s="53">
        <v>9872</v>
      </c>
      <c r="G11" s="54">
        <v>12</v>
      </c>
      <c r="H11" s="54" t="s">
        <v>589</v>
      </c>
      <c r="I11" s="55" t="s">
        <v>590</v>
      </c>
      <c r="J11" s="55" t="s">
        <v>389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28"/>
      <c r="AB11" s="29"/>
      <c r="AC11" s="27"/>
      <c r="AD11" s="25"/>
      <c r="AE11" s="26"/>
    </row>
    <row r="12" spans="1:31" ht="32.25" customHeight="1">
      <c r="A12" s="18" t="s">
        <v>392</v>
      </c>
      <c r="B12" s="18" t="s">
        <v>394</v>
      </c>
      <c r="C12" s="18" t="s">
        <v>591</v>
      </c>
      <c r="D12" s="18" t="s">
        <v>549</v>
      </c>
      <c r="E12" s="44" t="s">
        <v>25</v>
      </c>
      <c r="F12" s="53">
        <v>12340</v>
      </c>
      <c r="G12" s="54">
        <v>14</v>
      </c>
      <c r="H12" s="54" t="s">
        <v>592</v>
      </c>
      <c r="I12" s="55" t="s">
        <v>398</v>
      </c>
      <c r="J12" s="55" t="s">
        <v>399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28"/>
      <c r="AB12" s="29"/>
      <c r="AC12" s="27"/>
      <c r="AD12" s="25"/>
      <c r="AE12" s="26"/>
    </row>
    <row r="13" spans="1:31" ht="32.25" customHeight="1">
      <c r="A13" s="18" t="s">
        <v>400</v>
      </c>
      <c r="B13" s="18" t="s">
        <v>593</v>
      </c>
      <c r="C13" s="18" t="s">
        <v>403</v>
      </c>
      <c r="D13" s="18" t="s">
        <v>594</v>
      </c>
      <c r="E13" s="44" t="s">
        <v>25</v>
      </c>
      <c r="F13" s="53">
        <v>11106</v>
      </c>
      <c r="G13" s="54">
        <v>18</v>
      </c>
      <c r="H13" s="54" t="s">
        <v>595</v>
      </c>
      <c r="I13" s="55" t="s">
        <v>596</v>
      </c>
      <c r="J13" s="55" t="s">
        <v>406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28"/>
      <c r="AB13" s="29"/>
      <c r="AC13" s="27"/>
      <c r="AD13" s="25"/>
      <c r="AE13" s="26"/>
    </row>
    <row r="14" spans="1:31" ht="32.25" customHeight="1">
      <c r="A14" s="18" t="s">
        <v>407</v>
      </c>
      <c r="B14" s="18" t="s">
        <v>410</v>
      </c>
      <c r="C14" s="18" t="s">
        <v>551</v>
      </c>
      <c r="D14" s="18" t="s">
        <v>552</v>
      </c>
      <c r="E14" s="44" t="s">
        <v>25</v>
      </c>
      <c r="F14" s="53">
        <v>8638</v>
      </c>
      <c r="G14" s="54">
        <v>10</v>
      </c>
      <c r="H14" s="105" t="s">
        <v>597</v>
      </c>
      <c r="I14" s="55" t="s">
        <v>413</v>
      </c>
      <c r="J14" s="55" t="s">
        <v>414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28"/>
      <c r="AB14" s="29"/>
      <c r="AC14" s="27"/>
      <c r="AD14" s="25"/>
      <c r="AE14" s="26"/>
    </row>
    <row r="15" spans="1:31" ht="30" customHeight="1">
      <c r="A15" s="18" t="s">
        <v>416</v>
      </c>
      <c r="B15" s="18" t="s">
        <v>554</v>
      </c>
      <c r="C15" s="18" t="s">
        <v>426</v>
      </c>
      <c r="D15" s="18" t="s">
        <v>598</v>
      </c>
      <c r="E15" s="44" t="s">
        <v>25</v>
      </c>
      <c r="F15" s="53">
        <v>7404</v>
      </c>
      <c r="G15" s="54">
        <v>8</v>
      </c>
      <c r="H15" s="105" t="s">
        <v>599</v>
      </c>
      <c r="I15" s="55" t="s">
        <v>428</v>
      </c>
      <c r="J15" s="55" t="s">
        <v>429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28"/>
      <c r="AB15" s="29"/>
      <c r="AC15" s="27"/>
      <c r="AD15" s="25"/>
      <c r="AE15" s="26"/>
    </row>
    <row r="16" spans="1:31" ht="27" customHeight="1">
      <c r="A16" s="18" t="s">
        <v>423</v>
      </c>
      <c r="B16" s="18" t="s">
        <v>418</v>
      </c>
      <c r="C16" s="18" t="s">
        <v>600</v>
      </c>
      <c r="D16" s="18" t="s">
        <v>558</v>
      </c>
      <c r="E16" s="44" t="s">
        <v>25</v>
      </c>
      <c r="F16" s="53">
        <v>24680</v>
      </c>
      <c r="G16" s="54">
        <v>36</v>
      </c>
      <c r="H16" s="105" t="s">
        <v>601</v>
      </c>
      <c r="I16" s="55" t="s">
        <v>421</v>
      </c>
      <c r="J16" s="55" t="s">
        <v>422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28"/>
      <c r="AB16" s="29"/>
      <c r="AC16" s="27"/>
      <c r="AD16" s="25"/>
      <c r="AE16" s="26"/>
    </row>
    <row r="17" spans="1:31" ht="29.25" customHeight="1">
      <c r="A17" s="18" t="s">
        <v>430</v>
      </c>
      <c r="B17" s="18" t="s">
        <v>433</v>
      </c>
      <c r="C17" s="18" t="s">
        <v>602</v>
      </c>
      <c r="D17" s="18" t="s">
        <v>560</v>
      </c>
      <c r="E17" s="44" t="s">
        <v>25</v>
      </c>
      <c r="F17" s="53">
        <v>18510</v>
      </c>
      <c r="G17" s="54">
        <v>24</v>
      </c>
      <c r="H17" s="54" t="s">
        <v>603</v>
      </c>
      <c r="I17" s="55" t="s">
        <v>436</v>
      </c>
      <c r="J17" s="55" t="s">
        <v>437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28"/>
      <c r="AB17" s="29"/>
      <c r="AC17" s="27"/>
      <c r="AD17" s="25"/>
      <c r="AE17" s="26"/>
    </row>
    <row r="18" spans="1:31" ht="32.25" customHeight="1">
      <c r="A18" s="18" t="s">
        <v>438</v>
      </c>
      <c r="B18" s="18" t="s">
        <v>604</v>
      </c>
      <c r="C18" s="18" t="s">
        <v>605</v>
      </c>
      <c r="D18" s="18" t="s">
        <v>561</v>
      </c>
      <c r="E18" s="44" t="s">
        <v>97</v>
      </c>
      <c r="F18" s="53">
        <v>12340</v>
      </c>
      <c r="G18" s="54">
        <v>18</v>
      </c>
      <c r="H18" s="105" t="s">
        <v>606</v>
      </c>
      <c r="I18" s="55" t="s">
        <v>444</v>
      </c>
      <c r="J18" s="55" t="s">
        <v>445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28"/>
      <c r="AB18" s="29"/>
      <c r="AC18" s="27"/>
      <c r="AD18" s="25"/>
      <c r="AE18" s="26"/>
    </row>
    <row r="19" spans="1:31" ht="27.75" customHeight="1">
      <c r="A19" s="18" t="s">
        <v>446</v>
      </c>
      <c r="B19" s="18" t="s">
        <v>448</v>
      </c>
      <c r="C19" s="18" t="s">
        <v>449</v>
      </c>
      <c r="D19" s="18" t="s">
        <v>562</v>
      </c>
      <c r="E19" s="44" t="s">
        <v>110</v>
      </c>
      <c r="F19" s="53">
        <v>9872</v>
      </c>
      <c r="G19" s="54">
        <v>12</v>
      </c>
      <c r="H19" s="105" t="s">
        <v>607</v>
      </c>
      <c r="I19" s="55" t="s">
        <v>608</v>
      </c>
      <c r="J19" s="55" t="s">
        <v>452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28"/>
      <c r="AB19" s="29"/>
      <c r="AC19" s="27"/>
      <c r="AD19" s="25"/>
      <c r="AE19" s="26"/>
    </row>
    <row r="20" spans="1:31" ht="28.5" customHeight="1">
      <c r="A20" s="18" t="s">
        <v>453</v>
      </c>
      <c r="B20" s="18" t="s">
        <v>609</v>
      </c>
      <c r="C20" s="18" t="s">
        <v>456</v>
      </c>
      <c r="D20" s="18" t="s">
        <v>610</v>
      </c>
      <c r="E20" s="44" t="s">
        <v>25</v>
      </c>
      <c r="F20" s="53">
        <v>11106</v>
      </c>
      <c r="G20" s="54">
        <v>14</v>
      </c>
      <c r="H20" s="54" t="s">
        <v>611</v>
      </c>
      <c r="I20" s="55" t="s">
        <v>612</v>
      </c>
      <c r="J20" s="55" t="s">
        <v>459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28"/>
      <c r="AB20" s="29"/>
      <c r="AC20" s="27"/>
      <c r="AD20" s="25"/>
      <c r="AE20" s="26"/>
    </row>
    <row r="21" spans="1:31" ht="30.75" customHeight="1">
      <c r="A21" s="18" t="s">
        <v>460</v>
      </c>
      <c r="B21" s="18" t="s">
        <v>463</v>
      </c>
      <c r="C21" s="18" t="s">
        <v>613</v>
      </c>
      <c r="D21" s="18" t="s">
        <v>564</v>
      </c>
      <c r="E21" s="44" t="s">
        <v>25</v>
      </c>
      <c r="F21" s="53">
        <v>14808</v>
      </c>
      <c r="G21" s="54">
        <v>12</v>
      </c>
      <c r="H21" s="54" t="s">
        <v>614</v>
      </c>
      <c r="I21" s="55" t="s">
        <v>615</v>
      </c>
      <c r="J21" s="55" t="s">
        <v>467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28"/>
      <c r="AB21" s="29"/>
      <c r="AC21" s="27"/>
      <c r="AD21" s="25"/>
      <c r="AE21" s="26"/>
    </row>
    <row r="22" spans="1:31" ht="33.75" customHeight="1">
      <c r="A22" s="18" t="s">
        <v>468</v>
      </c>
      <c r="B22" s="18" t="s">
        <v>567</v>
      </c>
      <c r="C22" s="18" t="s">
        <v>472</v>
      </c>
      <c r="D22" s="18" t="s">
        <v>568</v>
      </c>
      <c r="E22" s="18" t="s">
        <v>87</v>
      </c>
      <c r="F22" s="53">
        <v>30850</v>
      </c>
      <c r="G22" s="54">
        <v>48</v>
      </c>
      <c r="H22" s="54" t="s">
        <v>616</v>
      </c>
      <c r="I22" s="55" t="s">
        <v>617</v>
      </c>
      <c r="J22" s="55" t="s">
        <v>475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28"/>
      <c r="AB22" s="29"/>
      <c r="AC22" s="27"/>
      <c r="AD22" s="25"/>
      <c r="AE22" s="26"/>
    </row>
    <row r="23" spans="1:31" ht="36.75" customHeight="1">
      <c r="A23" s="18" t="s">
        <v>476</v>
      </c>
      <c r="B23" s="18" t="s">
        <v>478</v>
      </c>
      <c r="C23" s="18" t="s">
        <v>479</v>
      </c>
      <c r="D23" s="18" t="s">
        <v>618</v>
      </c>
      <c r="E23" s="44" t="s">
        <v>25</v>
      </c>
      <c r="F23" s="53">
        <v>12340</v>
      </c>
      <c r="G23" s="54">
        <v>14</v>
      </c>
      <c r="H23" s="105" t="s">
        <v>619</v>
      </c>
      <c r="I23" s="55" t="s">
        <v>481</v>
      </c>
      <c r="J23" s="55" t="s">
        <v>482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28"/>
      <c r="AB23" s="29"/>
      <c r="AC23" s="27"/>
      <c r="AD23" s="25"/>
      <c r="AE23" s="26"/>
    </row>
    <row r="24" spans="1:31" ht="33" customHeight="1">
      <c r="A24" s="18" t="s">
        <v>483</v>
      </c>
      <c r="B24" s="18" t="s">
        <v>485</v>
      </c>
      <c r="C24" s="18" t="s">
        <v>486</v>
      </c>
      <c r="D24" s="18" t="s">
        <v>571</v>
      </c>
      <c r="E24" s="18" t="s">
        <v>72</v>
      </c>
      <c r="F24" s="53">
        <v>8638</v>
      </c>
      <c r="G24" s="54">
        <v>10</v>
      </c>
      <c r="H24" s="105" t="s">
        <v>620</v>
      </c>
      <c r="I24" s="55" t="s">
        <v>488</v>
      </c>
      <c r="J24" s="55" t="s">
        <v>489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28"/>
      <c r="AB24" s="29"/>
      <c r="AC24" s="27"/>
      <c r="AD24" s="25"/>
      <c r="AE24" s="26"/>
    </row>
    <row r="25" spans="1:31" ht="30.75" customHeight="1">
      <c r="A25" s="18" t="s">
        <v>490</v>
      </c>
      <c r="B25" s="18" t="s">
        <v>621</v>
      </c>
      <c r="C25" s="18" t="s">
        <v>493</v>
      </c>
      <c r="D25" s="18" t="s">
        <v>572</v>
      </c>
      <c r="E25" s="18" t="s">
        <v>25</v>
      </c>
      <c r="F25" s="53">
        <v>6170</v>
      </c>
      <c r="G25" s="54">
        <v>6</v>
      </c>
      <c r="H25" s="105" t="s">
        <v>622</v>
      </c>
      <c r="I25" s="55" t="s">
        <v>496</v>
      </c>
      <c r="J25" s="55" t="s">
        <v>497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28"/>
      <c r="AB25" s="29"/>
      <c r="AC25" s="27"/>
      <c r="AD25" s="25"/>
      <c r="AE25" s="26"/>
    </row>
    <row r="26" spans="1:31" ht="36.75" customHeight="1">
      <c r="A26" s="18" t="s">
        <v>498</v>
      </c>
      <c r="B26" s="18" t="s">
        <v>500</v>
      </c>
      <c r="C26" s="18" t="s">
        <v>501</v>
      </c>
      <c r="D26" s="18" t="s">
        <v>577</v>
      </c>
      <c r="E26" s="18" t="s">
        <v>110</v>
      </c>
      <c r="F26" s="53">
        <v>11106</v>
      </c>
      <c r="G26" s="54">
        <v>12</v>
      </c>
      <c r="H26" s="105" t="s">
        <v>623</v>
      </c>
      <c r="I26" s="55" t="s">
        <v>503</v>
      </c>
      <c r="J26" s="55" t="s">
        <v>504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28"/>
      <c r="AB26" s="29"/>
      <c r="AC26" s="27"/>
      <c r="AD26" s="25"/>
      <c r="AE26" s="26"/>
    </row>
    <row r="27" spans="1:31" ht="33" customHeight="1">
      <c r="A27" s="18" t="s">
        <v>505</v>
      </c>
      <c r="B27" s="18" t="s">
        <v>508</v>
      </c>
      <c r="C27" s="18" t="s">
        <v>509</v>
      </c>
      <c r="D27" s="18" t="s">
        <v>578</v>
      </c>
      <c r="E27" s="18" t="s">
        <v>107</v>
      </c>
      <c r="F27" s="53">
        <v>9872</v>
      </c>
      <c r="G27" s="54">
        <v>18</v>
      </c>
      <c r="H27" s="54" t="s">
        <v>624</v>
      </c>
      <c r="I27" s="55" t="s">
        <v>512</v>
      </c>
      <c r="J27" s="55" t="s">
        <v>513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28"/>
      <c r="AB27" s="29"/>
      <c r="AC27" s="27"/>
      <c r="AD27" s="25"/>
      <c r="AE27" s="26"/>
    </row>
    <row r="28" spans="1:31" ht="11.25" customHeight="1">
      <c r="A28" s="4"/>
      <c r="B28" s="4"/>
      <c r="C28" s="30"/>
      <c r="D28" s="4"/>
      <c r="E28" s="6"/>
      <c r="F28" s="7"/>
      <c r="G28" s="7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1.25" customHeight="1">
      <c r="A29" s="4"/>
      <c r="B29" s="4"/>
      <c r="C29" s="30"/>
      <c r="D29" s="4"/>
      <c r="E29" s="6"/>
      <c r="F29" s="7"/>
      <c r="G29" s="7"/>
      <c r="H29" s="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1.25" customHeight="1">
      <c r="A30" s="4"/>
      <c r="B30" s="4"/>
      <c r="C30" s="30"/>
      <c r="D30" s="4"/>
      <c r="E30" s="6"/>
      <c r="F30" s="7"/>
      <c r="G30" s="7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1.25" customHeight="1">
      <c r="A31" s="4"/>
      <c r="B31" s="4"/>
      <c r="C31" s="30"/>
      <c r="D31" s="4"/>
      <c r="E31" s="6"/>
      <c r="F31" s="7"/>
      <c r="G31" s="7"/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1.25" customHeight="1">
      <c r="A32" s="4"/>
      <c r="B32" s="4"/>
      <c r="C32" s="30"/>
      <c r="D32" s="4"/>
      <c r="E32" s="6"/>
      <c r="F32" s="7"/>
      <c r="G32" s="7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1.25" customHeight="1">
      <c r="A33" s="4"/>
      <c r="B33" s="4"/>
      <c r="C33" s="30"/>
      <c r="D33" s="4"/>
      <c r="E33" s="6"/>
      <c r="F33" s="7"/>
      <c r="G33" s="7"/>
      <c r="H33" s="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1.25" customHeight="1">
      <c r="A34" s="4"/>
      <c r="B34" s="4"/>
      <c r="C34" s="30"/>
      <c r="D34" s="4"/>
      <c r="E34" s="6"/>
      <c r="F34" s="7"/>
      <c r="G34" s="7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1.25" customHeight="1">
      <c r="A35" s="4"/>
      <c r="B35" s="4"/>
      <c r="C35" s="30"/>
      <c r="D35" s="4"/>
      <c r="E35" s="6"/>
      <c r="F35" s="7"/>
      <c r="G35" s="7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1.25" customHeight="1">
      <c r="A36" s="4"/>
      <c r="B36" s="4"/>
      <c r="C36" s="30"/>
      <c r="D36" s="4"/>
      <c r="E36" s="6"/>
      <c r="F36" s="7"/>
      <c r="G36" s="7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1.25" customHeight="1">
      <c r="A37" s="4"/>
      <c r="B37" s="4"/>
      <c r="C37" s="30"/>
      <c r="D37" s="4"/>
      <c r="E37" s="6"/>
      <c r="F37" s="7"/>
      <c r="G37" s="7"/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1.25" customHeight="1">
      <c r="A38" s="4"/>
      <c r="B38" s="4"/>
      <c r="C38" s="30"/>
      <c r="D38" s="4"/>
      <c r="E38" s="6"/>
      <c r="F38" s="7"/>
      <c r="G38" s="7"/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1.25" customHeight="1">
      <c r="A39" s="4"/>
      <c r="B39" s="4"/>
      <c r="C39" s="30"/>
      <c r="D39" s="4"/>
      <c r="E39" s="6"/>
      <c r="F39" s="7"/>
      <c r="G39" s="7"/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1.25" customHeight="1">
      <c r="A40" s="4"/>
      <c r="B40" s="4"/>
      <c r="C40" s="30"/>
      <c r="D40" s="4"/>
      <c r="E40" s="6"/>
      <c r="F40" s="7"/>
      <c r="G40" s="7"/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1.25" customHeight="1">
      <c r="A41" s="4"/>
      <c r="B41" s="4"/>
      <c r="C41" s="30"/>
      <c r="D41" s="4"/>
      <c r="E41" s="6"/>
      <c r="F41" s="7"/>
      <c r="G41" s="7"/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1.25" customHeight="1">
      <c r="A42" s="4"/>
      <c r="B42" s="4"/>
      <c r="C42" s="30"/>
      <c r="D42" s="4"/>
      <c r="E42" s="6"/>
      <c r="F42" s="7"/>
      <c r="G42" s="7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1.25" customHeight="1">
      <c r="A43" s="4"/>
      <c r="B43" s="4"/>
      <c r="C43" s="30"/>
      <c r="D43" s="4"/>
      <c r="E43" s="6"/>
      <c r="F43" s="7"/>
      <c r="G43" s="7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1.25" customHeight="1">
      <c r="A44" s="4"/>
      <c r="B44" s="4"/>
      <c r="C44" s="30"/>
      <c r="D44" s="4"/>
      <c r="E44" s="6"/>
      <c r="F44" s="7"/>
      <c r="G44" s="7"/>
      <c r="H44" s="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1.25" customHeight="1">
      <c r="A45" s="4"/>
      <c r="B45" s="4"/>
      <c r="C45" s="30"/>
      <c r="D45" s="4"/>
      <c r="E45" s="6"/>
      <c r="F45" s="7"/>
      <c r="G45" s="7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1.25" customHeight="1">
      <c r="A46" s="4"/>
      <c r="B46" s="4"/>
      <c r="C46" s="30"/>
      <c r="D46" s="4"/>
      <c r="E46" s="6"/>
      <c r="F46" s="7"/>
      <c r="G46" s="7"/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1.25" customHeight="1">
      <c r="A47" s="4"/>
      <c r="B47" s="4"/>
      <c r="C47" s="30"/>
      <c r="D47" s="4"/>
      <c r="E47" s="6"/>
      <c r="F47" s="7"/>
      <c r="G47" s="7"/>
      <c r="H47" s="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1.25" customHeight="1">
      <c r="A48" s="4"/>
      <c r="B48" s="4"/>
      <c r="C48" s="30"/>
      <c r="D48" s="4"/>
      <c r="E48" s="6"/>
      <c r="F48" s="7"/>
      <c r="G48" s="7"/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1.25" customHeight="1">
      <c r="A49" s="4"/>
      <c r="B49" s="4"/>
      <c r="C49" s="30"/>
      <c r="D49" s="4"/>
      <c r="E49" s="6"/>
      <c r="F49" s="7"/>
      <c r="G49" s="7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1.25" customHeight="1">
      <c r="A50" s="4"/>
      <c r="B50" s="4"/>
      <c r="C50" s="30"/>
      <c r="D50" s="4"/>
      <c r="E50" s="6"/>
      <c r="F50" s="7"/>
      <c r="G50" s="7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1.25" customHeight="1">
      <c r="A51" s="4"/>
      <c r="B51" s="4"/>
      <c r="C51" s="30"/>
      <c r="D51" s="4"/>
      <c r="E51" s="6"/>
      <c r="F51" s="7"/>
      <c r="G51" s="7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1.25" customHeight="1">
      <c r="A52" s="4"/>
      <c r="B52" s="4"/>
      <c r="C52" s="30"/>
      <c r="D52" s="4"/>
      <c r="E52" s="6"/>
      <c r="F52" s="7"/>
      <c r="G52" s="7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1.25" customHeight="1">
      <c r="A53" s="4"/>
      <c r="B53" s="4"/>
      <c r="C53" s="30"/>
      <c r="D53" s="4"/>
      <c r="E53" s="6"/>
      <c r="F53" s="7"/>
      <c r="G53" s="7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1.25" customHeight="1">
      <c r="A54" s="4"/>
      <c r="B54" s="4"/>
      <c r="C54" s="30"/>
      <c r="D54" s="4"/>
      <c r="E54" s="6"/>
      <c r="F54" s="7"/>
      <c r="G54" s="7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1.25" customHeight="1">
      <c r="A55" s="4"/>
      <c r="B55" s="4"/>
      <c r="C55" s="30"/>
      <c r="D55" s="4"/>
      <c r="E55" s="6"/>
      <c r="F55" s="7"/>
      <c r="G55" s="7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1.25" customHeight="1">
      <c r="A56" s="4"/>
      <c r="B56" s="4"/>
      <c r="C56" s="30"/>
      <c r="D56" s="4"/>
      <c r="E56" s="6"/>
      <c r="F56" s="7"/>
      <c r="G56" s="7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1.25" customHeight="1">
      <c r="A57" s="4"/>
      <c r="B57" s="4"/>
      <c r="C57" s="30"/>
      <c r="D57" s="4"/>
      <c r="E57" s="6"/>
      <c r="F57" s="7"/>
      <c r="G57" s="7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1.25" customHeight="1">
      <c r="A58" s="4"/>
      <c r="B58" s="4"/>
      <c r="C58" s="30"/>
      <c r="D58" s="4"/>
      <c r="E58" s="6"/>
      <c r="F58" s="7"/>
      <c r="G58" s="7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1.25" customHeight="1">
      <c r="A59" s="4"/>
      <c r="B59" s="4"/>
      <c r="C59" s="30"/>
      <c r="D59" s="4"/>
      <c r="E59" s="6"/>
      <c r="F59" s="7"/>
      <c r="G59" s="7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1.25" customHeight="1">
      <c r="A60" s="4"/>
      <c r="B60" s="4"/>
      <c r="C60" s="30"/>
      <c r="D60" s="4"/>
      <c r="E60" s="6"/>
      <c r="F60" s="7"/>
      <c r="G60" s="7"/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1.25" customHeight="1">
      <c r="A61" s="4"/>
      <c r="B61" s="4"/>
      <c r="C61" s="30"/>
      <c r="D61" s="4"/>
      <c r="E61" s="6"/>
      <c r="F61" s="7"/>
      <c r="G61" s="7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1.25" customHeight="1">
      <c r="A62" s="4"/>
      <c r="B62" s="4"/>
      <c r="C62" s="30"/>
      <c r="D62" s="4"/>
      <c r="E62" s="6"/>
      <c r="F62" s="7"/>
      <c r="G62" s="7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1.25" customHeight="1">
      <c r="A63" s="4"/>
      <c r="B63" s="4"/>
      <c r="C63" s="30"/>
      <c r="D63" s="4"/>
      <c r="E63" s="6"/>
      <c r="F63" s="7"/>
      <c r="G63" s="7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1.25" customHeight="1">
      <c r="A64" s="4"/>
      <c r="B64" s="4"/>
      <c r="C64" s="30"/>
      <c r="D64" s="4"/>
      <c r="E64" s="6"/>
      <c r="F64" s="7"/>
      <c r="G64" s="7"/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1.25" customHeight="1">
      <c r="A65" s="4"/>
      <c r="B65" s="4"/>
      <c r="C65" s="30"/>
      <c r="D65" s="4"/>
      <c r="E65" s="6"/>
      <c r="F65" s="7"/>
      <c r="G65" s="7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1.25" customHeight="1">
      <c r="A66" s="4"/>
      <c r="B66" s="4"/>
      <c r="C66" s="30"/>
      <c r="D66" s="4"/>
      <c r="E66" s="6"/>
      <c r="F66" s="7"/>
      <c r="G66" s="7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1.25" customHeight="1">
      <c r="A67" s="4"/>
      <c r="B67" s="4"/>
      <c r="C67" s="30"/>
      <c r="D67" s="4"/>
      <c r="E67" s="6"/>
      <c r="F67" s="7"/>
      <c r="G67" s="7"/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1.25" customHeight="1">
      <c r="A68" s="4"/>
      <c r="B68" s="4"/>
      <c r="C68" s="30"/>
      <c r="D68" s="4"/>
      <c r="E68" s="6"/>
      <c r="F68" s="7"/>
      <c r="G68" s="7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1.25" customHeight="1">
      <c r="A69" s="4"/>
      <c r="B69" s="4"/>
      <c r="C69" s="30"/>
      <c r="D69" s="4"/>
      <c r="E69" s="6"/>
      <c r="F69" s="7"/>
      <c r="G69" s="7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1.25" customHeight="1">
      <c r="A70" s="4"/>
      <c r="B70" s="4"/>
      <c r="C70" s="30"/>
      <c r="D70" s="4"/>
      <c r="E70" s="6"/>
      <c r="F70" s="7"/>
      <c r="G70" s="7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1.25" customHeight="1">
      <c r="A71" s="4"/>
      <c r="B71" s="4"/>
      <c r="C71" s="30"/>
      <c r="D71" s="4"/>
      <c r="E71" s="6"/>
      <c r="F71" s="7"/>
      <c r="G71" s="7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1.25" customHeight="1">
      <c r="A72" s="4"/>
      <c r="B72" s="4"/>
      <c r="C72" s="30"/>
      <c r="D72" s="4"/>
      <c r="E72" s="6"/>
      <c r="F72" s="7"/>
      <c r="G72" s="7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1.25" customHeight="1">
      <c r="A73" s="4"/>
      <c r="B73" s="4"/>
      <c r="C73" s="30"/>
      <c r="D73" s="4"/>
      <c r="E73" s="6"/>
      <c r="F73" s="7"/>
      <c r="G73" s="7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1.25" customHeight="1">
      <c r="A74" s="4"/>
      <c r="B74" s="4"/>
      <c r="C74" s="30"/>
      <c r="D74" s="4"/>
      <c r="E74" s="6"/>
      <c r="F74" s="7"/>
      <c r="G74" s="7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1.25" customHeight="1">
      <c r="A75" s="4"/>
      <c r="B75" s="4"/>
      <c r="C75" s="30"/>
      <c r="D75" s="4"/>
      <c r="E75" s="6"/>
      <c r="F75" s="7"/>
      <c r="G75" s="7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1.25" customHeight="1">
      <c r="A76" s="4"/>
      <c r="B76" s="4"/>
      <c r="C76" s="30"/>
      <c r="D76" s="4"/>
      <c r="E76" s="6"/>
      <c r="F76" s="7"/>
      <c r="G76" s="7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1.25" customHeight="1">
      <c r="A77" s="4"/>
      <c r="B77" s="4"/>
      <c r="C77" s="30"/>
      <c r="D77" s="4"/>
      <c r="E77" s="6"/>
      <c r="F77" s="7"/>
      <c r="G77" s="7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1.25" customHeight="1">
      <c r="A78" s="4"/>
      <c r="B78" s="4"/>
      <c r="C78" s="30"/>
      <c r="D78" s="4"/>
      <c r="E78" s="6"/>
      <c r="F78" s="7"/>
      <c r="G78" s="7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1.25" customHeight="1">
      <c r="A79" s="4"/>
      <c r="B79" s="4"/>
      <c r="C79" s="30"/>
      <c r="D79" s="4"/>
      <c r="E79" s="6"/>
      <c r="F79" s="7"/>
      <c r="G79" s="7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1.25" customHeight="1">
      <c r="A80" s="4"/>
      <c r="B80" s="4"/>
      <c r="C80" s="30"/>
      <c r="D80" s="4"/>
      <c r="E80" s="6"/>
      <c r="F80" s="7"/>
      <c r="G80" s="7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1.25" customHeight="1">
      <c r="A81" s="4"/>
      <c r="B81" s="4"/>
      <c r="C81" s="30"/>
      <c r="D81" s="4"/>
      <c r="E81" s="6"/>
      <c r="F81" s="7"/>
      <c r="G81" s="7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1.25" customHeight="1">
      <c r="A82" s="4"/>
      <c r="B82" s="4"/>
      <c r="C82" s="30"/>
      <c r="D82" s="4"/>
      <c r="E82" s="6"/>
      <c r="F82" s="7"/>
      <c r="G82" s="7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1.25" customHeight="1">
      <c r="A83" s="4"/>
      <c r="B83" s="4"/>
      <c r="C83" s="30"/>
      <c r="D83" s="4"/>
      <c r="E83" s="6"/>
      <c r="F83" s="7"/>
      <c r="G83" s="7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1.25" customHeight="1">
      <c r="A84" s="4"/>
      <c r="B84" s="4"/>
      <c r="C84" s="30"/>
      <c r="D84" s="4"/>
      <c r="E84" s="6"/>
      <c r="F84" s="7"/>
      <c r="G84" s="7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1.25" customHeight="1">
      <c r="A85" s="4"/>
      <c r="B85" s="4"/>
      <c r="C85" s="30"/>
      <c r="D85" s="4"/>
      <c r="E85" s="6"/>
      <c r="F85" s="7"/>
      <c r="G85" s="7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1.25" customHeight="1">
      <c r="A86" s="4"/>
      <c r="B86" s="4"/>
      <c r="C86" s="30"/>
      <c r="D86" s="4"/>
      <c r="E86" s="6"/>
      <c r="F86" s="7"/>
      <c r="G86" s="7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1.25" customHeight="1">
      <c r="A87" s="4"/>
      <c r="B87" s="4"/>
      <c r="C87" s="30"/>
      <c r="D87" s="4"/>
      <c r="E87" s="6"/>
      <c r="F87" s="7"/>
      <c r="G87" s="7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1.25" customHeight="1">
      <c r="A88" s="4"/>
      <c r="B88" s="4"/>
      <c r="C88" s="30"/>
      <c r="D88" s="4"/>
      <c r="E88" s="6"/>
      <c r="F88" s="7"/>
      <c r="G88" s="7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1.25" customHeight="1">
      <c r="A89" s="4"/>
      <c r="B89" s="4"/>
      <c r="C89" s="30"/>
      <c r="D89" s="4"/>
      <c r="E89" s="6"/>
      <c r="F89" s="7"/>
      <c r="G89" s="7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1.25" customHeight="1">
      <c r="A90" s="4"/>
      <c r="B90" s="4"/>
      <c r="C90" s="30"/>
      <c r="D90" s="4"/>
      <c r="E90" s="6"/>
      <c r="F90" s="7"/>
      <c r="G90" s="7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1.25" customHeight="1">
      <c r="A91" s="4"/>
      <c r="B91" s="4"/>
      <c r="C91" s="30"/>
      <c r="D91" s="4"/>
      <c r="E91" s="6"/>
      <c r="F91" s="7"/>
      <c r="G91" s="7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1.25" customHeight="1">
      <c r="A92" s="4"/>
      <c r="B92" s="4"/>
      <c r="C92" s="30"/>
      <c r="D92" s="4"/>
      <c r="E92" s="6"/>
      <c r="F92" s="7"/>
      <c r="G92" s="7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1.25" customHeight="1">
      <c r="A93" s="4"/>
      <c r="B93" s="4"/>
      <c r="C93" s="30"/>
      <c r="D93" s="4"/>
      <c r="E93" s="6"/>
      <c r="F93" s="7"/>
      <c r="G93" s="7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1.25" customHeight="1">
      <c r="A94" s="4"/>
      <c r="B94" s="4"/>
      <c r="C94" s="30"/>
      <c r="D94" s="4"/>
      <c r="E94" s="6"/>
      <c r="F94" s="7"/>
      <c r="G94" s="7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1.25" customHeight="1">
      <c r="A95" s="4"/>
      <c r="B95" s="4"/>
      <c r="C95" s="30"/>
      <c r="D95" s="4"/>
      <c r="E95" s="6"/>
      <c r="F95" s="7"/>
      <c r="G95" s="7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1.25" customHeight="1">
      <c r="A96" s="4"/>
      <c r="B96" s="4"/>
      <c r="C96" s="30"/>
      <c r="D96" s="4"/>
      <c r="E96" s="6"/>
      <c r="F96" s="7"/>
      <c r="G96" s="7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1.25" customHeight="1">
      <c r="A97" s="4"/>
      <c r="B97" s="4"/>
      <c r="C97" s="30"/>
      <c r="D97" s="4"/>
      <c r="E97" s="6"/>
      <c r="F97" s="7"/>
      <c r="G97" s="7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1.25" customHeight="1">
      <c r="A98" s="4"/>
      <c r="B98" s="4"/>
      <c r="C98" s="30"/>
      <c r="D98" s="4"/>
      <c r="E98" s="6"/>
      <c r="F98" s="7"/>
      <c r="G98" s="7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1.25" customHeight="1">
      <c r="A99" s="4"/>
      <c r="B99" s="4"/>
      <c r="C99" s="30"/>
      <c r="D99" s="4"/>
      <c r="E99" s="6"/>
      <c r="F99" s="7"/>
      <c r="G99" s="7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1.25" customHeight="1">
      <c r="A100" s="4"/>
      <c r="B100" s="4"/>
      <c r="C100" s="30"/>
      <c r="D100" s="4"/>
      <c r="E100" s="6"/>
      <c r="F100" s="7"/>
      <c r="G100" s="7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1.25" customHeight="1">
      <c r="A101" s="4"/>
      <c r="B101" s="4"/>
      <c r="C101" s="30"/>
      <c r="D101" s="4"/>
      <c r="E101" s="6"/>
      <c r="F101" s="7"/>
      <c r="G101" s="7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1.25" customHeight="1">
      <c r="A102" s="4"/>
      <c r="B102" s="4"/>
      <c r="C102" s="30"/>
      <c r="D102" s="4"/>
      <c r="E102" s="6"/>
      <c r="F102" s="7"/>
      <c r="G102" s="7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1.25" customHeight="1">
      <c r="A103" s="4"/>
      <c r="B103" s="4"/>
      <c r="C103" s="30"/>
      <c r="D103" s="4"/>
      <c r="E103" s="6"/>
      <c r="F103" s="7"/>
      <c r="G103" s="7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1.25" customHeight="1">
      <c r="A104" s="4"/>
      <c r="B104" s="4"/>
      <c r="C104" s="30"/>
      <c r="D104" s="4"/>
      <c r="E104" s="6"/>
      <c r="F104" s="7"/>
      <c r="G104" s="7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1.25" customHeight="1">
      <c r="A105" s="4"/>
      <c r="B105" s="4"/>
      <c r="C105" s="30"/>
      <c r="D105" s="4"/>
      <c r="E105" s="6"/>
      <c r="F105" s="7"/>
      <c r="G105" s="7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1.25" customHeight="1">
      <c r="A106" s="4"/>
      <c r="B106" s="4"/>
      <c r="C106" s="30"/>
      <c r="D106" s="4"/>
      <c r="E106" s="6"/>
      <c r="F106" s="7"/>
      <c r="G106" s="7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1.25" customHeight="1">
      <c r="A107" s="4"/>
      <c r="B107" s="4"/>
      <c r="C107" s="30"/>
      <c r="D107" s="4"/>
      <c r="E107" s="6"/>
      <c r="F107" s="7"/>
      <c r="G107" s="7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1.25" customHeight="1">
      <c r="A108" s="4"/>
      <c r="B108" s="4"/>
      <c r="C108" s="30"/>
      <c r="D108" s="4"/>
      <c r="E108" s="6"/>
      <c r="F108" s="7"/>
      <c r="G108" s="7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1.25" customHeight="1">
      <c r="A109" s="4"/>
      <c r="B109" s="4"/>
      <c r="C109" s="30"/>
      <c r="D109" s="4"/>
      <c r="E109" s="6"/>
      <c r="F109" s="7"/>
      <c r="G109" s="7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1.25" customHeight="1">
      <c r="A110" s="4"/>
      <c r="B110" s="4"/>
      <c r="C110" s="30"/>
      <c r="D110" s="4"/>
      <c r="E110" s="6"/>
      <c r="F110" s="7"/>
      <c r="G110" s="7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1.25" customHeight="1">
      <c r="A111" s="4"/>
      <c r="B111" s="4"/>
      <c r="C111" s="30"/>
      <c r="D111" s="4"/>
      <c r="E111" s="6"/>
      <c r="F111" s="7"/>
      <c r="G111" s="7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1.25" customHeight="1">
      <c r="A112" s="4"/>
      <c r="B112" s="4"/>
      <c r="C112" s="30"/>
      <c r="D112" s="4"/>
      <c r="E112" s="6"/>
      <c r="F112" s="7"/>
      <c r="G112" s="7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1.25" customHeight="1">
      <c r="A113" s="4"/>
      <c r="B113" s="4"/>
      <c r="C113" s="30"/>
      <c r="D113" s="4"/>
      <c r="E113" s="6"/>
      <c r="F113" s="7"/>
      <c r="G113" s="7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1.25" customHeight="1">
      <c r="A114" s="4"/>
      <c r="B114" s="4"/>
      <c r="C114" s="30"/>
      <c r="D114" s="4"/>
      <c r="E114" s="6"/>
      <c r="F114" s="7"/>
      <c r="G114" s="7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1.25" customHeight="1">
      <c r="A115" s="4"/>
      <c r="B115" s="4"/>
      <c r="C115" s="30"/>
      <c r="D115" s="4"/>
      <c r="E115" s="6"/>
      <c r="F115" s="7"/>
      <c r="G115" s="7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1.25" customHeight="1">
      <c r="A116" s="4"/>
      <c r="B116" s="4"/>
      <c r="C116" s="30"/>
      <c r="D116" s="4"/>
      <c r="E116" s="6"/>
      <c r="F116" s="7"/>
      <c r="G116" s="7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1.25" customHeight="1">
      <c r="A117" s="4"/>
      <c r="B117" s="4"/>
      <c r="C117" s="30"/>
      <c r="D117" s="4"/>
      <c r="E117" s="6"/>
      <c r="F117" s="7"/>
      <c r="G117" s="7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1.25" customHeight="1">
      <c r="A118" s="4"/>
      <c r="B118" s="4"/>
      <c r="C118" s="30"/>
      <c r="D118" s="4"/>
      <c r="E118" s="6"/>
      <c r="F118" s="7"/>
      <c r="G118" s="7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1.25" customHeight="1">
      <c r="A119" s="4"/>
      <c r="B119" s="4"/>
      <c r="C119" s="30"/>
      <c r="D119" s="4"/>
      <c r="E119" s="6"/>
      <c r="F119" s="7"/>
      <c r="G119" s="7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1.25" customHeight="1">
      <c r="A120" s="4"/>
      <c r="B120" s="4"/>
      <c r="C120" s="30"/>
      <c r="D120" s="4"/>
      <c r="E120" s="6"/>
      <c r="F120" s="7"/>
      <c r="G120" s="7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1.25" customHeight="1">
      <c r="A121" s="4"/>
      <c r="B121" s="4"/>
      <c r="C121" s="30"/>
      <c r="D121" s="4"/>
      <c r="E121" s="6"/>
      <c r="F121" s="7"/>
      <c r="G121" s="7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1.25" customHeight="1">
      <c r="A122" s="4"/>
      <c r="B122" s="4"/>
      <c r="C122" s="30"/>
      <c r="D122" s="4"/>
      <c r="E122" s="6"/>
      <c r="F122" s="7"/>
      <c r="G122" s="7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1.25" customHeight="1">
      <c r="A123" s="4"/>
      <c r="B123" s="4"/>
      <c r="C123" s="30"/>
      <c r="D123" s="4"/>
      <c r="E123" s="6"/>
      <c r="F123" s="7"/>
      <c r="G123" s="7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1.25" customHeight="1">
      <c r="A124" s="4"/>
      <c r="B124" s="4"/>
      <c r="C124" s="30"/>
      <c r="D124" s="4"/>
      <c r="E124" s="6"/>
      <c r="F124" s="7"/>
      <c r="G124" s="7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1.25" customHeight="1">
      <c r="A125" s="4"/>
      <c r="B125" s="4"/>
      <c r="C125" s="30"/>
      <c r="D125" s="4"/>
      <c r="E125" s="6"/>
      <c r="F125" s="7"/>
      <c r="G125" s="7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1.25" customHeight="1">
      <c r="A126" s="4"/>
      <c r="B126" s="4"/>
      <c r="C126" s="30"/>
      <c r="D126" s="4"/>
      <c r="E126" s="6"/>
      <c r="F126" s="7"/>
      <c r="G126" s="7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1.25" customHeight="1">
      <c r="A127" s="4"/>
      <c r="B127" s="4"/>
      <c r="C127" s="30"/>
      <c r="D127" s="4"/>
      <c r="E127" s="6"/>
      <c r="F127" s="7"/>
      <c r="G127" s="7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1.25" customHeight="1">
      <c r="A128" s="4"/>
      <c r="B128" s="4"/>
      <c r="C128" s="30"/>
      <c r="D128" s="4"/>
      <c r="E128" s="6"/>
      <c r="F128" s="7"/>
      <c r="G128" s="7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1.25" customHeight="1">
      <c r="A129" s="4"/>
      <c r="B129" s="4"/>
      <c r="C129" s="30"/>
      <c r="D129" s="4"/>
      <c r="E129" s="6"/>
      <c r="F129" s="7"/>
      <c r="G129" s="7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1.25" customHeight="1">
      <c r="A130" s="4"/>
      <c r="B130" s="4"/>
      <c r="C130" s="30"/>
      <c r="D130" s="4"/>
      <c r="E130" s="6"/>
      <c r="F130" s="7"/>
      <c r="G130" s="7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1.25" customHeight="1">
      <c r="A131" s="4"/>
      <c r="B131" s="4"/>
      <c r="C131" s="30"/>
      <c r="D131" s="4"/>
      <c r="E131" s="6"/>
      <c r="F131" s="7"/>
      <c r="G131" s="7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1.25" customHeight="1">
      <c r="A132" s="4"/>
      <c r="B132" s="4"/>
      <c r="C132" s="30"/>
      <c r="D132" s="4"/>
      <c r="E132" s="6"/>
      <c r="F132" s="7"/>
      <c r="G132" s="7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1.25" customHeight="1">
      <c r="A133" s="4"/>
      <c r="B133" s="4"/>
      <c r="C133" s="30"/>
      <c r="D133" s="4"/>
      <c r="E133" s="6"/>
      <c r="F133" s="7"/>
      <c r="G133" s="7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1.25" customHeight="1">
      <c r="A134" s="4"/>
      <c r="B134" s="4"/>
      <c r="C134" s="30"/>
      <c r="D134" s="4"/>
      <c r="E134" s="6"/>
      <c r="F134" s="7"/>
      <c r="G134" s="7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1.25" customHeight="1">
      <c r="A135" s="4"/>
      <c r="B135" s="4"/>
      <c r="C135" s="30"/>
      <c r="D135" s="4"/>
      <c r="E135" s="6"/>
      <c r="F135" s="7"/>
      <c r="G135" s="7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1.25" customHeight="1">
      <c r="A136" s="4"/>
      <c r="B136" s="4"/>
      <c r="C136" s="30"/>
      <c r="D136" s="4"/>
      <c r="E136" s="6"/>
      <c r="F136" s="7"/>
      <c r="G136" s="7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1.25" customHeight="1">
      <c r="A137" s="4"/>
      <c r="B137" s="4"/>
      <c r="C137" s="30"/>
      <c r="D137" s="4"/>
      <c r="E137" s="6"/>
      <c r="F137" s="7"/>
      <c r="G137" s="7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1.25" customHeight="1">
      <c r="A138" s="4"/>
      <c r="B138" s="4"/>
      <c r="C138" s="30"/>
      <c r="D138" s="4"/>
      <c r="E138" s="6"/>
      <c r="F138" s="7"/>
      <c r="G138" s="7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1.25" customHeight="1">
      <c r="A139" s="4"/>
      <c r="B139" s="4"/>
      <c r="C139" s="30"/>
      <c r="D139" s="4"/>
      <c r="E139" s="6"/>
      <c r="F139" s="7"/>
      <c r="G139" s="7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1.25" customHeight="1">
      <c r="A140" s="4"/>
      <c r="B140" s="4"/>
      <c r="C140" s="30"/>
      <c r="D140" s="4"/>
      <c r="E140" s="6"/>
      <c r="F140" s="7"/>
      <c r="G140" s="7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1.25" customHeight="1">
      <c r="A141" s="4"/>
      <c r="B141" s="4"/>
      <c r="C141" s="30"/>
      <c r="D141" s="4"/>
      <c r="E141" s="6"/>
      <c r="F141" s="7"/>
      <c r="G141" s="7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1.25" customHeight="1">
      <c r="A142" s="4"/>
      <c r="B142" s="4"/>
      <c r="C142" s="30"/>
      <c r="D142" s="4"/>
      <c r="E142" s="6"/>
      <c r="F142" s="7"/>
      <c r="G142" s="7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1.25" customHeight="1">
      <c r="A143" s="4"/>
      <c r="B143" s="4"/>
      <c r="C143" s="30"/>
      <c r="D143" s="4"/>
      <c r="E143" s="6"/>
      <c r="F143" s="7"/>
      <c r="G143" s="7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1.25" customHeight="1">
      <c r="A144" s="4"/>
      <c r="B144" s="4"/>
      <c r="C144" s="30"/>
      <c r="D144" s="4"/>
      <c r="E144" s="6"/>
      <c r="F144" s="7"/>
      <c r="G144" s="7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1.25" customHeight="1">
      <c r="A145" s="4"/>
      <c r="B145" s="4"/>
      <c r="C145" s="30"/>
      <c r="D145" s="4"/>
      <c r="E145" s="6"/>
      <c r="F145" s="7"/>
      <c r="G145" s="7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1.25" customHeight="1">
      <c r="A146" s="4"/>
      <c r="B146" s="4"/>
      <c r="C146" s="30"/>
      <c r="D146" s="4"/>
      <c r="E146" s="6"/>
      <c r="F146" s="7"/>
      <c r="G146" s="7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1.25" customHeight="1">
      <c r="A147" s="4"/>
      <c r="B147" s="4"/>
      <c r="C147" s="30"/>
      <c r="D147" s="4"/>
      <c r="E147" s="6"/>
      <c r="F147" s="7"/>
      <c r="G147" s="7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1.25" customHeight="1">
      <c r="A148" s="4"/>
      <c r="B148" s="4"/>
      <c r="C148" s="30"/>
      <c r="D148" s="4"/>
      <c r="E148" s="6"/>
      <c r="F148" s="7"/>
      <c r="G148" s="7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1.25" customHeight="1">
      <c r="A149" s="4"/>
      <c r="B149" s="4"/>
      <c r="C149" s="30"/>
      <c r="D149" s="4"/>
      <c r="E149" s="6"/>
      <c r="F149" s="7"/>
      <c r="G149" s="7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1.25" customHeight="1">
      <c r="A150" s="4"/>
      <c r="B150" s="4"/>
      <c r="C150" s="30"/>
      <c r="D150" s="4"/>
      <c r="E150" s="6"/>
      <c r="F150" s="7"/>
      <c r="G150" s="7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1.25" customHeight="1">
      <c r="A151" s="4"/>
      <c r="B151" s="4"/>
      <c r="C151" s="30"/>
      <c r="D151" s="4"/>
      <c r="E151" s="6"/>
      <c r="F151" s="7"/>
      <c r="G151" s="7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1.25" customHeight="1">
      <c r="A152" s="4"/>
      <c r="B152" s="4"/>
      <c r="C152" s="30"/>
      <c r="D152" s="4"/>
      <c r="E152" s="6"/>
      <c r="F152" s="7"/>
      <c r="G152" s="7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1.25" customHeight="1">
      <c r="A153" s="4"/>
      <c r="B153" s="4"/>
      <c r="C153" s="30"/>
      <c r="D153" s="4"/>
      <c r="E153" s="6"/>
      <c r="F153" s="7"/>
      <c r="G153" s="7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1.25" customHeight="1">
      <c r="A154" s="4"/>
      <c r="B154" s="4"/>
      <c r="C154" s="30"/>
      <c r="D154" s="4"/>
      <c r="E154" s="6"/>
      <c r="F154" s="7"/>
      <c r="G154" s="7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1.25" customHeight="1">
      <c r="A155" s="4"/>
      <c r="B155" s="4"/>
      <c r="C155" s="30"/>
      <c r="D155" s="4"/>
      <c r="E155" s="6"/>
      <c r="F155" s="7"/>
      <c r="G155" s="7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1.25" customHeight="1">
      <c r="A156" s="4"/>
      <c r="B156" s="4"/>
      <c r="C156" s="30"/>
      <c r="D156" s="4"/>
      <c r="E156" s="6"/>
      <c r="F156" s="7"/>
      <c r="G156" s="7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1.25" customHeight="1">
      <c r="A157" s="4"/>
      <c r="B157" s="4"/>
      <c r="C157" s="30"/>
      <c r="D157" s="4"/>
      <c r="E157" s="6"/>
      <c r="F157" s="7"/>
      <c r="G157" s="7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1.25" customHeight="1">
      <c r="A158" s="4"/>
      <c r="B158" s="4"/>
      <c r="C158" s="30"/>
      <c r="D158" s="4"/>
      <c r="E158" s="6"/>
      <c r="F158" s="7"/>
      <c r="G158" s="7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1.25" customHeight="1">
      <c r="A159" s="4"/>
      <c r="B159" s="4"/>
      <c r="C159" s="30"/>
      <c r="D159" s="4"/>
      <c r="E159" s="6"/>
      <c r="F159" s="7"/>
      <c r="G159" s="7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1.25" customHeight="1">
      <c r="A160" s="4"/>
      <c r="B160" s="4"/>
      <c r="C160" s="30"/>
      <c r="D160" s="4"/>
      <c r="E160" s="6"/>
      <c r="F160" s="7"/>
      <c r="G160" s="7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1.25" customHeight="1">
      <c r="A161" s="4"/>
      <c r="B161" s="4"/>
      <c r="C161" s="30"/>
      <c r="D161" s="4"/>
      <c r="E161" s="6"/>
      <c r="F161" s="7"/>
      <c r="G161" s="7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1.25" customHeight="1">
      <c r="A162" s="4"/>
      <c r="B162" s="4"/>
      <c r="C162" s="30"/>
      <c r="D162" s="4"/>
      <c r="E162" s="6"/>
      <c r="F162" s="7"/>
      <c r="G162" s="7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1.25" customHeight="1">
      <c r="A163" s="4"/>
      <c r="B163" s="4"/>
      <c r="C163" s="30"/>
      <c r="D163" s="4"/>
      <c r="E163" s="6"/>
      <c r="F163" s="7"/>
      <c r="G163" s="7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1.25" customHeight="1">
      <c r="A164" s="4"/>
      <c r="B164" s="4"/>
      <c r="C164" s="30"/>
      <c r="D164" s="4"/>
      <c r="E164" s="6"/>
      <c r="F164" s="7"/>
      <c r="G164" s="7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1.25" customHeight="1">
      <c r="A165" s="4"/>
      <c r="B165" s="4"/>
      <c r="C165" s="30"/>
      <c r="D165" s="4"/>
      <c r="E165" s="6"/>
      <c r="F165" s="7"/>
      <c r="G165" s="7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1.25" customHeight="1">
      <c r="A166" s="4"/>
      <c r="B166" s="4"/>
      <c r="C166" s="30"/>
      <c r="D166" s="4"/>
      <c r="E166" s="6"/>
      <c r="F166" s="7"/>
      <c r="G166" s="7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1.25" customHeight="1">
      <c r="A167" s="4"/>
      <c r="B167" s="4"/>
      <c r="C167" s="30"/>
      <c r="D167" s="4"/>
      <c r="E167" s="6"/>
      <c r="F167" s="7"/>
      <c r="G167" s="7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1.25" customHeight="1">
      <c r="A168" s="4"/>
      <c r="B168" s="4"/>
      <c r="C168" s="30"/>
      <c r="D168" s="4"/>
      <c r="E168" s="6"/>
      <c r="F168" s="7"/>
      <c r="G168" s="7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1.25" customHeight="1">
      <c r="A169" s="4"/>
      <c r="B169" s="4"/>
      <c r="C169" s="30"/>
      <c r="D169" s="4"/>
      <c r="E169" s="6"/>
      <c r="F169" s="7"/>
      <c r="G169" s="7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1.25" customHeight="1">
      <c r="A170" s="4"/>
      <c r="B170" s="4"/>
      <c r="C170" s="30"/>
      <c r="D170" s="4"/>
      <c r="E170" s="6"/>
      <c r="F170" s="7"/>
      <c r="G170" s="7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1.25" customHeight="1">
      <c r="A171" s="4"/>
      <c r="B171" s="4"/>
      <c r="C171" s="30"/>
      <c r="D171" s="4"/>
      <c r="E171" s="6"/>
      <c r="F171" s="7"/>
      <c r="G171" s="7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1.25" customHeight="1">
      <c r="A172" s="4"/>
      <c r="B172" s="4"/>
      <c r="C172" s="30"/>
      <c r="D172" s="4"/>
      <c r="E172" s="6"/>
      <c r="F172" s="7"/>
      <c r="G172" s="7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1.25" customHeight="1">
      <c r="A173" s="4"/>
      <c r="B173" s="4"/>
      <c r="C173" s="30"/>
      <c r="D173" s="4"/>
      <c r="E173" s="6"/>
      <c r="F173" s="7"/>
      <c r="G173" s="7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1.25" customHeight="1">
      <c r="A174" s="4"/>
      <c r="B174" s="4"/>
      <c r="C174" s="30"/>
      <c r="D174" s="4"/>
      <c r="E174" s="6"/>
      <c r="F174" s="7"/>
      <c r="G174" s="7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1.25" customHeight="1">
      <c r="A175" s="4"/>
      <c r="B175" s="4"/>
      <c r="C175" s="30"/>
      <c r="D175" s="4"/>
      <c r="E175" s="6"/>
      <c r="F175" s="7"/>
      <c r="G175" s="7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1.25" customHeight="1">
      <c r="A176" s="4"/>
      <c r="B176" s="4"/>
      <c r="C176" s="30"/>
      <c r="D176" s="4"/>
      <c r="E176" s="6"/>
      <c r="F176" s="7"/>
      <c r="G176" s="7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1.25" customHeight="1">
      <c r="A177" s="4"/>
      <c r="B177" s="4"/>
      <c r="C177" s="30"/>
      <c r="D177" s="4"/>
      <c r="E177" s="6"/>
      <c r="F177" s="7"/>
      <c r="G177" s="7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1.25" customHeight="1">
      <c r="A178" s="4"/>
      <c r="B178" s="4"/>
      <c r="C178" s="30"/>
      <c r="D178" s="4"/>
      <c r="E178" s="6"/>
      <c r="F178" s="7"/>
      <c r="G178" s="7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1.25" customHeight="1">
      <c r="A179" s="4"/>
      <c r="B179" s="4"/>
      <c r="C179" s="30"/>
      <c r="D179" s="4"/>
      <c r="E179" s="6"/>
      <c r="F179" s="7"/>
      <c r="G179" s="7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1.25" customHeight="1">
      <c r="A180" s="4"/>
      <c r="B180" s="4"/>
      <c r="C180" s="30"/>
      <c r="D180" s="4"/>
      <c r="E180" s="6"/>
      <c r="F180" s="7"/>
      <c r="G180" s="7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1.25" customHeight="1">
      <c r="A181" s="4"/>
      <c r="B181" s="4"/>
      <c r="C181" s="30"/>
      <c r="D181" s="4"/>
      <c r="E181" s="6"/>
      <c r="F181" s="7"/>
      <c r="G181" s="7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1.25" customHeight="1">
      <c r="A182" s="4"/>
      <c r="B182" s="4"/>
      <c r="C182" s="30"/>
      <c r="D182" s="4"/>
      <c r="E182" s="6"/>
      <c r="F182" s="7"/>
      <c r="G182" s="7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1.25" customHeight="1">
      <c r="A183" s="4"/>
      <c r="B183" s="4"/>
      <c r="C183" s="30"/>
      <c r="D183" s="4"/>
      <c r="E183" s="6"/>
      <c r="F183" s="7"/>
      <c r="G183" s="7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1.25" customHeight="1">
      <c r="A184" s="4"/>
      <c r="B184" s="4"/>
      <c r="C184" s="30"/>
      <c r="D184" s="4"/>
      <c r="E184" s="6"/>
      <c r="F184" s="7"/>
      <c r="G184" s="7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1.25" customHeight="1">
      <c r="A185" s="4"/>
      <c r="B185" s="4"/>
      <c r="C185" s="30"/>
      <c r="D185" s="4"/>
      <c r="E185" s="6"/>
      <c r="F185" s="7"/>
      <c r="G185" s="7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1.25" customHeight="1">
      <c r="A186" s="4"/>
      <c r="B186" s="4"/>
      <c r="C186" s="30"/>
      <c r="D186" s="4"/>
      <c r="E186" s="6"/>
      <c r="F186" s="7"/>
      <c r="G186" s="7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1.25" customHeight="1">
      <c r="A187" s="4"/>
      <c r="B187" s="4"/>
      <c r="C187" s="30"/>
      <c r="D187" s="4"/>
      <c r="E187" s="6"/>
      <c r="F187" s="7"/>
      <c r="G187" s="7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1.25" customHeight="1">
      <c r="A188" s="4"/>
      <c r="B188" s="4"/>
      <c r="C188" s="30"/>
      <c r="D188" s="4"/>
      <c r="E188" s="6"/>
      <c r="F188" s="7"/>
      <c r="G188" s="7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1.25" customHeight="1">
      <c r="A189" s="4"/>
      <c r="B189" s="4"/>
      <c r="C189" s="30"/>
      <c r="D189" s="4"/>
      <c r="E189" s="6"/>
      <c r="F189" s="7"/>
      <c r="G189" s="7"/>
      <c r="H189" s="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1.25" customHeight="1">
      <c r="A190" s="4"/>
      <c r="B190" s="4"/>
      <c r="C190" s="30"/>
      <c r="D190" s="4"/>
      <c r="E190" s="6"/>
      <c r="F190" s="7"/>
      <c r="G190" s="7"/>
      <c r="H190" s="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1.25" customHeight="1">
      <c r="A191" s="4"/>
      <c r="B191" s="4"/>
      <c r="C191" s="30"/>
      <c r="D191" s="4"/>
      <c r="E191" s="6"/>
      <c r="F191" s="7"/>
      <c r="G191" s="7"/>
      <c r="H191" s="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1.25" customHeight="1">
      <c r="A192" s="4"/>
      <c r="B192" s="4"/>
      <c r="C192" s="30"/>
      <c r="D192" s="4"/>
      <c r="E192" s="6"/>
      <c r="F192" s="7"/>
      <c r="G192" s="7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1.25" customHeight="1">
      <c r="A193" s="4"/>
      <c r="B193" s="4"/>
      <c r="C193" s="30"/>
      <c r="D193" s="4"/>
      <c r="E193" s="6"/>
      <c r="F193" s="7"/>
      <c r="G193" s="7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1.25" customHeight="1">
      <c r="A194" s="4"/>
      <c r="B194" s="4"/>
      <c r="C194" s="30"/>
      <c r="D194" s="4"/>
      <c r="E194" s="6"/>
      <c r="F194" s="7"/>
      <c r="G194" s="7"/>
      <c r="H194" s="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1.25" customHeight="1">
      <c r="A195" s="4"/>
      <c r="B195" s="4"/>
      <c r="C195" s="30"/>
      <c r="D195" s="4"/>
      <c r="E195" s="6"/>
      <c r="F195" s="7"/>
      <c r="G195" s="7"/>
      <c r="H195" s="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1.25" customHeight="1">
      <c r="A196" s="4"/>
      <c r="B196" s="4"/>
      <c r="C196" s="30"/>
      <c r="D196" s="4"/>
      <c r="E196" s="6"/>
      <c r="F196" s="7"/>
      <c r="G196" s="7"/>
      <c r="H196" s="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1.25" customHeight="1">
      <c r="A197" s="4"/>
      <c r="B197" s="4"/>
      <c r="C197" s="30"/>
      <c r="D197" s="4"/>
      <c r="E197" s="6"/>
      <c r="F197" s="7"/>
      <c r="G197" s="7"/>
      <c r="H197" s="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1.25" customHeight="1">
      <c r="A198" s="4"/>
      <c r="B198" s="4"/>
      <c r="C198" s="30"/>
      <c r="D198" s="4"/>
      <c r="E198" s="6"/>
      <c r="F198" s="7"/>
      <c r="G198" s="7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1.25" customHeight="1">
      <c r="A199" s="4"/>
      <c r="B199" s="4"/>
      <c r="C199" s="30"/>
      <c r="D199" s="4"/>
      <c r="E199" s="6"/>
      <c r="F199" s="7"/>
      <c r="G199" s="7"/>
      <c r="H199" s="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1.25" customHeight="1">
      <c r="A200" s="4"/>
      <c r="B200" s="4"/>
      <c r="C200" s="30"/>
      <c r="D200" s="4"/>
      <c r="E200" s="6"/>
      <c r="F200" s="7"/>
      <c r="G200" s="7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1.25" customHeight="1">
      <c r="A201" s="4"/>
      <c r="B201" s="4"/>
      <c r="C201" s="30"/>
      <c r="D201" s="4"/>
      <c r="E201" s="6"/>
      <c r="F201" s="7"/>
      <c r="G201" s="7"/>
      <c r="H201" s="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1.25" customHeight="1">
      <c r="A202" s="4"/>
      <c r="B202" s="4"/>
      <c r="C202" s="30"/>
      <c r="D202" s="4"/>
      <c r="E202" s="6"/>
      <c r="F202" s="7"/>
      <c r="G202" s="7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1.25" customHeight="1">
      <c r="A203" s="4"/>
      <c r="B203" s="4"/>
      <c r="C203" s="30"/>
      <c r="D203" s="4"/>
      <c r="E203" s="6"/>
      <c r="F203" s="7"/>
      <c r="G203" s="7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1.25" customHeight="1">
      <c r="A204" s="4"/>
      <c r="B204" s="4"/>
      <c r="C204" s="30"/>
      <c r="D204" s="4"/>
      <c r="E204" s="6"/>
      <c r="F204" s="7"/>
      <c r="G204" s="7"/>
      <c r="H204" s="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1.25" customHeight="1">
      <c r="A205" s="4"/>
      <c r="B205" s="4"/>
      <c r="C205" s="30"/>
      <c r="D205" s="4"/>
      <c r="E205" s="6"/>
      <c r="F205" s="7"/>
      <c r="G205" s="7"/>
      <c r="H205" s="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1.25" customHeight="1">
      <c r="A206" s="4"/>
      <c r="B206" s="4"/>
      <c r="C206" s="30"/>
      <c r="D206" s="4"/>
      <c r="E206" s="6"/>
      <c r="F206" s="7"/>
      <c r="G206" s="7"/>
      <c r="H206" s="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1.25" customHeight="1">
      <c r="A207" s="4"/>
      <c r="B207" s="4"/>
      <c r="C207" s="30"/>
      <c r="D207" s="4"/>
      <c r="E207" s="6"/>
      <c r="F207" s="7"/>
      <c r="G207" s="7"/>
      <c r="H207" s="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1.25" customHeight="1">
      <c r="A208" s="4"/>
      <c r="B208" s="4"/>
      <c r="C208" s="30"/>
      <c r="D208" s="4"/>
      <c r="E208" s="6"/>
      <c r="F208" s="7"/>
      <c r="G208" s="7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1.25" customHeight="1">
      <c r="A209" s="4"/>
      <c r="B209" s="4"/>
      <c r="C209" s="30"/>
      <c r="D209" s="4"/>
      <c r="E209" s="6"/>
      <c r="F209" s="7"/>
      <c r="G209" s="7"/>
      <c r="H209" s="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1.25" customHeight="1">
      <c r="A210" s="4"/>
      <c r="B210" s="4"/>
      <c r="C210" s="30"/>
      <c r="D210" s="4"/>
      <c r="E210" s="6"/>
      <c r="F210" s="7"/>
      <c r="G210" s="7"/>
      <c r="H210" s="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1.25" customHeight="1">
      <c r="A211" s="4"/>
      <c r="B211" s="4"/>
      <c r="C211" s="30"/>
      <c r="D211" s="4"/>
      <c r="E211" s="6"/>
      <c r="F211" s="7"/>
      <c r="G211" s="7"/>
      <c r="H211" s="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1.25" customHeight="1">
      <c r="A212" s="4"/>
      <c r="B212" s="4"/>
      <c r="C212" s="30"/>
      <c r="D212" s="4"/>
      <c r="E212" s="6"/>
      <c r="F212" s="7"/>
      <c r="G212" s="7"/>
      <c r="H212" s="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1.25" customHeight="1">
      <c r="A213" s="4"/>
      <c r="B213" s="4"/>
      <c r="C213" s="30"/>
      <c r="D213" s="4"/>
      <c r="E213" s="6"/>
      <c r="F213" s="7"/>
      <c r="G213" s="7"/>
      <c r="H213" s="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1.25" customHeight="1">
      <c r="A214" s="4"/>
      <c r="B214" s="4"/>
      <c r="C214" s="30"/>
      <c r="D214" s="4"/>
      <c r="E214" s="6"/>
      <c r="F214" s="7"/>
      <c r="G214" s="7"/>
      <c r="H214" s="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1.25" customHeight="1">
      <c r="A215" s="4"/>
      <c r="B215" s="4"/>
      <c r="C215" s="30"/>
      <c r="D215" s="4"/>
      <c r="E215" s="6"/>
      <c r="F215" s="7"/>
      <c r="G215" s="7"/>
      <c r="H215" s="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1.25" customHeight="1">
      <c r="A216" s="4"/>
      <c r="B216" s="4"/>
      <c r="C216" s="30"/>
      <c r="D216" s="4"/>
      <c r="E216" s="6"/>
      <c r="F216" s="7"/>
      <c r="G216" s="7"/>
      <c r="H216" s="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1.25" customHeight="1">
      <c r="A217" s="4"/>
      <c r="B217" s="4"/>
      <c r="C217" s="30"/>
      <c r="D217" s="4"/>
      <c r="E217" s="6"/>
      <c r="F217" s="7"/>
      <c r="G217" s="7"/>
      <c r="H217" s="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1.25" customHeight="1">
      <c r="A218" s="4"/>
      <c r="B218" s="4"/>
      <c r="C218" s="30"/>
      <c r="D218" s="4"/>
      <c r="E218" s="6"/>
      <c r="F218" s="7"/>
      <c r="G218" s="7"/>
      <c r="H218" s="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1.25" customHeight="1">
      <c r="A219" s="4"/>
      <c r="B219" s="4"/>
      <c r="C219" s="30"/>
      <c r="D219" s="4"/>
      <c r="E219" s="6"/>
      <c r="F219" s="7"/>
      <c r="G219" s="7"/>
      <c r="H219" s="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1.25" customHeight="1">
      <c r="A220" s="4"/>
      <c r="B220" s="4"/>
      <c r="C220" s="30"/>
      <c r="D220" s="4"/>
      <c r="E220" s="6"/>
      <c r="F220" s="7"/>
      <c r="G220" s="7"/>
      <c r="H220" s="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1.25" customHeight="1">
      <c r="A221" s="4"/>
      <c r="B221" s="4"/>
      <c r="C221" s="30"/>
      <c r="D221" s="4"/>
      <c r="E221" s="6"/>
      <c r="F221" s="7"/>
      <c r="G221" s="7"/>
      <c r="H221" s="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1.25" customHeight="1">
      <c r="A222" s="4"/>
      <c r="B222" s="4"/>
      <c r="C222" s="30"/>
      <c r="D222" s="4"/>
      <c r="E222" s="6"/>
      <c r="F222" s="7"/>
      <c r="G222" s="7"/>
      <c r="H222" s="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1.25" customHeight="1">
      <c r="A223" s="4"/>
      <c r="B223" s="4"/>
      <c r="C223" s="30"/>
      <c r="D223" s="4"/>
      <c r="E223" s="6"/>
      <c r="F223" s="7"/>
      <c r="G223" s="7"/>
      <c r="H223" s="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1.25" customHeight="1">
      <c r="A224" s="4"/>
      <c r="B224" s="4"/>
      <c r="C224" s="30"/>
      <c r="D224" s="4"/>
      <c r="E224" s="6"/>
      <c r="F224" s="7"/>
      <c r="G224" s="7"/>
      <c r="H224" s="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1.25" customHeight="1">
      <c r="A225" s="4"/>
      <c r="B225" s="4"/>
      <c r="C225" s="30"/>
      <c r="D225" s="4"/>
      <c r="E225" s="6"/>
      <c r="F225" s="7"/>
      <c r="G225" s="7"/>
      <c r="H225" s="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1.25" customHeight="1">
      <c r="A226" s="4"/>
      <c r="B226" s="4"/>
      <c r="C226" s="30"/>
      <c r="D226" s="4"/>
      <c r="E226" s="6"/>
      <c r="F226" s="7"/>
      <c r="G226" s="7"/>
      <c r="H226" s="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1.25" customHeight="1">
      <c r="A227" s="4"/>
      <c r="B227" s="4"/>
      <c r="C227" s="30"/>
      <c r="D227" s="4"/>
      <c r="E227" s="6"/>
      <c r="F227" s="7"/>
      <c r="G227" s="7"/>
      <c r="H227" s="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1.25" customHeight="1">
      <c r="A228" s="4"/>
      <c r="B228" s="4"/>
      <c r="C228" s="30"/>
      <c r="D228" s="4"/>
      <c r="E228" s="6"/>
      <c r="F228" s="7"/>
      <c r="G228" s="7"/>
      <c r="H228" s="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1.25" customHeight="1">
      <c r="A229" s="4"/>
      <c r="B229" s="4"/>
      <c r="C229" s="30"/>
      <c r="D229" s="4"/>
      <c r="E229" s="6"/>
      <c r="F229" s="7"/>
      <c r="G229" s="7"/>
      <c r="H229" s="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1.25" customHeight="1">
      <c r="A230" s="4"/>
      <c r="B230" s="4"/>
      <c r="C230" s="30"/>
      <c r="D230" s="4"/>
      <c r="E230" s="6"/>
      <c r="F230" s="7"/>
      <c r="G230" s="7"/>
      <c r="H230" s="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1.25" customHeight="1">
      <c r="A231" s="4"/>
      <c r="B231" s="4"/>
      <c r="C231" s="30"/>
      <c r="D231" s="4"/>
      <c r="E231" s="6"/>
      <c r="F231" s="7"/>
      <c r="G231" s="7"/>
      <c r="H231" s="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1.25" customHeight="1">
      <c r="A232" s="4"/>
      <c r="B232" s="4"/>
      <c r="C232" s="30"/>
      <c r="D232" s="4"/>
      <c r="E232" s="6"/>
      <c r="F232" s="7"/>
      <c r="G232" s="7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1.25" customHeight="1">
      <c r="A233" s="4"/>
      <c r="B233" s="4"/>
      <c r="C233" s="30"/>
      <c r="D233" s="4"/>
      <c r="E233" s="6"/>
      <c r="F233" s="7"/>
      <c r="G233" s="7"/>
      <c r="H233" s="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1.25" customHeight="1">
      <c r="A234" s="4"/>
      <c r="B234" s="4"/>
      <c r="C234" s="30"/>
      <c r="D234" s="4"/>
      <c r="E234" s="6"/>
      <c r="F234" s="7"/>
      <c r="G234" s="7"/>
      <c r="H234" s="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1.25" customHeight="1">
      <c r="A235" s="4"/>
      <c r="B235" s="4"/>
      <c r="C235" s="30"/>
      <c r="D235" s="4"/>
      <c r="E235" s="6"/>
      <c r="F235" s="7"/>
      <c r="G235" s="7"/>
      <c r="H235" s="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1.25" customHeight="1">
      <c r="A236" s="4"/>
      <c r="B236" s="4"/>
      <c r="C236" s="30"/>
      <c r="D236" s="4"/>
      <c r="E236" s="6"/>
      <c r="F236" s="7"/>
      <c r="G236" s="7"/>
      <c r="H236" s="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1.25" customHeight="1">
      <c r="A237" s="4"/>
      <c r="B237" s="4"/>
      <c r="C237" s="30"/>
      <c r="D237" s="4"/>
      <c r="E237" s="6"/>
      <c r="F237" s="7"/>
      <c r="G237" s="7"/>
      <c r="H237" s="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1.25" customHeight="1">
      <c r="A238" s="4"/>
      <c r="B238" s="4"/>
      <c r="C238" s="30"/>
      <c r="D238" s="4"/>
      <c r="E238" s="6"/>
      <c r="F238" s="7"/>
      <c r="G238" s="7"/>
      <c r="H238" s="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1.25" customHeight="1">
      <c r="A239" s="4"/>
      <c r="B239" s="4"/>
      <c r="C239" s="30"/>
      <c r="D239" s="4"/>
      <c r="E239" s="6"/>
      <c r="F239" s="7"/>
      <c r="G239" s="7"/>
      <c r="H239" s="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1.25" customHeight="1">
      <c r="A240" s="4"/>
      <c r="B240" s="4"/>
      <c r="C240" s="30"/>
      <c r="D240" s="4"/>
      <c r="E240" s="6"/>
      <c r="F240" s="7"/>
      <c r="G240" s="7"/>
      <c r="H240" s="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1.25" customHeight="1">
      <c r="A241" s="4"/>
      <c r="B241" s="4"/>
      <c r="C241" s="30"/>
      <c r="D241" s="4"/>
      <c r="E241" s="6"/>
      <c r="F241" s="7"/>
      <c r="G241" s="7"/>
      <c r="H241" s="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1.25" customHeight="1">
      <c r="A242" s="4"/>
      <c r="B242" s="4"/>
      <c r="C242" s="30"/>
      <c r="D242" s="4"/>
      <c r="E242" s="6"/>
      <c r="F242" s="7"/>
      <c r="G242" s="7"/>
      <c r="H242" s="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1.25" customHeight="1">
      <c r="A243" s="4"/>
      <c r="B243" s="4"/>
      <c r="C243" s="30"/>
      <c r="D243" s="4"/>
      <c r="E243" s="6"/>
      <c r="F243" s="7"/>
      <c r="G243" s="7"/>
      <c r="H243" s="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1.25" customHeight="1">
      <c r="A244" s="4"/>
      <c r="B244" s="4"/>
      <c r="C244" s="30"/>
      <c r="D244" s="4"/>
      <c r="E244" s="6"/>
      <c r="F244" s="7"/>
      <c r="G244" s="7"/>
      <c r="H244" s="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1.25" customHeight="1">
      <c r="A245" s="4"/>
      <c r="B245" s="4"/>
      <c r="C245" s="30"/>
      <c r="D245" s="4"/>
      <c r="E245" s="6"/>
      <c r="F245" s="7"/>
      <c r="G245" s="7"/>
      <c r="H245" s="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1.25" customHeight="1">
      <c r="A246" s="4"/>
      <c r="B246" s="4"/>
      <c r="C246" s="30"/>
      <c r="D246" s="4"/>
      <c r="E246" s="6"/>
      <c r="F246" s="7"/>
      <c r="G246" s="7"/>
      <c r="H246" s="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1.25" customHeight="1">
      <c r="A247" s="4"/>
      <c r="B247" s="4"/>
      <c r="C247" s="30"/>
      <c r="D247" s="4"/>
      <c r="E247" s="6"/>
      <c r="F247" s="7"/>
      <c r="G247" s="7"/>
      <c r="H247" s="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1.25" customHeight="1">
      <c r="A248" s="4"/>
      <c r="B248" s="4"/>
      <c r="C248" s="30"/>
      <c r="D248" s="4"/>
      <c r="E248" s="6"/>
      <c r="F248" s="7"/>
      <c r="G248" s="7"/>
      <c r="H248" s="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1.25" customHeight="1">
      <c r="A249" s="4"/>
      <c r="B249" s="4"/>
      <c r="C249" s="30"/>
      <c r="D249" s="4"/>
      <c r="E249" s="6"/>
      <c r="F249" s="7"/>
      <c r="G249" s="7"/>
      <c r="H249" s="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1.25" customHeight="1">
      <c r="A250" s="4"/>
      <c r="B250" s="4"/>
      <c r="C250" s="30"/>
      <c r="D250" s="4"/>
      <c r="E250" s="6"/>
      <c r="F250" s="7"/>
      <c r="G250" s="7"/>
      <c r="H250" s="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1.25" customHeight="1">
      <c r="A251" s="4"/>
      <c r="B251" s="4"/>
      <c r="C251" s="30"/>
      <c r="D251" s="4"/>
      <c r="E251" s="6"/>
      <c r="F251" s="7"/>
      <c r="G251" s="7"/>
      <c r="H251" s="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1.25" customHeight="1">
      <c r="A252" s="4"/>
      <c r="B252" s="4"/>
      <c r="C252" s="30"/>
      <c r="D252" s="4"/>
      <c r="E252" s="6"/>
      <c r="F252" s="7"/>
      <c r="G252" s="7"/>
      <c r="H252" s="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1.25" customHeight="1">
      <c r="A253" s="4"/>
      <c r="B253" s="4"/>
      <c r="C253" s="30"/>
      <c r="D253" s="4"/>
      <c r="E253" s="6"/>
      <c r="F253" s="7"/>
      <c r="G253" s="7"/>
      <c r="H253" s="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1.25" customHeight="1">
      <c r="A254" s="4"/>
      <c r="B254" s="4"/>
      <c r="C254" s="30"/>
      <c r="D254" s="4"/>
      <c r="E254" s="6"/>
      <c r="F254" s="7"/>
      <c r="G254" s="7"/>
      <c r="H254" s="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1.25" customHeight="1">
      <c r="A255" s="4"/>
      <c r="B255" s="4"/>
      <c r="C255" s="30"/>
      <c r="D255" s="4"/>
      <c r="E255" s="6"/>
      <c r="F255" s="7"/>
      <c r="G255" s="7"/>
      <c r="H255" s="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1.25" customHeight="1">
      <c r="A256" s="4"/>
      <c r="B256" s="4"/>
      <c r="C256" s="30"/>
      <c r="D256" s="4"/>
      <c r="E256" s="6"/>
      <c r="F256" s="7"/>
      <c r="G256" s="7"/>
      <c r="H256" s="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1.25" customHeight="1">
      <c r="A257" s="4"/>
      <c r="B257" s="4"/>
      <c r="C257" s="30"/>
      <c r="D257" s="4"/>
      <c r="E257" s="6"/>
      <c r="F257" s="7"/>
      <c r="G257" s="7"/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1.25" customHeight="1">
      <c r="A258" s="4"/>
      <c r="B258" s="4"/>
      <c r="C258" s="30"/>
      <c r="D258" s="4"/>
      <c r="E258" s="6"/>
      <c r="F258" s="7"/>
      <c r="G258" s="7"/>
      <c r="H258" s="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1.25" customHeight="1">
      <c r="A259" s="4"/>
      <c r="B259" s="4"/>
      <c r="C259" s="30"/>
      <c r="D259" s="4"/>
      <c r="E259" s="6"/>
      <c r="F259" s="7"/>
      <c r="G259" s="7"/>
      <c r="H259" s="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1.25" customHeight="1">
      <c r="A260" s="4"/>
      <c r="B260" s="4"/>
      <c r="C260" s="30"/>
      <c r="D260" s="4"/>
      <c r="E260" s="6"/>
      <c r="F260" s="7"/>
      <c r="G260" s="7"/>
      <c r="H260" s="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1.25" customHeight="1">
      <c r="A261" s="4"/>
      <c r="B261" s="4"/>
      <c r="C261" s="30"/>
      <c r="D261" s="4"/>
      <c r="E261" s="6"/>
      <c r="F261" s="7"/>
      <c r="G261" s="7"/>
      <c r="H261" s="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1.25" customHeight="1">
      <c r="A262" s="4"/>
      <c r="B262" s="4"/>
      <c r="C262" s="30"/>
      <c r="D262" s="4"/>
      <c r="E262" s="6"/>
      <c r="F262" s="7"/>
      <c r="G262" s="7"/>
      <c r="H262" s="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1.25" customHeight="1">
      <c r="A263" s="4"/>
      <c r="B263" s="4"/>
      <c r="C263" s="30"/>
      <c r="D263" s="4"/>
      <c r="E263" s="6"/>
      <c r="F263" s="7"/>
      <c r="G263" s="7"/>
      <c r="H263" s="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1.25" customHeight="1">
      <c r="A264" s="4"/>
      <c r="B264" s="4"/>
      <c r="C264" s="30"/>
      <c r="D264" s="4"/>
      <c r="E264" s="6"/>
      <c r="F264" s="7"/>
      <c r="G264" s="7"/>
      <c r="H264" s="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1.25" customHeight="1">
      <c r="A265" s="4"/>
      <c r="B265" s="4"/>
      <c r="C265" s="30"/>
      <c r="D265" s="4"/>
      <c r="E265" s="6"/>
      <c r="F265" s="7"/>
      <c r="G265" s="7"/>
      <c r="H265" s="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1.25" customHeight="1">
      <c r="A266" s="4"/>
      <c r="B266" s="4"/>
      <c r="C266" s="30"/>
      <c r="D266" s="4"/>
      <c r="E266" s="6"/>
      <c r="F266" s="7"/>
      <c r="G266" s="7"/>
      <c r="H266" s="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1.25" customHeight="1">
      <c r="A267" s="4"/>
      <c r="B267" s="4"/>
      <c r="C267" s="30"/>
      <c r="D267" s="4"/>
      <c r="E267" s="6"/>
      <c r="F267" s="7"/>
      <c r="G267" s="7"/>
      <c r="H267" s="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1.25" customHeight="1">
      <c r="A268" s="4"/>
      <c r="B268" s="4"/>
      <c r="C268" s="30"/>
      <c r="D268" s="4"/>
      <c r="E268" s="6"/>
      <c r="F268" s="7"/>
      <c r="G268" s="7"/>
      <c r="H268" s="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1.25" customHeight="1">
      <c r="A269" s="4"/>
      <c r="B269" s="4"/>
      <c r="C269" s="30"/>
      <c r="D269" s="4"/>
      <c r="E269" s="6"/>
      <c r="F269" s="7"/>
      <c r="G269" s="7"/>
      <c r="H269" s="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1.25" customHeight="1">
      <c r="A270" s="4"/>
      <c r="B270" s="4"/>
      <c r="C270" s="30"/>
      <c r="D270" s="4"/>
      <c r="E270" s="6"/>
      <c r="F270" s="7"/>
      <c r="G270" s="7"/>
      <c r="H270" s="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1.25" customHeight="1">
      <c r="A271" s="4"/>
      <c r="B271" s="4"/>
      <c r="C271" s="30"/>
      <c r="D271" s="4"/>
      <c r="E271" s="6"/>
      <c r="F271" s="7"/>
      <c r="G271" s="7"/>
      <c r="H271" s="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1.25" customHeight="1">
      <c r="A272" s="4"/>
      <c r="B272" s="4"/>
      <c r="C272" s="30"/>
      <c r="D272" s="4"/>
      <c r="E272" s="6"/>
      <c r="F272" s="7"/>
      <c r="G272" s="7"/>
      <c r="H272" s="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1.25" customHeight="1">
      <c r="A273" s="4"/>
      <c r="B273" s="4"/>
      <c r="C273" s="30"/>
      <c r="D273" s="4"/>
      <c r="E273" s="6"/>
      <c r="F273" s="7"/>
      <c r="G273" s="7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1.25" customHeight="1">
      <c r="A274" s="4"/>
      <c r="B274" s="4"/>
      <c r="C274" s="30"/>
      <c r="D274" s="4"/>
      <c r="E274" s="6"/>
      <c r="F274" s="7"/>
      <c r="G274" s="7"/>
      <c r="H274" s="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1.25" customHeight="1">
      <c r="A275" s="4"/>
      <c r="B275" s="4"/>
      <c r="C275" s="30"/>
      <c r="D275" s="4"/>
      <c r="E275" s="6"/>
      <c r="F275" s="7"/>
      <c r="G275" s="7"/>
      <c r="H275" s="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1.25" customHeight="1">
      <c r="A276" s="4"/>
      <c r="B276" s="4"/>
      <c r="C276" s="30"/>
      <c r="D276" s="4"/>
      <c r="E276" s="6"/>
      <c r="F276" s="7"/>
      <c r="G276" s="7"/>
      <c r="H276" s="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1.25" customHeight="1">
      <c r="A277" s="4"/>
      <c r="B277" s="4"/>
      <c r="C277" s="30"/>
      <c r="D277" s="4"/>
      <c r="E277" s="6"/>
      <c r="F277" s="7"/>
      <c r="G277" s="7"/>
      <c r="H277" s="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1.25" customHeight="1">
      <c r="A278" s="4"/>
      <c r="B278" s="4"/>
      <c r="C278" s="30"/>
      <c r="D278" s="4"/>
      <c r="E278" s="6"/>
      <c r="F278" s="7"/>
      <c r="G278" s="7"/>
      <c r="H278" s="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1.25" customHeight="1">
      <c r="A279" s="4"/>
      <c r="B279" s="4"/>
      <c r="C279" s="30"/>
      <c r="D279" s="4"/>
      <c r="E279" s="6"/>
      <c r="F279" s="7"/>
      <c r="G279" s="7"/>
      <c r="H279" s="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1.25" customHeight="1">
      <c r="A280" s="4"/>
      <c r="B280" s="4"/>
      <c r="C280" s="30"/>
      <c r="D280" s="4"/>
      <c r="E280" s="6"/>
      <c r="F280" s="7"/>
      <c r="G280" s="7"/>
      <c r="H280" s="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1.25" customHeight="1">
      <c r="A281" s="4"/>
      <c r="B281" s="4"/>
      <c r="C281" s="30"/>
      <c r="D281" s="4"/>
      <c r="E281" s="6"/>
      <c r="F281" s="7"/>
      <c r="G281" s="7"/>
      <c r="H281" s="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1.25" customHeight="1">
      <c r="A282" s="4"/>
      <c r="B282" s="4"/>
      <c r="C282" s="30"/>
      <c r="D282" s="4"/>
      <c r="E282" s="6"/>
      <c r="F282" s="7"/>
      <c r="G282" s="7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1.25" customHeight="1">
      <c r="A283" s="4"/>
      <c r="B283" s="4"/>
      <c r="C283" s="30"/>
      <c r="D283" s="4"/>
      <c r="E283" s="6"/>
      <c r="F283" s="7"/>
      <c r="G283" s="7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1.25" customHeight="1">
      <c r="A284" s="4"/>
      <c r="B284" s="4"/>
      <c r="C284" s="30"/>
      <c r="D284" s="4"/>
      <c r="E284" s="6"/>
      <c r="F284" s="7"/>
      <c r="G284" s="7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1.25" customHeight="1">
      <c r="A285" s="4"/>
      <c r="B285" s="4"/>
      <c r="C285" s="30"/>
      <c r="D285" s="4"/>
      <c r="E285" s="6"/>
      <c r="F285" s="7"/>
      <c r="G285" s="7"/>
      <c r="H285" s="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1.25" customHeight="1">
      <c r="A286" s="4"/>
      <c r="B286" s="4"/>
      <c r="C286" s="30"/>
      <c r="D286" s="4"/>
      <c r="E286" s="6"/>
      <c r="F286" s="7"/>
      <c r="G286" s="7"/>
      <c r="H286" s="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1.25" customHeight="1">
      <c r="A287" s="4"/>
      <c r="B287" s="4"/>
      <c r="C287" s="30"/>
      <c r="D287" s="4"/>
      <c r="E287" s="6"/>
      <c r="F287" s="7"/>
      <c r="G287" s="7"/>
      <c r="H287" s="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1.25" customHeight="1">
      <c r="A288" s="4"/>
      <c r="B288" s="4"/>
      <c r="C288" s="30"/>
      <c r="D288" s="4"/>
      <c r="E288" s="6"/>
      <c r="F288" s="7"/>
      <c r="G288" s="7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1.25" customHeight="1">
      <c r="A289" s="4"/>
      <c r="B289" s="4"/>
      <c r="C289" s="30"/>
      <c r="D289" s="4"/>
      <c r="E289" s="6"/>
      <c r="F289" s="7"/>
      <c r="G289" s="7"/>
      <c r="H289" s="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1.25" customHeight="1">
      <c r="A290" s="4"/>
      <c r="B290" s="4"/>
      <c r="C290" s="30"/>
      <c r="D290" s="4"/>
      <c r="E290" s="6"/>
      <c r="F290" s="7"/>
      <c r="G290" s="7"/>
      <c r="H290" s="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1.25" customHeight="1">
      <c r="A291" s="4"/>
      <c r="B291" s="4"/>
      <c r="C291" s="30"/>
      <c r="D291" s="4"/>
      <c r="E291" s="6"/>
      <c r="F291" s="7"/>
      <c r="G291" s="7"/>
      <c r="H291" s="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1.25" customHeight="1">
      <c r="A292" s="4"/>
      <c r="B292" s="4"/>
      <c r="C292" s="30"/>
      <c r="D292" s="4"/>
      <c r="E292" s="6"/>
      <c r="F292" s="7"/>
      <c r="G292" s="7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1.25" customHeight="1">
      <c r="A293" s="4"/>
      <c r="B293" s="4"/>
      <c r="C293" s="30"/>
      <c r="D293" s="4"/>
      <c r="E293" s="6"/>
      <c r="F293" s="7"/>
      <c r="G293" s="7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1.25" customHeight="1">
      <c r="A294" s="4"/>
      <c r="B294" s="4"/>
      <c r="C294" s="30"/>
      <c r="D294" s="4"/>
      <c r="E294" s="6"/>
      <c r="F294" s="7"/>
      <c r="G294" s="7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1.25" customHeight="1">
      <c r="A295" s="4"/>
      <c r="B295" s="4"/>
      <c r="C295" s="30"/>
      <c r="D295" s="4"/>
      <c r="E295" s="6"/>
      <c r="F295" s="7"/>
      <c r="G295" s="7"/>
      <c r="H295" s="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1.25" customHeight="1">
      <c r="A296" s="4"/>
      <c r="B296" s="4"/>
      <c r="C296" s="30"/>
      <c r="D296" s="4"/>
      <c r="E296" s="6"/>
      <c r="F296" s="7"/>
      <c r="G296" s="7"/>
      <c r="H296" s="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1.25" customHeight="1">
      <c r="A297" s="4"/>
      <c r="B297" s="4"/>
      <c r="C297" s="30"/>
      <c r="D297" s="4"/>
      <c r="E297" s="6"/>
      <c r="F297" s="7"/>
      <c r="G297" s="7"/>
      <c r="H297" s="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1.25" customHeight="1">
      <c r="A298" s="4"/>
      <c r="B298" s="4"/>
      <c r="C298" s="30"/>
      <c r="D298" s="4"/>
      <c r="E298" s="6"/>
      <c r="F298" s="7"/>
      <c r="G298" s="7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1.25" customHeight="1">
      <c r="A299" s="4"/>
      <c r="B299" s="4"/>
      <c r="C299" s="30"/>
      <c r="D299" s="4"/>
      <c r="E299" s="6"/>
      <c r="F299" s="7"/>
      <c r="G299" s="7"/>
      <c r="H299" s="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1.25" customHeight="1">
      <c r="A300" s="4"/>
      <c r="B300" s="4"/>
      <c r="C300" s="30"/>
      <c r="D300" s="4"/>
      <c r="E300" s="6"/>
      <c r="F300" s="7"/>
      <c r="G300" s="7"/>
      <c r="H300" s="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1.25" customHeight="1">
      <c r="A301" s="4"/>
      <c r="B301" s="4"/>
      <c r="C301" s="30"/>
      <c r="D301" s="4"/>
      <c r="E301" s="6"/>
      <c r="F301" s="7"/>
      <c r="G301" s="7"/>
      <c r="H301" s="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1.25" customHeight="1">
      <c r="A302" s="4"/>
      <c r="B302" s="4"/>
      <c r="C302" s="30"/>
      <c r="D302" s="4"/>
      <c r="E302" s="6"/>
      <c r="F302" s="7"/>
      <c r="G302" s="7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1.25" customHeight="1">
      <c r="A303" s="4"/>
      <c r="B303" s="4"/>
      <c r="C303" s="30"/>
      <c r="D303" s="4"/>
      <c r="E303" s="6"/>
      <c r="F303" s="7"/>
      <c r="G303" s="7"/>
      <c r="H303" s="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1.25" customHeight="1">
      <c r="A304" s="4"/>
      <c r="B304" s="4"/>
      <c r="C304" s="30"/>
      <c r="D304" s="4"/>
      <c r="E304" s="6"/>
      <c r="F304" s="7"/>
      <c r="G304" s="7"/>
      <c r="H304" s="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1.25" customHeight="1">
      <c r="A305" s="4"/>
      <c r="B305" s="4"/>
      <c r="C305" s="30"/>
      <c r="D305" s="4"/>
      <c r="E305" s="6"/>
      <c r="F305" s="7"/>
      <c r="G305" s="7"/>
      <c r="H305" s="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1.25" customHeight="1">
      <c r="A306" s="4"/>
      <c r="B306" s="4"/>
      <c r="C306" s="30"/>
      <c r="D306" s="4"/>
      <c r="E306" s="6"/>
      <c r="F306" s="7"/>
      <c r="G306" s="7"/>
      <c r="H306" s="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1.25" customHeight="1">
      <c r="A307" s="4"/>
      <c r="B307" s="4"/>
      <c r="C307" s="30"/>
      <c r="D307" s="4"/>
      <c r="E307" s="6"/>
      <c r="F307" s="7"/>
      <c r="G307" s="7"/>
      <c r="H307" s="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1.25" customHeight="1">
      <c r="A308" s="4"/>
      <c r="B308" s="4"/>
      <c r="C308" s="30"/>
      <c r="D308" s="4"/>
      <c r="E308" s="6"/>
      <c r="F308" s="7"/>
      <c r="G308" s="7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1.25" customHeight="1">
      <c r="A309" s="4"/>
      <c r="B309" s="4"/>
      <c r="C309" s="30"/>
      <c r="D309" s="4"/>
      <c r="E309" s="6"/>
      <c r="F309" s="7"/>
      <c r="G309" s="7"/>
      <c r="H309" s="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1.25" customHeight="1">
      <c r="A310" s="4"/>
      <c r="B310" s="4"/>
      <c r="C310" s="30"/>
      <c r="D310" s="4"/>
      <c r="E310" s="6"/>
      <c r="F310" s="7"/>
      <c r="G310" s="7"/>
      <c r="H310" s="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1.25" customHeight="1">
      <c r="A311" s="4"/>
      <c r="B311" s="4"/>
      <c r="C311" s="30"/>
      <c r="D311" s="4"/>
      <c r="E311" s="6"/>
      <c r="F311" s="7"/>
      <c r="G311" s="7"/>
      <c r="H311" s="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1.25" customHeight="1">
      <c r="A312" s="4"/>
      <c r="B312" s="4"/>
      <c r="C312" s="30"/>
      <c r="D312" s="4"/>
      <c r="E312" s="6"/>
      <c r="F312" s="7"/>
      <c r="G312" s="7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1.25" customHeight="1">
      <c r="A313" s="4"/>
      <c r="B313" s="4"/>
      <c r="C313" s="30"/>
      <c r="D313" s="4"/>
      <c r="E313" s="6"/>
      <c r="F313" s="7"/>
      <c r="G313" s="7"/>
      <c r="H313" s="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1.25" customHeight="1">
      <c r="A314" s="4"/>
      <c r="B314" s="4"/>
      <c r="C314" s="30"/>
      <c r="D314" s="4"/>
      <c r="E314" s="6"/>
      <c r="F314" s="7"/>
      <c r="G314" s="7"/>
      <c r="H314" s="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1.25" customHeight="1">
      <c r="A315" s="4"/>
      <c r="B315" s="4"/>
      <c r="C315" s="30"/>
      <c r="D315" s="4"/>
      <c r="E315" s="6"/>
      <c r="F315" s="7"/>
      <c r="G315" s="7"/>
      <c r="H315" s="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1.25" customHeight="1">
      <c r="A316" s="4"/>
      <c r="B316" s="4"/>
      <c r="C316" s="30"/>
      <c r="D316" s="4"/>
      <c r="E316" s="6"/>
      <c r="F316" s="7"/>
      <c r="G316" s="7"/>
      <c r="H316" s="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1.25" customHeight="1">
      <c r="A317" s="4"/>
      <c r="B317" s="4"/>
      <c r="C317" s="30"/>
      <c r="D317" s="4"/>
      <c r="E317" s="6"/>
      <c r="F317" s="7"/>
      <c r="G317" s="7"/>
      <c r="H317" s="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1.25" customHeight="1">
      <c r="A318" s="4"/>
      <c r="B318" s="4"/>
      <c r="C318" s="30"/>
      <c r="D318" s="4"/>
      <c r="E318" s="6"/>
      <c r="F318" s="7"/>
      <c r="G318" s="7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1.25" customHeight="1">
      <c r="A319" s="4"/>
      <c r="B319" s="4"/>
      <c r="C319" s="30"/>
      <c r="D319" s="4"/>
      <c r="E319" s="6"/>
      <c r="F319" s="7"/>
      <c r="G319" s="7"/>
      <c r="H319" s="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1.25" customHeight="1">
      <c r="A320" s="4"/>
      <c r="B320" s="4"/>
      <c r="C320" s="30"/>
      <c r="D320" s="4"/>
      <c r="E320" s="6"/>
      <c r="F320" s="7"/>
      <c r="G320" s="7"/>
      <c r="H320" s="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1.25" customHeight="1">
      <c r="A321" s="4"/>
      <c r="B321" s="4"/>
      <c r="C321" s="30"/>
      <c r="D321" s="4"/>
      <c r="E321" s="6"/>
      <c r="F321" s="7"/>
      <c r="G321" s="7"/>
      <c r="H321" s="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1.25" customHeight="1">
      <c r="A322" s="4"/>
      <c r="B322" s="4"/>
      <c r="C322" s="30"/>
      <c r="D322" s="4"/>
      <c r="E322" s="6"/>
      <c r="F322" s="7"/>
      <c r="G322" s="7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1.25" customHeight="1">
      <c r="A323" s="4"/>
      <c r="B323" s="4"/>
      <c r="C323" s="30"/>
      <c r="D323" s="4"/>
      <c r="E323" s="6"/>
      <c r="F323" s="7"/>
      <c r="G323" s="7"/>
      <c r="H323" s="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1.25" customHeight="1">
      <c r="A324" s="4"/>
      <c r="B324" s="4"/>
      <c r="C324" s="30"/>
      <c r="D324" s="4"/>
      <c r="E324" s="6"/>
      <c r="F324" s="7"/>
      <c r="G324" s="7"/>
      <c r="H324" s="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1.25" customHeight="1">
      <c r="A325" s="4"/>
      <c r="B325" s="4"/>
      <c r="C325" s="30"/>
      <c r="D325" s="4"/>
      <c r="E325" s="6"/>
      <c r="F325" s="7"/>
      <c r="G325" s="7"/>
      <c r="H325" s="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1.25" customHeight="1">
      <c r="A326" s="4"/>
      <c r="B326" s="4"/>
      <c r="C326" s="30"/>
      <c r="D326" s="4"/>
      <c r="E326" s="6"/>
      <c r="F326" s="7"/>
      <c r="G326" s="7"/>
      <c r="H326" s="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1.25" customHeight="1">
      <c r="A327" s="4"/>
      <c r="B327" s="4"/>
      <c r="C327" s="30"/>
      <c r="D327" s="4"/>
      <c r="E327" s="6"/>
      <c r="F327" s="7"/>
      <c r="G327" s="7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1.25" customHeight="1">
      <c r="A328" s="4"/>
      <c r="B328" s="4"/>
      <c r="C328" s="30"/>
      <c r="D328" s="4"/>
      <c r="E328" s="6"/>
      <c r="F328" s="7"/>
      <c r="G328" s="7"/>
      <c r="H328" s="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1.25" customHeight="1">
      <c r="A329" s="4"/>
      <c r="B329" s="4"/>
      <c r="C329" s="30"/>
      <c r="D329" s="4"/>
      <c r="E329" s="6"/>
      <c r="F329" s="7"/>
      <c r="G329" s="7"/>
      <c r="H329" s="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1.25" customHeight="1">
      <c r="A330" s="4"/>
      <c r="B330" s="4"/>
      <c r="C330" s="30"/>
      <c r="D330" s="4"/>
      <c r="E330" s="6"/>
      <c r="F330" s="7"/>
      <c r="G330" s="7"/>
      <c r="H330" s="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1.25" customHeight="1">
      <c r="A331" s="4"/>
      <c r="B331" s="4"/>
      <c r="C331" s="30"/>
      <c r="D331" s="4"/>
      <c r="E331" s="6"/>
      <c r="F331" s="7"/>
      <c r="G331" s="7"/>
      <c r="H331" s="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1.25" customHeight="1">
      <c r="A332" s="4"/>
      <c r="B332" s="4"/>
      <c r="C332" s="30"/>
      <c r="D332" s="4"/>
      <c r="E332" s="6"/>
      <c r="F332" s="7"/>
      <c r="G332" s="7"/>
      <c r="H332" s="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1.25" customHeight="1">
      <c r="A333" s="4"/>
      <c r="B333" s="4"/>
      <c r="C333" s="30"/>
      <c r="D333" s="4"/>
      <c r="E333" s="6"/>
      <c r="F333" s="7"/>
      <c r="G333" s="7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1.25" customHeight="1">
      <c r="A334" s="4"/>
      <c r="B334" s="4"/>
      <c r="C334" s="30"/>
      <c r="D334" s="4"/>
      <c r="E334" s="6"/>
      <c r="F334" s="7"/>
      <c r="G334" s="7"/>
      <c r="H334" s="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1.25" customHeight="1">
      <c r="A335" s="4"/>
      <c r="B335" s="4"/>
      <c r="C335" s="30"/>
      <c r="D335" s="4"/>
      <c r="E335" s="6"/>
      <c r="F335" s="7"/>
      <c r="G335" s="7"/>
      <c r="H335" s="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1.25" customHeight="1">
      <c r="A336" s="4"/>
      <c r="B336" s="4"/>
      <c r="C336" s="30"/>
      <c r="D336" s="4"/>
      <c r="E336" s="6"/>
      <c r="F336" s="7"/>
      <c r="G336" s="7"/>
      <c r="H336" s="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1.25" customHeight="1">
      <c r="A337" s="4"/>
      <c r="B337" s="4"/>
      <c r="C337" s="30"/>
      <c r="D337" s="4"/>
      <c r="E337" s="6"/>
      <c r="F337" s="7"/>
      <c r="G337" s="7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1.25" customHeight="1">
      <c r="A338" s="4"/>
      <c r="B338" s="4"/>
      <c r="C338" s="30"/>
      <c r="D338" s="4"/>
      <c r="E338" s="6"/>
      <c r="F338" s="7"/>
      <c r="G338" s="7"/>
      <c r="H338" s="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1.25" customHeight="1">
      <c r="A339" s="4"/>
      <c r="B339" s="4"/>
      <c r="C339" s="30"/>
      <c r="D339" s="4"/>
      <c r="E339" s="6"/>
      <c r="F339" s="7"/>
      <c r="G339" s="7"/>
      <c r="H339" s="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1.25" customHeight="1">
      <c r="A340" s="4"/>
      <c r="B340" s="4"/>
      <c r="C340" s="30"/>
      <c r="D340" s="4"/>
      <c r="E340" s="6"/>
      <c r="F340" s="7"/>
      <c r="G340" s="7"/>
      <c r="H340" s="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1.25" customHeight="1">
      <c r="A341" s="4"/>
      <c r="B341" s="4"/>
      <c r="C341" s="30"/>
      <c r="D341" s="4"/>
      <c r="E341" s="6"/>
      <c r="F341" s="7"/>
      <c r="G341" s="7"/>
      <c r="H341" s="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1.25" customHeight="1">
      <c r="A342" s="4"/>
      <c r="B342" s="4"/>
      <c r="C342" s="30"/>
      <c r="D342" s="4"/>
      <c r="E342" s="6"/>
      <c r="F342" s="7"/>
      <c r="G342" s="7"/>
      <c r="H342" s="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1.25" customHeight="1">
      <c r="A343" s="4"/>
      <c r="B343" s="4"/>
      <c r="C343" s="30"/>
      <c r="D343" s="4"/>
      <c r="E343" s="6"/>
      <c r="F343" s="7"/>
      <c r="G343" s="7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1.25" customHeight="1">
      <c r="A344" s="4"/>
      <c r="B344" s="4"/>
      <c r="C344" s="30"/>
      <c r="D344" s="4"/>
      <c r="E344" s="6"/>
      <c r="F344" s="7"/>
      <c r="G344" s="7"/>
      <c r="H344" s="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1.25" customHeight="1">
      <c r="A345" s="4"/>
      <c r="B345" s="4"/>
      <c r="C345" s="30"/>
      <c r="D345" s="4"/>
      <c r="E345" s="6"/>
      <c r="F345" s="7"/>
      <c r="G345" s="7"/>
      <c r="H345" s="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1.25" customHeight="1">
      <c r="A346" s="4"/>
      <c r="B346" s="4"/>
      <c r="C346" s="30"/>
      <c r="D346" s="4"/>
      <c r="E346" s="6"/>
      <c r="F346" s="7"/>
      <c r="G346" s="7"/>
      <c r="H346" s="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1.25" customHeight="1">
      <c r="A347" s="4"/>
      <c r="B347" s="4"/>
      <c r="C347" s="30"/>
      <c r="D347" s="4"/>
      <c r="E347" s="6"/>
      <c r="F347" s="7"/>
      <c r="G347" s="7"/>
      <c r="H347" s="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1.25" customHeight="1">
      <c r="A348" s="4"/>
      <c r="B348" s="4"/>
      <c r="C348" s="30"/>
      <c r="D348" s="4"/>
      <c r="E348" s="6"/>
      <c r="F348" s="7"/>
      <c r="G348" s="7"/>
      <c r="H348" s="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1.25" customHeight="1">
      <c r="A349" s="4"/>
      <c r="B349" s="4"/>
      <c r="C349" s="30"/>
      <c r="D349" s="4"/>
      <c r="E349" s="6"/>
      <c r="F349" s="7"/>
      <c r="G349" s="7"/>
      <c r="H349" s="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1.25" customHeight="1">
      <c r="A350" s="4"/>
      <c r="B350" s="4"/>
      <c r="C350" s="30"/>
      <c r="D350" s="4"/>
      <c r="E350" s="6"/>
      <c r="F350" s="7"/>
      <c r="G350" s="7"/>
      <c r="H350" s="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1.25" customHeight="1">
      <c r="A351" s="4"/>
      <c r="B351" s="4"/>
      <c r="C351" s="30"/>
      <c r="D351" s="4"/>
      <c r="E351" s="6"/>
      <c r="F351" s="7"/>
      <c r="G351" s="7"/>
      <c r="H351" s="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1.25" customHeight="1">
      <c r="A352" s="4"/>
      <c r="B352" s="4"/>
      <c r="C352" s="30"/>
      <c r="D352" s="4"/>
      <c r="E352" s="6"/>
      <c r="F352" s="7"/>
      <c r="G352" s="7"/>
      <c r="H352" s="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1.25" customHeight="1">
      <c r="A353" s="4"/>
      <c r="B353" s="4"/>
      <c r="C353" s="30"/>
      <c r="D353" s="4"/>
      <c r="E353" s="6"/>
      <c r="F353" s="7"/>
      <c r="G353" s="7"/>
      <c r="H353" s="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1.25" customHeight="1">
      <c r="A354" s="4"/>
      <c r="B354" s="4"/>
      <c r="C354" s="30"/>
      <c r="D354" s="4"/>
      <c r="E354" s="6"/>
      <c r="F354" s="7"/>
      <c r="G354" s="7"/>
      <c r="H354" s="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1.25" customHeight="1">
      <c r="A355" s="4"/>
      <c r="B355" s="4"/>
      <c r="C355" s="30"/>
      <c r="D355" s="4"/>
      <c r="E355" s="6"/>
      <c r="F355" s="7"/>
      <c r="G355" s="7"/>
      <c r="H355" s="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1.25" customHeight="1">
      <c r="A356" s="4"/>
      <c r="B356" s="4"/>
      <c r="C356" s="30"/>
      <c r="D356" s="4"/>
      <c r="E356" s="6"/>
      <c r="F356" s="7"/>
      <c r="G356" s="7"/>
      <c r="H356" s="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1.25" customHeight="1">
      <c r="A357" s="4"/>
      <c r="B357" s="4"/>
      <c r="C357" s="30"/>
      <c r="D357" s="4"/>
      <c r="E357" s="6"/>
      <c r="F357" s="7"/>
      <c r="G357" s="7"/>
      <c r="H357" s="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1.25" customHeight="1">
      <c r="A358" s="4"/>
      <c r="B358" s="4"/>
      <c r="C358" s="30"/>
      <c r="D358" s="4"/>
      <c r="E358" s="6"/>
      <c r="F358" s="7"/>
      <c r="G358" s="7"/>
      <c r="H358" s="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1.25" customHeight="1">
      <c r="A359" s="4"/>
      <c r="B359" s="4"/>
      <c r="C359" s="30"/>
      <c r="D359" s="4"/>
      <c r="E359" s="6"/>
      <c r="F359" s="7"/>
      <c r="G359" s="7"/>
      <c r="H359" s="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1.25" customHeight="1">
      <c r="A360" s="4"/>
      <c r="B360" s="4"/>
      <c r="C360" s="30"/>
      <c r="D360" s="4"/>
      <c r="E360" s="6"/>
      <c r="F360" s="7"/>
      <c r="G360" s="7"/>
      <c r="H360" s="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1.25" customHeight="1">
      <c r="A361" s="4"/>
      <c r="B361" s="4"/>
      <c r="C361" s="30"/>
      <c r="D361" s="4"/>
      <c r="E361" s="6"/>
      <c r="F361" s="7"/>
      <c r="G361" s="7"/>
      <c r="H361" s="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1.25" customHeight="1">
      <c r="A362" s="4"/>
      <c r="B362" s="4"/>
      <c r="C362" s="30"/>
      <c r="D362" s="4"/>
      <c r="E362" s="6"/>
      <c r="F362" s="7"/>
      <c r="G362" s="7"/>
      <c r="H362" s="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1.25" customHeight="1">
      <c r="A363" s="4"/>
      <c r="B363" s="4"/>
      <c r="C363" s="30"/>
      <c r="D363" s="4"/>
      <c r="E363" s="6"/>
      <c r="F363" s="7"/>
      <c r="G363" s="7"/>
      <c r="H363" s="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1.25" customHeight="1">
      <c r="A364" s="4"/>
      <c r="B364" s="4"/>
      <c r="C364" s="30"/>
      <c r="D364" s="4"/>
      <c r="E364" s="6"/>
      <c r="F364" s="7"/>
      <c r="G364" s="7"/>
      <c r="H364" s="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1.25" customHeight="1">
      <c r="A365" s="4"/>
      <c r="B365" s="4"/>
      <c r="C365" s="30"/>
      <c r="D365" s="4"/>
      <c r="E365" s="6"/>
      <c r="F365" s="7"/>
      <c r="G365" s="7"/>
      <c r="H365" s="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1.25" customHeight="1">
      <c r="A366" s="4"/>
      <c r="B366" s="4"/>
      <c r="C366" s="30"/>
      <c r="D366" s="4"/>
      <c r="E366" s="6"/>
      <c r="F366" s="7"/>
      <c r="G366" s="7"/>
      <c r="H366" s="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1.25" customHeight="1">
      <c r="A367" s="4"/>
      <c r="B367" s="4"/>
      <c r="C367" s="30"/>
      <c r="D367" s="4"/>
      <c r="E367" s="6"/>
      <c r="F367" s="7"/>
      <c r="G367" s="7"/>
      <c r="H367" s="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1.25" customHeight="1">
      <c r="A368" s="4"/>
      <c r="B368" s="4"/>
      <c r="C368" s="30"/>
      <c r="D368" s="4"/>
      <c r="E368" s="6"/>
      <c r="F368" s="7"/>
      <c r="G368" s="7"/>
      <c r="H368" s="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1.25" customHeight="1">
      <c r="A369" s="4"/>
      <c r="B369" s="4"/>
      <c r="C369" s="30"/>
      <c r="D369" s="4"/>
      <c r="E369" s="6"/>
      <c r="F369" s="7"/>
      <c r="G369" s="7"/>
      <c r="H369" s="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1.25" customHeight="1">
      <c r="A370" s="4"/>
      <c r="B370" s="4"/>
      <c r="C370" s="30"/>
      <c r="D370" s="4"/>
      <c r="E370" s="6"/>
      <c r="F370" s="7"/>
      <c r="G370" s="7"/>
      <c r="H370" s="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1.25" customHeight="1">
      <c r="A371" s="4"/>
      <c r="B371" s="4"/>
      <c r="C371" s="30"/>
      <c r="D371" s="4"/>
      <c r="E371" s="6"/>
      <c r="F371" s="7"/>
      <c r="G371" s="7"/>
      <c r="H371" s="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1.25" customHeight="1">
      <c r="A372" s="4"/>
      <c r="B372" s="4"/>
      <c r="C372" s="30"/>
      <c r="D372" s="4"/>
      <c r="E372" s="6"/>
      <c r="F372" s="7"/>
      <c r="G372" s="7"/>
      <c r="H372" s="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1.25" customHeight="1">
      <c r="A373" s="4"/>
      <c r="B373" s="4"/>
      <c r="C373" s="30"/>
      <c r="D373" s="4"/>
      <c r="E373" s="6"/>
      <c r="F373" s="7"/>
      <c r="G373" s="7"/>
      <c r="H373" s="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1.25" customHeight="1">
      <c r="A374" s="4"/>
      <c r="B374" s="4"/>
      <c r="C374" s="30"/>
      <c r="D374" s="4"/>
      <c r="E374" s="6"/>
      <c r="F374" s="7"/>
      <c r="G374" s="7"/>
      <c r="H374" s="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1.25" customHeight="1">
      <c r="A375" s="4"/>
      <c r="B375" s="4"/>
      <c r="C375" s="30"/>
      <c r="D375" s="4"/>
      <c r="E375" s="6"/>
      <c r="F375" s="7"/>
      <c r="G375" s="7"/>
      <c r="H375" s="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1.25" customHeight="1">
      <c r="A376" s="4"/>
      <c r="B376" s="4"/>
      <c r="C376" s="30"/>
      <c r="D376" s="4"/>
      <c r="E376" s="6"/>
      <c r="F376" s="7"/>
      <c r="G376" s="7"/>
      <c r="H376" s="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1.25" customHeight="1">
      <c r="A377" s="4"/>
      <c r="B377" s="4"/>
      <c r="C377" s="30"/>
      <c r="D377" s="4"/>
      <c r="E377" s="6"/>
      <c r="F377" s="7"/>
      <c r="G377" s="7"/>
      <c r="H377" s="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1.25" customHeight="1">
      <c r="A378" s="4"/>
      <c r="B378" s="4"/>
      <c r="C378" s="30"/>
      <c r="D378" s="4"/>
      <c r="E378" s="6"/>
      <c r="F378" s="7"/>
      <c r="G378" s="7"/>
      <c r="H378" s="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1.25" customHeight="1">
      <c r="A379" s="4"/>
      <c r="B379" s="4"/>
      <c r="C379" s="30"/>
      <c r="D379" s="4"/>
      <c r="E379" s="6"/>
      <c r="F379" s="7"/>
      <c r="G379" s="7"/>
      <c r="H379" s="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1.25" customHeight="1">
      <c r="A380" s="4"/>
      <c r="B380" s="4"/>
      <c r="C380" s="30"/>
      <c r="D380" s="4"/>
      <c r="E380" s="6"/>
      <c r="F380" s="7"/>
      <c r="G380" s="7"/>
      <c r="H380" s="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1.25" customHeight="1">
      <c r="A381" s="4"/>
      <c r="B381" s="4"/>
      <c r="C381" s="30"/>
      <c r="D381" s="4"/>
      <c r="E381" s="6"/>
      <c r="F381" s="7"/>
      <c r="G381" s="7"/>
      <c r="H381" s="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1.25" customHeight="1">
      <c r="A382" s="4"/>
      <c r="B382" s="4"/>
      <c r="C382" s="30"/>
      <c r="D382" s="4"/>
      <c r="E382" s="6"/>
      <c r="F382" s="7"/>
      <c r="G382" s="7"/>
      <c r="H382" s="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1.25" customHeight="1">
      <c r="A383" s="4"/>
      <c r="B383" s="4"/>
      <c r="C383" s="30"/>
      <c r="D383" s="4"/>
      <c r="E383" s="6"/>
      <c r="F383" s="7"/>
      <c r="G383" s="7"/>
      <c r="H383" s="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1.25" customHeight="1">
      <c r="A384" s="4"/>
      <c r="B384" s="4"/>
      <c r="C384" s="30"/>
      <c r="D384" s="4"/>
      <c r="E384" s="6"/>
      <c r="F384" s="7"/>
      <c r="G384" s="7"/>
      <c r="H384" s="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1.25" customHeight="1">
      <c r="A385" s="4"/>
      <c r="B385" s="4"/>
      <c r="C385" s="30"/>
      <c r="D385" s="4"/>
      <c r="E385" s="6"/>
      <c r="F385" s="7"/>
      <c r="G385" s="7"/>
      <c r="H385" s="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1.25" customHeight="1">
      <c r="A386" s="4"/>
      <c r="B386" s="4"/>
      <c r="C386" s="30"/>
      <c r="D386" s="4"/>
      <c r="E386" s="6"/>
      <c r="F386" s="7"/>
      <c r="G386" s="7"/>
      <c r="H386" s="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1.25" customHeight="1">
      <c r="A387" s="4"/>
      <c r="B387" s="4"/>
      <c r="C387" s="30"/>
      <c r="D387" s="4"/>
      <c r="E387" s="6"/>
      <c r="F387" s="7"/>
      <c r="G387" s="7"/>
      <c r="H387" s="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1.25" customHeight="1">
      <c r="A388" s="4"/>
      <c r="B388" s="4"/>
      <c r="C388" s="30"/>
      <c r="D388" s="4"/>
      <c r="E388" s="6"/>
      <c r="F388" s="7"/>
      <c r="G388" s="7"/>
      <c r="H388" s="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1.25" customHeight="1">
      <c r="A389" s="4"/>
      <c r="B389" s="4"/>
      <c r="C389" s="30"/>
      <c r="D389" s="4"/>
      <c r="E389" s="6"/>
      <c r="F389" s="7"/>
      <c r="G389" s="7"/>
      <c r="H389" s="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1.25" customHeight="1">
      <c r="A390" s="4"/>
      <c r="B390" s="4"/>
      <c r="C390" s="30"/>
      <c r="D390" s="4"/>
      <c r="E390" s="6"/>
      <c r="F390" s="7"/>
      <c r="G390" s="7"/>
      <c r="H390" s="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1.25" customHeight="1">
      <c r="A391" s="4"/>
      <c r="B391" s="4"/>
      <c r="C391" s="30"/>
      <c r="D391" s="4"/>
      <c r="E391" s="6"/>
      <c r="F391" s="7"/>
      <c r="G391" s="7"/>
      <c r="H391" s="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1.25" customHeight="1">
      <c r="A392" s="4"/>
      <c r="B392" s="4"/>
      <c r="C392" s="30"/>
      <c r="D392" s="4"/>
      <c r="E392" s="6"/>
      <c r="F392" s="7"/>
      <c r="G392" s="7"/>
      <c r="H392" s="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1.25" customHeight="1">
      <c r="A393" s="4"/>
      <c r="B393" s="4"/>
      <c r="C393" s="30"/>
      <c r="D393" s="4"/>
      <c r="E393" s="6"/>
      <c r="F393" s="7"/>
      <c r="G393" s="7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1.25" customHeight="1">
      <c r="A394" s="4"/>
      <c r="B394" s="4"/>
      <c r="C394" s="30"/>
      <c r="D394" s="4"/>
      <c r="E394" s="6"/>
      <c r="F394" s="7"/>
      <c r="G394" s="7"/>
      <c r="H394" s="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1.25" customHeight="1">
      <c r="A395" s="4"/>
      <c r="B395" s="4"/>
      <c r="C395" s="30"/>
      <c r="D395" s="4"/>
      <c r="E395" s="6"/>
      <c r="F395" s="7"/>
      <c r="G395" s="7"/>
      <c r="H395" s="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1.25" customHeight="1">
      <c r="A396" s="4"/>
      <c r="B396" s="4"/>
      <c r="C396" s="30"/>
      <c r="D396" s="4"/>
      <c r="E396" s="6"/>
      <c r="F396" s="7"/>
      <c r="G396" s="7"/>
      <c r="H396" s="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1.25" customHeight="1">
      <c r="A397" s="4"/>
      <c r="B397" s="4"/>
      <c r="C397" s="30"/>
      <c r="D397" s="4"/>
      <c r="E397" s="6"/>
      <c r="F397" s="7"/>
      <c r="G397" s="7"/>
      <c r="H397" s="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1.25" customHeight="1">
      <c r="A398" s="4"/>
      <c r="B398" s="4"/>
      <c r="C398" s="30"/>
      <c r="D398" s="4"/>
      <c r="E398" s="6"/>
      <c r="F398" s="7"/>
      <c r="G398" s="7"/>
      <c r="H398" s="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1.25" customHeight="1">
      <c r="A399" s="4"/>
      <c r="B399" s="4"/>
      <c r="C399" s="30"/>
      <c r="D399" s="4"/>
      <c r="E399" s="6"/>
      <c r="F399" s="7"/>
      <c r="G399" s="7"/>
      <c r="H399" s="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1.25" customHeight="1">
      <c r="A400" s="4"/>
      <c r="B400" s="4"/>
      <c r="C400" s="30"/>
      <c r="D400" s="4"/>
      <c r="E400" s="6"/>
      <c r="F400" s="7"/>
      <c r="G400" s="7"/>
      <c r="H400" s="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1.25" customHeight="1">
      <c r="A401" s="4"/>
      <c r="B401" s="4"/>
      <c r="C401" s="30"/>
      <c r="D401" s="4"/>
      <c r="E401" s="6"/>
      <c r="F401" s="7"/>
      <c r="G401" s="7"/>
      <c r="H401" s="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1.25" customHeight="1">
      <c r="A402" s="4"/>
      <c r="B402" s="4"/>
      <c r="C402" s="30"/>
      <c r="D402" s="4"/>
      <c r="E402" s="6"/>
      <c r="F402" s="7"/>
      <c r="G402" s="7"/>
      <c r="H402" s="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1.25" customHeight="1">
      <c r="A403" s="4"/>
      <c r="B403" s="4"/>
      <c r="C403" s="30"/>
      <c r="D403" s="4"/>
      <c r="E403" s="6"/>
      <c r="F403" s="7"/>
      <c r="G403" s="7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1.25" customHeight="1">
      <c r="A404" s="4"/>
      <c r="B404" s="4"/>
      <c r="C404" s="30"/>
      <c r="D404" s="4"/>
      <c r="E404" s="6"/>
      <c r="F404" s="7"/>
      <c r="G404" s="7"/>
      <c r="H404" s="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1.25" customHeight="1">
      <c r="A405" s="4"/>
      <c r="B405" s="4"/>
      <c r="C405" s="30"/>
      <c r="D405" s="4"/>
      <c r="E405" s="6"/>
      <c r="F405" s="7"/>
      <c r="G405" s="7"/>
      <c r="H405" s="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1.25" customHeight="1">
      <c r="A406" s="4"/>
      <c r="B406" s="4"/>
      <c r="C406" s="30"/>
      <c r="D406" s="4"/>
      <c r="E406" s="6"/>
      <c r="F406" s="7"/>
      <c r="G406" s="7"/>
      <c r="H406" s="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1.25" customHeight="1">
      <c r="A407" s="4"/>
      <c r="B407" s="4"/>
      <c r="C407" s="30"/>
      <c r="D407" s="4"/>
      <c r="E407" s="6"/>
      <c r="F407" s="7"/>
      <c r="G407" s="7"/>
      <c r="H407" s="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1.25" customHeight="1">
      <c r="A408" s="4"/>
      <c r="B408" s="4"/>
      <c r="C408" s="30"/>
      <c r="D408" s="4"/>
      <c r="E408" s="6"/>
      <c r="F408" s="7"/>
      <c r="G408" s="7"/>
      <c r="H408" s="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1.25" customHeight="1">
      <c r="A409" s="4"/>
      <c r="B409" s="4"/>
      <c r="C409" s="30"/>
      <c r="D409" s="4"/>
      <c r="E409" s="6"/>
      <c r="F409" s="7"/>
      <c r="G409" s="7"/>
      <c r="H409" s="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1.25" customHeight="1">
      <c r="A410" s="4"/>
      <c r="B410" s="4"/>
      <c r="C410" s="30"/>
      <c r="D410" s="4"/>
      <c r="E410" s="6"/>
      <c r="F410" s="7"/>
      <c r="G410" s="7"/>
      <c r="H410" s="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1.25" customHeight="1">
      <c r="A411" s="4"/>
      <c r="B411" s="4"/>
      <c r="C411" s="30"/>
      <c r="D411" s="4"/>
      <c r="E411" s="6"/>
      <c r="F411" s="7"/>
      <c r="G411" s="7"/>
      <c r="H411" s="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1.25" customHeight="1">
      <c r="A412" s="4"/>
      <c r="B412" s="4"/>
      <c r="C412" s="30"/>
      <c r="D412" s="4"/>
      <c r="E412" s="6"/>
      <c r="F412" s="7"/>
      <c r="G412" s="7"/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1.25" customHeight="1">
      <c r="A413" s="4"/>
      <c r="B413" s="4"/>
      <c r="C413" s="30"/>
      <c r="D413" s="4"/>
      <c r="E413" s="6"/>
      <c r="F413" s="7"/>
      <c r="G413" s="7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1.25" customHeight="1">
      <c r="A414" s="4"/>
      <c r="B414" s="4"/>
      <c r="C414" s="30"/>
      <c r="D414" s="4"/>
      <c r="E414" s="6"/>
      <c r="F414" s="7"/>
      <c r="G414" s="7"/>
      <c r="H414" s="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1.25" customHeight="1">
      <c r="A415" s="4"/>
      <c r="B415" s="4"/>
      <c r="C415" s="30"/>
      <c r="D415" s="4"/>
      <c r="E415" s="6"/>
      <c r="F415" s="7"/>
      <c r="G415" s="7"/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1.25" customHeight="1">
      <c r="A416" s="4"/>
      <c r="B416" s="4"/>
      <c r="C416" s="30"/>
      <c r="D416" s="4"/>
      <c r="E416" s="6"/>
      <c r="F416" s="7"/>
      <c r="G416" s="7"/>
      <c r="H416" s="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1.25" customHeight="1">
      <c r="A417" s="4"/>
      <c r="B417" s="4"/>
      <c r="C417" s="30"/>
      <c r="D417" s="4"/>
      <c r="E417" s="6"/>
      <c r="F417" s="7"/>
      <c r="G417" s="7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1.25" customHeight="1">
      <c r="A418" s="4"/>
      <c r="B418" s="4"/>
      <c r="C418" s="30"/>
      <c r="D418" s="4"/>
      <c r="E418" s="6"/>
      <c r="F418" s="7"/>
      <c r="G418" s="7"/>
      <c r="H418" s="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1.25" customHeight="1">
      <c r="A419" s="4"/>
      <c r="B419" s="4"/>
      <c r="C419" s="30"/>
      <c r="D419" s="4"/>
      <c r="E419" s="6"/>
      <c r="F419" s="7"/>
      <c r="G419" s="7"/>
      <c r="H419" s="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1.25" customHeight="1">
      <c r="A420" s="4"/>
      <c r="B420" s="4"/>
      <c r="C420" s="30"/>
      <c r="D420" s="4"/>
      <c r="E420" s="6"/>
      <c r="F420" s="7"/>
      <c r="G420" s="7"/>
      <c r="H420" s="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1.25" customHeight="1">
      <c r="A421" s="4"/>
      <c r="B421" s="4"/>
      <c r="C421" s="30"/>
      <c r="D421" s="4"/>
      <c r="E421" s="6"/>
      <c r="F421" s="7"/>
      <c r="G421" s="7"/>
      <c r="H421" s="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1.25" customHeight="1">
      <c r="A422" s="4"/>
      <c r="B422" s="4"/>
      <c r="C422" s="30"/>
      <c r="D422" s="4"/>
      <c r="E422" s="6"/>
      <c r="F422" s="7"/>
      <c r="G422" s="7"/>
      <c r="H422" s="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1.25" customHeight="1">
      <c r="A423" s="4"/>
      <c r="B423" s="4"/>
      <c r="C423" s="30"/>
      <c r="D423" s="4"/>
      <c r="E423" s="6"/>
      <c r="F423" s="7"/>
      <c r="G423" s="7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1.25" customHeight="1">
      <c r="A424" s="4"/>
      <c r="B424" s="4"/>
      <c r="C424" s="30"/>
      <c r="D424" s="4"/>
      <c r="E424" s="6"/>
      <c r="F424" s="7"/>
      <c r="G424" s="7"/>
      <c r="H424" s="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1.25" customHeight="1">
      <c r="A425" s="4"/>
      <c r="B425" s="4"/>
      <c r="C425" s="30"/>
      <c r="D425" s="4"/>
      <c r="E425" s="6"/>
      <c r="F425" s="7"/>
      <c r="G425" s="7"/>
      <c r="H425" s="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1.25" customHeight="1">
      <c r="A426" s="4"/>
      <c r="B426" s="4"/>
      <c r="C426" s="30"/>
      <c r="D426" s="4"/>
      <c r="E426" s="6"/>
      <c r="F426" s="7"/>
      <c r="G426" s="7"/>
      <c r="H426" s="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1.25" customHeight="1">
      <c r="A427" s="4"/>
      <c r="B427" s="4"/>
      <c r="C427" s="30"/>
      <c r="D427" s="4"/>
      <c r="E427" s="6"/>
      <c r="F427" s="7"/>
      <c r="G427" s="7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1.25" customHeight="1">
      <c r="A428" s="4"/>
      <c r="B428" s="4"/>
      <c r="C428" s="30"/>
      <c r="D428" s="4"/>
      <c r="E428" s="6"/>
      <c r="F428" s="7"/>
      <c r="G428" s="7"/>
      <c r="H428" s="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1.25" customHeight="1">
      <c r="A429" s="4"/>
      <c r="B429" s="4"/>
      <c r="C429" s="30"/>
      <c r="D429" s="4"/>
      <c r="E429" s="6"/>
      <c r="F429" s="7"/>
      <c r="G429" s="7"/>
      <c r="H429" s="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1.25" customHeight="1">
      <c r="A430" s="4"/>
      <c r="B430" s="4"/>
      <c r="C430" s="30"/>
      <c r="D430" s="4"/>
      <c r="E430" s="6"/>
      <c r="F430" s="7"/>
      <c r="G430" s="7"/>
      <c r="H430" s="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1.25" customHeight="1">
      <c r="A431" s="4"/>
      <c r="B431" s="4"/>
      <c r="C431" s="30"/>
      <c r="D431" s="4"/>
      <c r="E431" s="6"/>
      <c r="F431" s="7"/>
      <c r="G431" s="7"/>
      <c r="H431" s="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1.25" customHeight="1">
      <c r="A432" s="4"/>
      <c r="B432" s="4"/>
      <c r="C432" s="30"/>
      <c r="D432" s="4"/>
      <c r="E432" s="6"/>
      <c r="F432" s="7"/>
      <c r="G432" s="7"/>
      <c r="H432" s="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1.25" customHeight="1">
      <c r="A433" s="4"/>
      <c r="B433" s="4"/>
      <c r="C433" s="30"/>
      <c r="D433" s="4"/>
      <c r="E433" s="6"/>
      <c r="F433" s="7"/>
      <c r="G433" s="7"/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1.25" customHeight="1">
      <c r="A434" s="4"/>
      <c r="B434" s="4"/>
      <c r="C434" s="30"/>
      <c r="D434" s="4"/>
      <c r="E434" s="6"/>
      <c r="F434" s="7"/>
      <c r="G434" s="7"/>
      <c r="H434" s="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1.25" customHeight="1">
      <c r="A435" s="4"/>
      <c r="B435" s="4"/>
      <c r="C435" s="30"/>
      <c r="D435" s="4"/>
      <c r="E435" s="6"/>
      <c r="F435" s="7"/>
      <c r="G435" s="7"/>
      <c r="H435" s="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1.25" customHeight="1">
      <c r="A436" s="4"/>
      <c r="B436" s="4"/>
      <c r="C436" s="30"/>
      <c r="D436" s="4"/>
      <c r="E436" s="6"/>
      <c r="F436" s="7"/>
      <c r="G436" s="7"/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1.25" customHeight="1">
      <c r="A437" s="4"/>
      <c r="B437" s="4"/>
      <c r="C437" s="30"/>
      <c r="D437" s="4"/>
      <c r="E437" s="6"/>
      <c r="F437" s="7"/>
      <c r="G437" s="7"/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1.25" customHeight="1">
      <c r="A438" s="4"/>
      <c r="B438" s="4"/>
      <c r="C438" s="30"/>
      <c r="D438" s="4"/>
      <c r="E438" s="6"/>
      <c r="F438" s="7"/>
      <c r="G438" s="7"/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1.25" customHeight="1">
      <c r="A439" s="4"/>
      <c r="B439" s="4"/>
      <c r="C439" s="30"/>
      <c r="D439" s="4"/>
      <c r="E439" s="6"/>
      <c r="F439" s="7"/>
      <c r="G439" s="7"/>
      <c r="H439" s="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1.25" customHeight="1">
      <c r="A440" s="4"/>
      <c r="B440" s="4"/>
      <c r="C440" s="30"/>
      <c r="D440" s="4"/>
      <c r="E440" s="6"/>
      <c r="F440" s="7"/>
      <c r="G440" s="7"/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1.25" customHeight="1">
      <c r="A441" s="4"/>
      <c r="B441" s="4"/>
      <c r="C441" s="30"/>
      <c r="D441" s="4"/>
      <c r="E441" s="6"/>
      <c r="F441" s="7"/>
      <c r="G441" s="7"/>
      <c r="H441" s="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1.25" customHeight="1">
      <c r="A442" s="4"/>
      <c r="B442" s="4"/>
      <c r="C442" s="30"/>
      <c r="D442" s="4"/>
      <c r="E442" s="6"/>
      <c r="F442" s="7"/>
      <c r="G442" s="7"/>
      <c r="H442" s="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1.25" customHeight="1">
      <c r="A443" s="4"/>
      <c r="B443" s="4"/>
      <c r="C443" s="30"/>
      <c r="D443" s="4"/>
      <c r="E443" s="6"/>
      <c r="F443" s="7"/>
      <c r="G443" s="7"/>
      <c r="H443" s="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1.25" customHeight="1">
      <c r="A444" s="4"/>
      <c r="B444" s="4"/>
      <c r="C444" s="30"/>
      <c r="D444" s="4"/>
      <c r="E444" s="6"/>
      <c r="F444" s="7"/>
      <c r="G444" s="7"/>
      <c r="H444" s="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1.25" customHeight="1">
      <c r="A445" s="4"/>
      <c r="B445" s="4"/>
      <c r="C445" s="30"/>
      <c r="D445" s="4"/>
      <c r="E445" s="6"/>
      <c r="F445" s="7"/>
      <c r="G445" s="7"/>
      <c r="H445" s="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1.25" customHeight="1">
      <c r="A446" s="4"/>
      <c r="B446" s="4"/>
      <c r="C446" s="30"/>
      <c r="D446" s="4"/>
      <c r="E446" s="6"/>
      <c r="F446" s="7"/>
      <c r="G446" s="7"/>
      <c r="H446" s="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1.25" customHeight="1">
      <c r="A447" s="4"/>
      <c r="B447" s="4"/>
      <c r="C447" s="30"/>
      <c r="D447" s="4"/>
      <c r="E447" s="6"/>
      <c r="F447" s="7"/>
      <c r="G447" s="7"/>
      <c r="H447" s="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1.25" customHeight="1">
      <c r="A448" s="4"/>
      <c r="B448" s="4"/>
      <c r="C448" s="30"/>
      <c r="D448" s="4"/>
      <c r="E448" s="6"/>
      <c r="F448" s="7"/>
      <c r="G448" s="7"/>
      <c r="H448" s="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1.25" customHeight="1">
      <c r="A449" s="4"/>
      <c r="B449" s="4"/>
      <c r="C449" s="30"/>
      <c r="D449" s="4"/>
      <c r="E449" s="6"/>
      <c r="F449" s="7"/>
      <c r="G449" s="7"/>
      <c r="H449" s="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1.25" customHeight="1">
      <c r="A450" s="4"/>
      <c r="B450" s="4"/>
      <c r="C450" s="30"/>
      <c r="D450" s="4"/>
      <c r="E450" s="6"/>
      <c r="F450" s="7"/>
      <c r="G450" s="7"/>
      <c r="H450" s="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1.25" customHeight="1">
      <c r="A451" s="4"/>
      <c r="B451" s="4"/>
      <c r="C451" s="30"/>
      <c r="D451" s="4"/>
      <c r="E451" s="6"/>
      <c r="F451" s="7"/>
      <c r="G451" s="7"/>
      <c r="H451" s="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1.25" customHeight="1">
      <c r="A452" s="4"/>
      <c r="B452" s="4"/>
      <c r="C452" s="30"/>
      <c r="D452" s="4"/>
      <c r="E452" s="6"/>
      <c r="F452" s="7"/>
      <c r="G452" s="7"/>
      <c r="H452" s="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1.25" customHeight="1">
      <c r="A453" s="4"/>
      <c r="B453" s="4"/>
      <c r="C453" s="30"/>
      <c r="D453" s="4"/>
      <c r="E453" s="6"/>
      <c r="F453" s="7"/>
      <c r="G453" s="7"/>
      <c r="H453" s="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1.25" customHeight="1">
      <c r="A454" s="4"/>
      <c r="B454" s="4"/>
      <c r="C454" s="30"/>
      <c r="D454" s="4"/>
      <c r="E454" s="6"/>
      <c r="F454" s="7"/>
      <c r="G454" s="7"/>
      <c r="H454" s="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1.25" customHeight="1">
      <c r="A455" s="4"/>
      <c r="B455" s="4"/>
      <c r="C455" s="30"/>
      <c r="D455" s="4"/>
      <c r="E455" s="6"/>
      <c r="F455" s="7"/>
      <c r="G455" s="7"/>
      <c r="H455" s="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1.25" customHeight="1">
      <c r="A456" s="4"/>
      <c r="B456" s="4"/>
      <c r="C456" s="30"/>
      <c r="D456" s="4"/>
      <c r="E456" s="6"/>
      <c r="F456" s="7"/>
      <c r="G456" s="7"/>
      <c r="H456" s="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1.25" customHeight="1">
      <c r="A457" s="4"/>
      <c r="B457" s="4"/>
      <c r="C457" s="30"/>
      <c r="D457" s="4"/>
      <c r="E457" s="6"/>
      <c r="F457" s="7"/>
      <c r="G457" s="7"/>
      <c r="H457" s="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1.25" customHeight="1">
      <c r="A458" s="4"/>
      <c r="B458" s="4"/>
      <c r="C458" s="30"/>
      <c r="D458" s="4"/>
      <c r="E458" s="6"/>
      <c r="F458" s="7"/>
      <c r="G458" s="7"/>
      <c r="H458" s="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1.25" customHeight="1">
      <c r="A459" s="4"/>
      <c r="B459" s="4"/>
      <c r="C459" s="30"/>
      <c r="D459" s="4"/>
      <c r="E459" s="6"/>
      <c r="F459" s="7"/>
      <c r="G459" s="7"/>
      <c r="H459" s="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1.25" customHeight="1">
      <c r="A460" s="4"/>
      <c r="B460" s="4"/>
      <c r="C460" s="30"/>
      <c r="D460" s="4"/>
      <c r="E460" s="6"/>
      <c r="F460" s="7"/>
      <c r="G460" s="7"/>
      <c r="H460" s="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1.25" customHeight="1">
      <c r="A461" s="4"/>
      <c r="B461" s="4"/>
      <c r="C461" s="30"/>
      <c r="D461" s="4"/>
      <c r="E461" s="6"/>
      <c r="F461" s="7"/>
      <c r="G461" s="7"/>
      <c r="H461" s="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1.25" customHeight="1">
      <c r="A462" s="4"/>
      <c r="B462" s="4"/>
      <c r="C462" s="30"/>
      <c r="D462" s="4"/>
      <c r="E462" s="6"/>
      <c r="F462" s="7"/>
      <c r="G462" s="7"/>
      <c r="H462" s="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1.25" customHeight="1">
      <c r="A463" s="4"/>
      <c r="B463" s="4"/>
      <c r="C463" s="30"/>
      <c r="D463" s="4"/>
      <c r="E463" s="6"/>
      <c r="F463" s="7"/>
      <c r="G463" s="7"/>
      <c r="H463" s="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1.25" customHeight="1">
      <c r="A464" s="4"/>
      <c r="B464" s="4"/>
      <c r="C464" s="30"/>
      <c r="D464" s="4"/>
      <c r="E464" s="6"/>
      <c r="F464" s="7"/>
      <c r="G464" s="7"/>
      <c r="H464" s="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1.25" customHeight="1">
      <c r="A465" s="4"/>
      <c r="B465" s="4"/>
      <c r="C465" s="30"/>
      <c r="D465" s="4"/>
      <c r="E465" s="6"/>
      <c r="F465" s="7"/>
      <c r="G465" s="7"/>
      <c r="H465" s="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1.25" customHeight="1">
      <c r="A466" s="4"/>
      <c r="B466" s="4"/>
      <c r="C466" s="30"/>
      <c r="D466" s="4"/>
      <c r="E466" s="6"/>
      <c r="F466" s="7"/>
      <c r="G466" s="7"/>
      <c r="H466" s="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1.25" customHeight="1">
      <c r="A467" s="4"/>
      <c r="B467" s="4"/>
      <c r="C467" s="30"/>
      <c r="D467" s="4"/>
      <c r="E467" s="6"/>
      <c r="F467" s="7"/>
      <c r="G467" s="7"/>
      <c r="H467" s="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1.25" customHeight="1">
      <c r="A468" s="4"/>
      <c r="B468" s="4"/>
      <c r="C468" s="30"/>
      <c r="D468" s="4"/>
      <c r="E468" s="6"/>
      <c r="F468" s="7"/>
      <c r="G468" s="7"/>
      <c r="H468" s="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1.25" customHeight="1">
      <c r="A469" s="4"/>
      <c r="B469" s="4"/>
      <c r="C469" s="30"/>
      <c r="D469" s="4"/>
      <c r="E469" s="6"/>
      <c r="F469" s="7"/>
      <c r="G469" s="7"/>
      <c r="H469" s="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1.25" customHeight="1">
      <c r="A470" s="4"/>
      <c r="B470" s="4"/>
      <c r="C470" s="30"/>
      <c r="D470" s="4"/>
      <c r="E470" s="6"/>
      <c r="F470" s="7"/>
      <c r="G470" s="7"/>
      <c r="H470" s="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1.25" customHeight="1">
      <c r="A471" s="4"/>
      <c r="B471" s="4"/>
      <c r="C471" s="30"/>
      <c r="D471" s="4"/>
      <c r="E471" s="6"/>
      <c r="F471" s="7"/>
      <c r="G471" s="7"/>
      <c r="H471" s="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1.25" customHeight="1">
      <c r="A472" s="4"/>
      <c r="B472" s="4"/>
      <c r="C472" s="30"/>
      <c r="D472" s="4"/>
      <c r="E472" s="6"/>
      <c r="F472" s="7"/>
      <c r="G472" s="7"/>
      <c r="H472" s="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1.25" customHeight="1">
      <c r="A473" s="4"/>
      <c r="B473" s="4"/>
      <c r="C473" s="30"/>
      <c r="D473" s="4"/>
      <c r="E473" s="6"/>
      <c r="F473" s="7"/>
      <c r="G473" s="7"/>
      <c r="H473" s="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1.25" customHeight="1">
      <c r="A474" s="4"/>
      <c r="B474" s="4"/>
      <c r="C474" s="30"/>
      <c r="D474" s="4"/>
      <c r="E474" s="6"/>
      <c r="F474" s="7"/>
      <c r="G474" s="7"/>
      <c r="H474" s="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1.25" customHeight="1">
      <c r="A475" s="4"/>
      <c r="B475" s="4"/>
      <c r="C475" s="30"/>
      <c r="D475" s="4"/>
      <c r="E475" s="6"/>
      <c r="F475" s="7"/>
      <c r="G475" s="7"/>
      <c r="H475" s="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1.25" customHeight="1">
      <c r="A476" s="4"/>
      <c r="B476" s="4"/>
      <c r="C476" s="30"/>
      <c r="D476" s="4"/>
      <c r="E476" s="6"/>
      <c r="F476" s="7"/>
      <c r="G476" s="7"/>
      <c r="H476" s="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1.25" customHeight="1">
      <c r="A477" s="4"/>
      <c r="B477" s="4"/>
      <c r="C477" s="30"/>
      <c r="D477" s="4"/>
      <c r="E477" s="6"/>
      <c r="F477" s="7"/>
      <c r="G477" s="7"/>
      <c r="H477" s="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1.25" customHeight="1">
      <c r="A478" s="4"/>
      <c r="B478" s="4"/>
      <c r="C478" s="30"/>
      <c r="D478" s="4"/>
      <c r="E478" s="6"/>
      <c r="F478" s="7"/>
      <c r="G478" s="7"/>
      <c r="H478" s="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1.25" customHeight="1">
      <c r="A479" s="4"/>
      <c r="B479" s="4"/>
      <c r="C479" s="30"/>
      <c r="D479" s="4"/>
      <c r="E479" s="6"/>
      <c r="F479" s="7"/>
      <c r="G479" s="7"/>
      <c r="H479" s="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1.25" customHeight="1">
      <c r="A480" s="4"/>
      <c r="B480" s="4"/>
      <c r="C480" s="30"/>
      <c r="D480" s="4"/>
      <c r="E480" s="6"/>
      <c r="F480" s="7"/>
      <c r="G480" s="7"/>
      <c r="H480" s="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1.25" customHeight="1">
      <c r="A481" s="4"/>
      <c r="B481" s="4"/>
      <c r="C481" s="30"/>
      <c r="D481" s="4"/>
      <c r="E481" s="6"/>
      <c r="F481" s="7"/>
      <c r="G481" s="7"/>
      <c r="H481" s="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1.25" customHeight="1">
      <c r="A482" s="4"/>
      <c r="B482" s="4"/>
      <c r="C482" s="30"/>
      <c r="D482" s="4"/>
      <c r="E482" s="6"/>
      <c r="F482" s="7"/>
      <c r="G482" s="7"/>
      <c r="H482" s="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1.25" customHeight="1">
      <c r="A483" s="4"/>
      <c r="B483" s="4"/>
      <c r="C483" s="30"/>
      <c r="D483" s="4"/>
      <c r="E483" s="6"/>
      <c r="F483" s="7"/>
      <c r="G483" s="7"/>
      <c r="H483" s="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1.25" customHeight="1">
      <c r="A484" s="4"/>
      <c r="B484" s="4"/>
      <c r="C484" s="30"/>
      <c r="D484" s="4"/>
      <c r="E484" s="6"/>
      <c r="F484" s="7"/>
      <c r="G484" s="7"/>
      <c r="H484" s="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1.25" customHeight="1">
      <c r="A485" s="4"/>
      <c r="B485" s="4"/>
      <c r="C485" s="30"/>
      <c r="D485" s="4"/>
      <c r="E485" s="6"/>
      <c r="F485" s="7"/>
      <c r="G485" s="7"/>
      <c r="H485" s="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1.25" customHeight="1">
      <c r="A486" s="4"/>
      <c r="B486" s="4"/>
      <c r="C486" s="30"/>
      <c r="D486" s="4"/>
      <c r="E486" s="6"/>
      <c r="F486" s="7"/>
      <c r="G486" s="7"/>
      <c r="H486" s="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1.25" customHeight="1">
      <c r="A487" s="4"/>
      <c r="B487" s="4"/>
      <c r="C487" s="30"/>
      <c r="D487" s="4"/>
      <c r="E487" s="6"/>
      <c r="F487" s="7"/>
      <c r="G487" s="7"/>
      <c r="H487" s="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1.25" customHeight="1">
      <c r="A488" s="4"/>
      <c r="B488" s="4"/>
      <c r="C488" s="30"/>
      <c r="D488" s="4"/>
      <c r="E488" s="6"/>
      <c r="F488" s="7"/>
      <c r="G488" s="7"/>
      <c r="H488" s="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1.25" customHeight="1">
      <c r="A489" s="4"/>
      <c r="B489" s="4"/>
      <c r="C489" s="30"/>
      <c r="D489" s="4"/>
      <c r="E489" s="6"/>
      <c r="F489" s="7"/>
      <c r="G489" s="7"/>
      <c r="H489" s="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1.25" customHeight="1">
      <c r="A490" s="4"/>
      <c r="B490" s="4"/>
      <c r="C490" s="30"/>
      <c r="D490" s="4"/>
      <c r="E490" s="6"/>
      <c r="F490" s="7"/>
      <c r="G490" s="7"/>
      <c r="H490" s="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1.25" customHeight="1">
      <c r="A491" s="4"/>
      <c r="B491" s="4"/>
      <c r="C491" s="30"/>
      <c r="D491" s="4"/>
      <c r="E491" s="6"/>
      <c r="F491" s="7"/>
      <c r="G491" s="7"/>
      <c r="H491" s="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1.25" customHeight="1">
      <c r="A492" s="4"/>
      <c r="B492" s="4"/>
      <c r="C492" s="30"/>
      <c r="D492" s="4"/>
      <c r="E492" s="6"/>
      <c r="F492" s="7"/>
      <c r="G492" s="7"/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1.25" customHeight="1">
      <c r="A493" s="4"/>
      <c r="B493" s="4"/>
      <c r="C493" s="30"/>
      <c r="D493" s="4"/>
      <c r="E493" s="6"/>
      <c r="F493" s="7"/>
      <c r="G493" s="7"/>
      <c r="H493" s="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1.25" customHeight="1">
      <c r="A494" s="4"/>
      <c r="B494" s="4"/>
      <c r="C494" s="30"/>
      <c r="D494" s="4"/>
      <c r="E494" s="6"/>
      <c r="F494" s="7"/>
      <c r="G494" s="7"/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1.25" customHeight="1">
      <c r="A495" s="4"/>
      <c r="B495" s="4"/>
      <c r="C495" s="30"/>
      <c r="D495" s="4"/>
      <c r="E495" s="6"/>
      <c r="F495" s="7"/>
      <c r="G495" s="7"/>
      <c r="H495" s="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1.25" customHeight="1">
      <c r="A496" s="4"/>
      <c r="B496" s="4"/>
      <c r="C496" s="30"/>
      <c r="D496" s="4"/>
      <c r="E496" s="6"/>
      <c r="F496" s="7"/>
      <c r="G496" s="7"/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1.25" customHeight="1">
      <c r="A497" s="4"/>
      <c r="B497" s="4"/>
      <c r="C497" s="30"/>
      <c r="D497" s="4"/>
      <c r="E497" s="6"/>
      <c r="F497" s="7"/>
      <c r="G497" s="7"/>
      <c r="H497" s="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1.25" customHeight="1">
      <c r="A498" s="4"/>
      <c r="B498" s="4"/>
      <c r="C498" s="30"/>
      <c r="D498" s="4"/>
      <c r="E498" s="6"/>
      <c r="F498" s="7"/>
      <c r="G498" s="7"/>
      <c r="H498" s="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1.25" customHeight="1">
      <c r="A499" s="4"/>
      <c r="B499" s="4"/>
      <c r="C499" s="30"/>
      <c r="D499" s="4"/>
      <c r="E499" s="6"/>
      <c r="F499" s="7"/>
      <c r="G499" s="7"/>
      <c r="H499" s="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1.25" customHeight="1">
      <c r="A500" s="4"/>
      <c r="B500" s="4"/>
      <c r="C500" s="30"/>
      <c r="D500" s="4"/>
      <c r="E500" s="6"/>
      <c r="F500" s="7"/>
      <c r="G500" s="7"/>
      <c r="H500" s="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1.25" customHeight="1">
      <c r="A501" s="4"/>
      <c r="B501" s="4"/>
      <c r="C501" s="30"/>
      <c r="D501" s="4"/>
      <c r="E501" s="6"/>
      <c r="F501" s="7"/>
      <c r="G501" s="7"/>
      <c r="H501" s="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1.25" customHeight="1">
      <c r="A502" s="4"/>
      <c r="B502" s="4"/>
      <c r="C502" s="30"/>
      <c r="D502" s="4"/>
      <c r="E502" s="6"/>
      <c r="F502" s="7"/>
      <c r="G502" s="7"/>
      <c r="H502" s="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1.25" customHeight="1">
      <c r="A503" s="4"/>
      <c r="B503" s="4"/>
      <c r="C503" s="30"/>
      <c r="D503" s="4"/>
      <c r="E503" s="6"/>
      <c r="F503" s="7"/>
      <c r="G503" s="7"/>
      <c r="H503" s="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1.25" customHeight="1">
      <c r="A504" s="4"/>
      <c r="B504" s="4"/>
      <c r="C504" s="30"/>
      <c r="D504" s="4"/>
      <c r="E504" s="6"/>
      <c r="F504" s="7"/>
      <c r="G504" s="7"/>
      <c r="H504" s="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1.25" customHeight="1">
      <c r="A505" s="4"/>
      <c r="B505" s="4"/>
      <c r="C505" s="30"/>
      <c r="D505" s="4"/>
      <c r="E505" s="6"/>
      <c r="F505" s="7"/>
      <c r="G505" s="7"/>
      <c r="H505" s="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1.25" customHeight="1">
      <c r="A506" s="4"/>
      <c r="B506" s="4"/>
      <c r="C506" s="30"/>
      <c r="D506" s="4"/>
      <c r="E506" s="6"/>
      <c r="F506" s="7"/>
      <c r="G506" s="7"/>
      <c r="H506" s="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1.25" customHeight="1">
      <c r="A507" s="4"/>
      <c r="B507" s="4"/>
      <c r="C507" s="30"/>
      <c r="D507" s="4"/>
      <c r="E507" s="6"/>
      <c r="F507" s="7"/>
      <c r="G507" s="7"/>
      <c r="H507" s="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1.25" customHeight="1">
      <c r="A508" s="4"/>
      <c r="B508" s="4"/>
      <c r="C508" s="30"/>
      <c r="D508" s="4"/>
      <c r="E508" s="6"/>
      <c r="F508" s="7"/>
      <c r="G508" s="7"/>
      <c r="H508" s="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1.25" customHeight="1">
      <c r="A509" s="4"/>
      <c r="B509" s="4"/>
      <c r="C509" s="30"/>
      <c r="D509" s="4"/>
      <c r="E509" s="6"/>
      <c r="F509" s="7"/>
      <c r="G509" s="7"/>
      <c r="H509" s="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1.25" customHeight="1">
      <c r="A510" s="4"/>
      <c r="B510" s="4"/>
      <c r="C510" s="30"/>
      <c r="D510" s="4"/>
      <c r="E510" s="6"/>
      <c r="F510" s="7"/>
      <c r="G510" s="7"/>
      <c r="H510" s="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1.25" customHeight="1">
      <c r="A511" s="4"/>
      <c r="B511" s="4"/>
      <c r="C511" s="30"/>
      <c r="D511" s="4"/>
      <c r="E511" s="6"/>
      <c r="F511" s="7"/>
      <c r="G511" s="7"/>
      <c r="H511" s="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1.25" customHeight="1">
      <c r="A512" s="4"/>
      <c r="B512" s="4"/>
      <c r="C512" s="30"/>
      <c r="D512" s="4"/>
      <c r="E512" s="6"/>
      <c r="F512" s="7"/>
      <c r="G512" s="7"/>
      <c r="H512" s="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1.25" customHeight="1">
      <c r="A513" s="4"/>
      <c r="B513" s="4"/>
      <c r="C513" s="30"/>
      <c r="D513" s="4"/>
      <c r="E513" s="6"/>
      <c r="F513" s="7"/>
      <c r="G513" s="7"/>
      <c r="H513" s="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1.25" customHeight="1">
      <c r="A514" s="4"/>
      <c r="B514" s="4"/>
      <c r="C514" s="30"/>
      <c r="D514" s="4"/>
      <c r="E514" s="6"/>
      <c r="F514" s="7"/>
      <c r="G514" s="7"/>
      <c r="H514" s="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1.25" customHeight="1">
      <c r="A515" s="4"/>
      <c r="B515" s="4"/>
      <c r="C515" s="30"/>
      <c r="D515" s="4"/>
      <c r="E515" s="6"/>
      <c r="F515" s="7"/>
      <c r="G515" s="7"/>
      <c r="H515" s="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1.25" customHeight="1">
      <c r="A516" s="4"/>
      <c r="B516" s="4"/>
      <c r="C516" s="30"/>
      <c r="D516" s="4"/>
      <c r="E516" s="6"/>
      <c r="F516" s="7"/>
      <c r="G516" s="7"/>
      <c r="H516" s="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1.25" customHeight="1">
      <c r="A517" s="4"/>
      <c r="B517" s="4"/>
      <c r="C517" s="30"/>
      <c r="D517" s="4"/>
      <c r="E517" s="6"/>
      <c r="F517" s="7"/>
      <c r="G517" s="7"/>
      <c r="H517" s="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1.25" customHeight="1">
      <c r="A518" s="4"/>
      <c r="B518" s="4"/>
      <c r="C518" s="30"/>
      <c r="D518" s="4"/>
      <c r="E518" s="6"/>
      <c r="F518" s="7"/>
      <c r="G518" s="7"/>
      <c r="H518" s="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1.25" customHeight="1">
      <c r="A519" s="4"/>
      <c r="B519" s="4"/>
      <c r="C519" s="30"/>
      <c r="D519" s="4"/>
      <c r="E519" s="6"/>
      <c r="F519" s="7"/>
      <c r="G519" s="7"/>
      <c r="H519" s="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1.25" customHeight="1">
      <c r="A520" s="4"/>
      <c r="B520" s="4"/>
      <c r="C520" s="30"/>
      <c r="D520" s="4"/>
      <c r="E520" s="6"/>
      <c r="F520" s="7"/>
      <c r="G520" s="7"/>
      <c r="H520" s="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1.25" customHeight="1">
      <c r="A521" s="4"/>
      <c r="B521" s="4"/>
      <c r="C521" s="30"/>
      <c r="D521" s="4"/>
      <c r="E521" s="6"/>
      <c r="F521" s="7"/>
      <c r="G521" s="7"/>
      <c r="H521" s="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1.25" customHeight="1">
      <c r="A522" s="4"/>
      <c r="B522" s="4"/>
      <c r="C522" s="30"/>
      <c r="D522" s="4"/>
      <c r="E522" s="6"/>
      <c r="F522" s="7"/>
      <c r="G522" s="7"/>
      <c r="H522" s="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1.25" customHeight="1">
      <c r="A523" s="4"/>
      <c r="B523" s="4"/>
      <c r="C523" s="30"/>
      <c r="D523" s="4"/>
      <c r="E523" s="6"/>
      <c r="F523" s="7"/>
      <c r="G523" s="7"/>
      <c r="H523" s="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1.25" customHeight="1">
      <c r="A524" s="4"/>
      <c r="B524" s="4"/>
      <c r="C524" s="30"/>
      <c r="D524" s="4"/>
      <c r="E524" s="6"/>
      <c r="F524" s="7"/>
      <c r="G524" s="7"/>
      <c r="H524" s="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1.25" customHeight="1">
      <c r="A525" s="4"/>
      <c r="B525" s="4"/>
      <c r="C525" s="30"/>
      <c r="D525" s="4"/>
      <c r="E525" s="6"/>
      <c r="F525" s="7"/>
      <c r="G525" s="7"/>
      <c r="H525" s="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1.25" customHeight="1">
      <c r="A526" s="4"/>
      <c r="B526" s="4"/>
      <c r="C526" s="30"/>
      <c r="D526" s="4"/>
      <c r="E526" s="6"/>
      <c r="F526" s="7"/>
      <c r="G526" s="7"/>
      <c r="H526" s="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1.25" customHeight="1">
      <c r="A527" s="4"/>
      <c r="B527" s="4"/>
      <c r="C527" s="30"/>
      <c r="D527" s="4"/>
      <c r="E527" s="6"/>
      <c r="F527" s="7"/>
      <c r="G527" s="7"/>
      <c r="H527" s="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1.25" customHeight="1">
      <c r="A528" s="4"/>
      <c r="B528" s="4"/>
      <c r="C528" s="30"/>
      <c r="D528" s="4"/>
      <c r="E528" s="6"/>
      <c r="F528" s="7"/>
      <c r="G528" s="7"/>
      <c r="H528" s="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1.25" customHeight="1">
      <c r="A529" s="4"/>
      <c r="B529" s="4"/>
      <c r="C529" s="30"/>
      <c r="D529" s="4"/>
      <c r="E529" s="6"/>
      <c r="F529" s="7"/>
      <c r="G529" s="7"/>
      <c r="H529" s="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1.25" customHeight="1">
      <c r="A530" s="4"/>
      <c r="B530" s="4"/>
      <c r="C530" s="30"/>
      <c r="D530" s="4"/>
      <c r="E530" s="6"/>
      <c r="F530" s="7"/>
      <c r="G530" s="7"/>
      <c r="H530" s="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1.25" customHeight="1">
      <c r="A531" s="4"/>
      <c r="B531" s="4"/>
      <c r="C531" s="30"/>
      <c r="D531" s="4"/>
      <c r="E531" s="6"/>
      <c r="F531" s="7"/>
      <c r="G531" s="7"/>
      <c r="H531" s="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1.25" customHeight="1">
      <c r="A532" s="4"/>
      <c r="B532" s="4"/>
      <c r="C532" s="30"/>
      <c r="D532" s="4"/>
      <c r="E532" s="6"/>
      <c r="F532" s="7"/>
      <c r="G532" s="7"/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1.25" customHeight="1">
      <c r="A533" s="4"/>
      <c r="B533" s="4"/>
      <c r="C533" s="30"/>
      <c r="D533" s="4"/>
      <c r="E533" s="6"/>
      <c r="F533" s="7"/>
      <c r="G533" s="7"/>
      <c r="H533" s="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1.25" customHeight="1">
      <c r="A534" s="4"/>
      <c r="B534" s="4"/>
      <c r="C534" s="30"/>
      <c r="D534" s="4"/>
      <c r="E534" s="6"/>
      <c r="F534" s="7"/>
      <c r="G534" s="7"/>
      <c r="H534" s="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1.25" customHeight="1">
      <c r="A535" s="4"/>
      <c r="B535" s="4"/>
      <c r="C535" s="30"/>
      <c r="D535" s="4"/>
      <c r="E535" s="6"/>
      <c r="F535" s="7"/>
      <c r="G535" s="7"/>
      <c r="H535" s="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1.25" customHeight="1">
      <c r="A536" s="4"/>
      <c r="B536" s="4"/>
      <c r="C536" s="30"/>
      <c r="D536" s="4"/>
      <c r="E536" s="6"/>
      <c r="F536" s="7"/>
      <c r="G536" s="7"/>
      <c r="H536" s="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1.25" customHeight="1">
      <c r="A537" s="4"/>
      <c r="B537" s="4"/>
      <c r="C537" s="30"/>
      <c r="D537" s="4"/>
      <c r="E537" s="6"/>
      <c r="F537" s="7"/>
      <c r="G537" s="7"/>
      <c r="H537" s="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1.25" customHeight="1">
      <c r="A538" s="4"/>
      <c r="B538" s="4"/>
      <c r="C538" s="30"/>
      <c r="D538" s="4"/>
      <c r="E538" s="6"/>
      <c r="F538" s="7"/>
      <c r="G538" s="7"/>
      <c r="H538" s="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1.25" customHeight="1">
      <c r="A539" s="4"/>
      <c r="B539" s="4"/>
      <c r="C539" s="30"/>
      <c r="D539" s="4"/>
      <c r="E539" s="6"/>
      <c r="F539" s="7"/>
      <c r="G539" s="7"/>
      <c r="H539" s="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1.25" customHeight="1">
      <c r="A540" s="4"/>
      <c r="B540" s="4"/>
      <c r="C540" s="30"/>
      <c r="D540" s="4"/>
      <c r="E540" s="6"/>
      <c r="F540" s="7"/>
      <c r="G540" s="7"/>
      <c r="H540" s="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1.25" customHeight="1">
      <c r="A541" s="4"/>
      <c r="B541" s="4"/>
      <c r="C541" s="30"/>
      <c r="D541" s="4"/>
      <c r="E541" s="6"/>
      <c r="F541" s="7"/>
      <c r="G541" s="7"/>
      <c r="H541" s="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1.25" customHeight="1">
      <c r="A542" s="4"/>
      <c r="B542" s="4"/>
      <c r="C542" s="30"/>
      <c r="D542" s="4"/>
      <c r="E542" s="6"/>
      <c r="F542" s="7"/>
      <c r="G542" s="7"/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1.25" customHeight="1">
      <c r="A543" s="4"/>
      <c r="B543" s="4"/>
      <c r="C543" s="30"/>
      <c r="D543" s="4"/>
      <c r="E543" s="6"/>
      <c r="F543" s="7"/>
      <c r="G543" s="7"/>
      <c r="H543" s="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1.25" customHeight="1">
      <c r="A544" s="4"/>
      <c r="B544" s="4"/>
      <c r="C544" s="30"/>
      <c r="D544" s="4"/>
      <c r="E544" s="6"/>
      <c r="F544" s="7"/>
      <c r="G544" s="7"/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1.25" customHeight="1">
      <c r="A545" s="4"/>
      <c r="B545" s="4"/>
      <c r="C545" s="30"/>
      <c r="D545" s="4"/>
      <c r="E545" s="6"/>
      <c r="F545" s="7"/>
      <c r="G545" s="7"/>
      <c r="H545" s="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1.25" customHeight="1">
      <c r="A546" s="4"/>
      <c r="B546" s="4"/>
      <c r="C546" s="30"/>
      <c r="D546" s="4"/>
      <c r="E546" s="6"/>
      <c r="F546" s="7"/>
      <c r="G546" s="7"/>
      <c r="H546" s="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1.25" customHeight="1">
      <c r="A547" s="4"/>
      <c r="B547" s="4"/>
      <c r="C547" s="30"/>
      <c r="D547" s="4"/>
      <c r="E547" s="6"/>
      <c r="F547" s="7"/>
      <c r="G547" s="7"/>
      <c r="H547" s="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1.25" customHeight="1">
      <c r="A548" s="4"/>
      <c r="B548" s="4"/>
      <c r="C548" s="30"/>
      <c r="D548" s="4"/>
      <c r="E548" s="6"/>
      <c r="F548" s="7"/>
      <c r="G548" s="7"/>
      <c r="H548" s="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1.25" customHeight="1">
      <c r="A549" s="4"/>
      <c r="B549" s="4"/>
      <c r="C549" s="30"/>
      <c r="D549" s="4"/>
      <c r="E549" s="6"/>
      <c r="F549" s="7"/>
      <c r="G549" s="7"/>
      <c r="H549" s="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1.25" customHeight="1">
      <c r="A550" s="4"/>
      <c r="B550" s="4"/>
      <c r="C550" s="30"/>
      <c r="D550" s="4"/>
      <c r="E550" s="6"/>
      <c r="F550" s="7"/>
      <c r="G550" s="7"/>
      <c r="H550" s="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1.25" customHeight="1">
      <c r="A551" s="4"/>
      <c r="B551" s="4"/>
      <c r="C551" s="30"/>
      <c r="D551" s="4"/>
      <c r="E551" s="6"/>
      <c r="F551" s="7"/>
      <c r="G551" s="7"/>
      <c r="H551" s="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1.25" customHeight="1">
      <c r="A552" s="4"/>
      <c r="B552" s="4"/>
      <c r="C552" s="30"/>
      <c r="D552" s="4"/>
      <c r="E552" s="6"/>
      <c r="F552" s="7"/>
      <c r="G552" s="7"/>
      <c r="H552" s="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1.25" customHeight="1">
      <c r="A553" s="4"/>
      <c r="B553" s="4"/>
      <c r="C553" s="30"/>
      <c r="D553" s="4"/>
      <c r="E553" s="6"/>
      <c r="F553" s="7"/>
      <c r="G553" s="7"/>
      <c r="H553" s="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1.25" customHeight="1">
      <c r="A554" s="4"/>
      <c r="B554" s="4"/>
      <c r="C554" s="30"/>
      <c r="D554" s="4"/>
      <c r="E554" s="6"/>
      <c r="F554" s="7"/>
      <c r="G554" s="7"/>
      <c r="H554" s="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1.25" customHeight="1">
      <c r="A555" s="4"/>
      <c r="B555" s="4"/>
      <c r="C555" s="30"/>
      <c r="D555" s="4"/>
      <c r="E555" s="6"/>
      <c r="F555" s="7"/>
      <c r="G555" s="7"/>
      <c r="H555" s="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1.25" customHeight="1">
      <c r="A556" s="4"/>
      <c r="B556" s="4"/>
      <c r="C556" s="30"/>
      <c r="D556" s="4"/>
      <c r="E556" s="6"/>
      <c r="F556" s="7"/>
      <c r="G556" s="7"/>
      <c r="H556" s="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1.25" customHeight="1">
      <c r="A557" s="4"/>
      <c r="B557" s="4"/>
      <c r="C557" s="30"/>
      <c r="D557" s="4"/>
      <c r="E557" s="6"/>
      <c r="F557" s="7"/>
      <c r="G557" s="7"/>
      <c r="H557" s="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1.25" customHeight="1">
      <c r="A558" s="4"/>
      <c r="B558" s="4"/>
      <c r="C558" s="30"/>
      <c r="D558" s="4"/>
      <c r="E558" s="6"/>
      <c r="F558" s="7"/>
      <c r="G558" s="7"/>
      <c r="H558" s="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1.25" customHeight="1">
      <c r="A559" s="4"/>
      <c r="B559" s="4"/>
      <c r="C559" s="30"/>
      <c r="D559" s="4"/>
      <c r="E559" s="6"/>
      <c r="F559" s="7"/>
      <c r="G559" s="7"/>
      <c r="H559" s="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1.25" customHeight="1">
      <c r="A560" s="4"/>
      <c r="B560" s="4"/>
      <c r="C560" s="30"/>
      <c r="D560" s="4"/>
      <c r="E560" s="6"/>
      <c r="F560" s="7"/>
      <c r="G560" s="7"/>
      <c r="H560" s="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1.25" customHeight="1">
      <c r="A561" s="4"/>
      <c r="B561" s="4"/>
      <c r="C561" s="30"/>
      <c r="D561" s="4"/>
      <c r="E561" s="6"/>
      <c r="F561" s="7"/>
      <c r="G561" s="7"/>
      <c r="H561" s="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1.25" customHeight="1">
      <c r="A562" s="4"/>
      <c r="B562" s="4"/>
      <c r="C562" s="30"/>
      <c r="D562" s="4"/>
      <c r="E562" s="6"/>
      <c r="F562" s="7"/>
      <c r="G562" s="7"/>
      <c r="H562" s="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1.25" customHeight="1">
      <c r="A563" s="4"/>
      <c r="B563" s="4"/>
      <c r="C563" s="30"/>
      <c r="D563" s="4"/>
      <c r="E563" s="6"/>
      <c r="F563" s="7"/>
      <c r="G563" s="7"/>
      <c r="H563" s="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1.25" customHeight="1">
      <c r="A564" s="4"/>
      <c r="B564" s="4"/>
      <c r="C564" s="30"/>
      <c r="D564" s="4"/>
      <c r="E564" s="6"/>
      <c r="F564" s="7"/>
      <c r="G564" s="7"/>
      <c r="H564" s="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1.25" customHeight="1">
      <c r="A565" s="4"/>
      <c r="B565" s="4"/>
      <c r="C565" s="30"/>
      <c r="D565" s="4"/>
      <c r="E565" s="6"/>
      <c r="F565" s="7"/>
      <c r="G565" s="7"/>
      <c r="H565" s="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1.25" customHeight="1">
      <c r="A566" s="4"/>
      <c r="B566" s="4"/>
      <c r="C566" s="30"/>
      <c r="D566" s="4"/>
      <c r="E566" s="6"/>
      <c r="F566" s="7"/>
      <c r="G566" s="7"/>
      <c r="H566" s="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1.25" customHeight="1">
      <c r="A567" s="4"/>
      <c r="B567" s="4"/>
      <c r="C567" s="30"/>
      <c r="D567" s="4"/>
      <c r="E567" s="6"/>
      <c r="F567" s="7"/>
      <c r="G567" s="7"/>
      <c r="H567" s="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1.25" customHeight="1">
      <c r="A568" s="4"/>
      <c r="B568" s="4"/>
      <c r="C568" s="30"/>
      <c r="D568" s="4"/>
      <c r="E568" s="6"/>
      <c r="F568" s="7"/>
      <c r="G568" s="7"/>
      <c r="H568" s="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1.25" customHeight="1">
      <c r="A569" s="4"/>
      <c r="B569" s="4"/>
      <c r="C569" s="30"/>
      <c r="D569" s="4"/>
      <c r="E569" s="6"/>
      <c r="F569" s="7"/>
      <c r="G569" s="7"/>
      <c r="H569" s="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1.25" customHeight="1">
      <c r="A570" s="4"/>
      <c r="B570" s="4"/>
      <c r="C570" s="30"/>
      <c r="D570" s="4"/>
      <c r="E570" s="6"/>
      <c r="F570" s="7"/>
      <c r="G570" s="7"/>
      <c r="H570" s="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1.25" customHeight="1">
      <c r="A571" s="4"/>
      <c r="B571" s="4"/>
      <c r="C571" s="30"/>
      <c r="D571" s="4"/>
      <c r="E571" s="6"/>
      <c r="F571" s="7"/>
      <c r="G571" s="7"/>
      <c r="H571" s="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1.25" customHeight="1">
      <c r="A572" s="4"/>
      <c r="B572" s="4"/>
      <c r="C572" s="30"/>
      <c r="D572" s="4"/>
      <c r="E572" s="6"/>
      <c r="F572" s="7"/>
      <c r="G572" s="7"/>
      <c r="H572" s="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1.25" customHeight="1">
      <c r="A573" s="4"/>
      <c r="B573" s="4"/>
      <c r="C573" s="30"/>
      <c r="D573" s="4"/>
      <c r="E573" s="6"/>
      <c r="F573" s="7"/>
      <c r="G573" s="7"/>
      <c r="H573" s="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1.25" customHeight="1">
      <c r="A574" s="4"/>
      <c r="B574" s="4"/>
      <c r="C574" s="30"/>
      <c r="D574" s="4"/>
      <c r="E574" s="6"/>
      <c r="F574" s="7"/>
      <c r="G574" s="7"/>
      <c r="H574" s="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1.25" customHeight="1">
      <c r="A575" s="4"/>
      <c r="B575" s="4"/>
      <c r="C575" s="30"/>
      <c r="D575" s="4"/>
      <c r="E575" s="6"/>
      <c r="F575" s="7"/>
      <c r="G575" s="7"/>
      <c r="H575" s="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1.25" customHeight="1">
      <c r="A576" s="4"/>
      <c r="B576" s="4"/>
      <c r="C576" s="30"/>
      <c r="D576" s="4"/>
      <c r="E576" s="6"/>
      <c r="F576" s="7"/>
      <c r="G576" s="7"/>
      <c r="H576" s="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1.25" customHeight="1">
      <c r="A577" s="4"/>
      <c r="B577" s="4"/>
      <c r="C577" s="30"/>
      <c r="D577" s="4"/>
      <c r="E577" s="6"/>
      <c r="F577" s="7"/>
      <c r="G577" s="7"/>
      <c r="H577" s="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1.25" customHeight="1">
      <c r="A578" s="4"/>
      <c r="B578" s="4"/>
      <c r="C578" s="30"/>
      <c r="D578" s="4"/>
      <c r="E578" s="6"/>
      <c r="F578" s="7"/>
      <c r="G578" s="7"/>
      <c r="H578" s="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1.25" customHeight="1">
      <c r="A579" s="4"/>
      <c r="B579" s="4"/>
      <c r="C579" s="30"/>
      <c r="D579" s="4"/>
      <c r="E579" s="6"/>
      <c r="F579" s="7"/>
      <c r="G579" s="7"/>
      <c r="H579" s="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1.25" customHeight="1">
      <c r="A580" s="4"/>
      <c r="B580" s="4"/>
      <c r="C580" s="30"/>
      <c r="D580" s="4"/>
      <c r="E580" s="6"/>
      <c r="F580" s="7"/>
      <c r="G580" s="7"/>
      <c r="H580" s="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1.25" customHeight="1">
      <c r="A581" s="4"/>
      <c r="B581" s="4"/>
      <c r="C581" s="30"/>
      <c r="D581" s="4"/>
      <c r="E581" s="6"/>
      <c r="F581" s="7"/>
      <c r="G581" s="7"/>
      <c r="H581" s="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1.25" customHeight="1">
      <c r="A582" s="4"/>
      <c r="B582" s="4"/>
      <c r="C582" s="30"/>
      <c r="D582" s="4"/>
      <c r="E582" s="6"/>
      <c r="F582" s="7"/>
      <c r="G582" s="7"/>
      <c r="H582" s="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1.25" customHeight="1">
      <c r="A583" s="4"/>
      <c r="B583" s="4"/>
      <c r="C583" s="30"/>
      <c r="D583" s="4"/>
      <c r="E583" s="6"/>
      <c r="F583" s="7"/>
      <c r="G583" s="7"/>
      <c r="H583" s="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1.25" customHeight="1">
      <c r="A584" s="4"/>
      <c r="B584" s="4"/>
      <c r="C584" s="30"/>
      <c r="D584" s="4"/>
      <c r="E584" s="6"/>
      <c r="F584" s="7"/>
      <c r="G584" s="7"/>
      <c r="H584" s="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1.25" customHeight="1">
      <c r="A585" s="4"/>
      <c r="B585" s="4"/>
      <c r="C585" s="30"/>
      <c r="D585" s="4"/>
      <c r="E585" s="6"/>
      <c r="F585" s="7"/>
      <c r="G585" s="7"/>
      <c r="H585" s="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1.25" customHeight="1">
      <c r="A586" s="4"/>
      <c r="B586" s="4"/>
      <c r="C586" s="30"/>
      <c r="D586" s="4"/>
      <c r="E586" s="6"/>
      <c r="F586" s="7"/>
      <c r="G586" s="7"/>
      <c r="H586" s="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1.25" customHeight="1">
      <c r="A587" s="4"/>
      <c r="B587" s="4"/>
      <c r="C587" s="30"/>
      <c r="D587" s="4"/>
      <c r="E587" s="6"/>
      <c r="F587" s="7"/>
      <c r="G587" s="7"/>
      <c r="H587" s="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1.25" customHeight="1">
      <c r="A588" s="4"/>
      <c r="B588" s="4"/>
      <c r="C588" s="30"/>
      <c r="D588" s="4"/>
      <c r="E588" s="6"/>
      <c r="F588" s="7"/>
      <c r="G588" s="7"/>
      <c r="H588" s="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1.25" customHeight="1">
      <c r="A589" s="4"/>
      <c r="B589" s="4"/>
      <c r="C589" s="30"/>
      <c r="D589" s="4"/>
      <c r="E589" s="6"/>
      <c r="F589" s="7"/>
      <c r="G589" s="7"/>
      <c r="H589" s="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1.25" customHeight="1">
      <c r="A590" s="4"/>
      <c r="B590" s="4"/>
      <c r="C590" s="30"/>
      <c r="D590" s="4"/>
      <c r="E590" s="6"/>
      <c r="F590" s="7"/>
      <c r="G590" s="7"/>
      <c r="H590" s="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1.25" customHeight="1">
      <c r="A591" s="4"/>
      <c r="B591" s="4"/>
      <c r="C591" s="30"/>
      <c r="D591" s="4"/>
      <c r="E591" s="6"/>
      <c r="F591" s="7"/>
      <c r="G591" s="7"/>
      <c r="H591" s="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1.25" customHeight="1">
      <c r="A592" s="4"/>
      <c r="B592" s="4"/>
      <c r="C592" s="30"/>
      <c r="D592" s="4"/>
      <c r="E592" s="6"/>
      <c r="F592" s="7"/>
      <c r="G592" s="7"/>
      <c r="H592" s="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1.25" customHeight="1">
      <c r="A593" s="4"/>
      <c r="B593" s="4"/>
      <c r="C593" s="30"/>
      <c r="D593" s="4"/>
      <c r="E593" s="6"/>
      <c r="F593" s="7"/>
      <c r="G593" s="7"/>
      <c r="H593" s="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1.25" customHeight="1">
      <c r="A594" s="4"/>
      <c r="B594" s="4"/>
      <c r="C594" s="30"/>
      <c r="D594" s="4"/>
      <c r="E594" s="6"/>
      <c r="F594" s="7"/>
      <c r="G594" s="7"/>
      <c r="H594" s="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1.25" customHeight="1">
      <c r="A595" s="4"/>
      <c r="B595" s="4"/>
      <c r="C595" s="30"/>
      <c r="D595" s="4"/>
      <c r="E595" s="6"/>
      <c r="F595" s="7"/>
      <c r="G595" s="7"/>
      <c r="H595" s="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1.25" customHeight="1">
      <c r="A596" s="4"/>
      <c r="B596" s="4"/>
      <c r="C596" s="30"/>
      <c r="D596" s="4"/>
      <c r="E596" s="6"/>
      <c r="F596" s="7"/>
      <c r="G596" s="7"/>
      <c r="H596" s="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1.25" customHeight="1">
      <c r="A597" s="4"/>
      <c r="B597" s="4"/>
      <c r="C597" s="30"/>
      <c r="D597" s="4"/>
      <c r="E597" s="6"/>
      <c r="F597" s="7"/>
      <c r="G597" s="7"/>
      <c r="H597" s="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1.25" customHeight="1">
      <c r="A598" s="4"/>
      <c r="B598" s="4"/>
      <c r="C598" s="30"/>
      <c r="D598" s="4"/>
      <c r="E598" s="6"/>
      <c r="F598" s="7"/>
      <c r="G598" s="7"/>
      <c r="H598" s="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1.25" customHeight="1">
      <c r="A599" s="4"/>
      <c r="B599" s="4"/>
      <c r="C599" s="30"/>
      <c r="D599" s="4"/>
      <c r="E599" s="6"/>
      <c r="F599" s="7"/>
      <c r="G599" s="7"/>
      <c r="H599" s="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1.25" customHeight="1">
      <c r="A600" s="4"/>
      <c r="B600" s="4"/>
      <c r="C600" s="30"/>
      <c r="D600" s="4"/>
      <c r="E600" s="6"/>
      <c r="F600" s="7"/>
      <c r="G600" s="7"/>
      <c r="H600" s="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1.25" customHeight="1">
      <c r="A601" s="4"/>
      <c r="B601" s="4"/>
      <c r="C601" s="30"/>
      <c r="D601" s="4"/>
      <c r="E601" s="6"/>
      <c r="F601" s="7"/>
      <c r="G601" s="7"/>
      <c r="H601" s="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1.25" customHeight="1">
      <c r="A602" s="4"/>
      <c r="B602" s="4"/>
      <c r="C602" s="30"/>
      <c r="D602" s="4"/>
      <c r="E602" s="6"/>
      <c r="F602" s="7"/>
      <c r="G602" s="7"/>
      <c r="H602" s="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1.25" customHeight="1">
      <c r="A603" s="4"/>
      <c r="B603" s="4"/>
      <c r="C603" s="30"/>
      <c r="D603" s="4"/>
      <c r="E603" s="6"/>
      <c r="F603" s="7"/>
      <c r="G603" s="7"/>
      <c r="H603" s="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1.25" customHeight="1">
      <c r="A604" s="4"/>
      <c r="B604" s="4"/>
      <c r="C604" s="30"/>
      <c r="D604" s="4"/>
      <c r="E604" s="6"/>
      <c r="F604" s="7"/>
      <c r="G604" s="7"/>
      <c r="H604" s="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1.25" customHeight="1">
      <c r="A605" s="4"/>
      <c r="B605" s="4"/>
      <c r="C605" s="30"/>
      <c r="D605" s="4"/>
      <c r="E605" s="6"/>
      <c r="F605" s="7"/>
      <c r="G605" s="7"/>
      <c r="H605" s="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1.25" customHeight="1">
      <c r="A606" s="4"/>
      <c r="B606" s="4"/>
      <c r="C606" s="30"/>
      <c r="D606" s="4"/>
      <c r="E606" s="6"/>
      <c r="F606" s="7"/>
      <c r="G606" s="7"/>
      <c r="H606" s="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1.25" customHeight="1">
      <c r="A607" s="4"/>
      <c r="B607" s="4"/>
      <c r="C607" s="30"/>
      <c r="D607" s="4"/>
      <c r="E607" s="6"/>
      <c r="F607" s="7"/>
      <c r="G607" s="7"/>
      <c r="H607" s="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1.25" customHeight="1">
      <c r="A608" s="4"/>
      <c r="B608" s="4"/>
      <c r="C608" s="30"/>
      <c r="D608" s="4"/>
      <c r="E608" s="6"/>
      <c r="F608" s="7"/>
      <c r="G608" s="7"/>
      <c r="H608" s="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1.25" customHeight="1">
      <c r="A609" s="4"/>
      <c r="B609" s="4"/>
      <c r="C609" s="30"/>
      <c r="D609" s="4"/>
      <c r="E609" s="6"/>
      <c r="F609" s="7"/>
      <c r="G609" s="7"/>
      <c r="H609" s="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1.25" customHeight="1">
      <c r="A610" s="4"/>
      <c r="B610" s="4"/>
      <c r="C610" s="30"/>
      <c r="D610" s="4"/>
      <c r="E610" s="6"/>
      <c r="F610" s="7"/>
      <c r="G610" s="7"/>
      <c r="H610" s="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1.25" customHeight="1">
      <c r="A611" s="4"/>
      <c r="B611" s="4"/>
      <c r="C611" s="30"/>
      <c r="D611" s="4"/>
      <c r="E611" s="6"/>
      <c r="F611" s="7"/>
      <c r="G611" s="7"/>
      <c r="H611" s="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1.25" customHeight="1">
      <c r="A612" s="4"/>
      <c r="B612" s="4"/>
      <c r="C612" s="30"/>
      <c r="D612" s="4"/>
      <c r="E612" s="6"/>
      <c r="F612" s="7"/>
      <c r="G612" s="7"/>
      <c r="H612" s="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1.25" customHeight="1">
      <c r="A613" s="4"/>
      <c r="B613" s="4"/>
      <c r="C613" s="30"/>
      <c r="D613" s="4"/>
      <c r="E613" s="6"/>
      <c r="F613" s="7"/>
      <c r="G613" s="7"/>
      <c r="H613" s="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1.25" customHeight="1">
      <c r="A614" s="4"/>
      <c r="B614" s="4"/>
      <c r="C614" s="30"/>
      <c r="D614" s="4"/>
      <c r="E614" s="6"/>
      <c r="F614" s="7"/>
      <c r="G614" s="7"/>
      <c r="H614" s="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1.25" customHeight="1">
      <c r="A615" s="4"/>
      <c r="B615" s="4"/>
      <c r="C615" s="30"/>
      <c r="D615" s="4"/>
      <c r="E615" s="6"/>
      <c r="F615" s="7"/>
      <c r="G615" s="7"/>
      <c r="H615" s="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1.25" customHeight="1">
      <c r="A616" s="4"/>
      <c r="B616" s="4"/>
      <c r="C616" s="30"/>
      <c r="D616" s="4"/>
      <c r="E616" s="6"/>
      <c r="F616" s="7"/>
      <c r="G616" s="7"/>
      <c r="H616" s="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1.25" customHeight="1">
      <c r="A617" s="4"/>
      <c r="B617" s="4"/>
      <c r="C617" s="30"/>
      <c r="D617" s="4"/>
      <c r="E617" s="6"/>
      <c r="F617" s="7"/>
      <c r="G617" s="7"/>
      <c r="H617" s="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1.25" customHeight="1">
      <c r="A618" s="4"/>
      <c r="B618" s="4"/>
      <c r="C618" s="30"/>
      <c r="D618" s="4"/>
      <c r="E618" s="6"/>
      <c r="F618" s="7"/>
      <c r="G618" s="7"/>
      <c r="H618" s="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1.25" customHeight="1">
      <c r="A619" s="4"/>
      <c r="B619" s="4"/>
      <c r="C619" s="30"/>
      <c r="D619" s="4"/>
      <c r="E619" s="6"/>
      <c r="F619" s="7"/>
      <c r="G619" s="7"/>
      <c r="H619" s="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1.25" customHeight="1">
      <c r="A620" s="4"/>
      <c r="B620" s="4"/>
      <c r="C620" s="30"/>
      <c r="D620" s="4"/>
      <c r="E620" s="6"/>
      <c r="F620" s="7"/>
      <c r="G620" s="7"/>
      <c r="H620" s="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1.25" customHeight="1">
      <c r="A621" s="4"/>
      <c r="B621" s="4"/>
      <c r="C621" s="30"/>
      <c r="D621" s="4"/>
      <c r="E621" s="6"/>
      <c r="F621" s="7"/>
      <c r="G621" s="7"/>
      <c r="H621" s="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1.25" customHeight="1">
      <c r="A622" s="4"/>
      <c r="B622" s="4"/>
      <c r="C622" s="30"/>
      <c r="D622" s="4"/>
      <c r="E622" s="6"/>
      <c r="F622" s="7"/>
      <c r="G622" s="7"/>
      <c r="H622" s="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1.25" customHeight="1">
      <c r="A623" s="4"/>
      <c r="B623" s="4"/>
      <c r="C623" s="30"/>
      <c r="D623" s="4"/>
      <c r="E623" s="6"/>
      <c r="F623" s="7"/>
      <c r="G623" s="7"/>
      <c r="H623" s="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1.25" customHeight="1">
      <c r="A624" s="4"/>
      <c r="B624" s="4"/>
      <c r="C624" s="30"/>
      <c r="D624" s="4"/>
      <c r="E624" s="6"/>
      <c r="F624" s="7"/>
      <c r="G624" s="7"/>
      <c r="H624" s="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1.25" customHeight="1">
      <c r="A625" s="4"/>
      <c r="B625" s="4"/>
      <c r="C625" s="30"/>
      <c r="D625" s="4"/>
      <c r="E625" s="6"/>
      <c r="F625" s="7"/>
      <c r="G625" s="7"/>
      <c r="H625" s="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1.25" customHeight="1">
      <c r="A626" s="4"/>
      <c r="B626" s="4"/>
      <c r="C626" s="30"/>
      <c r="D626" s="4"/>
      <c r="E626" s="6"/>
      <c r="F626" s="7"/>
      <c r="G626" s="7"/>
      <c r="H626" s="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1.25" customHeight="1">
      <c r="A627" s="4"/>
      <c r="B627" s="4"/>
      <c r="C627" s="30"/>
      <c r="D627" s="4"/>
      <c r="E627" s="6"/>
      <c r="F627" s="7"/>
      <c r="G627" s="7"/>
      <c r="H627" s="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1.25" customHeight="1">
      <c r="A628" s="4"/>
      <c r="B628" s="4"/>
      <c r="C628" s="30"/>
      <c r="D628" s="4"/>
      <c r="E628" s="6"/>
      <c r="F628" s="7"/>
      <c r="G628" s="7"/>
      <c r="H628" s="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1.25" customHeight="1">
      <c r="A629" s="4"/>
      <c r="B629" s="4"/>
      <c r="C629" s="30"/>
      <c r="D629" s="4"/>
      <c r="E629" s="6"/>
      <c r="F629" s="7"/>
      <c r="G629" s="7"/>
      <c r="H629" s="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1.25" customHeight="1">
      <c r="A630" s="4"/>
      <c r="B630" s="4"/>
      <c r="C630" s="30"/>
      <c r="D630" s="4"/>
      <c r="E630" s="6"/>
      <c r="F630" s="7"/>
      <c r="G630" s="7"/>
      <c r="H630" s="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1.25" customHeight="1">
      <c r="A631" s="4"/>
      <c r="B631" s="4"/>
      <c r="C631" s="30"/>
      <c r="D631" s="4"/>
      <c r="E631" s="6"/>
      <c r="F631" s="7"/>
      <c r="G631" s="7"/>
      <c r="H631" s="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1.25" customHeight="1">
      <c r="A632" s="4"/>
      <c r="B632" s="4"/>
      <c r="C632" s="30"/>
      <c r="D632" s="4"/>
      <c r="E632" s="6"/>
      <c r="F632" s="7"/>
      <c r="G632" s="7"/>
      <c r="H632" s="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1.25" customHeight="1">
      <c r="A633" s="4"/>
      <c r="B633" s="4"/>
      <c r="C633" s="30"/>
      <c r="D633" s="4"/>
      <c r="E633" s="6"/>
      <c r="F633" s="7"/>
      <c r="G633" s="7"/>
      <c r="H633" s="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1.25" customHeight="1">
      <c r="A634" s="4"/>
      <c r="B634" s="4"/>
      <c r="C634" s="30"/>
      <c r="D634" s="4"/>
      <c r="E634" s="6"/>
      <c r="F634" s="7"/>
      <c r="G634" s="7"/>
      <c r="H634" s="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1.25" customHeight="1">
      <c r="A635" s="4"/>
      <c r="B635" s="4"/>
      <c r="C635" s="30"/>
      <c r="D635" s="4"/>
      <c r="E635" s="6"/>
      <c r="F635" s="7"/>
      <c r="G635" s="7"/>
      <c r="H635" s="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1.25" customHeight="1">
      <c r="A636" s="4"/>
      <c r="B636" s="4"/>
      <c r="C636" s="30"/>
      <c r="D636" s="4"/>
      <c r="E636" s="6"/>
      <c r="F636" s="7"/>
      <c r="G636" s="7"/>
      <c r="H636" s="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1.25" customHeight="1">
      <c r="A637" s="4"/>
      <c r="B637" s="4"/>
      <c r="C637" s="30"/>
      <c r="D637" s="4"/>
      <c r="E637" s="6"/>
      <c r="F637" s="7"/>
      <c r="G637" s="7"/>
      <c r="H637" s="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1.25" customHeight="1">
      <c r="A638" s="4"/>
      <c r="B638" s="4"/>
      <c r="C638" s="30"/>
      <c r="D638" s="4"/>
      <c r="E638" s="6"/>
      <c r="F638" s="7"/>
      <c r="G638" s="7"/>
      <c r="H638" s="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1.25" customHeight="1">
      <c r="A639" s="4"/>
      <c r="B639" s="4"/>
      <c r="C639" s="30"/>
      <c r="D639" s="4"/>
      <c r="E639" s="6"/>
      <c r="F639" s="7"/>
      <c r="G639" s="7"/>
      <c r="H639" s="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1.25" customHeight="1">
      <c r="A640" s="4"/>
      <c r="B640" s="4"/>
      <c r="C640" s="30"/>
      <c r="D640" s="4"/>
      <c r="E640" s="6"/>
      <c r="F640" s="7"/>
      <c r="G640" s="7"/>
      <c r="H640" s="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1.25" customHeight="1">
      <c r="A641" s="4"/>
      <c r="B641" s="4"/>
      <c r="C641" s="30"/>
      <c r="D641" s="4"/>
      <c r="E641" s="6"/>
      <c r="F641" s="7"/>
      <c r="G641" s="7"/>
      <c r="H641" s="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1.25" customHeight="1">
      <c r="A642" s="4"/>
      <c r="B642" s="4"/>
      <c r="C642" s="30"/>
      <c r="D642" s="4"/>
      <c r="E642" s="6"/>
      <c r="F642" s="7"/>
      <c r="G642" s="7"/>
      <c r="H642" s="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1.25" customHeight="1">
      <c r="A643" s="4"/>
      <c r="B643" s="4"/>
      <c r="C643" s="30"/>
      <c r="D643" s="4"/>
      <c r="E643" s="6"/>
      <c r="F643" s="7"/>
      <c r="G643" s="7"/>
      <c r="H643" s="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1.25" customHeight="1">
      <c r="A644" s="4"/>
      <c r="B644" s="4"/>
      <c r="C644" s="30"/>
      <c r="D644" s="4"/>
      <c r="E644" s="6"/>
      <c r="F644" s="7"/>
      <c r="G644" s="7"/>
      <c r="H644" s="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1.25" customHeight="1">
      <c r="A645" s="4"/>
      <c r="B645" s="4"/>
      <c r="C645" s="30"/>
      <c r="D645" s="4"/>
      <c r="E645" s="6"/>
      <c r="F645" s="7"/>
      <c r="G645" s="7"/>
      <c r="H645" s="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1.25" customHeight="1">
      <c r="A646" s="4"/>
      <c r="B646" s="4"/>
      <c r="C646" s="30"/>
      <c r="D646" s="4"/>
      <c r="E646" s="6"/>
      <c r="F646" s="7"/>
      <c r="G646" s="7"/>
      <c r="H646" s="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1.25" customHeight="1">
      <c r="A647" s="4"/>
      <c r="B647" s="4"/>
      <c r="C647" s="30"/>
      <c r="D647" s="4"/>
      <c r="E647" s="6"/>
      <c r="F647" s="7"/>
      <c r="G647" s="7"/>
      <c r="H647" s="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1.25" customHeight="1">
      <c r="A648" s="4"/>
      <c r="B648" s="4"/>
      <c r="C648" s="30"/>
      <c r="D648" s="4"/>
      <c r="E648" s="6"/>
      <c r="F648" s="7"/>
      <c r="G648" s="7"/>
      <c r="H648" s="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1.25" customHeight="1">
      <c r="A649" s="4"/>
      <c r="B649" s="4"/>
      <c r="C649" s="30"/>
      <c r="D649" s="4"/>
      <c r="E649" s="6"/>
      <c r="F649" s="7"/>
      <c r="G649" s="7"/>
      <c r="H649" s="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1.25" customHeight="1">
      <c r="A650" s="4"/>
      <c r="B650" s="4"/>
      <c r="C650" s="30"/>
      <c r="D650" s="4"/>
      <c r="E650" s="6"/>
      <c r="F650" s="7"/>
      <c r="G650" s="7"/>
      <c r="H650" s="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1.25" customHeight="1">
      <c r="A651" s="4"/>
      <c r="B651" s="4"/>
      <c r="C651" s="30"/>
      <c r="D651" s="4"/>
      <c r="E651" s="6"/>
      <c r="F651" s="7"/>
      <c r="G651" s="7"/>
      <c r="H651" s="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1.25" customHeight="1">
      <c r="A652" s="4"/>
      <c r="B652" s="4"/>
      <c r="C652" s="30"/>
      <c r="D652" s="4"/>
      <c r="E652" s="6"/>
      <c r="F652" s="7"/>
      <c r="G652" s="7"/>
      <c r="H652" s="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1.25" customHeight="1">
      <c r="A653" s="4"/>
      <c r="B653" s="4"/>
      <c r="C653" s="30"/>
      <c r="D653" s="4"/>
      <c r="E653" s="6"/>
      <c r="F653" s="7"/>
      <c r="G653" s="7"/>
      <c r="H653" s="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1.25" customHeight="1">
      <c r="A654" s="4"/>
      <c r="B654" s="4"/>
      <c r="C654" s="30"/>
      <c r="D654" s="4"/>
      <c r="E654" s="6"/>
      <c r="F654" s="7"/>
      <c r="G654" s="7"/>
      <c r="H654" s="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1.25" customHeight="1">
      <c r="A655" s="4"/>
      <c r="B655" s="4"/>
      <c r="C655" s="30"/>
      <c r="D655" s="4"/>
      <c r="E655" s="6"/>
      <c r="F655" s="7"/>
      <c r="G655" s="7"/>
      <c r="H655" s="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1.25" customHeight="1">
      <c r="A656" s="4"/>
      <c r="B656" s="4"/>
      <c r="C656" s="30"/>
      <c r="D656" s="4"/>
      <c r="E656" s="6"/>
      <c r="F656" s="7"/>
      <c r="G656" s="7"/>
      <c r="H656" s="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1.25" customHeight="1">
      <c r="A657" s="4"/>
      <c r="B657" s="4"/>
      <c r="C657" s="30"/>
      <c r="D657" s="4"/>
      <c r="E657" s="6"/>
      <c r="F657" s="7"/>
      <c r="G657" s="7"/>
      <c r="H657" s="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1.25" customHeight="1">
      <c r="A658" s="4"/>
      <c r="B658" s="4"/>
      <c r="C658" s="30"/>
      <c r="D658" s="4"/>
      <c r="E658" s="6"/>
      <c r="F658" s="7"/>
      <c r="G658" s="7"/>
      <c r="H658" s="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1.25" customHeight="1">
      <c r="A659" s="4"/>
      <c r="B659" s="4"/>
      <c r="C659" s="30"/>
      <c r="D659" s="4"/>
      <c r="E659" s="6"/>
      <c r="F659" s="7"/>
      <c r="G659" s="7"/>
      <c r="H659" s="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1.25" customHeight="1">
      <c r="A660" s="4"/>
      <c r="B660" s="4"/>
      <c r="C660" s="30"/>
      <c r="D660" s="4"/>
      <c r="E660" s="6"/>
      <c r="F660" s="7"/>
      <c r="G660" s="7"/>
      <c r="H660" s="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1.25" customHeight="1">
      <c r="A661" s="4"/>
      <c r="B661" s="4"/>
      <c r="C661" s="30"/>
      <c r="D661" s="4"/>
      <c r="E661" s="6"/>
      <c r="F661" s="7"/>
      <c r="G661" s="7"/>
      <c r="H661" s="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1.25" customHeight="1">
      <c r="A662" s="4"/>
      <c r="B662" s="4"/>
      <c r="C662" s="30"/>
      <c r="D662" s="4"/>
      <c r="E662" s="6"/>
      <c r="F662" s="7"/>
      <c r="G662" s="7"/>
      <c r="H662" s="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1.25" customHeight="1">
      <c r="A663" s="4"/>
      <c r="B663" s="4"/>
      <c r="C663" s="30"/>
      <c r="D663" s="4"/>
      <c r="E663" s="6"/>
      <c r="F663" s="7"/>
      <c r="G663" s="7"/>
      <c r="H663" s="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1.25" customHeight="1">
      <c r="A664" s="4"/>
      <c r="B664" s="4"/>
      <c r="C664" s="30"/>
      <c r="D664" s="4"/>
      <c r="E664" s="6"/>
      <c r="F664" s="7"/>
      <c r="G664" s="7"/>
      <c r="H664" s="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1.25" customHeight="1">
      <c r="A665" s="4"/>
      <c r="B665" s="4"/>
      <c r="C665" s="30"/>
      <c r="D665" s="4"/>
      <c r="E665" s="6"/>
      <c r="F665" s="7"/>
      <c r="G665" s="7"/>
      <c r="H665" s="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1.25" customHeight="1">
      <c r="A666" s="4"/>
      <c r="B666" s="4"/>
      <c r="C666" s="30"/>
      <c r="D666" s="4"/>
      <c r="E666" s="6"/>
      <c r="F666" s="7"/>
      <c r="G666" s="7"/>
      <c r="H666" s="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1.25" customHeight="1">
      <c r="A667" s="4"/>
      <c r="B667" s="4"/>
      <c r="C667" s="30"/>
      <c r="D667" s="4"/>
      <c r="E667" s="6"/>
      <c r="F667" s="7"/>
      <c r="G667" s="7"/>
      <c r="H667" s="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1.25" customHeight="1">
      <c r="A668" s="4"/>
      <c r="B668" s="4"/>
      <c r="C668" s="30"/>
      <c r="D668" s="4"/>
      <c r="E668" s="6"/>
      <c r="F668" s="7"/>
      <c r="G668" s="7"/>
      <c r="H668" s="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1.25" customHeight="1">
      <c r="A669" s="4"/>
      <c r="B669" s="4"/>
      <c r="C669" s="30"/>
      <c r="D669" s="4"/>
      <c r="E669" s="6"/>
      <c r="F669" s="7"/>
      <c r="G669" s="7"/>
      <c r="H669" s="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1.25" customHeight="1">
      <c r="A670" s="4"/>
      <c r="B670" s="4"/>
      <c r="C670" s="30"/>
      <c r="D670" s="4"/>
      <c r="E670" s="6"/>
      <c r="F670" s="7"/>
      <c r="G670" s="7"/>
      <c r="H670" s="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1.25" customHeight="1">
      <c r="A671" s="4"/>
      <c r="B671" s="4"/>
      <c r="C671" s="30"/>
      <c r="D671" s="4"/>
      <c r="E671" s="6"/>
      <c r="F671" s="7"/>
      <c r="G671" s="7"/>
      <c r="H671" s="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1.25" customHeight="1">
      <c r="A672" s="4"/>
      <c r="B672" s="4"/>
      <c r="C672" s="30"/>
      <c r="D672" s="4"/>
      <c r="E672" s="6"/>
      <c r="F672" s="7"/>
      <c r="G672" s="7"/>
      <c r="H672" s="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1.25" customHeight="1">
      <c r="A673" s="4"/>
      <c r="B673" s="4"/>
      <c r="C673" s="30"/>
      <c r="D673" s="4"/>
      <c r="E673" s="6"/>
      <c r="F673" s="7"/>
      <c r="G673" s="7"/>
      <c r="H673" s="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1.25" customHeight="1">
      <c r="A674" s="4"/>
      <c r="B674" s="4"/>
      <c r="C674" s="30"/>
      <c r="D674" s="4"/>
      <c r="E674" s="6"/>
      <c r="F674" s="7"/>
      <c r="G674" s="7"/>
      <c r="H674" s="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1.25" customHeight="1">
      <c r="A675" s="4"/>
      <c r="B675" s="4"/>
      <c r="C675" s="30"/>
      <c r="D675" s="4"/>
      <c r="E675" s="6"/>
      <c r="F675" s="7"/>
      <c r="G675" s="7"/>
      <c r="H675" s="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1.25" customHeight="1">
      <c r="A676" s="4"/>
      <c r="B676" s="4"/>
      <c r="C676" s="30"/>
      <c r="D676" s="4"/>
      <c r="E676" s="6"/>
      <c r="F676" s="7"/>
      <c r="G676" s="7"/>
      <c r="H676" s="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1.25" customHeight="1">
      <c r="A677" s="4"/>
      <c r="B677" s="4"/>
      <c r="C677" s="30"/>
      <c r="D677" s="4"/>
      <c r="E677" s="6"/>
      <c r="F677" s="7"/>
      <c r="G677" s="7"/>
      <c r="H677" s="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1.25" customHeight="1">
      <c r="A678" s="4"/>
      <c r="B678" s="4"/>
      <c r="C678" s="30"/>
      <c r="D678" s="4"/>
      <c r="E678" s="6"/>
      <c r="F678" s="7"/>
      <c r="G678" s="7"/>
      <c r="H678" s="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1.25" customHeight="1">
      <c r="A679" s="4"/>
      <c r="B679" s="4"/>
      <c r="C679" s="30"/>
      <c r="D679" s="4"/>
      <c r="E679" s="6"/>
      <c r="F679" s="7"/>
      <c r="G679" s="7"/>
      <c r="H679" s="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1.25" customHeight="1">
      <c r="A680" s="4"/>
      <c r="B680" s="4"/>
      <c r="C680" s="30"/>
      <c r="D680" s="4"/>
      <c r="E680" s="6"/>
      <c r="F680" s="7"/>
      <c r="G680" s="7"/>
      <c r="H680" s="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1.25" customHeight="1">
      <c r="A681" s="4"/>
      <c r="B681" s="4"/>
      <c r="C681" s="30"/>
      <c r="D681" s="4"/>
      <c r="E681" s="6"/>
      <c r="F681" s="7"/>
      <c r="G681" s="7"/>
      <c r="H681" s="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1.25" customHeight="1">
      <c r="A682" s="4"/>
      <c r="B682" s="4"/>
      <c r="C682" s="30"/>
      <c r="D682" s="4"/>
      <c r="E682" s="6"/>
      <c r="F682" s="7"/>
      <c r="G682" s="7"/>
      <c r="H682" s="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1.25" customHeight="1">
      <c r="A683" s="4"/>
      <c r="B683" s="4"/>
      <c r="C683" s="30"/>
      <c r="D683" s="4"/>
      <c r="E683" s="6"/>
      <c r="F683" s="7"/>
      <c r="G683" s="7"/>
      <c r="H683" s="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1.25" customHeight="1">
      <c r="A684" s="4"/>
      <c r="B684" s="4"/>
      <c r="C684" s="30"/>
      <c r="D684" s="4"/>
      <c r="E684" s="6"/>
      <c r="F684" s="7"/>
      <c r="G684" s="7"/>
      <c r="H684" s="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1.25" customHeight="1">
      <c r="A685" s="4"/>
      <c r="B685" s="4"/>
      <c r="C685" s="30"/>
      <c r="D685" s="4"/>
      <c r="E685" s="6"/>
      <c r="F685" s="7"/>
      <c r="G685" s="7"/>
      <c r="H685" s="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1.25" customHeight="1">
      <c r="A686" s="4"/>
      <c r="B686" s="4"/>
      <c r="C686" s="30"/>
      <c r="D686" s="4"/>
      <c r="E686" s="6"/>
      <c r="F686" s="7"/>
      <c r="G686" s="7"/>
      <c r="H686" s="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1.25" customHeight="1">
      <c r="A687" s="4"/>
      <c r="B687" s="4"/>
      <c r="C687" s="30"/>
      <c r="D687" s="4"/>
      <c r="E687" s="6"/>
      <c r="F687" s="7"/>
      <c r="G687" s="7"/>
      <c r="H687" s="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1.25" customHeight="1">
      <c r="A688" s="4"/>
      <c r="B688" s="4"/>
      <c r="C688" s="30"/>
      <c r="D688" s="4"/>
      <c r="E688" s="6"/>
      <c r="F688" s="7"/>
      <c r="G688" s="7"/>
      <c r="H688" s="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1.25" customHeight="1">
      <c r="A689" s="4"/>
      <c r="B689" s="4"/>
      <c r="C689" s="30"/>
      <c r="D689" s="4"/>
      <c r="E689" s="6"/>
      <c r="F689" s="7"/>
      <c r="G689" s="7"/>
      <c r="H689" s="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1.25" customHeight="1">
      <c r="A690" s="4"/>
      <c r="B690" s="4"/>
      <c r="C690" s="30"/>
      <c r="D690" s="4"/>
      <c r="E690" s="6"/>
      <c r="F690" s="7"/>
      <c r="G690" s="7"/>
      <c r="H690" s="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1.25" customHeight="1">
      <c r="A691" s="4"/>
      <c r="B691" s="4"/>
      <c r="C691" s="30"/>
      <c r="D691" s="4"/>
      <c r="E691" s="6"/>
      <c r="F691" s="7"/>
      <c r="G691" s="7"/>
      <c r="H691" s="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1.25" customHeight="1">
      <c r="A692" s="4"/>
      <c r="B692" s="4"/>
      <c r="C692" s="30"/>
      <c r="D692" s="4"/>
      <c r="E692" s="6"/>
      <c r="F692" s="7"/>
      <c r="G692" s="7"/>
      <c r="H692" s="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1.25" customHeight="1">
      <c r="A693" s="4"/>
      <c r="B693" s="4"/>
      <c r="C693" s="30"/>
      <c r="D693" s="4"/>
      <c r="E693" s="6"/>
      <c r="F693" s="7"/>
      <c r="G693" s="7"/>
      <c r="H693" s="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1.25" customHeight="1">
      <c r="A694" s="4"/>
      <c r="B694" s="4"/>
      <c r="C694" s="30"/>
      <c r="D694" s="4"/>
      <c r="E694" s="6"/>
      <c r="F694" s="7"/>
      <c r="G694" s="7"/>
      <c r="H694" s="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1.25" customHeight="1">
      <c r="A695" s="4"/>
      <c r="B695" s="4"/>
      <c r="C695" s="30"/>
      <c r="D695" s="4"/>
      <c r="E695" s="6"/>
      <c r="F695" s="7"/>
      <c r="G695" s="7"/>
      <c r="H695" s="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1.25" customHeight="1">
      <c r="A696" s="4"/>
      <c r="B696" s="4"/>
      <c r="C696" s="30"/>
      <c r="D696" s="4"/>
      <c r="E696" s="6"/>
      <c r="F696" s="7"/>
      <c r="G696" s="7"/>
      <c r="H696" s="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1.25" customHeight="1">
      <c r="A697" s="4"/>
      <c r="B697" s="4"/>
      <c r="C697" s="30"/>
      <c r="D697" s="4"/>
      <c r="E697" s="6"/>
      <c r="F697" s="7"/>
      <c r="G697" s="7"/>
      <c r="H697" s="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1.25" customHeight="1">
      <c r="A698" s="4"/>
      <c r="B698" s="4"/>
      <c r="C698" s="30"/>
      <c r="D698" s="4"/>
      <c r="E698" s="6"/>
      <c r="F698" s="7"/>
      <c r="G698" s="7"/>
      <c r="H698" s="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1.25" customHeight="1">
      <c r="A699" s="4"/>
      <c r="B699" s="4"/>
      <c r="C699" s="30"/>
      <c r="D699" s="4"/>
      <c r="E699" s="6"/>
      <c r="F699" s="7"/>
      <c r="G699" s="7"/>
      <c r="H699" s="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1.25" customHeight="1">
      <c r="A700" s="4"/>
      <c r="B700" s="4"/>
      <c r="C700" s="30"/>
      <c r="D700" s="4"/>
      <c r="E700" s="6"/>
      <c r="F700" s="7"/>
      <c r="G700" s="7"/>
      <c r="H700" s="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1.25" customHeight="1">
      <c r="A701" s="4"/>
      <c r="B701" s="4"/>
      <c r="C701" s="30"/>
      <c r="D701" s="4"/>
      <c r="E701" s="6"/>
      <c r="F701" s="7"/>
      <c r="G701" s="7"/>
      <c r="H701" s="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1.25" customHeight="1">
      <c r="A702" s="4"/>
      <c r="B702" s="4"/>
      <c r="C702" s="30"/>
      <c r="D702" s="4"/>
      <c r="E702" s="6"/>
      <c r="F702" s="7"/>
      <c r="G702" s="7"/>
      <c r="H702" s="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1.25" customHeight="1">
      <c r="A703" s="4"/>
      <c r="B703" s="4"/>
      <c r="C703" s="30"/>
      <c r="D703" s="4"/>
      <c r="E703" s="6"/>
      <c r="F703" s="7"/>
      <c r="G703" s="7"/>
      <c r="H703" s="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1.25" customHeight="1">
      <c r="A704" s="4"/>
      <c r="B704" s="4"/>
      <c r="C704" s="30"/>
      <c r="D704" s="4"/>
      <c r="E704" s="6"/>
      <c r="F704" s="7"/>
      <c r="G704" s="7"/>
      <c r="H704" s="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1.25" customHeight="1">
      <c r="A705" s="4"/>
      <c r="B705" s="4"/>
      <c r="C705" s="30"/>
      <c r="D705" s="4"/>
      <c r="E705" s="6"/>
      <c r="F705" s="7"/>
      <c r="G705" s="7"/>
      <c r="H705" s="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1.25" customHeight="1">
      <c r="A706" s="4"/>
      <c r="B706" s="4"/>
      <c r="C706" s="30"/>
      <c r="D706" s="4"/>
      <c r="E706" s="6"/>
      <c r="F706" s="7"/>
      <c r="G706" s="7"/>
      <c r="H706" s="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1.25" customHeight="1">
      <c r="A707" s="4"/>
      <c r="B707" s="4"/>
      <c r="C707" s="30"/>
      <c r="D707" s="4"/>
      <c r="E707" s="6"/>
      <c r="F707" s="7"/>
      <c r="G707" s="7"/>
      <c r="H707" s="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1.25" customHeight="1">
      <c r="A708" s="4"/>
      <c r="B708" s="4"/>
      <c r="C708" s="30"/>
      <c r="D708" s="4"/>
      <c r="E708" s="6"/>
      <c r="F708" s="7"/>
      <c r="G708" s="7"/>
      <c r="H708" s="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1.25" customHeight="1">
      <c r="A709" s="4"/>
      <c r="B709" s="4"/>
      <c r="C709" s="30"/>
      <c r="D709" s="4"/>
      <c r="E709" s="6"/>
      <c r="F709" s="7"/>
      <c r="G709" s="7"/>
      <c r="H709" s="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1.25" customHeight="1">
      <c r="A710" s="4"/>
      <c r="B710" s="4"/>
      <c r="C710" s="30"/>
      <c r="D710" s="4"/>
      <c r="E710" s="6"/>
      <c r="F710" s="7"/>
      <c r="G710" s="7"/>
      <c r="H710" s="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1.25" customHeight="1">
      <c r="A711" s="4"/>
      <c r="B711" s="4"/>
      <c r="C711" s="30"/>
      <c r="D711" s="4"/>
      <c r="E711" s="6"/>
      <c r="F711" s="7"/>
      <c r="G711" s="7"/>
      <c r="H711" s="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1.25" customHeight="1">
      <c r="A712" s="4"/>
      <c r="B712" s="4"/>
      <c r="C712" s="30"/>
      <c r="D712" s="4"/>
      <c r="E712" s="6"/>
      <c r="F712" s="7"/>
      <c r="G712" s="7"/>
      <c r="H712" s="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1.25" customHeight="1">
      <c r="A713" s="4"/>
      <c r="B713" s="4"/>
      <c r="C713" s="30"/>
      <c r="D713" s="4"/>
      <c r="E713" s="6"/>
      <c r="F713" s="7"/>
      <c r="G713" s="7"/>
      <c r="H713" s="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1.25" customHeight="1">
      <c r="A714" s="4"/>
      <c r="B714" s="4"/>
      <c r="C714" s="30"/>
      <c r="D714" s="4"/>
      <c r="E714" s="6"/>
      <c r="F714" s="7"/>
      <c r="G714" s="7"/>
      <c r="H714" s="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1.25" customHeight="1">
      <c r="A715" s="4"/>
      <c r="B715" s="4"/>
      <c r="C715" s="30"/>
      <c r="D715" s="4"/>
      <c r="E715" s="6"/>
      <c r="F715" s="7"/>
      <c r="G715" s="7"/>
      <c r="H715" s="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1.25" customHeight="1">
      <c r="A716" s="4"/>
      <c r="B716" s="4"/>
      <c r="C716" s="30"/>
      <c r="D716" s="4"/>
      <c r="E716" s="6"/>
      <c r="F716" s="7"/>
      <c r="G716" s="7"/>
      <c r="H716" s="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1.25" customHeight="1">
      <c r="A717" s="4"/>
      <c r="B717" s="4"/>
      <c r="C717" s="30"/>
      <c r="D717" s="4"/>
      <c r="E717" s="6"/>
      <c r="F717" s="7"/>
      <c r="G717" s="7"/>
      <c r="H717" s="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1.25" customHeight="1">
      <c r="A718" s="4"/>
      <c r="B718" s="4"/>
      <c r="C718" s="30"/>
      <c r="D718" s="4"/>
      <c r="E718" s="6"/>
      <c r="F718" s="7"/>
      <c r="G718" s="7"/>
      <c r="H718" s="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1.25" customHeight="1">
      <c r="A719" s="4"/>
      <c r="B719" s="4"/>
      <c r="C719" s="30"/>
      <c r="D719" s="4"/>
      <c r="E719" s="6"/>
      <c r="F719" s="7"/>
      <c r="G719" s="7"/>
      <c r="H719" s="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1.25" customHeight="1">
      <c r="A720" s="4"/>
      <c r="B720" s="4"/>
      <c r="C720" s="30"/>
      <c r="D720" s="4"/>
      <c r="E720" s="6"/>
      <c r="F720" s="7"/>
      <c r="G720" s="7"/>
      <c r="H720" s="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1.25" customHeight="1">
      <c r="A721" s="4"/>
      <c r="B721" s="4"/>
      <c r="C721" s="30"/>
      <c r="D721" s="4"/>
      <c r="E721" s="6"/>
      <c r="F721" s="7"/>
      <c r="G721" s="7"/>
      <c r="H721" s="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1.25" customHeight="1">
      <c r="A722" s="4"/>
      <c r="B722" s="4"/>
      <c r="C722" s="30"/>
      <c r="D722" s="4"/>
      <c r="E722" s="6"/>
      <c r="F722" s="7"/>
      <c r="G722" s="7"/>
      <c r="H722" s="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1.25" customHeight="1">
      <c r="A723" s="4"/>
      <c r="B723" s="4"/>
      <c r="C723" s="30"/>
      <c r="D723" s="4"/>
      <c r="E723" s="6"/>
      <c r="F723" s="7"/>
      <c r="G723" s="7"/>
      <c r="H723" s="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1.25" customHeight="1">
      <c r="A724" s="4"/>
      <c r="B724" s="4"/>
      <c r="C724" s="30"/>
      <c r="D724" s="4"/>
      <c r="E724" s="6"/>
      <c r="F724" s="7"/>
      <c r="G724" s="7"/>
      <c r="H724" s="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1.25" customHeight="1">
      <c r="A725" s="4"/>
      <c r="B725" s="4"/>
      <c r="C725" s="30"/>
      <c r="D725" s="4"/>
      <c r="E725" s="6"/>
      <c r="F725" s="7"/>
      <c r="G725" s="7"/>
      <c r="H725" s="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1.25" customHeight="1">
      <c r="A726" s="4"/>
      <c r="B726" s="4"/>
      <c r="C726" s="30"/>
      <c r="D726" s="4"/>
      <c r="E726" s="6"/>
      <c r="F726" s="7"/>
      <c r="G726" s="7"/>
      <c r="H726" s="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1.25" customHeight="1">
      <c r="A727" s="4"/>
      <c r="B727" s="4"/>
      <c r="C727" s="30"/>
      <c r="D727" s="4"/>
      <c r="E727" s="6"/>
      <c r="F727" s="7"/>
      <c r="G727" s="7"/>
      <c r="H727" s="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1.25" customHeight="1">
      <c r="A728" s="4"/>
      <c r="B728" s="4"/>
      <c r="C728" s="30"/>
      <c r="D728" s="4"/>
      <c r="E728" s="6"/>
      <c r="F728" s="7"/>
      <c r="G728" s="7"/>
      <c r="H728" s="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1.25" customHeight="1">
      <c r="A729" s="4"/>
      <c r="B729" s="4"/>
      <c r="C729" s="30"/>
      <c r="D729" s="4"/>
      <c r="E729" s="6"/>
      <c r="F729" s="7"/>
      <c r="G729" s="7"/>
      <c r="H729" s="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1.25" customHeight="1">
      <c r="A730" s="4"/>
      <c r="B730" s="4"/>
      <c r="C730" s="30"/>
      <c r="D730" s="4"/>
      <c r="E730" s="6"/>
      <c r="F730" s="7"/>
      <c r="G730" s="7"/>
      <c r="H730" s="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1.25" customHeight="1">
      <c r="A731" s="4"/>
      <c r="B731" s="4"/>
      <c r="C731" s="30"/>
      <c r="D731" s="4"/>
      <c r="E731" s="6"/>
      <c r="F731" s="7"/>
      <c r="G731" s="7"/>
      <c r="H731" s="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1.25" customHeight="1">
      <c r="A732" s="4"/>
      <c r="B732" s="4"/>
      <c r="C732" s="30"/>
      <c r="D732" s="4"/>
      <c r="E732" s="6"/>
      <c r="F732" s="7"/>
      <c r="G732" s="7"/>
      <c r="H732" s="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1.25" customHeight="1">
      <c r="A733" s="4"/>
      <c r="B733" s="4"/>
      <c r="C733" s="30"/>
      <c r="D733" s="4"/>
      <c r="E733" s="6"/>
      <c r="F733" s="7"/>
      <c r="G733" s="7"/>
      <c r="H733" s="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1.25" customHeight="1">
      <c r="A734" s="4"/>
      <c r="B734" s="4"/>
      <c r="C734" s="30"/>
      <c r="D734" s="4"/>
      <c r="E734" s="6"/>
      <c r="F734" s="7"/>
      <c r="G734" s="7"/>
      <c r="H734" s="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1.25" customHeight="1">
      <c r="A735" s="4"/>
      <c r="B735" s="4"/>
      <c r="C735" s="30"/>
      <c r="D735" s="4"/>
      <c r="E735" s="6"/>
      <c r="F735" s="7"/>
      <c r="G735" s="7"/>
      <c r="H735" s="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1.25" customHeight="1">
      <c r="A736" s="4"/>
      <c r="B736" s="4"/>
      <c r="C736" s="30"/>
      <c r="D736" s="4"/>
      <c r="E736" s="6"/>
      <c r="F736" s="7"/>
      <c r="G736" s="7"/>
      <c r="H736" s="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1.25" customHeight="1">
      <c r="A737" s="4"/>
      <c r="B737" s="4"/>
      <c r="C737" s="30"/>
      <c r="D737" s="4"/>
      <c r="E737" s="6"/>
      <c r="F737" s="7"/>
      <c r="G737" s="7"/>
      <c r="H737" s="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1.25" customHeight="1">
      <c r="A738" s="4"/>
      <c r="B738" s="4"/>
      <c r="C738" s="30"/>
      <c r="D738" s="4"/>
      <c r="E738" s="6"/>
      <c r="F738" s="7"/>
      <c r="G738" s="7"/>
      <c r="H738" s="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1.25" customHeight="1">
      <c r="A739" s="4"/>
      <c r="B739" s="4"/>
      <c r="C739" s="30"/>
      <c r="D739" s="4"/>
      <c r="E739" s="6"/>
      <c r="F739" s="7"/>
      <c r="G739" s="7"/>
      <c r="H739" s="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1.25" customHeight="1">
      <c r="A740" s="4"/>
      <c r="B740" s="4"/>
      <c r="C740" s="30"/>
      <c r="D740" s="4"/>
      <c r="E740" s="6"/>
      <c r="F740" s="7"/>
      <c r="G740" s="7"/>
      <c r="H740" s="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1.25" customHeight="1">
      <c r="A741" s="4"/>
      <c r="B741" s="4"/>
      <c r="C741" s="30"/>
      <c r="D741" s="4"/>
      <c r="E741" s="6"/>
      <c r="F741" s="7"/>
      <c r="G741" s="7"/>
      <c r="H741" s="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1.25" customHeight="1">
      <c r="A742" s="4"/>
      <c r="B742" s="4"/>
      <c r="C742" s="30"/>
      <c r="D742" s="4"/>
      <c r="E742" s="6"/>
      <c r="F742" s="7"/>
      <c r="G742" s="7"/>
      <c r="H742" s="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1.25" customHeight="1">
      <c r="A743" s="4"/>
      <c r="B743" s="4"/>
      <c r="C743" s="30"/>
      <c r="D743" s="4"/>
      <c r="E743" s="6"/>
      <c r="F743" s="7"/>
      <c r="G743" s="7"/>
      <c r="H743" s="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1.25" customHeight="1">
      <c r="A744" s="4"/>
      <c r="B744" s="4"/>
      <c r="C744" s="30"/>
      <c r="D744" s="4"/>
      <c r="E744" s="6"/>
      <c r="F744" s="7"/>
      <c r="G744" s="7"/>
      <c r="H744" s="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1.25" customHeight="1">
      <c r="A745" s="4"/>
      <c r="B745" s="4"/>
      <c r="C745" s="30"/>
      <c r="D745" s="4"/>
      <c r="E745" s="6"/>
      <c r="F745" s="7"/>
      <c r="G745" s="7"/>
      <c r="H745" s="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1.25" customHeight="1">
      <c r="A746" s="4"/>
      <c r="B746" s="4"/>
      <c r="C746" s="30"/>
      <c r="D746" s="4"/>
      <c r="E746" s="6"/>
      <c r="F746" s="7"/>
      <c r="G746" s="7"/>
      <c r="H746" s="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1.25" customHeight="1">
      <c r="A747" s="4"/>
      <c r="B747" s="4"/>
      <c r="C747" s="30"/>
      <c r="D747" s="4"/>
      <c r="E747" s="6"/>
      <c r="F747" s="7"/>
      <c r="G747" s="7"/>
      <c r="H747" s="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1.25" customHeight="1">
      <c r="A748" s="4"/>
      <c r="B748" s="4"/>
      <c r="C748" s="30"/>
      <c r="D748" s="4"/>
      <c r="E748" s="6"/>
      <c r="F748" s="7"/>
      <c r="G748" s="7"/>
      <c r="H748" s="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1.25" customHeight="1">
      <c r="A749" s="4"/>
      <c r="B749" s="4"/>
      <c r="C749" s="30"/>
      <c r="D749" s="4"/>
      <c r="E749" s="6"/>
      <c r="F749" s="7"/>
      <c r="G749" s="7"/>
      <c r="H749" s="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1.25" customHeight="1">
      <c r="A750" s="4"/>
      <c r="B750" s="4"/>
      <c r="C750" s="30"/>
      <c r="D750" s="4"/>
      <c r="E750" s="6"/>
      <c r="F750" s="7"/>
      <c r="G750" s="7"/>
      <c r="H750" s="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1.25" customHeight="1">
      <c r="A751" s="4"/>
      <c r="B751" s="4"/>
      <c r="C751" s="30"/>
      <c r="D751" s="4"/>
      <c r="E751" s="6"/>
      <c r="F751" s="7"/>
      <c r="G751" s="7"/>
      <c r="H751" s="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1.25" customHeight="1">
      <c r="A752" s="4"/>
      <c r="B752" s="4"/>
      <c r="C752" s="30"/>
      <c r="D752" s="4"/>
      <c r="E752" s="6"/>
      <c r="F752" s="7"/>
      <c r="G752" s="7"/>
      <c r="H752" s="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1.25" customHeight="1">
      <c r="A753" s="4"/>
      <c r="B753" s="4"/>
      <c r="C753" s="30"/>
      <c r="D753" s="4"/>
      <c r="E753" s="6"/>
      <c r="F753" s="7"/>
      <c r="G753" s="7"/>
      <c r="H753" s="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1.25" customHeight="1">
      <c r="A754" s="4"/>
      <c r="B754" s="4"/>
      <c r="C754" s="30"/>
      <c r="D754" s="4"/>
      <c r="E754" s="6"/>
      <c r="F754" s="7"/>
      <c r="G754" s="7"/>
      <c r="H754" s="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1.25" customHeight="1">
      <c r="A755" s="4"/>
      <c r="B755" s="4"/>
      <c r="C755" s="30"/>
      <c r="D755" s="4"/>
      <c r="E755" s="6"/>
      <c r="F755" s="7"/>
      <c r="G755" s="7"/>
      <c r="H755" s="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1.25" customHeight="1">
      <c r="A756" s="4"/>
      <c r="B756" s="4"/>
      <c r="C756" s="30"/>
      <c r="D756" s="4"/>
      <c r="E756" s="6"/>
      <c r="F756" s="7"/>
      <c r="G756" s="7"/>
      <c r="H756" s="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1.25" customHeight="1">
      <c r="A757" s="4"/>
      <c r="B757" s="4"/>
      <c r="C757" s="30"/>
      <c r="D757" s="4"/>
      <c r="E757" s="6"/>
      <c r="F757" s="7"/>
      <c r="G757" s="7"/>
      <c r="H757" s="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1.25" customHeight="1">
      <c r="A758" s="4"/>
      <c r="B758" s="4"/>
      <c r="C758" s="30"/>
      <c r="D758" s="4"/>
      <c r="E758" s="6"/>
      <c r="F758" s="7"/>
      <c r="G758" s="7"/>
      <c r="H758" s="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1.25" customHeight="1">
      <c r="A759" s="4"/>
      <c r="B759" s="4"/>
      <c r="C759" s="30"/>
      <c r="D759" s="4"/>
      <c r="E759" s="6"/>
      <c r="F759" s="7"/>
      <c r="G759" s="7"/>
      <c r="H759" s="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1.25" customHeight="1">
      <c r="A760" s="4"/>
      <c r="B760" s="4"/>
      <c r="C760" s="30"/>
      <c r="D760" s="4"/>
      <c r="E760" s="6"/>
      <c r="F760" s="7"/>
      <c r="G760" s="7"/>
      <c r="H760" s="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1.25" customHeight="1">
      <c r="A761" s="4"/>
      <c r="B761" s="4"/>
      <c r="C761" s="30"/>
      <c r="D761" s="4"/>
      <c r="E761" s="6"/>
      <c r="F761" s="7"/>
      <c r="G761" s="7"/>
      <c r="H761" s="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1.25" customHeight="1">
      <c r="A762" s="4"/>
      <c r="B762" s="4"/>
      <c r="C762" s="30"/>
      <c r="D762" s="4"/>
      <c r="E762" s="6"/>
      <c r="F762" s="7"/>
      <c r="G762" s="7"/>
      <c r="H762" s="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1.25" customHeight="1">
      <c r="A763" s="4"/>
      <c r="B763" s="4"/>
      <c r="C763" s="30"/>
      <c r="D763" s="4"/>
      <c r="E763" s="6"/>
      <c r="F763" s="7"/>
      <c r="G763" s="7"/>
      <c r="H763" s="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1.25" customHeight="1">
      <c r="A764" s="4"/>
      <c r="B764" s="4"/>
      <c r="C764" s="30"/>
      <c r="D764" s="4"/>
      <c r="E764" s="6"/>
      <c r="F764" s="7"/>
      <c r="G764" s="7"/>
      <c r="H764" s="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1.25" customHeight="1">
      <c r="A765" s="4"/>
      <c r="B765" s="4"/>
      <c r="C765" s="30"/>
      <c r="D765" s="4"/>
      <c r="E765" s="6"/>
      <c r="F765" s="7"/>
      <c r="G765" s="7"/>
      <c r="H765" s="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1.25" customHeight="1">
      <c r="A766" s="4"/>
      <c r="B766" s="4"/>
      <c r="C766" s="30"/>
      <c r="D766" s="4"/>
      <c r="E766" s="6"/>
      <c r="F766" s="7"/>
      <c r="G766" s="7"/>
      <c r="H766" s="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1.25" customHeight="1">
      <c r="A767" s="4"/>
      <c r="B767" s="4"/>
      <c r="C767" s="30"/>
      <c r="D767" s="4"/>
      <c r="E767" s="6"/>
      <c r="F767" s="7"/>
      <c r="G767" s="7"/>
      <c r="H767" s="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1.25" customHeight="1">
      <c r="A768" s="4"/>
      <c r="B768" s="4"/>
      <c r="C768" s="30"/>
      <c r="D768" s="4"/>
      <c r="E768" s="6"/>
      <c r="F768" s="7"/>
      <c r="G768" s="7"/>
      <c r="H768" s="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1.25" customHeight="1">
      <c r="A769" s="4"/>
      <c r="B769" s="4"/>
      <c r="C769" s="30"/>
      <c r="D769" s="4"/>
      <c r="E769" s="6"/>
      <c r="F769" s="7"/>
      <c r="G769" s="7"/>
      <c r="H769" s="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1.25" customHeight="1">
      <c r="A770" s="4"/>
      <c r="B770" s="4"/>
      <c r="C770" s="30"/>
      <c r="D770" s="4"/>
      <c r="E770" s="6"/>
      <c r="F770" s="7"/>
      <c r="G770" s="7"/>
      <c r="H770" s="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1.25" customHeight="1">
      <c r="A771" s="4"/>
      <c r="B771" s="4"/>
      <c r="C771" s="30"/>
      <c r="D771" s="4"/>
      <c r="E771" s="6"/>
      <c r="F771" s="7"/>
      <c r="G771" s="7"/>
      <c r="H771" s="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1.25" customHeight="1">
      <c r="A772" s="4"/>
      <c r="B772" s="4"/>
      <c r="C772" s="30"/>
      <c r="D772" s="4"/>
      <c r="E772" s="6"/>
      <c r="F772" s="7"/>
      <c r="G772" s="7"/>
      <c r="H772" s="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1.25" customHeight="1">
      <c r="A773" s="4"/>
      <c r="B773" s="4"/>
      <c r="C773" s="30"/>
      <c r="D773" s="4"/>
      <c r="E773" s="6"/>
      <c r="F773" s="7"/>
      <c r="G773" s="7"/>
      <c r="H773" s="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1.25" customHeight="1">
      <c r="A774" s="4"/>
      <c r="B774" s="4"/>
      <c r="C774" s="30"/>
      <c r="D774" s="4"/>
      <c r="E774" s="6"/>
      <c r="F774" s="7"/>
      <c r="G774" s="7"/>
      <c r="H774" s="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1.25" customHeight="1">
      <c r="A775" s="4"/>
      <c r="B775" s="4"/>
      <c r="C775" s="30"/>
      <c r="D775" s="4"/>
      <c r="E775" s="6"/>
      <c r="F775" s="7"/>
      <c r="G775" s="7"/>
      <c r="H775" s="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1.25" customHeight="1">
      <c r="A776" s="4"/>
      <c r="B776" s="4"/>
      <c r="C776" s="30"/>
      <c r="D776" s="4"/>
      <c r="E776" s="6"/>
      <c r="F776" s="7"/>
      <c r="G776" s="7"/>
      <c r="H776" s="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1.25" customHeight="1">
      <c r="A777" s="4"/>
      <c r="B777" s="4"/>
      <c r="C777" s="30"/>
      <c r="D777" s="4"/>
      <c r="E777" s="6"/>
      <c r="F777" s="7"/>
      <c r="G777" s="7"/>
      <c r="H777" s="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1.25" customHeight="1">
      <c r="A778" s="4"/>
      <c r="B778" s="4"/>
      <c r="C778" s="30"/>
      <c r="D778" s="4"/>
      <c r="E778" s="6"/>
      <c r="F778" s="7"/>
      <c r="G778" s="7"/>
      <c r="H778" s="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1.25" customHeight="1">
      <c r="A779" s="4"/>
      <c r="B779" s="4"/>
      <c r="C779" s="30"/>
      <c r="D779" s="4"/>
      <c r="E779" s="6"/>
      <c r="F779" s="7"/>
      <c r="G779" s="7"/>
      <c r="H779" s="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1.25" customHeight="1">
      <c r="A780" s="4"/>
      <c r="B780" s="4"/>
      <c r="C780" s="30"/>
      <c r="D780" s="4"/>
      <c r="E780" s="6"/>
      <c r="F780" s="7"/>
      <c r="G780" s="7"/>
      <c r="H780" s="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1.25" customHeight="1">
      <c r="A781" s="4"/>
      <c r="B781" s="4"/>
      <c r="C781" s="30"/>
      <c r="D781" s="4"/>
      <c r="E781" s="6"/>
      <c r="F781" s="7"/>
      <c r="G781" s="7"/>
      <c r="H781" s="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1.25" customHeight="1">
      <c r="A782" s="4"/>
      <c r="B782" s="4"/>
      <c r="C782" s="30"/>
      <c r="D782" s="4"/>
      <c r="E782" s="6"/>
      <c r="F782" s="7"/>
      <c r="G782" s="7"/>
      <c r="H782" s="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1.25" customHeight="1">
      <c r="A783" s="4"/>
      <c r="B783" s="4"/>
      <c r="C783" s="30"/>
      <c r="D783" s="4"/>
      <c r="E783" s="6"/>
      <c r="F783" s="7"/>
      <c r="G783" s="7"/>
      <c r="H783" s="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1.25" customHeight="1">
      <c r="A784" s="4"/>
      <c r="B784" s="4"/>
      <c r="C784" s="30"/>
      <c r="D784" s="4"/>
      <c r="E784" s="6"/>
      <c r="F784" s="7"/>
      <c r="G784" s="7"/>
      <c r="H784" s="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1.25" customHeight="1">
      <c r="A785" s="4"/>
      <c r="B785" s="4"/>
      <c r="C785" s="30"/>
      <c r="D785" s="4"/>
      <c r="E785" s="6"/>
      <c r="F785" s="7"/>
      <c r="G785" s="7"/>
      <c r="H785" s="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1.25" customHeight="1">
      <c r="A786" s="4"/>
      <c r="B786" s="4"/>
      <c r="C786" s="30"/>
      <c r="D786" s="4"/>
      <c r="E786" s="6"/>
      <c r="F786" s="7"/>
      <c r="G786" s="7"/>
      <c r="H786" s="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1.25" customHeight="1">
      <c r="A787" s="4"/>
      <c r="B787" s="4"/>
      <c r="C787" s="30"/>
      <c r="D787" s="4"/>
      <c r="E787" s="6"/>
      <c r="F787" s="7"/>
      <c r="G787" s="7"/>
      <c r="H787" s="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1.25" customHeight="1">
      <c r="A788" s="4"/>
      <c r="B788" s="4"/>
      <c r="C788" s="30"/>
      <c r="D788" s="4"/>
      <c r="E788" s="6"/>
      <c r="F788" s="7"/>
      <c r="G788" s="7"/>
      <c r="H788" s="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1.25" customHeight="1">
      <c r="A789" s="4"/>
      <c r="B789" s="4"/>
      <c r="C789" s="30"/>
      <c r="D789" s="4"/>
      <c r="E789" s="6"/>
      <c r="F789" s="7"/>
      <c r="G789" s="7"/>
      <c r="H789" s="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1.25" customHeight="1">
      <c r="A790" s="4"/>
      <c r="B790" s="4"/>
      <c r="C790" s="30"/>
      <c r="D790" s="4"/>
      <c r="E790" s="6"/>
      <c r="F790" s="7"/>
      <c r="G790" s="7"/>
      <c r="H790" s="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1.25" customHeight="1">
      <c r="A791" s="4"/>
      <c r="B791" s="4"/>
      <c r="C791" s="30"/>
      <c r="D791" s="4"/>
      <c r="E791" s="6"/>
      <c r="F791" s="7"/>
      <c r="G791" s="7"/>
      <c r="H791" s="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1.25" customHeight="1">
      <c r="A792" s="4"/>
      <c r="B792" s="4"/>
      <c r="C792" s="30"/>
      <c r="D792" s="4"/>
      <c r="E792" s="6"/>
      <c r="F792" s="7"/>
      <c r="G792" s="7"/>
      <c r="H792" s="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1.25" customHeight="1">
      <c r="A793" s="4"/>
      <c r="B793" s="4"/>
      <c r="C793" s="30"/>
      <c r="D793" s="4"/>
      <c r="E793" s="6"/>
      <c r="F793" s="7"/>
      <c r="G793" s="7"/>
      <c r="H793" s="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1.25" customHeight="1">
      <c r="A794" s="4"/>
      <c r="B794" s="4"/>
      <c r="C794" s="30"/>
      <c r="D794" s="4"/>
      <c r="E794" s="6"/>
      <c r="F794" s="7"/>
      <c r="G794" s="7"/>
      <c r="H794" s="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1.25" customHeight="1">
      <c r="A795" s="4"/>
      <c r="B795" s="4"/>
      <c r="C795" s="30"/>
      <c r="D795" s="4"/>
      <c r="E795" s="6"/>
      <c r="F795" s="7"/>
      <c r="G795" s="7"/>
      <c r="H795" s="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1.25" customHeight="1">
      <c r="A796" s="4"/>
      <c r="B796" s="4"/>
      <c r="C796" s="30"/>
      <c r="D796" s="4"/>
      <c r="E796" s="6"/>
      <c r="F796" s="7"/>
      <c r="G796" s="7"/>
      <c r="H796" s="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1.25" customHeight="1">
      <c r="A797" s="4"/>
      <c r="B797" s="4"/>
      <c r="C797" s="30"/>
      <c r="D797" s="4"/>
      <c r="E797" s="6"/>
      <c r="F797" s="7"/>
      <c r="G797" s="7"/>
      <c r="H797" s="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1.25" customHeight="1">
      <c r="A798" s="4"/>
      <c r="B798" s="4"/>
      <c r="C798" s="30"/>
      <c r="D798" s="4"/>
      <c r="E798" s="6"/>
      <c r="F798" s="7"/>
      <c r="G798" s="7"/>
      <c r="H798" s="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1.25" customHeight="1">
      <c r="A799" s="4"/>
      <c r="B799" s="4"/>
      <c r="C799" s="30"/>
      <c r="D799" s="4"/>
      <c r="E799" s="6"/>
      <c r="F799" s="7"/>
      <c r="G799" s="7"/>
      <c r="H799" s="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1.25" customHeight="1">
      <c r="A800" s="4"/>
      <c r="B800" s="4"/>
      <c r="C800" s="30"/>
      <c r="D800" s="4"/>
      <c r="E800" s="6"/>
      <c r="F800" s="7"/>
      <c r="G800" s="7"/>
      <c r="H800" s="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1.25" customHeight="1">
      <c r="A801" s="4"/>
      <c r="B801" s="4"/>
      <c r="C801" s="30"/>
      <c r="D801" s="4"/>
      <c r="E801" s="6"/>
      <c r="F801" s="7"/>
      <c r="G801" s="7"/>
      <c r="H801" s="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1.25" customHeight="1">
      <c r="A802" s="4"/>
      <c r="B802" s="4"/>
      <c r="C802" s="30"/>
      <c r="D802" s="4"/>
      <c r="E802" s="6"/>
      <c r="F802" s="7"/>
      <c r="G802" s="7"/>
      <c r="H802" s="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1.25" customHeight="1">
      <c r="A803" s="4"/>
      <c r="B803" s="4"/>
      <c r="C803" s="30"/>
      <c r="D803" s="4"/>
      <c r="E803" s="6"/>
      <c r="F803" s="7"/>
      <c r="G803" s="7"/>
      <c r="H803" s="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1.25" customHeight="1">
      <c r="A804" s="4"/>
      <c r="B804" s="4"/>
      <c r="C804" s="30"/>
      <c r="D804" s="4"/>
      <c r="E804" s="6"/>
      <c r="F804" s="7"/>
      <c r="G804" s="7"/>
      <c r="H804" s="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1.25" customHeight="1">
      <c r="A805" s="4"/>
      <c r="B805" s="4"/>
      <c r="C805" s="30"/>
      <c r="D805" s="4"/>
      <c r="E805" s="6"/>
      <c r="F805" s="7"/>
      <c r="G805" s="7"/>
      <c r="H805" s="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1.25" customHeight="1">
      <c r="A806" s="4"/>
      <c r="B806" s="4"/>
      <c r="C806" s="30"/>
      <c r="D806" s="4"/>
      <c r="E806" s="6"/>
      <c r="F806" s="7"/>
      <c r="G806" s="7"/>
      <c r="H806" s="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1.25" customHeight="1">
      <c r="A807" s="4"/>
      <c r="B807" s="4"/>
      <c r="C807" s="30"/>
      <c r="D807" s="4"/>
      <c r="E807" s="6"/>
      <c r="F807" s="7"/>
      <c r="G807" s="7"/>
      <c r="H807" s="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1.25" customHeight="1">
      <c r="A808" s="4"/>
      <c r="B808" s="4"/>
      <c r="C808" s="30"/>
      <c r="D808" s="4"/>
      <c r="E808" s="6"/>
      <c r="F808" s="7"/>
      <c r="G808" s="7"/>
      <c r="H808" s="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1.25" customHeight="1">
      <c r="A809" s="4"/>
      <c r="B809" s="4"/>
      <c r="C809" s="30"/>
      <c r="D809" s="4"/>
      <c r="E809" s="6"/>
      <c r="F809" s="7"/>
      <c r="G809" s="7"/>
      <c r="H809" s="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1.25" customHeight="1">
      <c r="A810" s="4"/>
      <c r="B810" s="4"/>
      <c r="C810" s="30"/>
      <c r="D810" s="4"/>
      <c r="E810" s="6"/>
      <c r="F810" s="7"/>
      <c r="G810" s="7"/>
      <c r="H810" s="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1.25" customHeight="1">
      <c r="A811" s="4"/>
      <c r="B811" s="4"/>
      <c r="C811" s="30"/>
      <c r="D811" s="4"/>
      <c r="E811" s="6"/>
      <c r="F811" s="7"/>
      <c r="G811" s="7"/>
      <c r="H811" s="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1.25" customHeight="1">
      <c r="A812" s="4"/>
      <c r="B812" s="4"/>
      <c r="C812" s="30"/>
      <c r="D812" s="4"/>
      <c r="E812" s="6"/>
      <c r="F812" s="7"/>
      <c r="G812" s="7"/>
      <c r="H812" s="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1.25" customHeight="1">
      <c r="A813" s="4"/>
      <c r="B813" s="4"/>
      <c r="C813" s="30"/>
      <c r="D813" s="4"/>
      <c r="E813" s="6"/>
      <c r="F813" s="7"/>
      <c r="G813" s="7"/>
      <c r="H813" s="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1.25" customHeight="1">
      <c r="A814" s="4"/>
      <c r="B814" s="4"/>
      <c r="C814" s="30"/>
      <c r="D814" s="4"/>
      <c r="E814" s="6"/>
      <c r="F814" s="7"/>
      <c r="G814" s="7"/>
      <c r="H814" s="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1.25" customHeight="1">
      <c r="A815" s="4"/>
      <c r="B815" s="4"/>
      <c r="C815" s="30"/>
      <c r="D815" s="4"/>
      <c r="E815" s="6"/>
      <c r="F815" s="7"/>
      <c r="G815" s="7"/>
      <c r="H815" s="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1.25" customHeight="1">
      <c r="A816" s="4"/>
      <c r="B816" s="4"/>
      <c r="C816" s="30"/>
      <c r="D816" s="4"/>
      <c r="E816" s="6"/>
      <c r="F816" s="7"/>
      <c r="G816" s="7"/>
      <c r="H816" s="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1.25" customHeight="1">
      <c r="A817" s="4"/>
      <c r="B817" s="4"/>
      <c r="C817" s="30"/>
      <c r="D817" s="4"/>
      <c r="E817" s="6"/>
      <c r="F817" s="7"/>
      <c r="G817" s="7"/>
      <c r="H817" s="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1.25" customHeight="1">
      <c r="A818" s="4"/>
      <c r="B818" s="4"/>
      <c r="C818" s="30"/>
      <c r="D818" s="4"/>
      <c r="E818" s="6"/>
      <c r="F818" s="7"/>
      <c r="G818" s="7"/>
      <c r="H818" s="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1.25" customHeight="1">
      <c r="A819" s="4"/>
      <c r="B819" s="4"/>
      <c r="C819" s="30"/>
      <c r="D819" s="4"/>
      <c r="E819" s="6"/>
      <c r="F819" s="7"/>
      <c r="G819" s="7"/>
      <c r="H819" s="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1.25" customHeight="1">
      <c r="A820" s="4"/>
      <c r="B820" s="4"/>
      <c r="C820" s="30"/>
      <c r="D820" s="4"/>
      <c r="E820" s="6"/>
      <c r="F820" s="7"/>
      <c r="G820" s="7"/>
      <c r="H820" s="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1.25" customHeight="1">
      <c r="A821" s="4"/>
      <c r="B821" s="4"/>
      <c r="C821" s="30"/>
      <c r="D821" s="4"/>
      <c r="E821" s="6"/>
      <c r="F821" s="7"/>
      <c r="G821" s="7"/>
      <c r="H821" s="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1.25" customHeight="1">
      <c r="A822" s="4"/>
      <c r="B822" s="4"/>
      <c r="C822" s="30"/>
      <c r="D822" s="4"/>
      <c r="E822" s="6"/>
      <c r="F822" s="7"/>
      <c r="G822" s="7"/>
      <c r="H822" s="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1.25" customHeight="1">
      <c r="A823" s="4"/>
      <c r="B823" s="4"/>
      <c r="C823" s="30"/>
      <c r="D823" s="4"/>
      <c r="E823" s="6"/>
      <c r="F823" s="7"/>
      <c r="G823" s="7"/>
      <c r="H823" s="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1.25" customHeight="1">
      <c r="A824" s="4"/>
      <c r="B824" s="4"/>
      <c r="C824" s="30"/>
      <c r="D824" s="4"/>
      <c r="E824" s="6"/>
      <c r="F824" s="7"/>
      <c r="G824" s="7"/>
      <c r="H824" s="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1.25" customHeight="1">
      <c r="A825" s="4"/>
      <c r="B825" s="4"/>
      <c r="C825" s="30"/>
      <c r="D825" s="4"/>
      <c r="E825" s="6"/>
      <c r="F825" s="7"/>
      <c r="G825" s="7"/>
      <c r="H825" s="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1.25" customHeight="1">
      <c r="A826" s="4"/>
      <c r="B826" s="4"/>
      <c r="C826" s="30"/>
      <c r="D826" s="4"/>
      <c r="E826" s="6"/>
      <c r="F826" s="7"/>
      <c r="G826" s="7"/>
      <c r="H826" s="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1.25" customHeight="1">
      <c r="A827" s="4"/>
      <c r="B827" s="4"/>
      <c r="C827" s="30"/>
      <c r="D827" s="4"/>
      <c r="E827" s="6"/>
      <c r="F827" s="7"/>
      <c r="G827" s="7"/>
      <c r="H827" s="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1.25" customHeight="1">
      <c r="A828" s="4"/>
      <c r="B828" s="4"/>
      <c r="C828" s="30"/>
      <c r="D828" s="4"/>
      <c r="E828" s="6"/>
      <c r="F828" s="7"/>
      <c r="G828" s="7"/>
      <c r="H828" s="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1.25" customHeight="1">
      <c r="A829" s="4"/>
      <c r="B829" s="4"/>
      <c r="C829" s="30"/>
      <c r="D829" s="4"/>
      <c r="E829" s="6"/>
      <c r="F829" s="7"/>
      <c r="G829" s="7"/>
      <c r="H829" s="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1.25" customHeight="1">
      <c r="A830" s="4"/>
      <c r="B830" s="4"/>
      <c r="C830" s="30"/>
      <c r="D830" s="4"/>
      <c r="E830" s="6"/>
      <c r="F830" s="7"/>
      <c r="G830" s="7"/>
      <c r="H830" s="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1.25" customHeight="1">
      <c r="A831" s="4"/>
      <c r="B831" s="4"/>
      <c r="C831" s="30"/>
      <c r="D831" s="4"/>
      <c r="E831" s="6"/>
      <c r="F831" s="7"/>
      <c r="G831" s="7"/>
      <c r="H831" s="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1.25" customHeight="1">
      <c r="A832" s="4"/>
      <c r="B832" s="4"/>
      <c r="C832" s="30"/>
      <c r="D832" s="4"/>
      <c r="E832" s="6"/>
      <c r="F832" s="7"/>
      <c r="G832" s="7"/>
      <c r="H832" s="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1.25" customHeight="1">
      <c r="A833" s="4"/>
      <c r="B833" s="4"/>
      <c r="C833" s="30"/>
      <c r="D833" s="4"/>
      <c r="E833" s="6"/>
      <c r="F833" s="7"/>
      <c r="G833" s="7"/>
      <c r="H833" s="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1.25" customHeight="1">
      <c r="A834" s="4"/>
      <c r="B834" s="4"/>
      <c r="C834" s="30"/>
      <c r="D834" s="4"/>
      <c r="E834" s="6"/>
      <c r="F834" s="7"/>
      <c r="G834" s="7"/>
      <c r="H834" s="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1.25" customHeight="1">
      <c r="A835" s="4"/>
      <c r="B835" s="4"/>
      <c r="C835" s="30"/>
      <c r="D835" s="4"/>
      <c r="E835" s="6"/>
      <c r="F835" s="7"/>
      <c r="G835" s="7"/>
      <c r="H835" s="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1.25" customHeight="1">
      <c r="A836" s="4"/>
      <c r="B836" s="4"/>
      <c r="C836" s="30"/>
      <c r="D836" s="4"/>
      <c r="E836" s="6"/>
      <c r="F836" s="7"/>
      <c r="G836" s="7"/>
      <c r="H836" s="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1.25" customHeight="1">
      <c r="A837" s="4"/>
      <c r="B837" s="4"/>
      <c r="C837" s="30"/>
      <c r="D837" s="4"/>
      <c r="E837" s="6"/>
      <c r="F837" s="7"/>
      <c r="G837" s="7"/>
      <c r="H837" s="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1.25" customHeight="1">
      <c r="A838" s="4"/>
      <c r="B838" s="4"/>
      <c r="C838" s="30"/>
      <c r="D838" s="4"/>
      <c r="E838" s="6"/>
      <c r="F838" s="7"/>
      <c r="G838" s="7"/>
      <c r="H838" s="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1.25" customHeight="1">
      <c r="A839" s="4"/>
      <c r="B839" s="4"/>
      <c r="C839" s="30"/>
      <c r="D839" s="4"/>
      <c r="E839" s="6"/>
      <c r="F839" s="7"/>
      <c r="G839" s="7"/>
      <c r="H839" s="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1.25" customHeight="1">
      <c r="A840" s="4"/>
      <c r="B840" s="4"/>
      <c r="C840" s="30"/>
      <c r="D840" s="4"/>
      <c r="E840" s="6"/>
      <c r="F840" s="7"/>
      <c r="G840" s="7"/>
      <c r="H840" s="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1.25" customHeight="1">
      <c r="A841" s="4"/>
      <c r="B841" s="4"/>
      <c r="C841" s="30"/>
      <c r="D841" s="4"/>
      <c r="E841" s="6"/>
      <c r="F841" s="7"/>
      <c r="G841" s="7"/>
      <c r="H841" s="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1.25" customHeight="1">
      <c r="A842" s="4"/>
      <c r="B842" s="4"/>
      <c r="C842" s="30"/>
      <c r="D842" s="4"/>
      <c r="E842" s="6"/>
      <c r="F842" s="7"/>
      <c r="G842" s="7"/>
      <c r="H842" s="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1.25" customHeight="1">
      <c r="A843" s="4"/>
      <c r="B843" s="4"/>
      <c r="C843" s="30"/>
      <c r="D843" s="4"/>
      <c r="E843" s="6"/>
      <c r="F843" s="7"/>
      <c r="G843" s="7"/>
      <c r="H843" s="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1.25" customHeight="1">
      <c r="A844" s="4"/>
      <c r="B844" s="4"/>
      <c r="C844" s="30"/>
      <c r="D844" s="4"/>
      <c r="E844" s="6"/>
      <c r="F844" s="7"/>
      <c r="G844" s="7"/>
      <c r="H844" s="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1.25" customHeight="1">
      <c r="A845" s="4"/>
      <c r="B845" s="4"/>
      <c r="C845" s="30"/>
      <c r="D845" s="4"/>
      <c r="E845" s="6"/>
      <c r="F845" s="7"/>
      <c r="G845" s="7"/>
      <c r="H845" s="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1.25" customHeight="1">
      <c r="A846" s="4"/>
      <c r="B846" s="4"/>
      <c r="C846" s="30"/>
      <c r="D846" s="4"/>
      <c r="E846" s="6"/>
      <c r="F846" s="7"/>
      <c r="G846" s="7"/>
      <c r="H846" s="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1.25" customHeight="1">
      <c r="A847" s="4"/>
      <c r="B847" s="4"/>
      <c r="C847" s="30"/>
      <c r="D847" s="4"/>
      <c r="E847" s="6"/>
      <c r="F847" s="7"/>
      <c r="G847" s="7"/>
      <c r="H847" s="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1.25" customHeight="1">
      <c r="A848" s="4"/>
      <c r="B848" s="4"/>
      <c r="C848" s="30"/>
      <c r="D848" s="4"/>
      <c r="E848" s="6"/>
      <c r="F848" s="7"/>
      <c r="G848" s="7"/>
      <c r="H848" s="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1.25" customHeight="1">
      <c r="A849" s="4"/>
      <c r="B849" s="4"/>
      <c r="C849" s="30"/>
      <c r="D849" s="4"/>
      <c r="E849" s="6"/>
      <c r="F849" s="7"/>
      <c r="G849" s="7"/>
      <c r="H849" s="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1.25" customHeight="1">
      <c r="A850" s="4"/>
      <c r="B850" s="4"/>
      <c r="C850" s="30"/>
      <c r="D850" s="4"/>
      <c r="E850" s="6"/>
      <c r="F850" s="7"/>
      <c r="G850" s="7"/>
      <c r="H850" s="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1.25" customHeight="1">
      <c r="A851" s="4"/>
      <c r="B851" s="4"/>
      <c r="C851" s="30"/>
      <c r="D851" s="4"/>
      <c r="E851" s="6"/>
      <c r="F851" s="7"/>
      <c r="G851" s="7"/>
      <c r="H851" s="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1.25" customHeight="1">
      <c r="A852" s="4"/>
      <c r="B852" s="4"/>
      <c r="C852" s="30"/>
      <c r="D852" s="4"/>
      <c r="E852" s="6"/>
      <c r="F852" s="7"/>
      <c r="G852" s="7"/>
      <c r="H852" s="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1.25" customHeight="1">
      <c r="A853" s="4"/>
      <c r="B853" s="4"/>
      <c r="C853" s="30"/>
      <c r="D853" s="4"/>
      <c r="E853" s="6"/>
      <c r="F853" s="7"/>
      <c r="G853" s="7"/>
      <c r="H853" s="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1.25" customHeight="1">
      <c r="A854" s="4"/>
      <c r="B854" s="4"/>
      <c r="C854" s="30"/>
      <c r="D854" s="4"/>
      <c r="E854" s="6"/>
      <c r="F854" s="7"/>
      <c r="G854" s="7"/>
      <c r="H854" s="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1.25" customHeight="1">
      <c r="A855" s="4"/>
      <c r="B855" s="4"/>
      <c r="C855" s="30"/>
      <c r="D855" s="4"/>
      <c r="E855" s="6"/>
      <c r="F855" s="7"/>
      <c r="G855" s="7"/>
      <c r="H855" s="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1.25" customHeight="1">
      <c r="A856" s="4"/>
      <c r="B856" s="4"/>
      <c r="C856" s="30"/>
      <c r="D856" s="4"/>
      <c r="E856" s="6"/>
      <c r="F856" s="7"/>
      <c r="G856" s="7"/>
      <c r="H856" s="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1.25" customHeight="1">
      <c r="A857" s="4"/>
      <c r="B857" s="4"/>
      <c r="C857" s="30"/>
      <c r="D857" s="4"/>
      <c r="E857" s="6"/>
      <c r="F857" s="7"/>
      <c r="G857" s="7"/>
      <c r="H857" s="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1.25" customHeight="1">
      <c r="A858" s="4"/>
      <c r="B858" s="4"/>
      <c r="C858" s="30"/>
      <c r="D858" s="4"/>
      <c r="E858" s="6"/>
      <c r="F858" s="7"/>
      <c r="G858" s="7"/>
      <c r="H858" s="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1.25" customHeight="1">
      <c r="A859" s="4"/>
      <c r="B859" s="4"/>
      <c r="C859" s="30"/>
      <c r="D859" s="4"/>
      <c r="E859" s="6"/>
      <c r="F859" s="7"/>
      <c r="G859" s="7"/>
      <c r="H859" s="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1.25" customHeight="1">
      <c r="A860" s="4"/>
      <c r="B860" s="4"/>
      <c r="C860" s="30"/>
      <c r="D860" s="4"/>
      <c r="E860" s="6"/>
      <c r="F860" s="7"/>
      <c r="G860" s="7"/>
      <c r="H860" s="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1.25" customHeight="1">
      <c r="A861" s="4"/>
      <c r="B861" s="4"/>
      <c r="C861" s="30"/>
      <c r="D861" s="4"/>
      <c r="E861" s="6"/>
      <c r="F861" s="7"/>
      <c r="G861" s="7"/>
      <c r="H861" s="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1.25" customHeight="1">
      <c r="A862" s="4"/>
      <c r="B862" s="4"/>
      <c r="C862" s="30"/>
      <c r="D862" s="4"/>
      <c r="E862" s="6"/>
      <c r="F862" s="7"/>
      <c r="G862" s="7"/>
      <c r="H862" s="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1.25" customHeight="1">
      <c r="A863" s="4"/>
      <c r="B863" s="4"/>
      <c r="C863" s="30"/>
      <c r="D863" s="4"/>
      <c r="E863" s="6"/>
      <c r="F863" s="7"/>
      <c r="G863" s="7"/>
      <c r="H863" s="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1.25" customHeight="1">
      <c r="A864" s="4"/>
      <c r="B864" s="4"/>
      <c r="C864" s="30"/>
      <c r="D864" s="4"/>
      <c r="E864" s="6"/>
      <c r="F864" s="7"/>
      <c r="G864" s="7"/>
      <c r="H864" s="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1.25" customHeight="1">
      <c r="A865" s="4"/>
      <c r="B865" s="4"/>
      <c r="C865" s="30"/>
      <c r="D865" s="4"/>
      <c r="E865" s="6"/>
      <c r="F865" s="7"/>
      <c r="G865" s="7"/>
      <c r="H865" s="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1.25" customHeight="1">
      <c r="A866" s="4"/>
      <c r="B866" s="4"/>
      <c r="C866" s="30"/>
      <c r="D866" s="4"/>
      <c r="E866" s="6"/>
      <c r="F866" s="7"/>
      <c r="G866" s="7"/>
      <c r="H866" s="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1.25" customHeight="1">
      <c r="A867" s="4"/>
      <c r="B867" s="4"/>
      <c r="C867" s="30"/>
      <c r="D867" s="4"/>
      <c r="E867" s="6"/>
      <c r="F867" s="7"/>
      <c r="G867" s="7"/>
      <c r="H867" s="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1.25" customHeight="1">
      <c r="A868" s="4"/>
      <c r="B868" s="4"/>
      <c r="C868" s="30"/>
      <c r="D868" s="4"/>
      <c r="E868" s="6"/>
      <c r="F868" s="7"/>
      <c r="G868" s="7"/>
      <c r="H868" s="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1.25" customHeight="1">
      <c r="A869" s="4"/>
      <c r="B869" s="4"/>
      <c r="C869" s="30"/>
      <c r="D869" s="4"/>
      <c r="E869" s="6"/>
      <c r="F869" s="7"/>
      <c r="G869" s="7"/>
      <c r="H869" s="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1.25" customHeight="1">
      <c r="A870" s="4"/>
      <c r="B870" s="4"/>
      <c r="C870" s="30"/>
      <c r="D870" s="4"/>
      <c r="E870" s="6"/>
      <c r="F870" s="7"/>
      <c r="G870" s="7"/>
      <c r="H870" s="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1.25" customHeight="1">
      <c r="A871" s="4"/>
      <c r="B871" s="4"/>
      <c r="C871" s="30"/>
      <c r="D871" s="4"/>
      <c r="E871" s="6"/>
      <c r="F871" s="7"/>
      <c r="G871" s="7"/>
      <c r="H871" s="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1.25" customHeight="1">
      <c r="A872" s="4"/>
      <c r="B872" s="4"/>
      <c r="C872" s="30"/>
      <c r="D872" s="4"/>
      <c r="E872" s="6"/>
      <c r="F872" s="7"/>
      <c r="G872" s="7"/>
      <c r="H872" s="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1.25" customHeight="1">
      <c r="A873" s="4"/>
      <c r="B873" s="4"/>
      <c r="C873" s="30"/>
      <c r="D873" s="4"/>
      <c r="E873" s="6"/>
      <c r="F873" s="7"/>
      <c r="G873" s="7"/>
      <c r="H873" s="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1.25" customHeight="1">
      <c r="A874" s="4"/>
      <c r="B874" s="4"/>
      <c r="C874" s="30"/>
      <c r="D874" s="4"/>
      <c r="E874" s="6"/>
      <c r="F874" s="7"/>
      <c r="G874" s="7"/>
      <c r="H874" s="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1.25" customHeight="1">
      <c r="A875" s="4"/>
      <c r="B875" s="4"/>
      <c r="C875" s="30"/>
      <c r="D875" s="4"/>
      <c r="E875" s="6"/>
      <c r="F875" s="7"/>
      <c r="G875" s="7"/>
      <c r="H875" s="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1.25" customHeight="1">
      <c r="A876" s="4"/>
      <c r="B876" s="4"/>
      <c r="C876" s="30"/>
      <c r="D876" s="4"/>
      <c r="E876" s="6"/>
      <c r="F876" s="7"/>
      <c r="G876" s="7"/>
      <c r="H876" s="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1.25" customHeight="1">
      <c r="A877" s="4"/>
      <c r="B877" s="4"/>
      <c r="C877" s="30"/>
      <c r="D877" s="4"/>
      <c r="E877" s="6"/>
      <c r="F877" s="7"/>
      <c r="G877" s="7"/>
      <c r="H877" s="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1.25" customHeight="1">
      <c r="A878" s="4"/>
      <c r="B878" s="4"/>
      <c r="C878" s="30"/>
      <c r="D878" s="4"/>
      <c r="E878" s="6"/>
      <c r="F878" s="7"/>
      <c r="G878" s="7"/>
      <c r="H878" s="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1.25" customHeight="1">
      <c r="A879" s="4"/>
      <c r="B879" s="4"/>
      <c r="C879" s="30"/>
      <c r="D879" s="4"/>
      <c r="E879" s="6"/>
      <c r="F879" s="7"/>
      <c r="G879" s="7"/>
      <c r="H879" s="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1.25" customHeight="1">
      <c r="A880" s="4"/>
      <c r="B880" s="4"/>
      <c r="C880" s="30"/>
      <c r="D880" s="4"/>
      <c r="E880" s="6"/>
      <c r="F880" s="7"/>
      <c r="G880" s="7"/>
      <c r="H880" s="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1.25" customHeight="1">
      <c r="A881" s="4"/>
      <c r="B881" s="4"/>
      <c r="C881" s="30"/>
      <c r="D881" s="4"/>
      <c r="E881" s="6"/>
      <c r="F881" s="7"/>
      <c r="G881" s="7"/>
      <c r="H881" s="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1.25" customHeight="1">
      <c r="A882" s="4"/>
      <c r="B882" s="4"/>
      <c r="C882" s="30"/>
      <c r="D882" s="4"/>
      <c r="E882" s="6"/>
      <c r="F882" s="7"/>
      <c r="G882" s="7"/>
      <c r="H882" s="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1.25" customHeight="1">
      <c r="A883" s="4"/>
      <c r="B883" s="4"/>
      <c r="C883" s="30"/>
      <c r="D883" s="4"/>
      <c r="E883" s="6"/>
      <c r="F883" s="7"/>
      <c r="G883" s="7"/>
      <c r="H883" s="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1.25" customHeight="1">
      <c r="A884" s="4"/>
      <c r="B884" s="4"/>
      <c r="C884" s="30"/>
      <c r="D884" s="4"/>
      <c r="E884" s="6"/>
      <c r="F884" s="7"/>
      <c r="G884" s="7"/>
      <c r="H884" s="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1.25" customHeight="1">
      <c r="A885" s="4"/>
      <c r="B885" s="4"/>
      <c r="C885" s="30"/>
      <c r="D885" s="4"/>
      <c r="E885" s="6"/>
      <c r="F885" s="7"/>
      <c r="G885" s="7"/>
      <c r="H885" s="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1.25" customHeight="1">
      <c r="A886" s="4"/>
      <c r="B886" s="4"/>
      <c r="C886" s="30"/>
      <c r="D886" s="4"/>
      <c r="E886" s="6"/>
      <c r="F886" s="7"/>
      <c r="G886" s="7"/>
      <c r="H886" s="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1.25" customHeight="1">
      <c r="A887" s="4"/>
      <c r="B887" s="4"/>
      <c r="C887" s="30"/>
      <c r="D887" s="4"/>
      <c r="E887" s="6"/>
      <c r="F887" s="7"/>
      <c r="G887" s="7"/>
      <c r="H887" s="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1.25" customHeight="1">
      <c r="A888" s="4"/>
      <c r="B888" s="4"/>
      <c r="C888" s="30"/>
      <c r="D888" s="4"/>
      <c r="E888" s="6"/>
      <c r="F888" s="7"/>
      <c r="G888" s="7"/>
      <c r="H888" s="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1.25" customHeight="1">
      <c r="A889" s="4"/>
      <c r="B889" s="4"/>
      <c r="C889" s="30"/>
      <c r="D889" s="4"/>
      <c r="E889" s="6"/>
      <c r="F889" s="7"/>
      <c r="G889" s="7"/>
      <c r="H889" s="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1.25" customHeight="1">
      <c r="A890" s="4"/>
      <c r="B890" s="4"/>
      <c r="C890" s="30"/>
      <c r="D890" s="4"/>
      <c r="E890" s="6"/>
      <c r="F890" s="7"/>
      <c r="G890" s="7"/>
      <c r="H890" s="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1.25" customHeight="1">
      <c r="A891" s="4"/>
      <c r="B891" s="4"/>
      <c r="C891" s="30"/>
      <c r="D891" s="4"/>
      <c r="E891" s="6"/>
      <c r="F891" s="7"/>
      <c r="G891" s="7"/>
      <c r="H891" s="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1.25" customHeight="1">
      <c r="A892" s="4"/>
      <c r="B892" s="4"/>
      <c r="C892" s="30"/>
      <c r="D892" s="4"/>
      <c r="E892" s="6"/>
      <c r="F892" s="7"/>
      <c r="G892" s="7"/>
      <c r="H892" s="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1.25" customHeight="1">
      <c r="A893" s="4"/>
      <c r="B893" s="4"/>
      <c r="C893" s="30"/>
      <c r="D893" s="4"/>
      <c r="E893" s="6"/>
      <c r="F893" s="7"/>
      <c r="G893" s="7"/>
      <c r="H893" s="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1.25" customHeight="1">
      <c r="A894" s="4"/>
      <c r="B894" s="4"/>
      <c r="C894" s="30"/>
      <c r="D894" s="4"/>
      <c r="E894" s="6"/>
      <c r="F894" s="7"/>
      <c r="G894" s="7"/>
      <c r="H894" s="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1.25" customHeight="1">
      <c r="A895" s="4"/>
      <c r="B895" s="4"/>
      <c r="C895" s="30"/>
      <c r="D895" s="4"/>
      <c r="E895" s="6"/>
      <c r="F895" s="7"/>
      <c r="G895" s="7"/>
      <c r="H895" s="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1.25" customHeight="1">
      <c r="A896" s="4"/>
      <c r="B896" s="4"/>
      <c r="C896" s="30"/>
      <c r="D896" s="4"/>
      <c r="E896" s="6"/>
      <c r="F896" s="7"/>
      <c r="G896" s="7"/>
      <c r="H896" s="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1.25" customHeight="1">
      <c r="A897" s="4"/>
      <c r="B897" s="4"/>
      <c r="C897" s="30"/>
      <c r="D897" s="4"/>
      <c r="E897" s="6"/>
      <c r="F897" s="7"/>
      <c r="G897" s="7"/>
      <c r="H897" s="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1.25" customHeight="1">
      <c r="A898" s="4"/>
      <c r="B898" s="4"/>
      <c r="C898" s="30"/>
      <c r="D898" s="4"/>
      <c r="E898" s="6"/>
      <c r="F898" s="7"/>
      <c r="G898" s="7"/>
      <c r="H898" s="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1.25" customHeight="1">
      <c r="A899" s="4"/>
      <c r="B899" s="4"/>
      <c r="C899" s="30"/>
      <c r="D899" s="4"/>
      <c r="E899" s="6"/>
      <c r="F899" s="7"/>
      <c r="G899" s="7"/>
      <c r="H899" s="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1.25" customHeight="1">
      <c r="A900" s="4"/>
      <c r="B900" s="4"/>
      <c r="C900" s="30"/>
      <c r="D900" s="4"/>
      <c r="E900" s="6"/>
      <c r="F900" s="7"/>
      <c r="G900" s="7"/>
      <c r="H900" s="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1.25" customHeight="1">
      <c r="A901" s="4"/>
      <c r="B901" s="4"/>
      <c r="C901" s="30"/>
      <c r="D901" s="4"/>
      <c r="E901" s="6"/>
      <c r="F901" s="7"/>
      <c r="G901" s="7"/>
      <c r="H901" s="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1.25" customHeight="1">
      <c r="A902" s="4"/>
      <c r="B902" s="4"/>
      <c r="C902" s="30"/>
      <c r="D902" s="4"/>
      <c r="E902" s="6"/>
      <c r="F902" s="7"/>
      <c r="G902" s="7"/>
      <c r="H902" s="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1.25" customHeight="1">
      <c r="A903" s="4"/>
      <c r="B903" s="4"/>
      <c r="C903" s="30"/>
      <c r="D903" s="4"/>
      <c r="E903" s="6"/>
      <c r="F903" s="7"/>
      <c r="G903" s="7"/>
      <c r="H903" s="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1.25" customHeight="1">
      <c r="A904" s="4"/>
      <c r="B904" s="4"/>
      <c r="C904" s="30"/>
      <c r="D904" s="4"/>
      <c r="E904" s="6"/>
      <c r="F904" s="7"/>
      <c r="G904" s="7"/>
      <c r="H904" s="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1.25" customHeight="1">
      <c r="A905" s="4"/>
      <c r="B905" s="4"/>
      <c r="C905" s="30"/>
      <c r="D905" s="4"/>
      <c r="E905" s="6"/>
      <c r="F905" s="7"/>
      <c r="G905" s="7"/>
      <c r="H905" s="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1.25" customHeight="1">
      <c r="A906" s="4"/>
      <c r="B906" s="4"/>
      <c r="C906" s="30"/>
      <c r="D906" s="4"/>
      <c r="E906" s="6"/>
      <c r="F906" s="7"/>
      <c r="G906" s="7"/>
      <c r="H906" s="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1.25" customHeight="1">
      <c r="A907" s="4"/>
      <c r="B907" s="4"/>
      <c r="C907" s="30"/>
      <c r="D907" s="4"/>
      <c r="E907" s="6"/>
      <c r="F907" s="7"/>
      <c r="G907" s="7"/>
      <c r="H907" s="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1.25" customHeight="1">
      <c r="A908" s="4"/>
      <c r="B908" s="4"/>
      <c r="C908" s="30"/>
      <c r="D908" s="4"/>
      <c r="E908" s="6"/>
      <c r="F908" s="7"/>
      <c r="G908" s="7"/>
      <c r="H908" s="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1.25" customHeight="1">
      <c r="A909" s="4"/>
      <c r="B909" s="4"/>
      <c r="C909" s="30"/>
      <c r="D909" s="4"/>
      <c r="E909" s="6"/>
      <c r="F909" s="7"/>
      <c r="G909" s="7"/>
      <c r="H909" s="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1.25" customHeight="1">
      <c r="A910" s="4"/>
      <c r="B910" s="4"/>
      <c r="C910" s="30"/>
      <c r="D910" s="4"/>
      <c r="E910" s="6"/>
      <c r="F910" s="7"/>
      <c r="G910" s="7"/>
      <c r="H910" s="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1.25" customHeight="1">
      <c r="A911" s="4"/>
      <c r="B911" s="4"/>
      <c r="C911" s="30"/>
      <c r="D911" s="4"/>
      <c r="E911" s="6"/>
      <c r="F911" s="7"/>
      <c r="G911" s="7"/>
      <c r="H911" s="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1.25" customHeight="1">
      <c r="A912" s="4"/>
      <c r="B912" s="4"/>
      <c r="C912" s="30"/>
      <c r="D912" s="4"/>
      <c r="E912" s="6"/>
      <c r="F912" s="7"/>
      <c r="G912" s="7"/>
      <c r="H912" s="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1.25" customHeight="1">
      <c r="A913" s="4"/>
      <c r="B913" s="4"/>
      <c r="C913" s="30"/>
      <c r="D913" s="4"/>
      <c r="E913" s="6"/>
      <c r="F913" s="7"/>
      <c r="G913" s="7"/>
      <c r="H913" s="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1.25" customHeight="1">
      <c r="A914" s="4"/>
      <c r="B914" s="4"/>
      <c r="C914" s="30"/>
      <c r="D914" s="4"/>
      <c r="E914" s="6"/>
      <c r="F914" s="7"/>
      <c r="G914" s="7"/>
      <c r="H914" s="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1.25" customHeight="1">
      <c r="A915" s="4"/>
      <c r="B915" s="4"/>
      <c r="C915" s="30"/>
      <c r="D915" s="4"/>
      <c r="E915" s="6"/>
      <c r="F915" s="7"/>
      <c r="G915" s="7"/>
      <c r="H915" s="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1.25" customHeight="1">
      <c r="A916" s="4"/>
      <c r="B916" s="4"/>
      <c r="C916" s="30"/>
      <c r="D916" s="4"/>
      <c r="E916" s="6"/>
      <c r="F916" s="7"/>
      <c r="G916" s="7"/>
      <c r="H916" s="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1.25" customHeight="1">
      <c r="A917" s="4"/>
      <c r="B917" s="4"/>
      <c r="C917" s="30"/>
      <c r="D917" s="4"/>
      <c r="E917" s="6"/>
      <c r="F917" s="7"/>
      <c r="G917" s="7"/>
      <c r="H917" s="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1.25" customHeight="1">
      <c r="A918" s="4"/>
      <c r="B918" s="4"/>
      <c r="C918" s="30"/>
      <c r="D918" s="4"/>
      <c r="E918" s="6"/>
      <c r="F918" s="7"/>
      <c r="G918" s="7"/>
      <c r="H918" s="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1.25" customHeight="1">
      <c r="A919" s="4"/>
      <c r="B919" s="4"/>
      <c r="C919" s="30"/>
      <c r="D919" s="4"/>
      <c r="E919" s="6"/>
      <c r="F919" s="7"/>
      <c r="G919" s="7"/>
      <c r="H919" s="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1.25" customHeight="1">
      <c r="A920" s="4"/>
      <c r="B920" s="4"/>
      <c r="C920" s="30"/>
      <c r="D920" s="4"/>
      <c r="E920" s="6"/>
      <c r="F920" s="7"/>
      <c r="G920" s="7"/>
      <c r="H920" s="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1.25" customHeight="1">
      <c r="A921" s="4"/>
      <c r="B921" s="4"/>
      <c r="C921" s="30"/>
      <c r="D921" s="4"/>
      <c r="E921" s="6"/>
      <c r="F921" s="7"/>
      <c r="G921" s="7"/>
      <c r="H921" s="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1.25" customHeight="1">
      <c r="A922" s="4"/>
      <c r="B922" s="4"/>
      <c r="C922" s="30"/>
      <c r="D922" s="4"/>
      <c r="E922" s="6"/>
      <c r="F922" s="7"/>
      <c r="G922" s="7"/>
      <c r="H922" s="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1.25" customHeight="1">
      <c r="A923" s="4"/>
      <c r="B923" s="4"/>
      <c r="C923" s="30"/>
      <c r="D923" s="4"/>
      <c r="E923" s="6"/>
      <c r="F923" s="7"/>
      <c r="G923" s="7"/>
      <c r="H923" s="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1.25" customHeight="1">
      <c r="A924" s="4"/>
      <c r="B924" s="4"/>
      <c r="C924" s="30"/>
      <c r="D924" s="4"/>
      <c r="E924" s="6"/>
      <c r="F924" s="7"/>
      <c r="G924" s="7"/>
      <c r="H924" s="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1.25" customHeight="1">
      <c r="A925" s="4"/>
      <c r="B925" s="4"/>
      <c r="C925" s="30"/>
      <c r="D925" s="4"/>
      <c r="E925" s="6"/>
      <c r="F925" s="7"/>
      <c r="G925" s="7"/>
      <c r="H925" s="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1.25" customHeight="1">
      <c r="A926" s="4"/>
      <c r="B926" s="4"/>
      <c r="C926" s="30"/>
      <c r="D926" s="4"/>
      <c r="E926" s="6"/>
      <c r="F926" s="7"/>
      <c r="G926" s="7"/>
      <c r="H926" s="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1.25" customHeight="1">
      <c r="A927" s="4"/>
      <c r="B927" s="4"/>
      <c r="C927" s="30"/>
      <c r="D927" s="4"/>
      <c r="E927" s="6"/>
      <c r="F927" s="7"/>
      <c r="G927" s="7"/>
      <c r="H927" s="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1.25" customHeight="1">
      <c r="A928" s="4"/>
      <c r="B928" s="4"/>
      <c r="C928" s="30"/>
      <c r="D928" s="4"/>
      <c r="E928" s="6"/>
      <c r="F928" s="7"/>
      <c r="G928" s="7"/>
      <c r="H928" s="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1.25" customHeight="1">
      <c r="A929" s="4"/>
      <c r="B929" s="4"/>
      <c r="C929" s="30"/>
      <c r="D929" s="4"/>
      <c r="E929" s="6"/>
      <c r="F929" s="7"/>
      <c r="G929" s="7"/>
      <c r="H929" s="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1.25" customHeight="1">
      <c r="A930" s="4"/>
      <c r="B930" s="4"/>
      <c r="C930" s="30"/>
      <c r="D930" s="4"/>
      <c r="E930" s="6"/>
      <c r="F930" s="7"/>
      <c r="G930" s="7"/>
      <c r="H930" s="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1.25" customHeight="1">
      <c r="A931" s="4"/>
      <c r="B931" s="4"/>
      <c r="C931" s="30"/>
      <c r="D931" s="4"/>
      <c r="E931" s="6"/>
      <c r="F931" s="7"/>
      <c r="G931" s="7"/>
      <c r="H931" s="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1.25" customHeight="1">
      <c r="A932" s="4"/>
      <c r="B932" s="4"/>
      <c r="C932" s="30"/>
      <c r="D932" s="4"/>
      <c r="E932" s="6"/>
      <c r="F932" s="7"/>
      <c r="G932" s="7"/>
      <c r="H932" s="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1.25" customHeight="1">
      <c r="A933" s="4"/>
      <c r="B933" s="4"/>
      <c r="C933" s="30"/>
      <c r="D933" s="4"/>
      <c r="E933" s="6"/>
      <c r="F933" s="7"/>
      <c r="G933" s="7"/>
      <c r="H933" s="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1.25" customHeight="1">
      <c r="A934" s="4"/>
      <c r="B934" s="4"/>
      <c r="C934" s="30"/>
      <c r="D934" s="4"/>
      <c r="E934" s="6"/>
      <c r="F934" s="7"/>
      <c r="G934" s="7"/>
      <c r="H934" s="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1.25" customHeight="1">
      <c r="A935" s="4"/>
      <c r="B935" s="4"/>
      <c r="C935" s="30"/>
      <c r="D935" s="4"/>
      <c r="E935" s="6"/>
      <c r="F935" s="7"/>
      <c r="G935" s="7"/>
      <c r="H935" s="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1.25" customHeight="1">
      <c r="A936" s="4"/>
      <c r="B936" s="4"/>
      <c r="C936" s="30"/>
      <c r="D936" s="4"/>
      <c r="E936" s="6"/>
      <c r="F936" s="7"/>
      <c r="G936" s="7"/>
      <c r="H936" s="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1.25" customHeight="1">
      <c r="A937" s="4"/>
      <c r="B937" s="4"/>
      <c r="C937" s="30"/>
      <c r="D937" s="4"/>
      <c r="E937" s="6"/>
      <c r="F937" s="7"/>
      <c r="G937" s="7"/>
      <c r="H937" s="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1.25" customHeight="1">
      <c r="A938" s="4"/>
      <c r="B938" s="4"/>
      <c r="C938" s="30"/>
      <c r="D938" s="4"/>
      <c r="E938" s="6"/>
      <c r="F938" s="7"/>
      <c r="G938" s="7"/>
      <c r="H938" s="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1.25" customHeight="1">
      <c r="A939" s="4"/>
      <c r="B939" s="4"/>
      <c r="C939" s="30"/>
      <c r="D939" s="4"/>
      <c r="E939" s="6"/>
      <c r="F939" s="7"/>
      <c r="G939" s="7"/>
      <c r="H939" s="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1.25" customHeight="1">
      <c r="A940" s="4"/>
      <c r="B940" s="4"/>
      <c r="C940" s="30"/>
      <c r="D940" s="4"/>
      <c r="E940" s="6"/>
      <c r="F940" s="7"/>
      <c r="G940" s="7"/>
      <c r="H940" s="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1.25" customHeight="1">
      <c r="A941" s="4"/>
      <c r="B941" s="4"/>
      <c r="C941" s="30"/>
      <c r="D941" s="4"/>
      <c r="E941" s="6"/>
      <c r="F941" s="7"/>
      <c r="G941" s="7"/>
      <c r="H941" s="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1.25" customHeight="1">
      <c r="A942" s="4"/>
      <c r="B942" s="4"/>
      <c r="C942" s="30"/>
      <c r="D942" s="4"/>
      <c r="E942" s="6"/>
      <c r="F942" s="7"/>
      <c r="G942" s="7"/>
      <c r="H942" s="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1.25" customHeight="1">
      <c r="A943" s="4"/>
      <c r="B943" s="4"/>
      <c r="C943" s="30"/>
      <c r="D943" s="4"/>
      <c r="E943" s="6"/>
      <c r="F943" s="7"/>
      <c r="G943" s="7"/>
      <c r="H943" s="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1.25" customHeight="1">
      <c r="A944" s="4"/>
      <c r="B944" s="4"/>
      <c r="C944" s="30"/>
      <c r="D944" s="4"/>
      <c r="E944" s="6"/>
      <c r="F944" s="7"/>
      <c r="G944" s="7"/>
      <c r="H944" s="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1.25" customHeight="1">
      <c r="A945" s="4"/>
      <c r="B945" s="4"/>
      <c r="C945" s="30"/>
      <c r="D945" s="4"/>
      <c r="E945" s="6"/>
      <c r="F945" s="7"/>
      <c r="G945" s="7"/>
      <c r="H945" s="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1.25" customHeight="1">
      <c r="A946" s="4"/>
      <c r="B946" s="4"/>
      <c r="C946" s="30"/>
      <c r="D946" s="4"/>
      <c r="E946" s="6"/>
      <c r="F946" s="7"/>
      <c r="G946" s="7"/>
      <c r="H946" s="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1.25" customHeight="1">
      <c r="A947" s="4"/>
      <c r="B947" s="4"/>
      <c r="C947" s="30"/>
      <c r="D947" s="4"/>
      <c r="E947" s="6"/>
      <c r="F947" s="7"/>
      <c r="G947" s="7"/>
      <c r="H947" s="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1.25" customHeight="1">
      <c r="A948" s="4"/>
      <c r="B948" s="4"/>
      <c r="C948" s="30"/>
      <c r="D948" s="4"/>
      <c r="E948" s="6"/>
      <c r="F948" s="7"/>
      <c r="G948" s="7"/>
      <c r="H948" s="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1.25" customHeight="1">
      <c r="A949" s="4"/>
      <c r="B949" s="4"/>
      <c r="C949" s="30"/>
      <c r="D949" s="4"/>
      <c r="E949" s="6"/>
      <c r="F949" s="7"/>
      <c r="G949" s="7"/>
      <c r="H949" s="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1.25" customHeight="1">
      <c r="A950" s="4"/>
      <c r="B950" s="4"/>
      <c r="C950" s="30"/>
      <c r="D950" s="4"/>
      <c r="E950" s="6"/>
      <c r="F950" s="7"/>
      <c r="G950" s="7"/>
      <c r="H950" s="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1.25" customHeight="1">
      <c r="A951" s="4"/>
      <c r="B951" s="4"/>
      <c r="C951" s="30"/>
      <c r="D951" s="4"/>
      <c r="E951" s="6"/>
      <c r="F951" s="7"/>
      <c r="G951" s="7"/>
      <c r="H951" s="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1.25" customHeight="1">
      <c r="A952" s="4"/>
      <c r="B952" s="4"/>
      <c r="C952" s="30"/>
      <c r="D952" s="4"/>
      <c r="E952" s="6"/>
      <c r="F952" s="7"/>
      <c r="G952" s="7"/>
      <c r="H952" s="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1.25" customHeight="1">
      <c r="A953" s="4"/>
      <c r="B953" s="4"/>
      <c r="C953" s="30"/>
      <c r="D953" s="4"/>
      <c r="E953" s="6"/>
      <c r="F953" s="7"/>
      <c r="G953" s="7"/>
      <c r="H953" s="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1.25" customHeight="1">
      <c r="A954" s="4"/>
      <c r="B954" s="4"/>
      <c r="C954" s="30"/>
      <c r="D954" s="4"/>
      <c r="E954" s="6"/>
      <c r="F954" s="7"/>
      <c r="G954" s="7"/>
      <c r="H954" s="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1.25" customHeight="1">
      <c r="A955" s="4"/>
      <c r="B955" s="4"/>
      <c r="C955" s="30"/>
      <c r="D955" s="4"/>
      <c r="E955" s="6"/>
      <c r="F955" s="7"/>
      <c r="G955" s="7"/>
      <c r="H955" s="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1.25" customHeight="1">
      <c r="A956" s="4"/>
      <c r="B956" s="4"/>
      <c r="C956" s="30"/>
      <c r="D956" s="4"/>
      <c r="E956" s="6"/>
      <c r="F956" s="7"/>
      <c r="G956" s="7"/>
      <c r="H956" s="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1.25" customHeight="1">
      <c r="A957" s="4"/>
      <c r="B957" s="4"/>
      <c r="C957" s="30"/>
      <c r="D957" s="4"/>
      <c r="E957" s="6"/>
      <c r="F957" s="7"/>
      <c r="G957" s="7"/>
      <c r="H957" s="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1.25" customHeight="1">
      <c r="A958" s="4"/>
      <c r="B958" s="4"/>
      <c r="C958" s="30"/>
      <c r="D958" s="4"/>
      <c r="E958" s="6"/>
      <c r="F958" s="7"/>
      <c r="G958" s="7"/>
      <c r="H958" s="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1.25" customHeight="1">
      <c r="A959" s="4"/>
      <c r="B959" s="4"/>
      <c r="C959" s="30"/>
      <c r="D959" s="4"/>
      <c r="E959" s="6"/>
      <c r="F959" s="7"/>
      <c r="G959" s="7"/>
      <c r="H959" s="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1.25" customHeight="1">
      <c r="A960" s="4"/>
      <c r="B960" s="4"/>
      <c r="C960" s="30"/>
      <c r="D960" s="4"/>
      <c r="E960" s="6"/>
      <c r="F960" s="7"/>
      <c r="G960" s="7"/>
      <c r="H960" s="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1.25" customHeight="1">
      <c r="A961" s="4"/>
      <c r="B961" s="4"/>
      <c r="C961" s="30"/>
      <c r="D961" s="4"/>
      <c r="E961" s="6"/>
      <c r="F961" s="7"/>
      <c r="G961" s="7"/>
      <c r="H961" s="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1.25" customHeight="1">
      <c r="A962" s="4"/>
      <c r="B962" s="4"/>
      <c r="C962" s="30"/>
      <c r="D962" s="4"/>
      <c r="E962" s="6"/>
      <c r="F962" s="7"/>
      <c r="G962" s="7"/>
      <c r="H962" s="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1.25" customHeight="1">
      <c r="A963" s="4"/>
      <c r="B963" s="4"/>
      <c r="C963" s="30"/>
      <c r="D963" s="4"/>
      <c r="E963" s="6"/>
      <c r="F963" s="7"/>
      <c r="G963" s="7"/>
      <c r="H963" s="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1.25" customHeight="1">
      <c r="A964" s="4"/>
      <c r="B964" s="4"/>
      <c r="C964" s="30"/>
      <c r="D964" s="4"/>
      <c r="E964" s="6"/>
      <c r="F964" s="7"/>
      <c r="G964" s="7"/>
      <c r="H964" s="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1.25" customHeight="1">
      <c r="A965" s="4"/>
      <c r="B965" s="4"/>
      <c r="C965" s="30"/>
      <c r="D965" s="4"/>
      <c r="E965" s="6"/>
      <c r="F965" s="7"/>
      <c r="G965" s="7"/>
      <c r="H965" s="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1.25" customHeight="1">
      <c r="A966" s="4"/>
      <c r="B966" s="4"/>
      <c r="C966" s="30"/>
      <c r="D966" s="4"/>
      <c r="E966" s="6"/>
      <c r="F966" s="7"/>
      <c r="G966" s="7"/>
      <c r="H966" s="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1.25" customHeight="1">
      <c r="A967" s="4"/>
      <c r="B967" s="4"/>
      <c r="C967" s="30"/>
      <c r="D967" s="4"/>
      <c r="E967" s="6"/>
      <c r="F967" s="7"/>
      <c r="G967" s="7"/>
      <c r="H967" s="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1.25" customHeight="1">
      <c r="A968" s="4"/>
      <c r="B968" s="4"/>
      <c r="C968" s="30"/>
      <c r="D968" s="4"/>
      <c r="E968" s="6"/>
      <c r="F968" s="7"/>
      <c r="G968" s="7"/>
      <c r="H968" s="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1.25" customHeight="1">
      <c r="A969" s="4"/>
      <c r="B969" s="4"/>
      <c r="C969" s="30"/>
      <c r="D969" s="4"/>
      <c r="E969" s="6"/>
      <c r="F969" s="7"/>
      <c r="G969" s="7"/>
      <c r="H969" s="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1.25" customHeight="1">
      <c r="A970" s="4"/>
      <c r="B970" s="4"/>
      <c r="C970" s="30"/>
      <c r="D970" s="4"/>
      <c r="E970" s="6"/>
      <c r="F970" s="7"/>
      <c r="G970" s="7"/>
      <c r="H970" s="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1.25" customHeight="1">
      <c r="A971" s="4"/>
      <c r="B971" s="4"/>
      <c r="C971" s="30"/>
      <c r="D971" s="4"/>
      <c r="E971" s="6"/>
      <c r="F971" s="7"/>
      <c r="G971" s="7"/>
      <c r="H971" s="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1.25" customHeight="1">
      <c r="A972" s="4"/>
      <c r="B972" s="4"/>
      <c r="C972" s="30"/>
      <c r="D972" s="4"/>
      <c r="E972" s="6"/>
      <c r="F972" s="7"/>
      <c r="G972" s="7"/>
      <c r="H972" s="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1.25" customHeight="1">
      <c r="A973" s="4"/>
      <c r="B973" s="4"/>
      <c r="C973" s="30"/>
      <c r="D973" s="4"/>
      <c r="E973" s="6"/>
      <c r="F973" s="7"/>
      <c r="G973" s="7"/>
      <c r="H973" s="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1.25" customHeight="1">
      <c r="A974" s="4"/>
      <c r="B974" s="4"/>
      <c r="C974" s="30"/>
      <c r="D974" s="4"/>
      <c r="E974" s="6"/>
      <c r="F974" s="7"/>
      <c r="G974" s="7"/>
      <c r="H974" s="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1.25" customHeight="1">
      <c r="A975" s="4"/>
      <c r="B975" s="4"/>
      <c r="C975" s="30"/>
      <c r="D975" s="4"/>
      <c r="E975" s="6"/>
      <c r="F975" s="7"/>
      <c r="G975" s="7"/>
      <c r="H975" s="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1.25" customHeight="1">
      <c r="A976" s="4"/>
      <c r="B976" s="4"/>
      <c r="C976" s="30"/>
      <c r="D976" s="4"/>
      <c r="E976" s="6"/>
      <c r="F976" s="7"/>
      <c r="G976" s="7"/>
      <c r="H976" s="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1.25" customHeight="1">
      <c r="A977" s="4"/>
      <c r="B977" s="4"/>
      <c r="C977" s="30"/>
      <c r="D977" s="4"/>
      <c r="E977" s="6"/>
      <c r="F977" s="7"/>
      <c r="G977" s="7"/>
      <c r="H977" s="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1.25" customHeight="1">
      <c r="A978" s="4"/>
      <c r="B978" s="4"/>
      <c r="C978" s="30"/>
      <c r="D978" s="4"/>
      <c r="E978" s="6"/>
      <c r="F978" s="7"/>
      <c r="G978" s="7"/>
      <c r="H978" s="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1.25" customHeight="1">
      <c r="A979" s="4"/>
      <c r="B979" s="4"/>
      <c r="C979" s="30"/>
      <c r="D979" s="4"/>
      <c r="E979" s="6"/>
      <c r="F979" s="7"/>
      <c r="G979" s="7"/>
      <c r="H979" s="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1.25" customHeight="1">
      <c r="A980" s="4"/>
      <c r="B980" s="4"/>
      <c r="C980" s="30"/>
      <c r="D980" s="4"/>
      <c r="E980" s="6"/>
      <c r="F980" s="7"/>
      <c r="G980" s="7"/>
      <c r="H980" s="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1.25" customHeight="1">
      <c r="A981" s="4"/>
      <c r="B981" s="4"/>
      <c r="C981" s="30"/>
      <c r="D981" s="4"/>
      <c r="E981" s="6"/>
      <c r="F981" s="7"/>
      <c r="G981" s="7"/>
      <c r="H981" s="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1.25" customHeight="1">
      <c r="A982" s="4"/>
      <c r="B982" s="4"/>
      <c r="C982" s="30"/>
      <c r="D982" s="4"/>
      <c r="E982" s="6"/>
      <c r="F982" s="7"/>
      <c r="G982" s="7"/>
      <c r="H982" s="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1.25" customHeight="1">
      <c r="A983" s="4"/>
      <c r="B983" s="4"/>
      <c r="C983" s="30"/>
      <c r="D983" s="4"/>
      <c r="E983" s="6"/>
      <c r="F983" s="7"/>
      <c r="G983" s="7"/>
      <c r="H983" s="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1.25" customHeight="1">
      <c r="A984" s="4"/>
      <c r="B984" s="4"/>
      <c r="C984" s="30"/>
      <c r="D984" s="4"/>
      <c r="E984" s="6"/>
      <c r="F984" s="7"/>
      <c r="G984" s="7"/>
      <c r="H984" s="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1.25" customHeight="1">
      <c r="A985" s="4"/>
      <c r="B985" s="4"/>
      <c r="C985" s="30"/>
      <c r="D985" s="4"/>
      <c r="E985" s="6"/>
      <c r="F985" s="7"/>
      <c r="G985" s="7"/>
      <c r="H985" s="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1.25" customHeight="1">
      <c r="A986" s="4"/>
      <c r="B986" s="4"/>
      <c r="C986" s="30"/>
      <c r="D986" s="4"/>
      <c r="E986" s="6"/>
      <c r="F986" s="7"/>
      <c r="G986" s="7"/>
      <c r="H986" s="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1.25" customHeight="1">
      <c r="A987" s="4"/>
      <c r="B987" s="4"/>
      <c r="C987" s="30"/>
      <c r="D987" s="4"/>
      <c r="E987" s="6"/>
      <c r="F987" s="7"/>
      <c r="G987" s="7"/>
      <c r="H987" s="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1.25" customHeight="1">
      <c r="A988" s="4"/>
      <c r="B988" s="4"/>
      <c r="C988" s="30"/>
      <c r="D988" s="4"/>
      <c r="E988" s="6"/>
      <c r="F988" s="7"/>
      <c r="G988" s="7"/>
      <c r="H988" s="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1.25" customHeight="1">
      <c r="A989" s="4"/>
      <c r="B989" s="4"/>
      <c r="C989" s="30"/>
      <c r="D989" s="4"/>
      <c r="E989" s="6"/>
      <c r="F989" s="7"/>
      <c r="G989" s="7"/>
      <c r="H989" s="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1.25" customHeight="1">
      <c r="A990" s="4"/>
      <c r="B990" s="4"/>
      <c r="C990" s="30"/>
      <c r="D990" s="4"/>
      <c r="E990" s="6"/>
      <c r="F990" s="7"/>
      <c r="G990" s="7"/>
      <c r="H990" s="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1.25" customHeight="1">
      <c r="A991" s="4"/>
      <c r="B991" s="4"/>
      <c r="C991" s="30"/>
      <c r="D991" s="4"/>
      <c r="E991" s="6"/>
      <c r="F991" s="7"/>
      <c r="G991" s="7"/>
      <c r="H991" s="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1.25" customHeight="1">
      <c r="A992" s="4"/>
      <c r="B992" s="4"/>
      <c r="C992" s="30"/>
      <c r="D992" s="4"/>
      <c r="E992" s="6"/>
      <c r="F992" s="7"/>
      <c r="G992" s="7"/>
      <c r="H992" s="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1.25" customHeight="1">
      <c r="A993" s="4"/>
      <c r="B993" s="4"/>
      <c r="C993" s="30"/>
      <c r="D993" s="4"/>
      <c r="E993" s="6"/>
      <c r="F993" s="7"/>
      <c r="G993" s="7"/>
      <c r="H993" s="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1.25" customHeight="1">
      <c r="A994" s="4"/>
      <c r="B994" s="4"/>
      <c r="C994" s="30"/>
      <c r="D994" s="4"/>
      <c r="E994" s="6"/>
      <c r="F994" s="7"/>
      <c r="G994" s="7"/>
      <c r="H994" s="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1.25" customHeight="1">
      <c r="A995" s="4"/>
      <c r="B995" s="4"/>
      <c r="C995" s="30"/>
      <c r="D995" s="4"/>
      <c r="E995" s="6"/>
      <c r="F995" s="7"/>
      <c r="G995" s="7"/>
      <c r="H995" s="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1.25" customHeight="1">
      <c r="A996" s="4"/>
      <c r="B996" s="4"/>
      <c r="C996" s="30"/>
      <c r="D996" s="4"/>
      <c r="E996" s="6"/>
      <c r="F996" s="7"/>
      <c r="G996" s="7"/>
      <c r="H996" s="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1.25" customHeight="1">
      <c r="A997" s="4"/>
      <c r="B997" s="4"/>
      <c r="C997" s="30"/>
      <c r="D997" s="4"/>
      <c r="E997" s="6"/>
      <c r="F997" s="7"/>
      <c r="G997" s="7"/>
      <c r="H997" s="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1.25" customHeight="1">
      <c r="A998" s="4"/>
      <c r="B998" s="4"/>
      <c r="C998" s="30"/>
      <c r="D998" s="4"/>
      <c r="E998" s="6"/>
      <c r="F998" s="7"/>
      <c r="G998" s="7"/>
      <c r="H998" s="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</sheetData>
  <autoFilter ref="A6:E17" xr:uid="{00000000-0009-0000-0000-000003000000}"/>
  <mergeCells count="10">
    <mergeCell ref="H6:H7"/>
    <mergeCell ref="I6:I7"/>
    <mergeCell ref="A1:D3"/>
    <mergeCell ref="AA1:AB1"/>
    <mergeCell ref="AD1:AE1"/>
    <mergeCell ref="A4:D5"/>
    <mergeCell ref="B6:D6"/>
    <mergeCell ref="F6:F7"/>
    <mergeCell ref="G6:G7"/>
    <mergeCell ref="J6:J7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sqref="A1:D1"/>
    </sheetView>
  </sheetViews>
  <sheetFormatPr defaultColWidth="12.5703125" defaultRowHeight="15" customHeight="1"/>
  <cols>
    <col min="1" max="2" width="8.85546875" customWidth="1"/>
    <col min="3" max="3" width="11.140625" customWidth="1"/>
    <col min="4" max="4" width="13.28515625" customWidth="1"/>
    <col min="5" max="5" width="12" customWidth="1"/>
    <col min="6" max="7" width="8.85546875" customWidth="1"/>
    <col min="8" max="8" width="74.42578125" customWidth="1"/>
    <col min="9" max="26" width="8" customWidth="1"/>
  </cols>
  <sheetData>
    <row r="1" spans="1:26" ht="47.25" customHeight="1">
      <c r="A1" s="509" t="s">
        <v>625</v>
      </c>
      <c r="B1" s="594"/>
      <c r="C1" s="594"/>
      <c r="D1" s="59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>
      <c r="A2" s="56" t="s">
        <v>626</v>
      </c>
      <c r="B2" s="56" t="s">
        <v>627</v>
      </c>
      <c r="C2" s="56" t="s">
        <v>628</v>
      </c>
      <c r="D2" s="56" t="s">
        <v>629</v>
      </c>
      <c r="E2" s="56" t="s">
        <v>630</v>
      </c>
      <c r="F2" s="56" t="s">
        <v>631</v>
      </c>
      <c r="G2" s="56" t="s">
        <v>632</v>
      </c>
      <c r="H2" s="56" t="s">
        <v>633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57">
        <v>1</v>
      </c>
      <c r="B3" s="57"/>
      <c r="C3" s="57" t="s">
        <v>351</v>
      </c>
      <c r="D3" s="57"/>
      <c r="E3" s="58">
        <v>39511</v>
      </c>
      <c r="F3" s="59">
        <v>0</v>
      </c>
      <c r="G3" s="59">
        <v>0.32</v>
      </c>
      <c r="H3" s="60" t="s">
        <v>634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57">
        <v>1</v>
      </c>
      <c r="B4" s="57"/>
      <c r="C4" s="57" t="s">
        <v>363</v>
      </c>
      <c r="D4" s="57"/>
      <c r="E4" s="58">
        <v>39511</v>
      </c>
      <c r="F4" s="59">
        <v>0</v>
      </c>
      <c r="G4" s="59">
        <v>5.0000000000000001E-3</v>
      </c>
      <c r="H4" s="60" t="s">
        <v>634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57">
        <v>1</v>
      </c>
      <c r="B5" s="57"/>
      <c r="C5" s="57" t="s">
        <v>372</v>
      </c>
      <c r="D5" s="57"/>
      <c r="E5" s="58">
        <v>39511</v>
      </c>
      <c r="F5" s="59">
        <v>0</v>
      </c>
      <c r="G5" s="59">
        <v>0.01</v>
      </c>
      <c r="H5" s="60" t="s">
        <v>634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57">
        <v>1</v>
      </c>
      <c r="B6" s="57"/>
      <c r="C6" s="57" t="s">
        <v>381</v>
      </c>
      <c r="D6" s="57"/>
      <c r="E6" s="58">
        <v>39511</v>
      </c>
      <c r="F6" s="59">
        <v>0</v>
      </c>
      <c r="G6" s="59">
        <v>0.02</v>
      </c>
      <c r="H6" s="60" t="s">
        <v>634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57">
        <v>1</v>
      </c>
      <c r="B7" s="57"/>
      <c r="C7" s="57" t="s">
        <v>392</v>
      </c>
      <c r="D7" s="57"/>
      <c r="E7" s="58">
        <v>39511</v>
      </c>
      <c r="F7" s="59">
        <v>0</v>
      </c>
      <c r="G7" s="59">
        <v>0.02</v>
      </c>
      <c r="H7" s="60" t="s">
        <v>634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57">
        <v>1</v>
      </c>
      <c r="B8" s="57"/>
      <c r="C8" s="57" t="s">
        <v>400</v>
      </c>
      <c r="D8" s="57"/>
      <c r="E8" s="58">
        <v>39511</v>
      </c>
      <c r="F8" s="59">
        <v>0</v>
      </c>
      <c r="G8" s="59">
        <v>0.02</v>
      </c>
      <c r="H8" s="60" t="s">
        <v>634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57">
        <v>1</v>
      </c>
      <c r="B9" s="57"/>
      <c r="C9" s="57" t="s">
        <v>407</v>
      </c>
      <c r="D9" s="57"/>
      <c r="E9" s="58">
        <v>39511</v>
      </c>
      <c r="F9" s="59">
        <v>0</v>
      </c>
      <c r="G9" s="59">
        <v>0.04</v>
      </c>
      <c r="H9" s="60" t="s">
        <v>634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7">
        <v>1</v>
      </c>
      <c r="B10" s="57"/>
      <c r="C10" s="57" t="s">
        <v>416</v>
      </c>
      <c r="D10" s="57"/>
      <c r="E10" s="58">
        <v>39511</v>
      </c>
      <c r="F10" s="59">
        <v>0</v>
      </c>
      <c r="G10" s="59">
        <v>0.01</v>
      </c>
      <c r="H10" s="60" t="s">
        <v>634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7">
        <v>1</v>
      </c>
      <c r="B11" s="57"/>
      <c r="C11" s="57" t="s">
        <v>423</v>
      </c>
      <c r="D11" s="57"/>
      <c r="E11" s="58">
        <v>39511</v>
      </c>
      <c r="F11" s="59">
        <v>0</v>
      </c>
      <c r="G11" s="59">
        <v>0.04</v>
      </c>
      <c r="H11" s="60" t="s">
        <v>634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7">
        <v>1</v>
      </c>
      <c r="B12" s="57"/>
      <c r="C12" s="57" t="s">
        <v>430</v>
      </c>
      <c r="D12" s="57"/>
      <c r="E12" s="58">
        <v>39511</v>
      </c>
      <c r="F12" s="59">
        <v>0</v>
      </c>
      <c r="G12" s="59">
        <v>5.0000000000000001E-3</v>
      </c>
      <c r="H12" s="60" t="s">
        <v>634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7">
        <v>1</v>
      </c>
      <c r="B13" s="57"/>
      <c r="C13" s="57" t="s">
        <v>438</v>
      </c>
      <c r="D13" s="57"/>
      <c r="E13" s="58">
        <v>39511</v>
      </c>
      <c r="F13" s="59">
        <v>0</v>
      </c>
      <c r="G13" s="59">
        <v>0.01</v>
      </c>
      <c r="H13" s="60" t="s">
        <v>634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7">
        <v>1</v>
      </c>
      <c r="B14" s="57"/>
      <c r="C14" s="57" t="s">
        <v>446</v>
      </c>
      <c r="D14" s="57"/>
      <c r="E14" s="58">
        <v>39511</v>
      </c>
      <c r="F14" s="59">
        <v>0</v>
      </c>
      <c r="G14" s="59">
        <v>0.02</v>
      </c>
      <c r="H14" s="60" t="s">
        <v>634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7">
        <v>1</v>
      </c>
      <c r="B15" s="57"/>
      <c r="C15" s="57" t="s">
        <v>453</v>
      </c>
      <c r="D15" s="57"/>
      <c r="E15" s="58">
        <v>39511</v>
      </c>
      <c r="F15" s="59">
        <v>0</v>
      </c>
      <c r="G15" s="59">
        <v>0.04</v>
      </c>
      <c r="H15" s="60" t="s">
        <v>634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61"/>
      <c r="B16" s="61"/>
      <c r="C16" s="57"/>
      <c r="D16" s="57"/>
      <c r="E16" s="58"/>
      <c r="F16" s="59"/>
      <c r="G16" s="59"/>
      <c r="H16" s="6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61"/>
      <c r="B17" s="61"/>
      <c r="C17" s="57"/>
      <c r="D17" s="57"/>
      <c r="E17" s="58"/>
      <c r="F17" s="59"/>
      <c r="G17" s="59"/>
      <c r="H17" s="6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61"/>
      <c r="B18" s="61"/>
      <c r="C18" s="57"/>
      <c r="D18" s="57"/>
      <c r="E18" s="58"/>
      <c r="F18" s="59"/>
      <c r="G18" s="59"/>
      <c r="H18" s="6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61"/>
      <c r="B19" s="61"/>
      <c r="C19" s="57"/>
      <c r="D19" s="57"/>
      <c r="E19" s="58"/>
      <c r="F19" s="59"/>
      <c r="G19" s="59"/>
      <c r="H19" s="6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D1"/>
  </mergeCells>
  <conditionalFormatting sqref="F3:G19">
    <cfRule type="cellIs" dxfId="2" priority="1" operator="between">
      <formula>0.005</formula>
      <formula>0.04</formula>
    </cfRule>
    <cfRule type="cellIs" dxfId="1" priority="2" operator="between">
      <formula>0.05</formula>
      <formula>0.17</formula>
    </cfRule>
    <cfRule type="cellIs" dxfId="0" priority="3" operator="between">
      <formula>0.18</formula>
      <formula>0.72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4998626667073579"/>
  </sheetPr>
  <dimension ref="A1:Z1001"/>
  <sheetViews>
    <sheetView showGridLines="0" workbookViewId="0">
      <selection activeCell="G14" sqref="G14"/>
    </sheetView>
  </sheetViews>
  <sheetFormatPr defaultColWidth="12.5703125" defaultRowHeight="15" customHeight="1"/>
  <cols>
    <col min="1" max="1" width="42.85546875" customWidth="1"/>
    <col min="2" max="2" width="9.28515625" customWidth="1"/>
    <col min="3" max="3" width="49.28515625" customWidth="1"/>
    <col min="4" max="4" width="11.5703125" customWidth="1"/>
    <col min="5" max="5" width="21.85546875" customWidth="1"/>
    <col min="6" max="6" width="23.140625" customWidth="1"/>
    <col min="7" max="26" width="8" customWidth="1"/>
  </cols>
  <sheetData>
    <row r="1" spans="1:26" ht="15.75" customHeight="1">
      <c r="A1" s="62" t="s">
        <v>523</v>
      </c>
      <c r="B1" s="63" t="s">
        <v>635</v>
      </c>
      <c r="C1" s="63" t="s">
        <v>636</v>
      </c>
      <c r="D1" s="63" t="s">
        <v>637</v>
      </c>
      <c r="E1" s="64" t="s">
        <v>638</v>
      </c>
      <c r="F1" s="63" t="s">
        <v>343</v>
      </c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5" customHeight="1">
      <c r="A2" s="66" t="s">
        <v>639</v>
      </c>
      <c r="B2" s="67" t="s">
        <v>640</v>
      </c>
      <c r="C2" s="68" t="s">
        <v>641</v>
      </c>
      <c r="D2" s="67" t="s">
        <v>642</v>
      </c>
      <c r="E2" s="67" t="s">
        <v>643</v>
      </c>
      <c r="F2" s="69" t="s">
        <v>566</v>
      </c>
    </row>
    <row r="3" spans="1:26" ht="15" customHeight="1">
      <c r="A3" s="66" t="s">
        <v>644</v>
      </c>
      <c r="B3" s="67" t="s">
        <v>645</v>
      </c>
      <c r="C3" s="68" t="s">
        <v>641</v>
      </c>
      <c r="D3" s="67" t="s">
        <v>642</v>
      </c>
      <c r="E3" s="67" t="s">
        <v>646</v>
      </c>
      <c r="F3" s="69" t="s">
        <v>566</v>
      </c>
    </row>
    <row r="4" spans="1:26" ht="15" customHeight="1">
      <c r="A4" s="66" t="s">
        <v>647</v>
      </c>
      <c r="B4" s="67" t="s">
        <v>640</v>
      </c>
      <c r="C4" s="68" t="s">
        <v>648</v>
      </c>
      <c r="D4" s="67">
        <v>2.2000000000000002</v>
      </c>
      <c r="E4" s="67" t="s">
        <v>649</v>
      </c>
      <c r="F4" s="69" t="s">
        <v>566</v>
      </c>
    </row>
    <row r="5" spans="1:26" ht="15" customHeight="1">
      <c r="A5" s="66" t="s">
        <v>650</v>
      </c>
      <c r="B5" s="67">
        <v>1.05</v>
      </c>
      <c r="C5" s="68" t="s">
        <v>651</v>
      </c>
      <c r="D5" s="67" t="s">
        <v>652</v>
      </c>
      <c r="E5" s="67" t="s">
        <v>653</v>
      </c>
      <c r="F5" s="69" t="s">
        <v>557</v>
      </c>
    </row>
    <row r="6" spans="1:26" ht="15" customHeight="1">
      <c r="A6" s="66" t="s">
        <v>650</v>
      </c>
      <c r="B6" s="67" t="s">
        <v>654</v>
      </c>
      <c r="C6" s="68" t="s">
        <v>641</v>
      </c>
      <c r="D6" s="67" t="s">
        <v>642</v>
      </c>
      <c r="E6" s="67" t="s">
        <v>649</v>
      </c>
      <c r="F6" s="69" t="s">
        <v>566</v>
      </c>
    </row>
    <row r="7" spans="1:26" ht="15" customHeight="1">
      <c r="A7" s="66"/>
      <c r="B7" s="70"/>
      <c r="C7" s="68"/>
      <c r="D7" s="70"/>
      <c r="E7" s="67"/>
      <c r="F7" s="67"/>
    </row>
    <row r="8" spans="1:26" ht="15" customHeight="1">
      <c r="A8" s="66" t="s">
        <v>655</v>
      </c>
      <c r="B8" s="67" t="s">
        <v>656</v>
      </c>
      <c r="C8" s="68" t="s">
        <v>651</v>
      </c>
      <c r="D8" s="67" t="s">
        <v>652</v>
      </c>
      <c r="E8" s="67" t="s">
        <v>653</v>
      </c>
      <c r="F8" s="69" t="s">
        <v>573</v>
      </c>
    </row>
    <row r="9" spans="1:26" ht="15" customHeight="1">
      <c r="A9" s="66" t="s">
        <v>657</v>
      </c>
      <c r="B9" s="67" t="s">
        <v>654</v>
      </c>
      <c r="C9" s="68" t="s">
        <v>641</v>
      </c>
      <c r="D9" s="67" t="s">
        <v>642</v>
      </c>
      <c r="E9" s="67" t="s">
        <v>649</v>
      </c>
      <c r="F9" s="69" t="s">
        <v>566</v>
      </c>
    </row>
    <row r="10" spans="1:26" ht="15" customHeight="1">
      <c r="A10" s="66" t="s">
        <v>658</v>
      </c>
      <c r="B10" s="67">
        <v>1.1000000000000001</v>
      </c>
      <c r="C10" s="68" t="s">
        <v>641</v>
      </c>
      <c r="D10" s="67" t="s">
        <v>642</v>
      </c>
      <c r="E10" s="67" t="s">
        <v>643</v>
      </c>
      <c r="F10" s="69" t="s">
        <v>566</v>
      </c>
    </row>
    <row r="11" spans="1:26" ht="15" customHeight="1">
      <c r="A11" s="66" t="s">
        <v>659</v>
      </c>
      <c r="B11" s="67">
        <v>1.1000000000000001</v>
      </c>
      <c r="C11" s="68" t="s">
        <v>648</v>
      </c>
      <c r="D11" s="67">
        <v>2.4</v>
      </c>
      <c r="E11" s="67">
        <v>2.64</v>
      </c>
      <c r="F11" s="69" t="s">
        <v>566</v>
      </c>
    </row>
    <row r="12" spans="1:26" ht="15" customHeight="1">
      <c r="A12" s="66" t="s">
        <v>660</v>
      </c>
      <c r="B12" s="67" t="s">
        <v>656</v>
      </c>
      <c r="C12" s="68" t="s">
        <v>648</v>
      </c>
      <c r="D12" s="67" t="s">
        <v>661</v>
      </c>
      <c r="E12" s="67" t="s">
        <v>662</v>
      </c>
      <c r="F12" s="69" t="s">
        <v>557</v>
      </c>
      <c r="H12" t="s">
        <v>61</v>
      </c>
    </row>
    <row r="13" spans="1:26" ht="15" customHeight="1">
      <c r="A13" s="66"/>
      <c r="B13" s="70"/>
      <c r="C13" s="68"/>
      <c r="D13" s="70"/>
      <c r="E13" s="67"/>
      <c r="F13" s="67"/>
    </row>
    <row r="14" spans="1:26" ht="15" customHeight="1">
      <c r="A14" s="66" t="s">
        <v>663</v>
      </c>
      <c r="B14" s="67" t="s">
        <v>664</v>
      </c>
      <c r="C14" s="68" t="s">
        <v>641</v>
      </c>
      <c r="D14" s="67" t="s">
        <v>642</v>
      </c>
      <c r="E14" s="67" t="s">
        <v>665</v>
      </c>
      <c r="F14" s="69" t="s">
        <v>566</v>
      </c>
    </row>
    <row r="15" spans="1:26" ht="15" customHeight="1">
      <c r="A15" s="66" t="s">
        <v>666</v>
      </c>
      <c r="B15" s="67" t="s">
        <v>645</v>
      </c>
      <c r="C15" s="68" t="s">
        <v>641</v>
      </c>
      <c r="D15" s="67" t="s">
        <v>642</v>
      </c>
      <c r="E15" s="67" t="s">
        <v>646</v>
      </c>
      <c r="F15" s="69" t="s">
        <v>566</v>
      </c>
    </row>
    <row r="16" spans="1:26" ht="15" customHeight="1">
      <c r="A16" s="66" t="s">
        <v>667</v>
      </c>
      <c r="B16" s="67" t="s">
        <v>640</v>
      </c>
      <c r="C16" s="68" t="s">
        <v>641</v>
      </c>
      <c r="D16" s="67" t="s">
        <v>642</v>
      </c>
      <c r="E16" s="67" t="s">
        <v>643</v>
      </c>
      <c r="F16" s="69" t="s">
        <v>566</v>
      </c>
    </row>
    <row r="17" spans="1:6" ht="15" customHeight="1">
      <c r="A17" s="66" t="s">
        <v>668</v>
      </c>
      <c r="B17" s="67" t="s">
        <v>656</v>
      </c>
      <c r="C17" s="68" t="s">
        <v>669</v>
      </c>
      <c r="D17" s="67" t="s">
        <v>670</v>
      </c>
      <c r="E17" s="67" t="s">
        <v>671</v>
      </c>
      <c r="F17" s="69" t="s">
        <v>566</v>
      </c>
    </row>
    <row r="18" spans="1:6" ht="15" customHeight="1">
      <c r="A18" s="66" t="s">
        <v>672</v>
      </c>
      <c r="B18" s="67" t="s">
        <v>654</v>
      </c>
      <c r="C18" s="68" t="s">
        <v>641</v>
      </c>
      <c r="D18" s="67" t="s">
        <v>642</v>
      </c>
      <c r="E18" s="67" t="s">
        <v>649</v>
      </c>
      <c r="F18" s="69" t="s">
        <v>566</v>
      </c>
    </row>
    <row r="19" spans="1:6" ht="15" customHeight="1">
      <c r="A19" s="66"/>
      <c r="B19" s="70"/>
      <c r="C19" s="68"/>
      <c r="D19" s="70"/>
      <c r="E19" s="67"/>
      <c r="F19" s="67"/>
    </row>
    <row r="20" spans="1:6" ht="15" customHeight="1">
      <c r="A20" s="66" t="s">
        <v>673</v>
      </c>
      <c r="B20" s="67" t="s">
        <v>664</v>
      </c>
      <c r="C20" s="68" t="s">
        <v>648</v>
      </c>
      <c r="D20" s="67" t="s">
        <v>661</v>
      </c>
      <c r="E20" s="67" t="s">
        <v>674</v>
      </c>
      <c r="F20" s="69" t="s">
        <v>566</v>
      </c>
    </row>
    <row r="21" spans="1:6" ht="15" customHeight="1">
      <c r="A21" s="66" t="s">
        <v>675</v>
      </c>
      <c r="B21" s="67" t="s">
        <v>664</v>
      </c>
      <c r="C21" s="68" t="s">
        <v>669</v>
      </c>
      <c r="D21" s="67" t="s">
        <v>670</v>
      </c>
      <c r="E21" s="67" t="s">
        <v>676</v>
      </c>
      <c r="F21" s="69" t="s">
        <v>566</v>
      </c>
    </row>
    <row r="22" spans="1:6" ht="15" customHeight="1">
      <c r="A22" s="66" t="s">
        <v>677</v>
      </c>
      <c r="B22" s="67" t="s">
        <v>640</v>
      </c>
      <c r="C22" s="68" t="s">
        <v>648</v>
      </c>
      <c r="D22" s="67" t="s">
        <v>661</v>
      </c>
      <c r="E22" s="67" t="s">
        <v>649</v>
      </c>
      <c r="F22" s="69" t="s">
        <v>566</v>
      </c>
    </row>
    <row r="23" spans="1:6" ht="15" customHeight="1">
      <c r="A23" s="66" t="s">
        <v>678</v>
      </c>
      <c r="B23" s="67" t="s">
        <v>654</v>
      </c>
      <c r="C23" s="68" t="s">
        <v>648</v>
      </c>
      <c r="D23" s="67" t="s">
        <v>661</v>
      </c>
      <c r="E23" s="67" t="s">
        <v>679</v>
      </c>
      <c r="F23" s="69" t="s">
        <v>537</v>
      </c>
    </row>
    <row r="24" spans="1:6" ht="15" customHeight="1">
      <c r="A24" s="66" t="s">
        <v>680</v>
      </c>
      <c r="B24" s="67" t="s">
        <v>656</v>
      </c>
      <c r="C24" s="68" t="s">
        <v>641</v>
      </c>
      <c r="D24" s="67" t="s">
        <v>642</v>
      </c>
      <c r="E24" s="67" t="s">
        <v>681</v>
      </c>
      <c r="F24" s="69" t="s">
        <v>537</v>
      </c>
    </row>
    <row r="25" spans="1:6" ht="15" customHeight="1">
      <c r="A25" s="66"/>
      <c r="B25" s="70"/>
      <c r="C25" s="68"/>
      <c r="D25" s="70"/>
      <c r="E25" s="67"/>
      <c r="F25" s="67"/>
    </row>
    <row r="26" spans="1:6" ht="15" customHeight="1">
      <c r="A26" s="66" t="s">
        <v>682</v>
      </c>
      <c r="B26" s="67" t="s">
        <v>640</v>
      </c>
      <c r="C26" s="68" t="s">
        <v>648</v>
      </c>
      <c r="D26" s="67" t="s">
        <v>661</v>
      </c>
      <c r="E26" s="67" t="s">
        <v>649</v>
      </c>
      <c r="F26" s="69" t="s">
        <v>566</v>
      </c>
    </row>
    <row r="27" spans="1:6" ht="15" customHeight="1">
      <c r="A27" s="66" t="s">
        <v>683</v>
      </c>
      <c r="B27" s="67" t="s">
        <v>645</v>
      </c>
      <c r="C27" s="68" t="s">
        <v>641</v>
      </c>
      <c r="D27" s="67" t="s">
        <v>642</v>
      </c>
      <c r="E27" s="67" t="s">
        <v>646</v>
      </c>
      <c r="F27" s="69" t="s">
        <v>566</v>
      </c>
    </row>
    <row r="28" spans="1:6" ht="15" customHeight="1">
      <c r="A28" s="66" t="s">
        <v>684</v>
      </c>
      <c r="B28" s="67">
        <v>1.8</v>
      </c>
      <c r="C28" s="68" t="s">
        <v>648</v>
      </c>
      <c r="D28" s="67">
        <v>2.2000000000000002</v>
      </c>
      <c r="E28" s="67">
        <v>3.96</v>
      </c>
      <c r="F28" s="69" t="s">
        <v>685</v>
      </c>
    </row>
    <row r="29" spans="1:6" ht="15" customHeight="1">
      <c r="A29" s="66" t="s">
        <v>684</v>
      </c>
      <c r="B29" s="67">
        <v>1.8</v>
      </c>
      <c r="C29" s="68" t="s">
        <v>641</v>
      </c>
      <c r="D29" s="67">
        <v>2.4</v>
      </c>
      <c r="E29" s="67">
        <v>4.32</v>
      </c>
      <c r="F29" s="69" t="s">
        <v>685</v>
      </c>
    </row>
    <row r="30" spans="1:6" ht="15.75" customHeight="1">
      <c r="A30" s="71" t="s">
        <v>684</v>
      </c>
      <c r="B30" s="72">
        <v>1.8</v>
      </c>
      <c r="C30" s="73" t="s">
        <v>686</v>
      </c>
      <c r="D30" s="72" t="s">
        <v>664</v>
      </c>
      <c r="E30" s="72" t="s">
        <v>676</v>
      </c>
      <c r="F30" s="74" t="s">
        <v>685</v>
      </c>
    </row>
    <row r="31" spans="1:6" ht="15.75" customHeight="1">
      <c r="A31" s="110"/>
      <c r="B31" s="111"/>
      <c r="C31" s="110"/>
      <c r="D31" s="111"/>
      <c r="E31" s="111"/>
      <c r="F31" s="112"/>
    </row>
    <row r="32" spans="1:6" ht="12.75" customHeight="1">
      <c r="A32" s="52" t="s">
        <v>573</v>
      </c>
      <c r="B32" s="75"/>
      <c r="D32" s="75"/>
      <c r="E32" s="75"/>
      <c r="F32" s="65"/>
    </row>
    <row r="33" spans="1:6" ht="12.75" customHeight="1">
      <c r="A33" s="52" t="s">
        <v>557</v>
      </c>
      <c r="B33" s="75"/>
      <c r="D33" s="75"/>
      <c r="E33" s="75"/>
      <c r="F33" s="65"/>
    </row>
    <row r="34" spans="1:6" ht="12.75" customHeight="1">
      <c r="A34" s="52" t="s">
        <v>537</v>
      </c>
      <c r="B34" s="75"/>
      <c r="D34" s="75"/>
      <c r="E34" s="75"/>
      <c r="F34" s="65"/>
    </row>
    <row r="35" spans="1:6" ht="12.75" customHeight="1">
      <c r="A35" s="52" t="s">
        <v>566</v>
      </c>
      <c r="B35" s="75"/>
      <c r="D35" s="75"/>
      <c r="E35" s="75"/>
      <c r="F35" s="65"/>
    </row>
    <row r="36" spans="1:6" ht="12.75" customHeight="1">
      <c r="A36" s="52" t="s">
        <v>685</v>
      </c>
      <c r="B36" s="75"/>
      <c r="D36" s="75"/>
      <c r="E36" s="75"/>
      <c r="F36" s="65"/>
    </row>
    <row r="37" spans="1:6" ht="12.75" customHeight="1">
      <c r="B37" s="75"/>
      <c r="D37" s="75"/>
      <c r="E37" s="75"/>
      <c r="F37" s="65"/>
    </row>
    <row r="38" spans="1:6" ht="12.75" customHeight="1">
      <c r="B38" s="75"/>
      <c r="D38" s="75"/>
      <c r="E38" s="75"/>
      <c r="F38" s="65"/>
    </row>
    <row r="39" spans="1:6" ht="12.75" customHeight="1">
      <c r="B39" s="75"/>
      <c r="D39" s="75"/>
      <c r="E39" s="75"/>
      <c r="F39" s="65"/>
    </row>
    <row r="40" spans="1:6" ht="12.75" customHeight="1">
      <c r="B40" s="75"/>
      <c r="D40" s="75"/>
      <c r="E40" s="75"/>
      <c r="F40" s="65"/>
    </row>
    <row r="41" spans="1:6" ht="12.75" customHeight="1">
      <c r="B41" s="75"/>
      <c r="D41" s="75"/>
      <c r="E41" s="75"/>
      <c r="F41" s="65"/>
    </row>
    <row r="42" spans="1:6" ht="12.75" customHeight="1">
      <c r="B42" s="75"/>
      <c r="D42" s="75"/>
      <c r="E42" s="75"/>
      <c r="F42" s="65"/>
    </row>
    <row r="43" spans="1:6" ht="12.75" customHeight="1">
      <c r="B43" s="75"/>
      <c r="D43" s="75"/>
      <c r="E43" s="75"/>
      <c r="F43" s="65"/>
    </row>
    <row r="44" spans="1:6" ht="12.75" customHeight="1">
      <c r="B44" s="75"/>
      <c r="D44" s="75"/>
      <c r="E44" s="75"/>
      <c r="F44" s="65"/>
    </row>
    <row r="45" spans="1:6" ht="12.75" customHeight="1">
      <c r="B45" s="75"/>
      <c r="D45" s="75"/>
      <c r="E45" s="75"/>
      <c r="F45" s="65"/>
    </row>
    <row r="46" spans="1:6" ht="12.75" customHeight="1">
      <c r="B46" s="75"/>
      <c r="D46" s="75"/>
      <c r="E46" s="75"/>
      <c r="F46" s="65"/>
    </row>
    <row r="47" spans="1:6" ht="12.75" customHeight="1">
      <c r="B47" s="75"/>
      <c r="D47" s="75"/>
      <c r="E47" s="75"/>
      <c r="F47" s="65"/>
    </row>
    <row r="48" spans="1:6" ht="12.75" customHeight="1">
      <c r="B48" s="75"/>
      <c r="D48" s="75"/>
      <c r="E48" s="75"/>
      <c r="F48" s="65"/>
    </row>
    <row r="49" spans="2:6" ht="12.75" customHeight="1">
      <c r="B49" s="75"/>
      <c r="D49" s="75"/>
      <c r="E49" s="75"/>
      <c r="F49" s="65"/>
    </row>
    <row r="50" spans="2:6" ht="12.75" customHeight="1">
      <c r="B50" s="75"/>
      <c r="D50" s="75"/>
      <c r="E50" s="75"/>
      <c r="F50" s="65"/>
    </row>
    <row r="51" spans="2:6" ht="12.75" customHeight="1">
      <c r="B51" s="75"/>
      <c r="D51" s="75"/>
      <c r="E51" s="75"/>
      <c r="F51" s="65"/>
    </row>
    <row r="52" spans="2:6" ht="12.75" customHeight="1">
      <c r="B52" s="75"/>
      <c r="D52" s="75"/>
      <c r="E52" s="75"/>
      <c r="F52" s="65"/>
    </row>
    <row r="53" spans="2:6" ht="12.75" customHeight="1">
      <c r="B53" s="75"/>
      <c r="D53" s="75"/>
      <c r="E53" s="75"/>
      <c r="F53" s="65"/>
    </row>
    <row r="54" spans="2:6" ht="12.75" customHeight="1">
      <c r="B54" s="75"/>
      <c r="D54" s="75"/>
      <c r="E54" s="75"/>
      <c r="F54" s="65"/>
    </row>
    <row r="55" spans="2:6" ht="12.75" customHeight="1">
      <c r="B55" s="75"/>
      <c r="D55" s="75"/>
      <c r="E55" s="75"/>
      <c r="F55" s="65"/>
    </row>
    <row r="56" spans="2:6" ht="12.75" customHeight="1">
      <c r="B56" s="75"/>
      <c r="D56" s="75"/>
      <c r="E56" s="75"/>
      <c r="F56" s="65"/>
    </row>
    <row r="57" spans="2:6" ht="12.75" customHeight="1">
      <c r="B57" s="75"/>
      <c r="D57" s="75"/>
      <c r="E57" s="75"/>
      <c r="F57" s="65"/>
    </row>
    <row r="58" spans="2:6" ht="12.75" customHeight="1">
      <c r="B58" s="75"/>
      <c r="D58" s="75"/>
      <c r="E58" s="75"/>
      <c r="F58" s="65"/>
    </row>
    <row r="59" spans="2:6" ht="12.75" customHeight="1">
      <c r="B59" s="75"/>
      <c r="D59" s="75"/>
      <c r="E59" s="75"/>
      <c r="F59" s="65"/>
    </row>
    <row r="60" spans="2:6" ht="12.75" customHeight="1">
      <c r="B60" s="75"/>
      <c r="D60" s="75"/>
      <c r="E60" s="75"/>
      <c r="F60" s="65"/>
    </row>
    <row r="61" spans="2:6" ht="12.75" customHeight="1">
      <c r="B61" s="75"/>
      <c r="D61" s="75"/>
      <c r="E61" s="75"/>
      <c r="F61" s="65"/>
    </row>
    <row r="62" spans="2:6" ht="12.75" customHeight="1">
      <c r="B62" s="75"/>
      <c r="D62" s="75"/>
      <c r="E62" s="75"/>
      <c r="F62" s="65"/>
    </row>
    <row r="63" spans="2:6" ht="12.75" customHeight="1">
      <c r="B63" s="75"/>
      <c r="D63" s="75"/>
      <c r="E63" s="75"/>
      <c r="F63" s="65"/>
    </row>
    <row r="64" spans="2:6" ht="12.75" customHeight="1">
      <c r="B64" s="75"/>
      <c r="D64" s="75"/>
      <c r="E64" s="75"/>
      <c r="F64" s="65"/>
    </row>
    <row r="65" spans="2:6" ht="12.75" customHeight="1">
      <c r="B65" s="75"/>
      <c r="D65" s="75"/>
      <c r="E65" s="75"/>
      <c r="F65" s="65"/>
    </row>
    <row r="66" spans="2:6" ht="12.75" customHeight="1">
      <c r="B66" s="75"/>
      <c r="D66" s="75"/>
      <c r="E66" s="75"/>
      <c r="F66" s="65"/>
    </row>
    <row r="67" spans="2:6" ht="12.75" customHeight="1">
      <c r="B67" s="75"/>
      <c r="D67" s="75"/>
      <c r="E67" s="75"/>
      <c r="F67" s="65"/>
    </row>
    <row r="68" spans="2:6" ht="12.75" customHeight="1">
      <c r="B68" s="75"/>
      <c r="D68" s="75"/>
      <c r="E68" s="75"/>
      <c r="F68" s="65"/>
    </row>
    <row r="69" spans="2:6" ht="12.75" customHeight="1">
      <c r="B69" s="75"/>
      <c r="D69" s="75"/>
      <c r="E69" s="75"/>
      <c r="F69" s="65"/>
    </row>
    <row r="70" spans="2:6" ht="12.75" customHeight="1">
      <c r="B70" s="75"/>
      <c r="D70" s="75"/>
      <c r="E70" s="75"/>
      <c r="F70" s="65"/>
    </row>
    <row r="71" spans="2:6" ht="12.75" customHeight="1">
      <c r="B71" s="75"/>
      <c r="D71" s="75"/>
      <c r="E71" s="75"/>
      <c r="F71" s="65"/>
    </row>
    <row r="72" spans="2:6" ht="12.75" customHeight="1">
      <c r="B72" s="75"/>
      <c r="D72" s="75"/>
      <c r="E72" s="75"/>
      <c r="F72" s="65"/>
    </row>
    <row r="73" spans="2:6" ht="12.75" customHeight="1">
      <c r="B73" s="75"/>
      <c r="D73" s="75"/>
      <c r="E73" s="75"/>
      <c r="F73" s="65"/>
    </row>
    <row r="74" spans="2:6" ht="12.75" customHeight="1">
      <c r="B74" s="75"/>
      <c r="D74" s="75"/>
      <c r="E74" s="75"/>
      <c r="F74" s="65"/>
    </row>
    <row r="75" spans="2:6" ht="12.75" customHeight="1">
      <c r="B75" s="75"/>
      <c r="D75" s="75"/>
      <c r="E75" s="75"/>
      <c r="F75" s="65"/>
    </row>
    <row r="76" spans="2:6" ht="12.75" customHeight="1">
      <c r="B76" s="75"/>
      <c r="D76" s="75"/>
      <c r="E76" s="75"/>
      <c r="F76" s="65"/>
    </row>
    <row r="77" spans="2:6" ht="12.75" customHeight="1">
      <c r="B77" s="75"/>
      <c r="D77" s="75"/>
      <c r="E77" s="75"/>
      <c r="F77" s="65"/>
    </row>
    <row r="78" spans="2:6" ht="12.75" customHeight="1">
      <c r="B78" s="75"/>
      <c r="D78" s="75"/>
      <c r="E78" s="75"/>
      <c r="F78" s="65"/>
    </row>
    <row r="79" spans="2:6" ht="12.75" customHeight="1">
      <c r="B79" s="75"/>
      <c r="D79" s="75"/>
      <c r="E79" s="75"/>
      <c r="F79" s="65"/>
    </row>
    <row r="80" spans="2:6" ht="12.75" customHeight="1">
      <c r="B80" s="75"/>
      <c r="D80" s="75"/>
      <c r="E80" s="75"/>
      <c r="F80" s="65"/>
    </row>
    <row r="81" spans="2:6" ht="12.75" customHeight="1">
      <c r="B81" s="75"/>
      <c r="D81" s="75"/>
      <c r="E81" s="75"/>
      <c r="F81" s="65"/>
    </row>
    <row r="82" spans="2:6" ht="12.75" customHeight="1">
      <c r="B82" s="75"/>
      <c r="D82" s="75"/>
      <c r="E82" s="75"/>
      <c r="F82" s="65"/>
    </row>
    <row r="83" spans="2:6" ht="12.75" customHeight="1">
      <c r="B83" s="75"/>
      <c r="D83" s="75"/>
      <c r="E83" s="75"/>
      <c r="F83" s="65"/>
    </row>
    <row r="84" spans="2:6" ht="12.75" customHeight="1">
      <c r="B84" s="75"/>
      <c r="D84" s="75"/>
      <c r="E84" s="75"/>
      <c r="F84" s="65"/>
    </row>
    <row r="85" spans="2:6" ht="12.75" customHeight="1">
      <c r="B85" s="75"/>
      <c r="D85" s="75"/>
      <c r="E85" s="75"/>
      <c r="F85" s="65"/>
    </row>
    <row r="86" spans="2:6" ht="12.75" customHeight="1">
      <c r="B86" s="75"/>
      <c r="D86" s="75"/>
      <c r="E86" s="75"/>
      <c r="F86" s="65"/>
    </row>
    <row r="87" spans="2:6" ht="12.75" customHeight="1">
      <c r="B87" s="75"/>
      <c r="D87" s="75"/>
      <c r="E87" s="75"/>
      <c r="F87" s="65"/>
    </row>
    <row r="88" spans="2:6" ht="12.75" customHeight="1">
      <c r="B88" s="75"/>
      <c r="D88" s="75"/>
      <c r="E88" s="75"/>
      <c r="F88" s="65"/>
    </row>
    <row r="89" spans="2:6" ht="12.75" customHeight="1">
      <c r="B89" s="75"/>
      <c r="D89" s="75"/>
      <c r="E89" s="75"/>
      <c r="F89" s="65"/>
    </row>
    <row r="90" spans="2:6" ht="12.75" customHeight="1">
      <c r="B90" s="75"/>
      <c r="D90" s="75"/>
      <c r="E90" s="75"/>
      <c r="F90" s="65"/>
    </row>
    <row r="91" spans="2:6" ht="12.75" customHeight="1">
      <c r="B91" s="75"/>
      <c r="D91" s="75"/>
      <c r="E91" s="75"/>
      <c r="F91" s="65"/>
    </row>
    <row r="92" spans="2:6" ht="12.75" customHeight="1">
      <c r="B92" s="75"/>
      <c r="D92" s="75"/>
      <c r="E92" s="75"/>
      <c r="F92" s="65"/>
    </row>
    <row r="93" spans="2:6" ht="12.75" customHeight="1">
      <c r="B93" s="75"/>
      <c r="D93" s="75"/>
      <c r="E93" s="75"/>
      <c r="F93" s="65"/>
    </row>
    <row r="94" spans="2:6" ht="12.75" customHeight="1">
      <c r="B94" s="75"/>
      <c r="D94" s="75"/>
      <c r="E94" s="75"/>
      <c r="F94" s="65"/>
    </row>
    <row r="95" spans="2:6" ht="12.75" customHeight="1">
      <c r="B95" s="75"/>
      <c r="D95" s="75"/>
      <c r="E95" s="75"/>
      <c r="F95" s="65"/>
    </row>
    <row r="96" spans="2:6" ht="12.75" customHeight="1">
      <c r="B96" s="75"/>
      <c r="D96" s="75"/>
      <c r="E96" s="75"/>
      <c r="F96" s="65"/>
    </row>
    <row r="97" spans="2:6" ht="12.75" customHeight="1">
      <c r="B97" s="75"/>
      <c r="D97" s="75"/>
      <c r="E97" s="75"/>
      <c r="F97" s="65"/>
    </row>
    <row r="98" spans="2:6" ht="12.75" customHeight="1">
      <c r="B98" s="75"/>
      <c r="D98" s="75"/>
      <c r="E98" s="75"/>
      <c r="F98" s="65"/>
    </row>
    <row r="99" spans="2:6" ht="12.75" customHeight="1">
      <c r="B99" s="75"/>
      <c r="D99" s="75"/>
      <c r="E99" s="75"/>
      <c r="F99" s="65"/>
    </row>
    <row r="100" spans="2:6" ht="12.75" customHeight="1">
      <c r="B100" s="75"/>
      <c r="D100" s="75"/>
      <c r="E100" s="75"/>
      <c r="F100" s="65"/>
    </row>
    <row r="101" spans="2:6" ht="12.75" customHeight="1">
      <c r="B101" s="75"/>
      <c r="D101" s="75"/>
      <c r="E101" s="75"/>
      <c r="F101" s="65"/>
    </row>
    <row r="102" spans="2:6" ht="12.75" customHeight="1">
      <c r="B102" s="75"/>
      <c r="D102" s="75"/>
      <c r="E102" s="75"/>
      <c r="F102" s="65"/>
    </row>
    <row r="103" spans="2:6" ht="12.75" customHeight="1">
      <c r="B103" s="75"/>
      <c r="D103" s="75"/>
      <c r="E103" s="75"/>
      <c r="F103" s="65"/>
    </row>
    <row r="104" spans="2:6" ht="12.75" customHeight="1">
      <c r="B104" s="75"/>
      <c r="D104" s="75"/>
      <c r="E104" s="75"/>
      <c r="F104" s="65"/>
    </row>
    <row r="105" spans="2:6" ht="12.75" customHeight="1">
      <c r="B105" s="75"/>
      <c r="D105" s="75"/>
      <c r="E105" s="75"/>
      <c r="F105" s="65"/>
    </row>
    <row r="106" spans="2:6" ht="12.75" customHeight="1">
      <c r="B106" s="75"/>
      <c r="D106" s="75"/>
      <c r="E106" s="75"/>
      <c r="F106" s="65"/>
    </row>
    <row r="107" spans="2:6" ht="12.75" customHeight="1">
      <c r="B107" s="75"/>
      <c r="D107" s="75"/>
      <c r="E107" s="75"/>
      <c r="F107" s="65"/>
    </row>
    <row r="108" spans="2:6" ht="12.75" customHeight="1">
      <c r="B108" s="75"/>
      <c r="D108" s="75"/>
      <c r="E108" s="75"/>
      <c r="F108" s="65"/>
    </row>
    <row r="109" spans="2:6" ht="12.75" customHeight="1">
      <c r="B109" s="75"/>
      <c r="D109" s="75"/>
      <c r="E109" s="75"/>
      <c r="F109" s="65"/>
    </row>
    <row r="110" spans="2:6" ht="12.75" customHeight="1">
      <c r="B110" s="75"/>
      <c r="D110" s="75"/>
      <c r="E110" s="75"/>
      <c r="F110" s="65"/>
    </row>
    <row r="111" spans="2:6" ht="12.75" customHeight="1">
      <c r="B111" s="75"/>
      <c r="D111" s="75"/>
      <c r="E111" s="75"/>
      <c r="F111" s="65"/>
    </row>
    <row r="112" spans="2:6" ht="12.75" customHeight="1">
      <c r="B112" s="75"/>
      <c r="D112" s="75"/>
      <c r="E112" s="75"/>
      <c r="F112" s="65"/>
    </row>
    <row r="113" spans="2:6" ht="12.75" customHeight="1">
      <c r="B113" s="75"/>
      <c r="D113" s="75"/>
      <c r="E113" s="75"/>
      <c r="F113" s="65"/>
    </row>
    <row r="114" spans="2:6" ht="12.75" customHeight="1">
      <c r="B114" s="75"/>
      <c r="D114" s="75"/>
      <c r="E114" s="75"/>
      <c r="F114" s="65"/>
    </row>
    <row r="115" spans="2:6" ht="12.75" customHeight="1">
      <c r="B115" s="75"/>
      <c r="D115" s="75"/>
      <c r="E115" s="75"/>
      <c r="F115" s="65"/>
    </row>
    <row r="116" spans="2:6" ht="12.75" customHeight="1">
      <c r="B116" s="75"/>
      <c r="D116" s="75"/>
      <c r="E116" s="75"/>
      <c r="F116" s="65"/>
    </row>
    <row r="117" spans="2:6" ht="12.75" customHeight="1">
      <c r="B117" s="75"/>
      <c r="D117" s="75"/>
      <c r="E117" s="75"/>
      <c r="F117" s="65"/>
    </row>
    <row r="118" spans="2:6" ht="12.75" customHeight="1">
      <c r="B118" s="75"/>
      <c r="D118" s="75"/>
      <c r="E118" s="75"/>
      <c r="F118" s="65"/>
    </row>
    <row r="119" spans="2:6" ht="12.75" customHeight="1">
      <c r="B119" s="75"/>
      <c r="D119" s="75"/>
      <c r="E119" s="75"/>
      <c r="F119" s="65"/>
    </row>
    <row r="120" spans="2:6" ht="12.75" customHeight="1">
      <c r="B120" s="75"/>
      <c r="D120" s="75"/>
      <c r="E120" s="75"/>
      <c r="F120" s="65"/>
    </row>
    <row r="121" spans="2:6" ht="12.75" customHeight="1">
      <c r="B121" s="75"/>
      <c r="D121" s="75"/>
      <c r="E121" s="75"/>
      <c r="F121" s="65"/>
    </row>
    <row r="122" spans="2:6" ht="12.75" customHeight="1">
      <c r="B122" s="75"/>
      <c r="D122" s="75"/>
      <c r="E122" s="75"/>
      <c r="F122" s="65"/>
    </row>
    <row r="123" spans="2:6" ht="12.75" customHeight="1">
      <c r="B123" s="75"/>
      <c r="D123" s="75"/>
      <c r="E123" s="75"/>
      <c r="F123" s="65"/>
    </row>
    <row r="124" spans="2:6" ht="12.75" customHeight="1">
      <c r="B124" s="75"/>
      <c r="D124" s="75"/>
      <c r="E124" s="75"/>
      <c r="F124" s="65"/>
    </row>
    <row r="125" spans="2:6" ht="12.75" customHeight="1">
      <c r="B125" s="75"/>
      <c r="D125" s="75"/>
      <c r="E125" s="75"/>
      <c r="F125" s="65"/>
    </row>
    <row r="126" spans="2:6" ht="12.75" customHeight="1">
      <c r="B126" s="75"/>
      <c r="D126" s="75"/>
      <c r="E126" s="75"/>
      <c r="F126" s="65"/>
    </row>
    <row r="127" spans="2:6" ht="12.75" customHeight="1">
      <c r="B127" s="75"/>
      <c r="D127" s="75"/>
      <c r="E127" s="75"/>
      <c r="F127" s="65"/>
    </row>
    <row r="128" spans="2:6" ht="12.75" customHeight="1">
      <c r="B128" s="75"/>
      <c r="D128" s="75"/>
      <c r="E128" s="75"/>
      <c r="F128" s="65"/>
    </row>
    <row r="129" spans="2:6" ht="12.75" customHeight="1">
      <c r="B129" s="75"/>
      <c r="D129" s="75"/>
      <c r="E129" s="75"/>
      <c r="F129" s="65"/>
    </row>
    <row r="130" spans="2:6" ht="12.75" customHeight="1">
      <c r="B130" s="75"/>
      <c r="D130" s="75"/>
      <c r="E130" s="75"/>
      <c r="F130" s="65"/>
    </row>
    <row r="131" spans="2:6" ht="12.75" customHeight="1">
      <c r="B131" s="75"/>
      <c r="D131" s="75"/>
      <c r="E131" s="75"/>
      <c r="F131" s="65"/>
    </row>
    <row r="132" spans="2:6" ht="12.75" customHeight="1">
      <c r="B132" s="75"/>
      <c r="D132" s="75"/>
      <c r="E132" s="75"/>
      <c r="F132" s="65"/>
    </row>
    <row r="133" spans="2:6" ht="12.75" customHeight="1">
      <c r="B133" s="75"/>
      <c r="D133" s="75"/>
      <c r="E133" s="75"/>
      <c r="F133" s="65"/>
    </row>
    <row r="134" spans="2:6" ht="12.75" customHeight="1">
      <c r="B134" s="75"/>
      <c r="D134" s="75"/>
      <c r="E134" s="75"/>
      <c r="F134" s="65"/>
    </row>
    <row r="135" spans="2:6" ht="12.75" customHeight="1">
      <c r="B135" s="75"/>
      <c r="D135" s="75"/>
      <c r="E135" s="75"/>
      <c r="F135" s="65"/>
    </row>
    <row r="136" spans="2:6" ht="12.75" customHeight="1">
      <c r="B136" s="75"/>
      <c r="D136" s="75"/>
      <c r="E136" s="75"/>
      <c r="F136" s="65"/>
    </row>
    <row r="137" spans="2:6" ht="12.75" customHeight="1">
      <c r="B137" s="75"/>
      <c r="D137" s="75"/>
      <c r="E137" s="75"/>
      <c r="F137" s="65"/>
    </row>
    <row r="138" spans="2:6" ht="12.75" customHeight="1">
      <c r="B138" s="75"/>
      <c r="D138" s="75"/>
      <c r="E138" s="75"/>
      <c r="F138" s="65"/>
    </row>
    <row r="139" spans="2:6" ht="12.75" customHeight="1">
      <c r="B139" s="75"/>
      <c r="D139" s="75"/>
      <c r="E139" s="75"/>
      <c r="F139" s="65"/>
    </row>
    <row r="140" spans="2:6" ht="12.75" customHeight="1">
      <c r="B140" s="75"/>
      <c r="D140" s="75"/>
      <c r="E140" s="75"/>
      <c r="F140" s="65"/>
    </row>
    <row r="141" spans="2:6" ht="12.75" customHeight="1">
      <c r="B141" s="75"/>
      <c r="D141" s="75"/>
      <c r="E141" s="75"/>
      <c r="F141" s="65"/>
    </row>
    <row r="142" spans="2:6" ht="12.75" customHeight="1">
      <c r="B142" s="75"/>
      <c r="D142" s="75"/>
      <c r="E142" s="75"/>
      <c r="F142" s="65"/>
    </row>
    <row r="143" spans="2:6" ht="12.75" customHeight="1">
      <c r="B143" s="75"/>
      <c r="D143" s="75"/>
      <c r="E143" s="75"/>
      <c r="F143" s="65"/>
    </row>
    <row r="144" spans="2:6" ht="12.75" customHeight="1">
      <c r="B144" s="75"/>
      <c r="D144" s="75"/>
      <c r="E144" s="75"/>
      <c r="F144" s="65"/>
    </row>
    <row r="145" spans="2:6" ht="12.75" customHeight="1">
      <c r="B145" s="75"/>
      <c r="D145" s="75"/>
      <c r="E145" s="75"/>
      <c r="F145" s="65"/>
    </row>
    <row r="146" spans="2:6" ht="12.75" customHeight="1">
      <c r="B146" s="75"/>
      <c r="D146" s="75"/>
      <c r="E146" s="75"/>
      <c r="F146" s="65"/>
    </row>
    <row r="147" spans="2:6" ht="12.75" customHeight="1">
      <c r="B147" s="75"/>
      <c r="D147" s="75"/>
      <c r="E147" s="75"/>
      <c r="F147" s="65"/>
    </row>
    <row r="148" spans="2:6" ht="12.75" customHeight="1">
      <c r="B148" s="75"/>
      <c r="D148" s="75"/>
      <c r="E148" s="75"/>
      <c r="F148" s="65"/>
    </row>
    <row r="149" spans="2:6" ht="12.75" customHeight="1">
      <c r="B149" s="75"/>
      <c r="D149" s="75"/>
      <c r="E149" s="75"/>
      <c r="F149" s="65"/>
    </row>
    <row r="150" spans="2:6" ht="12.75" customHeight="1">
      <c r="B150" s="75"/>
      <c r="D150" s="75"/>
      <c r="E150" s="75"/>
      <c r="F150" s="65"/>
    </row>
    <row r="151" spans="2:6" ht="12.75" customHeight="1">
      <c r="B151" s="75"/>
      <c r="D151" s="75"/>
      <c r="E151" s="75"/>
      <c r="F151" s="65"/>
    </row>
    <row r="152" spans="2:6" ht="12.75" customHeight="1">
      <c r="B152" s="75"/>
      <c r="D152" s="75"/>
      <c r="E152" s="75"/>
      <c r="F152" s="65"/>
    </row>
    <row r="153" spans="2:6" ht="12.75" customHeight="1">
      <c r="B153" s="75"/>
      <c r="D153" s="75"/>
      <c r="E153" s="75"/>
      <c r="F153" s="65"/>
    </row>
    <row r="154" spans="2:6" ht="12.75" customHeight="1">
      <c r="B154" s="75"/>
      <c r="D154" s="75"/>
      <c r="E154" s="75"/>
      <c r="F154" s="65"/>
    </row>
    <row r="155" spans="2:6" ht="12.75" customHeight="1">
      <c r="B155" s="75"/>
      <c r="D155" s="75"/>
      <c r="E155" s="75"/>
      <c r="F155" s="65"/>
    </row>
    <row r="156" spans="2:6" ht="12.75" customHeight="1">
      <c r="B156" s="75"/>
      <c r="D156" s="75"/>
      <c r="E156" s="75"/>
      <c r="F156" s="65"/>
    </row>
    <row r="157" spans="2:6" ht="12.75" customHeight="1">
      <c r="B157" s="75"/>
      <c r="D157" s="75"/>
      <c r="E157" s="75"/>
      <c r="F157" s="65"/>
    </row>
    <row r="158" spans="2:6" ht="12.75" customHeight="1">
      <c r="B158" s="75"/>
      <c r="D158" s="75"/>
      <c r="E158" s="75"/>
      <c r="F158" s="65"/>
    </row>
    <row r="159" spans="2:6" ht="12.75" customHeight="1">
      <c r="B159" s="75"/>
      <c r="D159" s="75"/>
      <c r="E159" s="75"/>
      <c r="F159" s="65"/>
    </row>
    <row r="160" spans="2:6" ht="12.75" customHeight="1">
      <c r="B160" s="75"/>
      <c r="D160" s="75"/>
      <c r="E160" s="75"/>
      <c r="F160" s="65"/>
    </row>
    <row r="161" spans="2:6" ht="12.75" customHeight="1">
      <c r="B161" s="75"/>
      <c r="D161" s="75"/>
      <c r="E161" s="75"/>
      <c r="F161" s="65"/>
    </row>
    <row r="162" spans="2:6" ht="12.75" customHeight="1">
      <c r="B162" s="75"/>
      <c r="D162" s="75"/>
      <c r="E162" s="75"/>
      <c r="F162" s="65"/>
    </row>
    <row r="163" spans="2:6" ht="12.75" customHeight="1">
      <c r="B163" s="75"/>
      <c r="D163" s="75"/>
      <c r="E163" s="75"/>
      <c r="F163" s="65"/>
    </row>
    <row r="164" spans="2:6" ht="12.75" customHeight="1">
      <c r="B164" s="75"/>
      <c r="D164" s="75"/>
      <c r="E164" s="75"/>
      <c r="F164" s="65"/>
    </row>
    <row r="165" spans="2:6" ht="12.75" customHeight="1">
      <c r="B165" s="75"/>
      <c r="D165" s="75"/>
      <c r="E165" s="75"/>
      <c r="F165" s="65"/>
    </row>
    <row r="166" spans="2:6" ht="12.75" customHeight="1">
      <c r="B166" s="75"/>
      <c r="D166" s="75"/>
      <c r="E166" s="75"/>
      <c r="F166" s="65"/>
    </row>
    <row r="167" spans="2:6" ht="12.75" customHeight="1">
      <c r="B167" s="75"/>
      <c r="D167" s="75"/>
      <c r="E167" s="75"/>
      <c r="F167" s="65"/>
    </row>
    <row r="168" spans="2:6" ht="12.75" customHeight="1">
      <c r="B168" s="75"/>
      <c r="D168" s="75"/>
      <c r="E168" s="75"/>
      <c r="F168" s="65"/>
    </row>
    <row r="169" spans="2:6" ht="12.75" customHeight="1">
      <c r="B169" s="75"/>
      <c r="D169" s="75"/>
      <c r="E169" s="75"/>
      <c r="F169" s="65"/>
    </row>
    <row r="170" spans="2:6" ht="12.75" customHeight="1">
      <c r="B170" s="75"/>
      <c r="D170" s="75"/>
      <c r="E170" s="75"/>
      <c r="F170" s="65"/>
    </row>
    <row r="171" spans="2:6" ht="12.75" customHeight="1">
      <c r="B171" s="75"/>
      <c r="D171" s="75"/>
      <c r="E171" s="75"/>
      <c r="F171" s="65"/>
    </row>
    <row r="172" spans="2:6" ht="12.75" customHeight="1">
      <c r="B172" s="75"/>
      <c r="D172" s="75"/>
      <c r="E172" s="75"/>
      <c r="F172" s="65"/>
    </row>
    <row r="173" spans="2:6" ht="12.75" customHeight="1">
      <c r="B173" s="75"/>
      <c r="D173" s="75"/>
      <c r="E173" s="75"/>
      <c r="F173" s="65"/>
    </row>
    <row r="174" spans="2:6" ht="12.75" customHeight="1">
      <c r="B174" s="75"/>
      <c r="D174" s="75"/>
      <c r="E174" s="75"/>
      <c r="F174" s="65"/>
    </row>
    <row r="175" spans="2:6" ht="12.75" customHeight="1">
      <c r="B175" s="75"/>
      <c r="D175" s="75"/>
      <c r="E175" s="75"/>
      <c r="F175" s="65"/>
    </row>
    <row r="176" spans="2:6" ht="12.75" customHeight="1">
      <c r="B176" s="75"/>
      <c r="D176" s="75"/>
      <c r="E176" s="75"/>
      <c r="F176" s="65"/>
    </row>
    <row r="177" spans="2:6" ht="12.75" customHeight="1">
      <c r="B177" s="75"/>
      <c r="D177" s="75"/>
      <c r="E177" s="75"/>
      <c r="F177" s="65"/>
    </row>
    <row r="178" spans="2:6" ht="12.75" customHeight="1">
      <c r="B178" s="75"/>
      <c r="D178" s="75"/>
      <c r="E178" s="75"/>
      <c r="F178" s="65"/>
    </row>
    <row r="179" spans="2:6" ht="12.75" customHeight="1">
      <c r="B179" s="75"/>
      <c r="D179" s="75"/>
      <c r="E179" s="75"/>
      <c r="F179" s="65"/>
    </row>
    <row r="180" spans="2:6" ht="12.75" customHeight="1">
      <c r="B180" s="75"/>
      <c r="D180" s="75"/>
      <c r="E180" s="75"/>
      <c r="F180" s="65"/>
    </row>
    <row r="181" spans="2:6" ht="12.75" customHeight="1">
      <c r="B181" s="75"/>
      <c r="D181" s="75"/>
      <c r="E181" s="75"/>
      <c r="F181" s="65"/>
    </row>
    <row r="182" spans="2:6" ht="12.75" customHeight="1">
      <c r="B182" s="75"/>
      <c r="D182" s="75"/>
      <c r="E182" s="75"/>
      <c r="F182" s="65"/>
    </row>
    <row r="183" spans="2:6" ht="12.75" customHeight="1">
      <c r="B183" s="75"/>
      <c r="D183" s="75"/>
      <c r="E183" s="75"/>
      <c r="F183" s="65"/>
    </row>
    <row r="184" spans="2:6" ht="12.75" customHeight="1">
      <c r="B184" s="75"/>
      <c r="D184" s="75"/>
      <c r="E184" s="75"/>
      <c r="F184" s="65"/>
    </row>
    <row r="185" spans="2:6" ht="12.75" customHeight="1">
      <c r="B185" s="75"/>
      <c r="D185" s="75"/>
      <c r="E185" s="75"/>
      <c r="F185" s="65"/>
    </row>
    <row r="186" spans="2:6" ht="12.75" customHeight="1">
      <c r="B186" s="75"/>
      <c r="D186" s="75"/>
      <c r="E186" s="75"/>
      <c r="F186" s="65"/>
    </row>
    <row r="187" spans="2:6" ht="12.75" customHeight="1">
      <c r="B187" s="75"/>
      <c r="D187" s="75"/>
      <c r="E187" s="75"/>
      <c r="F187" s="65"/>
    </row>
    <row r="188" spans="2:6" ht="12.75" customHeight="1">
      <c r="B188" s="75"/>
      <c r="D188" s="75"/>
      <c r="E188" s="75"/>
      <c r="F188" s="65"/>
    </row>
    <row r="189" spans="2:6" ht="12.75" customHeight="1">
      <c r="B189" s="75"/>
      <c r="D189" s="75"/>
      <c r="E189" s="75"/>
      <c r="F189" s="65"/>
    </row>
    <row r="190" spans="2:6" ht="12.75" customHeight="1">
      <c r="B190" s="75"/>
      <c r="D190" s="75"/>
      <c r="E190" s="75"/>
      <c r="F190" s="65"/>
    </row>
    <row r="191" spans="2:6" ht="12.75" customHeight="1">
      <c r="B191" s="75"/>
      <c r="D191" s="75"/>
      <c r="E191" s="75"/>
      <c r="F191" s="65"/>
    </row>
    <row r="192" spans="2:6" ht="12.75" customHeight="1">
      <c r="B192" s="75"/>
      <c r="D192" s="75"/>
      <c r="E192" s="75"/>
      <c r="F192" s="65"/>
    </row>
    <row r="193" spans="2:6" ht="12.75" customHeight="1">
      <c r="B193" s="75"/>
      <c r="D193" s="75"/>
      <c r="E193" s="75"/>
      <c r="F193" s="65"/>
    </row>
    <row r="194" spans="2:6" ht="12.75" customHeight="1">
      <c r="B194" s="75"/>
      <c r="D194" s="75"/>
      <c r="E194" s="75"/>
      <c r="F194" s="65"/>
    </row>
    <row r="195" spans="2:6" ht="12.75" customHeight="1">
      <c r="B195" s="75"/>
      <c r="D195" s="75"/>
      <c r="E195" s="75"/>
      <c r="F195" s="65"/>
    </row>
    <row r="196" spans="2:6" ht="12.75" customHeight="1">
      <c r="B196" s="75"/>
      <c r="D196" s="75"/>
      <c r="E196" s="75"/>
      <c r="F196" s="65"/>
    </row>
    <row r="197" spans="2:6" ht="12.75" customHeight="1">
      <c r="B197" s="75"/>
      <c r="D197" s="75"/>
      <c r="E197" s="75"/>
      <c r="F197" s="65"/>
    </row>
    <row r="198" spans="2:6" ht="12.75" customHeight="1">
      <c r="B198" s="75"/>
      <c r="D198" s="75"/>
      <c r="E198" s="75"/>
      <c r="F198" s="65"/>
    </row>
    <row r="199" spans="2:6" ht="12.75" customHeight="1">
      <c r="B199" s="75"/>
      <c r="D199" s="75"/>
      <c r="E199" s="75"/>
      <c r="F199" s="65"/>
    </row>
    <row r="200" spans="2:6" ht="12.75" customHeight="1">
      <c r="B200" s="75"/>
      <c r="D200" s="75"/>
      <c r="E200" s="75"/>
      <c r="F200" s="65"/>
    </row>
    <row r="201" spans="2:6" ht="12.75" customHeight="1">
      <c r="B201" s="75"/>
      <c r="D201" s="75"/>
      <c r="E201" s="75"/>
      <c r="F201" s="65"/>
    </row>
    <row r="202" spans="2:6" ht="12.75" customHeight="1">
      <c r="B202" s="75"/>
      <c r="D202" s="75"/>
      <c r="E202" s="75"/>
      <c r="F202" s="65"/>
    </row>
    <row r="203" spans="2:6" ht="12.75" customHeight="1">
      <c r="B203" s="75"/>
      <c r="D203" s="75"/>
      <c r="E203" s="75"/>
      <c r="F203" s="65"/>
    </row>
    <row r="204" spans="2:6" ht="12.75" customHeight="1">
      <c r="B204" s="75"/>
      <c r="D204" s="75"/>
      <c r="E204" s="75"/>
      <c r="F204" s="65"/>
    </row>
    <row r="205" spans="2:6" ht="12.75" customHeight="1">
      <c r="B205" s="75"/>
      <c r="D205" s="75"/>
      <c r="E205" s="75"/>
      <c r="F205" s="65"/>
    </row>
    <row r="206" spans="2:6" ht="12.75" customHeight="1">
      <c r="B206" s="75"/>
      <c r="D206" s="75"/>
      <c r="E206" s="75"/>
      <c r="F206" s="65"/>
    </row>
    <row r="207" spans="2:6" ht="12.75" customHeight="1">
      <c r="B207" s="75"/>
      <c r="D207" s="75"/>
      <c r="E207" s="75"/>
      <c r="F207" s="65"/>
    </row>
    <row r="208" spans="2:6" ht="12.75" customHeight="1">
      <c r="B208" s="75"/>
      <c r="D208" s="75"/>
      <c r="E208" s="75"/>
      <c r="F208" s="65"/>
    </row>
    <row r="209" spans="2:6" ht="12.75" customHeight="1">
      <c r="B209" s="75"/>
      <c r="D209" s="75"/>
      <c r="E209" s="75"/>
      <c r="F209" s="65"/>
    </row>
    <row r="210" spans="2:6" ht="12.75" customHeight="1">
      <c r="B210" s="75"/>
      <c r="D210" s="75"/>
      <c r="E210" s="75"/>
      <c r="F210" s="65"/>
    </row>
    <row r="211" spans="2:6" ht="12.75" customHeight="1">
      <c r="B211" s="75"/>
      <c r="D211" s="75"/>
      <c r="E211" s="75"/>
      <c r="F211" s="65"/>
    </row>
    <row r="212" spans="2:6" ht="12.75" customHeight="1">
      <c r="B212" s="75"/>
      <c r="D212" s="75"/>
      <c r="E212" s="75"/>
      <c r="F212" s="65"/>
    </row>
    <row r="213" spans="2:6" ht="12.75" customHeight="1">
      <c r="B213" s="75"/>
      <c r="D213" s="75"/>
      <c r="E213" s="75"/>
      <c r="F213" s="65"/>
    </row>
    <row r="214" spans="2:6" ht="12.75" customHeight="1">
      <c r="B214" s="75"/>
      <c r="D214" s="75"/>
      <c r="E214" s="75"/>
      <c r="F214" s="65"/>
    </row>
    <row r="215" spans="2:6" ht="12.75" customHeight="1">
      <c r="B215" s="75"/>
      <c r="D215" s="75"/>
      <c r="E215" s="75"/>
      <c r="F215" s="65"/>
    </row>
    <row r="216" spans="2:6" ht="12.75" customHeight="1">
      <c r="B216" s="75"/>
      <c r="D216" s="75"/>
      <c r="E216" s="75"/>
      <c r="F216" s="65"/>
    </row>
    <row r="217" spans="2:6" ht="12.75" customHeight="1">
      <c r="B217" s="75"/>
      <c r="D217" s="75"/>
      <c r="E217" s="75"/>
      <c r="F217" s="65"/>
    </row>
    <row r="218" spans="2:6" ht="12.75" customHeight="1">
      <c r="B218" s="75"/>
      <c r="D218" s="75"/>
      <c r="E218" s="75"/>
      <c r="F218" s="65"/>
    </row>
    <row r="219" spans="2:6" ht="12.75" customHeight="1">
      <c r="B219" s="75"/>
      <c r="D219" s="75"/>
      <c r="E219" s="75"/>
      <c r="F219" s="65"/>
    </row>
    <row r="220" spans="2:6" ht="12.75" customHeight="1">
      <c r="B220" s="75"/>
      <c r="D220" s="75"/>
      <c r="E220" s="75"/>
      <c r="F220" s="65"/>
    </row>
    <row r="221" spans="2:6" ht="12.75" customHeight="1">
      <c r="B221" s="75"/>
      <c r="D221" s="75"/>
      <c r="E221" s="75"/>
      <c r="F221" s="65"/>
    </row>
    <row r="222" spans="2:6" ht="12.75" customHeight="1">
      <c r="B222" s="75"/>
      <c r="D222" s="75"/>
      <c r="E222" s="75"/>
      <c r="F222" s="65"/>
    </row>
    <row r="223" spans="2:6" ht="12.75" customHeight="1">
      <c r="B223" s="75"/>
      <c r="D223" s="75"/>
      <c r="E223" s="75"/>
      <c r="F223" s="65"/>
    </row>
    <row r="224" spans="2:6" ht="12.75" customHeight="1">
      <c r="B224" s="75"/>
      <c r="D224" s="75"/>
      <c r="E224" s="75"/>
      <c r="F224" s="65"/>
    </row>
    <row r="225" spans="2:6" ht="12.75" customHeight="1">
      <c r="B225" s="75"/>
      <c r="D225" s="75"/>
      <c r="E225" s="75"/>
      <c r="F225" s="65"/>
    </row>
    <row r="226" spans="2:6" ht="12.75" customHeight="1">
      <c r="B226" s="75"/>
      <c r="D226" s="75"/>
      <c r="E226" s="75"/>
      <c r="F226" s="65"/>
    </row>
    <row r="227" spans="2:6" ht="12.75" customHeight="1">
      <c r="B227" s="75"/>
      <c r="D227" s="75"/>
      <c r="E227" s="75"/>
      <c r="F227" s="65"/>
    </row>
    <row r="228" spans="2:6" ht="12.75" customHeight="1">
      <c r="B228" s="75"/>
      <c r="D228" s="75"/>
      <c r="E228" s="75"/>
      <c r="F228" s="65"/>
    </row>
    <row r="229" spans="2:6" ht="12.75" customHeight="1">
      <c r="B229" s="75"/>
      <c r="D229" s="75"/>
      <c r="E229" s="75"/>
      <c r="F229" s="65"/>
    </row>
    <row r="230" spans="2:6" ht="12.75" customHeight="1">
      <c r="B230" s="75"/>
      <c r="D230" s="75"/>
      <c r="E230" s="75"/>
      <c r="F230" s="65"/>
    </row>
    <row r="231" spans="2:6" ht="12.75" customHeight="1">
      <c r="B231" s="75"/>
      <c r="D231" s="75"/>
      <c r="E231" s="75"/>
      <c r="F231" s="65"/>
    </row>
    <row r="232" spans="2:6" ht="12.75" customHeight="1">
      <c r="B232" s="75"/>
      <c r="D232" s="75"/>
      <c r="E232" s="75"/>
      <c r="F232" s="65"/>
    </row>
    <row r="233" spans="2:6" ht="12.75" customHeight="1">
      <c r="B233" s="75"/>
      <c r="D233" s="75"/>
      <c r="E233" s="75"/>
      <c r="F233" s="65"/>
    </row>
    <row r="234" spans="2:6" ht="12.75" customHeight="1">
      <c r="B234" s="75"/>
      <c r="D234" s="75"/>
      <c r="E234" s="75"/>
      <c r="F234" s="65"/>
    </row>
    <row r="235" spans="2:6" ht="12.75" customHeight="1">
      <c r="B235" s="75"/>
      <c r="D235" s="75"/>
      <c r="E235" s="75"/>
      <c r="F235" s="65"/>
    </row>
    <row r="236" spans="2:6" ht="12.75" customHeight="1">
      <c r="B236" s="75"/>
      <c r="D236" s="75"/>
      <c r="E236" s="75"/>
      <c r="F236" s="65"/>
    </row>
    <row r="237" spans="2:6" ht="12.75" customHeight="1">
      <c r="B237" s="75"/>
      <c r="D237" s="75"/>
      <c r="E237" s="75"/>
      <c r="F237" s="65"/>
    </row>
    <row r="238" spans="2:6" ht="12.75" customHeight="1">
      <c r="B238" s="75"/>
      <c r="D238" s="75"/>
      <c r="E238" s="75"/>
      <c r="F238" s="65"/>
    </row>
    <row r="239" spans="2:6" ht="12.75" customHeight="1">
      <c r="B239" s="75"/>
      <c r="D239" s="75"/>
      <c r="E239" s="75"/>
      <c r="F239" s="65"/>
    </row>
    <row r="240" spans="2:6" ht="12.75" customHeight="1">
      <c r="B240" s="75"/>
      <c r="D240" s="75"/>
      <c r="E240" s="75"/>
      <c r="F240" s="65"/>
    </row>
    <row r="241" spans="2:6" ht="12.75" customHeight="1">
      <c r="B241" s="75"/>
      <c r="D241" s="75"/>
      <c r="E241" s="75"/>
      <c r="F241" s="65"/>
    </row>
    <row r="242" spans="2:6" ht="12.75" customHeight="1">
      <c r="B242" s="75"/>
      <c r="D242" s="75"/>
      <c r="E242" s="75"/>
      <c r="F242" s="65"/>
    </row>
    <row r="243" spans="2:6" ht="12.75" customHeight="1">
      <c r="B243" s="75"/>
      <c r="D243" s="75"/>
      <c r="E243" s="75"/>
      <c r="F243" s="65"/>
    </row>
    <row r="244" spans="2:6" ht="12.75" customHeight="1">
      <c r="B244" s="75"/>
      <c r="D244" s="75"/>
      <c r="E244" s="75"/>
      <c r="F244" s="65"/>
    </row>
    <row r="245" spans="2:6" ht="12.75" customHeight="1">
      <c r="B245" s="75"/>
      <c r="D245" s="75"/>
      <c r="E245" s="75"/>
      <c r="F245" s="65"/>
    </row>
    <row r="246" spans="2:6" ht="12.75" customHeight="1">
      <c r="B246" s="75"/>
      <c r="D246" s="75"/>
      <c r="E246" s="75"/>
      <c r="F246" s="65"/>
    </row>
    <row r="247" spans="2:6" ht="12.75" customHeight="1">
      <c r="B247" s="75"/>
      <c r="D247" s="75"/>
      <c r="E247" s="75"/>
      <c r="F247" s="65"/>
    </row>
    <row r="248" spans="2:6" ht="12.75" customHeight="1">
      <c r="B248" s="75"/>
      <c r="D248" s="75"/>
      <c r="E248" s="75"/>
      <c r="F248" s="65"/>
    </row>
    <row r="249" spans="2:6" ht="12.75" customHeight="1">
      <c r="B249" s="75"/>
      <c r="D249" s="75"/>
      <c r="E249" s="75"/>
      <c r="F249" s="65"/>
    </row>
    <row r="250" spans="2:6" ht="12.75" customHeight="1">
      <c r="B250" s="75"/>
      <c r="D250" s="75"/>
      <c r="E250" s="75"/>
      <c r="F250" s="65"/>
    </row>
    <row r="251" spans="2:6" ht="12.75" customHeight="1">
      <c r="B251" s="75"/>
      <c r="D251" s="75"/>
      <c r="E251" s="75"/>
      <c r="F251" s="65"/>
    </row>
    <row r="252" spans="2:6" ht="12.75" customHeight="1">
      <c r="B252" s="75"/>
      <c r="D252" s="75"/>
      <c r="E252" s="75"/>
      <c r="F252" s="65"/>
    </row>
    <row r="253" spans="2:6" ht="12.75" customHeight="1">
      <c r="B253" s="75"/>
      <c r="D253" s="75"/>
      <c r="E253" s="75"/>
      <c r="F253" s="65"/>
    </row>
    <row r="254" spans="2:6" ht="12.75" customHeight="1">
      <c r="B254" s="75"/>
      <c r="D254" s="75"/>
      <c r="E254" s="75"/>
      <c r="F254" s="65"/>
    </row>
    <row r="255" spans="2:6" ht="12.75" customHeight="1">
      <c r="B255" s="75"/>
      <c r="D255" s="75"/>
      <c r="E255" s="75"/>
      <c r="F255" s="65"/>
    </row>
    <row r="256" spans="2:6" ht="12.75" customHeight="1">
      <c r="B256" s="75"/>
      <c r="D256" s="75"/>
      <c r="E256" s="75"/>
      <c r="F256" s="65"/>
    </row>
    <row r="257" spans="2:6" ht="12.75" customHeight="1">
      <c r="B257" s="75"/>
      <c r="D257" s="75"/>
      <c r="E257" s="75"/>
      <c r="F257" s="65"/>
    </row>
    <row r="258" spans="2:6" ht="12.75" customHeight="1">
      <c r="B258" s="75"/>
      <c r="D258" s="75"/>
      <c r="E258" s="75"/>
      <c r="F258" s="65"/>
    </row>
    <row r="259" spans="2:6" ht="12.75" customHeight="1">
      <c r="B259" s="75"/>
      <c r="D259" s="75"/>
      <c r="E259" s="75"/>
      <c r="F259" s="65"/>
    </row>
    <row r="260" spans="2:6" ht="12.75" customHeight="1">
      <c r="B260" s="75"/>
      <c r="D260" s="75"/>
      <c r="E260" s="75"/>
      <c r="F260" s="65"/>
    </row>
    <row r="261" spans="2:6" ht="12.75" customHeight="1">
      <c r="B261" s="75"/>
      <c r="D261" s="75"/>
      <c r="E261" s="75"/>
      <c r="F261" s="65"/>
    </row>
    <row r="262" spans="2:6" ht="12.75" customHeight="1">
      <c r="B262" s="75"/>
      <c r="D262" s="75"/>
      <c r="E262" s="75"/>
      <c r="F262" s="65"/>
    </row>
    <row r="263" spans="2:6" ht="12.75" customHeight="1">
      <c r="B263" s="75"/>
      <c r="D263" s="75"/>
      <c r="E263" s="75"/>
      <c r="F263" s="65"/>
    </row>
    <row r="264" spans="2:6" ht="12.75" customHeight="1">
      <c r="B264" s="75"/>
      <c r="D264" s="75"/>
      <c r="E264" s="75"/>
      <c r="F264" s="65"/>
    </row>
    <row r="265" spans="2:6" ht="12.75" customHeight="1">
      <c r="B265" s="75"/>
      <c r="D265" s="75"/>
      <c r="E265" s="75"/>
      <c r="F265" s="65"/>
    </row>
    <row r="266" spans="2:6" ht="12.75" customHeight="1">
      <c r="B266" s="75"/>
      <c r="D266" s="75"/>
      <c r="E266" s="75"/>
      <c r="F266" s="65"/>
    </row>
    <row r="267" spans="2:6" ht="12.75" customHeight="1">
      <c r="B267" s="75"/>
      <c r="D267" s="75"/>
      <c r="E267" s="75"/>
      <c r="F267" s="65"/>
    </row>
    <row r="268" spans="2:6" ht="12.75" customHeight="1">
      <c r="B268" s="75"/>
      <c r="D268" s="75"/>
      <c r="E268" s="75"/>
      <c r="F268" s="65"/>
    </row>
    <row r="269" spans="2:6" ht="12.75" customHeight="1">
      <c r="B269" s="75"/>
      <c r="D269" s="75"/>
      <c r="E269" s="75"/>
      <c r="F269" s="65"/>
    </row>
    <row r="270" spans="2:6" ht="12.75" customHeight="1">
      <c r="B270" s="75"/>
      <c r="D270" s="75"/>
      <c r="E270" s="75"/>
      <c r="F270" s="65"/>
    </row>
    <row r="271" spans="2:6" ht="12.75" customHeight="1">
      <c r="B271" s="75"/>
      <c r="D271" s="75"/>
      <c r="E271" s="75"/>
      <c r="F271" s="65"/>
    </row>
    <row r="272" spans="2:6" ht="12.75" customHeight="1">
      <c r="B272" s="75"/>
      <c r="D272" s="75"/>
      <c r="E272" s="75"/>
      <c r="F272" s="65"/>
    </row>
    <row r="273" spans="2:6" ht="12.75" customHeight="1">
      <c r="B273" s="75"/>
      <c r="D273" s="75"/>
      <c r="E273" s="75"/>
      <c r="F273" s="65"/>
    </row>
    <row r="274" spans="2:6" ht="12.75" customHeight="1">
      <c r="B274" s="75"/>
      <c r="D274" s="75"/>
      <c r="E274" s="75"/>
      <c r="F274" s="65"/>
    </row>
    <row r="275" spans="2:6" ht="12.75" customHeight="1">
      <c r="B275" s="75"/>
      <c r="D275" s="75"/>
      <c r="E275" s="75"/>
      <c r="F275" s="65"/>
    </row>
    <row r="276" spans="2:6" ht="12.75" customHeight="1">
      <c r="B276" s="75"/>
      <c r="D276" s="75"/>
      <c r="E276" s="75"/>
      <c r="F276" s="65"/>
    </row>
    <row r="277" spans="2:6" ht="12.75" customHeight="1">
      <c r="B277" s="75"/>
      <c r="D277" s="75"/>
      <c r="E277" s="75"/>
      <c r="F277" s="65"/>
    </row>
    <row r="278" spans="2:6" ht="12.75" customHeight="1">
      <c r="B278" s="75"/>
      <c r="D278" s="75"/>
      <c r="E278" s="75"/>
      <c r="F278" s="65"/>
    </row>
    <row r="279" spans="2:6" ht="12.75" customHeight="1">
      <c r="B279" s="75"/>
      <c r="D279" s="75"/>
      <c r="E279" s="75"/>
      <c r="F279" s="65"/>
    </row>
    <row r="280" spans="2:6" ht="12.75" customHeight="1">
      <c r="B280" s="75"/>
      <c r="D280" s="75"/>
      <c r="E280" s="75"/>
      <c r="F280" s="65"/>
    </row>
    <row r="281" spans="2:6" ht="12.75" customHeight="1">
      <c r="B281" s="75"/>
      <c r="D281" s="75"/>
      <c r="E281" s="75"/>
      <c r="F281" s="65"/>
    </row>
    <row r="282" spans="2:6" ht="12.75" customHeight="1">
      <c r="B282" s="75"/>
      <c r="D282" s="75"/>
      <c r="E282" s="75"/>
      <c r="F282" s="65"/>
    </row>
    <row r="283" spans="2:6" ht="12.75" customHeight="1">
      <c r="B283" s="75"/>
      <c r="D283" s="75"/>
      <c r="E283" s="75"/>
      <c r="F283" s="65"/>
    </row>
    <row r="284" spans="2:6" ht="12.75" customHeight="1">
      <c r="B284" s="75"/>
      <c r="D284" s="75"/>
      <c r="E284" s="75"/>
      <c r="F284" s="65"/>
    </row>
    <row r="285" spans="2:6" ht="12.75" customHeight="1">
      <c r="B285" s="75"/>
      <c r="D285" s="75"/>
      <c r="E285" s="75"/>
      <c r="F285" s="65"/>
    </row>
    <row r="286" spans="2:6" ht="12.75" customHeight="1">
      <c r="B286" s="75"/>
      <c r="D286" s="75"/>
      <c r="E286" s="75"/>
      <c r="F286" s="65"/>
    </row>
    <row r="287" spans="2:6" ht="12.75" customHeight="1">
      <c r="B287" s="75"/>
      <c r="D287" s="75"/>
      <c r="E287" s="75"/>
      <c r="F287" s="65"/>
    </row>
    <row r="288" spans="2:6" ht="12.75" customHeight="1">
      <c r="B288" s="75"/>
      <c r="D288" s="75"/>
      <c r="E288" s="75"/>
      <c r="F288" s="65"/>
    </row>
    <row r="289" spans="2:6" ht="12.75" customHeight="1">
      <c r="B289" s="75"/>
      <c r="D289" s="75"/>
      <c r="E289" s="75"/>
      <c r="F289" s="65"/>
    </row>
    <row r="290" spans="2:6" ht="12.75" customHeight="1">
      <c r="B290" s="75"/>
      <c r="D290" s="75"/>
      <c r="E290" s="75"/>
      <c r="F290" s="65"/>
    </row>
    <row r="291" spans="2:6" ht="12.75" customHeight="1">
      <c r="B291" s="75"/>
      <c r="D291" s="75"/>
      <c r="E291" s="75"/>
      <c r="F291" s="65"/>
    </row>
    <row r="292" spans="2:6" ht="12.75" customHeight="1">
      <c r="B292" s="75"/>
      <c r="D292" s="75"/>
      <c r="E292" s="75"/>
      <c r="F292" s="65"/>
    </row>
    <row r="293" spans="2:6" ht="12.75" customHeight="1">
      <c r="B293" s="75"/>
      <c r="D293" s="75"/>
      <c r="E293" s="75"/>
      <c r="F293" s="65"/>
    </row>
    <row r="294" spans="2:6" ht="12.75" customHeight="1">
      <c r="B294" s="75"/>
      <c r="D294" s="75"/>
      <c r="E294" s="75"/>
      <c r="F294" s="65"/>
    </row>
    <row r="295" spans="2:6" ht="12.75" customHeight="1">
      <c r="B295" s="75"/>
      <c r="D295" s="75"/>
      <c r="E295" s="75"/>
      <c r="F295" s="65"/>
    </row>
    <row r="296" spans="2:6" ht="12.75" customHeight="1">
      <c r="B296" s="75"/>
      <c r="D296" s="75"/>
      <c r="E296" s="75"/>
      <c r="F296" s="65"/>
    </row>
    <row r="297" spans="2:6" ht="12.75" customHeight="1">
      <c r="B297" s="75"/>
      <c r="D297" s="75"/>
      <c r="E297" s="75"/>
      <c r="F297" s="65"/>
    </row>
    <row r="298" spans="2:6" ht="12.75" customHeight="1">
      <c r="B298" s="75"/>
      <c r="D298" s="75"/>
      <c r="E298" s="75"/>
      <c r="F298" s="65"/>
    </row>
    <row r="299" spans="2:6" ht="12.75" customHeight="1">
      <c r="B299" s="75"/>
      <c r="D299" s="75"/>
      <c r="E299" s="75"/>
      <c r="F299" s="65"/>
    </row>
    <row r="300" spans="2:6" ht="12.75" customHeight="1">
      <c r="B300" s="75"/>
      <c r="D300" s="75"/>
      <c r="E300" s="75"/>
      <c r="F300" s="65"/>
    </row>
    <row r="301" spans="2:6" ht="12.75" customHeight="1">
      <c r="B301" s="75"/>
      <c r="D301" s="75"/>
      <c r="E301" s="75"/>
      <c r="F301" s="65"/>
    </row>
    <row r="302" spans="2:6" ht="12.75" customHeight="1">
      <c r="B302" s="75"/>
      <c r="D302" s="75"/>
      <c r="E302" s="75"/>
      <c r="F302" s="65"/>
    </row>
    <row r="303" spans="2:6" ht="12.75" customHeight="1">
      <c r="B303" s="75"/>
      <c r="D303" s="75"/>
      <c r="E303" s="75"/>
      <c r="F303" s="65"/>
    </row>
    <row r="304" spans="2:6" ht="12.75" customHeight="1">
      <c r="B304" s="75"/>
      <c r="D304" s="75"/>
      <c r="E304" s="75"/>
      <c r="F304" s="65"/>
    </row>
    <row r="305" spans="2:6" ht="12.75" customHeight="1">
      <c r="B305" s="75"/>
      <c r="D305" s="75"/>
      <c r="E305" s="75"/>
      <c r="F305" s="65"/>
    </row>
    <row r="306" spans="2:6" ht="12.75" customHeight="1">
      <c r="B306" s="75"/>
      <c r="D306" s="75"/>
      <c r="E306" s="75"/>
      <c r="F306" s="65"/>
    </row>
    <row r="307" spans="2:6" ht="12.75" customHeight="1">
      <c r="B307" s="75"/>
      <c r="D307" s="75"/>
      <c r="E307" s="75"/>
      <c r="F307" s="65"/>
    </row>
    <row r="308" spans="2:6" ht="12.75" customHeight="1">
      <c r="B308" s="75"/>
      <c r="D308" s="75"/>
      <c r="E308" s="75"/>
      <c r="F308" s="65"/>
    </row>
    <row r="309" spans="2:6" ht="12.75" customHeight="1">
      <c r="B309" s="75"/>
      <c r="D309" s="75"/>
      <c r="E309" s="75"/>
      <c r="F309" s="65"/>
    </row>
    <row r="310" spans="2:6" ht="12.75" customHeight="1">
      <c r="B310" s="75"/>
      <c r="D310" s="75"/>
      <c r="E310" s="75"/>
      <c r="F310" s="65"/>
    </row>
    <row r="311" spans="2:6" ht="12.75" customHeight="1">
      <c r="B311" s="75"/>
      <c r="D311" s="75"/>
      <c r="E311" s="75"/>
      <c r="F311" s="65"/>
    </row>
    <row r="312" spans="2:6" ht="12.75" customHeight="1">
      <c r="B312" s="75"/>
      <c r="D312" s="75"/>
      <c r="E312" s="75"/>
      <c r="F312" s="65"/>
    </row>
    <row r="313" spans="2:6" ht="12.75" customHeight="1">
      <c r="B313" s="75"/>
      <c r="D313" s="75"/>
      <c r="E313" s="75"/>
      <c r="F313" s="65"/>
    </row>
    <row r="314" spans="2:6" ht="12.75" customHeight="1">
      <c r="B314" s="75"/>
      <c r="D314" s="75"/>
      <c r="E314" s="75"/>
      <c r="F314" s="65"/>
    </row>
    <row r="315" spans="2:6" ht="12.75" customHeight="1">
      <c r="B315" s="75"/>
      <c r="D315" s="75"/>
      <c r="E315" s="75"/>
      <c r="F315" s="65"/>
    </row>
    <row r="316" spans="2:6" ht="12.75" customHeight="1">
      <c r="B316" s="75"/>
      <c r="D316" s="75"/>
      <c r="E316" s="75"/>
      <c r="F316" s="65"/>
    </row>
    <row r="317" spans="2:6" ht="12.75" customHeight="1">
      <c r="B317" s="75"/>
      <c r="D317" s="75"/>
      <c r="E317" s="75"/>
      <c r="F317" s="65"/>
    </row>
    <row r="318" spans="2:6" ht="12.75" customHeight="1">
      <c r="B318" s="75"/>
      <c r="D318" s="75"/>
      <c r="E318" s="75"/>
      <c r="F318" s="65"/>
    </row>
    <row r="319" spans="2:6" ht="12.75" customHeight="1">
      <c r="B319" s="75"/>
      <c r="D319" s="75"/>
      <c r="E319" s="75"/>
      <c r="F319" s="65"/>
    </row>
    <row r="320" spans="2:6" ht="12.75" customHeight="1">
      <c r="B320" s="75"/>
      <c r="D320" s="75"/>
      <c r="E320" s="75"/>
      <c r="F320" s="65"/>
    </row>
    <row r="321" spans="2:6" ht="12.75" customHeight="1">
      <c r="B321" s="75"/>
      <c r="D321" s="75"/>
      <c r="E321" s="75"/>
      <c r="F321" s="65"/>
    </row>
    <row r="322" spans="2:6" ht="12.75" customHeight="1">
      <c r="B322" s="75"/>
      <c r="D322" s="75"/>
      <c r="E322" s="75"/>
      <c r="F322" s="65"/>
    </row>
    <row r="323" spans="2:6" ht="12.75" customHeight="1">
      <c r="B323" s="75"/>
      <c r="D323" s="75"/>
      <c r="E323" s="75"/>
      <c r="F323" s="65"/>
    </row>
    <row r="324" spans="2:6" ht="12.75" customHeight="1">
      <c r="B324" s="75"/>
      <c r="D324" s="75"/>
      <c r="E324" s="75"/>
      <c r="F324" s="65"/>
    </row>
    <row r="325" spans="2:6" ht="12.75" customHeight="1">
      <c r="B325" s="75"/>
      <c r="D325" s="75"/>
      <c r="E325" s="75"/>
      <c r="F325" s="65"/>
    </row>
    <row r="326" spans="2:6" ht="12.75" customHeight="1">
      <c r="B326" s="75"/>
      <c r="D326" s="75"/>
      <c r="E326" s="75"/>
      <c r="F326" s="65"/>
    </row>
    <row r="327" spans="2:6" ht="12.75" customHeight="1">
      <c r="B327" s="75"/>
      <c r="D327" s="75"/>
      <c r="E327" s="75"/>
      <c r="F327" s="65"/>
    </row>
    <row r="328" spans="2:6" ht="12.75" customHeight="1">
      <c r="B328" s="75"/>
      <c r="D328" s="75"/>
      <c r="E328" s="75"/>
      <c r="F328" s="65"/>
    </row>
    <row r="329" spans="2:6" ht="12.75" customHeight="1">
      <c r="B329" s="75"/>
      <c r="D329" s="75"/>
      <c r="E329" s="75"/>
      <c r="F329" s="65"/>
    </row>
    <row r="330" spans="2:6" ht="12.75" customHeight="1">
      <c r="B330" s="75"/>
      <c r="D330" s="75"/>
      <c r="E330" s="75"/>
      <c r="F330" s="65"/>
    </row>
    <row r="331" spans="2:6" ht="12.75" customHeight="1">
      <c r="B331" s="75"/>
      <c r="D331" s="75"/>
      <c r="E331" s="75"/>
      <c r="F331" s="65"/>
    </row>
    <row r="332" spans="2:6" ht="12.75" customHeight="1">
      <c r="B332" s="75"/>
      <c r="D332" s="75"/>
      <c r="E332" s="75"/>
      <c r="F332" s="65"/>
    </row>
    <row r="333" spans="2:6" ht="12.75" customHeight="1">
      <c r="B333" s="75"/>
      <c r="D333" s="75"/>
      <c r="E333" s="75"/>
      <c r="F333" s="65"/>
    </row>
    <row r="334" spans="2:6" ht="12.75" customHeight="1">
      <c r="B334" s="75"/>
      <c r="D334" s="75"/>
      <c r="E334" s="75"/>
      <c r="F334" s="65"/>
    </row>
    <row r="335" spans="2:6" ht="12.75" customHeight="1">
      <c r="B335" s="75"/>
      <c r="D335" s="75"/>
      <c r="E335" s="75"/>
      <c r="F335" s="65"/>
    </row>
    <row r="336" spans="2:6" ht="12.75" customHeight="1">
      <c r="B336" s="75"/>
      <c r="D336" s="75"/>
      <c r="E336" s="75"/>
      <c r="F336" s="65"/>
    </row>
    <row r="337" spans="2:6" ht="12.75" customHeight="1">
      <c r="B337" s="75"/>
      <c r="D337" s="75"/>
      <c r="E337" s="75"/>
      <c r="F337" s="65"/>
    </row>
    <row r="338" spans="2:6" ht="12.75" customHeight="1">
      <c r="B338" s="75"/>
      <c r="D338" s="75"/>
      <c r="E338" s="75"/>
      <c r="F338" s="65"/>
    </row>
    <row r="339" spans="2:6" ht="12.75" customHeight="1">
      <c r="B339" s="75"/>
      <c r="D339" s="75"/>
      <c r="E339" s="75"/>
      <c r="F339" s="65"/>
    </row>
    <row r="340" spans="2:6" ht="12.75" customHeight="1">
      <c r="B340" s="75"/>
      <c r="D340" s="75"/>
      <c r="E340" s="75"/>
      <c r="F340" s="65"/>
    </row>
    <row r="341" spans="2:6" ht="12.75" customHeight="1">
      <c r="B341" s="75"/>
      <c r="D341" s="75"/>
      <c r="E341" s="75"/>
      <c r="F341" s="65"/>
    </row>
    <row r="342" spans="2:6" ht="12.75" customHeight="1">
      <c r="B342" s="75"/>
      <c r="D342" s="75"/>
      <c r="E342" s="75"/>
      <c r="F342" s="65"/>
    </row>
    <row r="343" spans="2:6" ht="12.75" customHeight="1">
      <c r="B343" s="75"/>
      <c r="D343" s="75"/>
      <c r="E343" s="75"/>
      <c r="F343" s="65"/>
    </row>
    <row r="344" spans="2:6" ht="12.75" customHeight="1">
      <c r="B344" s="75"/>
      <c r="D344" s="75"/>
      <c r="E344" s="75"/>
      <c r="F344" s="65"/>
    </row>
    <row r="345" spans="2:6" ht="12.75" customHeight="1">
      <c r="B345" s="75"/>
      <c r="D345" s="75"/>
      <c r="E345" s="75"/>
      <c r="F345" s="65"/>
    </row>
    <row r="346" spans="2:6" ht="12.75" customHeight="1">
      <c r="B346" s="75"/>
      <c r="D346" s="75"/>
      <c r="E346" s="75"/>
      <c r="F346" s="65"/>
    </row>
    <row r="347" spans="2:6" ht="12.75" customHeight="1">
      <c r="B347" s="75"/>
      <c r="D347" s="75"/>
      <c r="E347" s="75"/>
      <c r="F347" s="65"/>
    </row>
    <row r="348" spans="2:6" ht="12.75" customHeight="1">
      <c r="B348" s="75"/>
      <c r="D348" s="75"/>
      <c r="E348" s="75"/>
      <c r="F348" s="65"/>
    </row>
    <row r="349" spans="2:6" ht="12.75" customHeight="1">
      <c r="B349" s="75"/>
      <c r="D349" s="75"/>
      <c r="E349" s="75"/>
      <c r="F349" s="65"/>
    </row>
    <row r="350" spans="2:6" ht="12.75" customHeight="1">
      <c r="B350" s="75"/>
      <c r="D350" s="75"/>
      <c r="E350" s="75"/>
      <c r="F350" s="65"/>
    </row>
    <row r="351" spans="2:6" ht="12.75" customHeight="1">
      <c r="B351" s="75"/>
      <c r="D351" s="75"/>
      <c r="E351" s="75"/>
      <c r="F351" s="65"/>
    </row>
    <row r="352" spans="2:6" ht="12.75" customHeight="1">
      <c r="B352" s="75"/>
      <c r="D352" s="75"/>
      <c r="E352" s="75"/>
      <c r="F352" s="65"/>
    </row>
    <row r="353" spans="2:6" ht="12.75" customHeight="1">
      <c r="B353" s="75"/>
      <c r="D353" s="75"/>
      <c r="E353" s="75"/>
      <c r="F353" s="65"/>
    </row>
    <row r="354" spans="2:6" ht="12.75" customHeight="1">
      <c r="B354" s="75"/>
      <c r="D354" s="75"/>
      <c r="E354" s="75"/>
      <c r="F354" s="65"/>
    </row>
    <row r="355" spans="2:6" ht="12.75" customHeight="1">
      <c r="B355" s="75"/>
      <c r="D355" s="75"/>
      <c r="E355" s="75"/>
      <c r="F355" s="65"/>
    </row>
    <row r="356" spans="2:6" ht="12.75" customHeight="1">
      <c r="B356" s="75"/>
      <c r="D356" s="75"/>
      <c r="E356" s="75"/>
      <c r="F356" s="65"/>
    </row>
    <row r="357" spans="2:6" ht="12.75" customHeight="1">
      <c r="B357" s="75"/>
      <c r="D357" s="75"/>
      <c r="E357" s="75"/>
      <c r="F357" s="65"/>
    </row>
    <row r="358" spans="2:6" ht="12.75" customHeight="1">
      <c r="B358" s="75"/>
      <c r="D358" s="75"/>
      <c r="E358" s="75"/>
      <c r="F358" s="65"/>
    </row>
    <row r="359" spans="2:6" ht="12.75" customHeight="1">
      <c r="B359" s="75"/>
      <c r="D359" s="75"/>
      <c r="E359" s="75"/>
      <c r="F359" s="65"/>
    </row>
    <row r="360" spans="2:6" ht="12.75" customHeight="1">
      <c r="B360" s="75"/>
      <c r="D360" s="75"/>
      <c r="E360" s="75"/>
      <c r="F360" s="65"/>
    </row>
    <row r="361" spans="2:6" ht="12.75" customHeight="1">
      <c r="B361" s="75"/>
      <c r="D361" s="75"/>
      <c r="E361" s="75"/>
      <c r="F361" s="65"/>
    </row>
    <row r="362" spans="2:6" ht="12.75" customHeight="1">
      <c r="B362" s="75"/>
      <c r="D362" s="75"/>
      <c r="E362" s="75"/>
      <c r="F362" s="65"/>
    </row>
    <row r="363" spans="2:6" ht="12.75" customHeight="1">
      <c r="B363" s="75"/>
      <c r="D363" s="75"/>
      <c r="E363" s="75"/>
      <c r="F363" s="65"/>
    </row>
    <row r="364" spans="2:6" ht="12.75" customHeight="1">
      <c r="B364" s="75"/>
      <c r="D364" s="75"/>
      <c r="E364" s="75"/>
      <c r="F364" s="65"/>
    </row>
    <row r="365" spans="2:6" ht="12.75" customHeight="1">
      <c r="B365" s="75"/>
      <c r="D365" s="75"/>
      <c r="E365" s="75"/>
      <c r="F365" s="65"/>
    </row>
    <row r="366" spans="2:6" ht="12.75" customHeight="1">
      <c r="B366" s="75"/>
      <c r="D366" s="75"/>
      <c r="E366" s="75"/>
      <c r="F366" s="65"/>
    </row>
    <row r="367" spans="2:6" ht="12.75" customHeight="1">
      <c r="B367" s="75"/>
      <c r="D367" s="75"/>
      <c r="E367" s="75"/>
      <c r="F367" s="65"/>
    </row>
    <row r="368" spans="2:6" ht="12.75" customHeight="1">
      <c r="B368" s="75"/>
      <c r="D368" s="75"/>
      <c r="E368" s="75"/>
      <c r="F368" s="65"/>
    </row>
    <row r="369" spans="2:6" ht="12.75" customHeight="1">
      <c r="B369" s="75"/>
      <c r="D369" s="75"/>
      <c r="E369" s="75"/>
      <c r="F369" s="65"/>
    </row>
    <row r="370" spans="2:6" ht="12.75" customHeight="1">
      <c r="B370" s="75"/>
      <c r="D370" s="75"/>
      <c r="E370" s="75"/>
      <c r="F370" s="65"/>
    </row>
    <row r="371" spans="2:6" ht="12.75" customHeight="1">
      <c r="B371" s="75"/>
      <c r="D371" s="75"/>
      <c r="E371" s="75"/>
      <c r="F371" s="65"/>
    </row>
    <row r="372" spans="2:6" ht="12.75" customHeight="1">
      <c r="B372" s="75"/>
      <c r="D372" s="75"/>
      <c r="E372" s="75"/>
      <c r="F372" s="65"/>
    </row>
    <row r="373" spans="2:6" ht="12.75" customHeight="1">
      <c r="B373" s="75"/>
      <c r="D373" s="75"/>
      <c r="E373" s="75"/>
      <c r="F373" s="65"/>
    </row>
    <row r="374" spans="2:6" ht="12.75" customHeight="1">
      <c r="B374" s="75"/>
      <c r="D374" s="75"/>
      <c r="E374" s="75"/>
      <c r="F374" s="65"/>
    </row>
    <row r="375" spans="2:6" ht="12.75" customHeight="1">
      <c r="B375" s="75"/>
      <c r="D375" s="75"/>
      <c r="E375" s="75"/>
      <c r="F375" s="65"/>
    </row>
    <row r="376" spans="2:6" ht="12.75" customHeight="1">
      <c r="B376" s="75"/>
      <c r="D376" s="75"/>
      <c r="E376" s="75"/>
      <c r="F376" s="65"/>
    </row>
    <row r="377" spans="2:6" ht="12.75" customHeight="1">
      <c r="B377" s="75"/>
      <c r="D377" s="75"/>
      <c r="E377" s="75"/>
      <c r="F377" s="65"/>
    </row>
    <row r="378" spans="2:6" ht="12.75" customHeight="1">
      <c r="B378" s="75"/>
      <c r="D378" s="75"/>
      <c r="E378" s="75"/>
      <c r="F378" s="65"/>
    </row>
    <row r="379" spans="2:6" ht="12.75" customHeight="1">
      <c r="B379" s="75"/>
      <c r="D379" s="75"/>
      <c r="E379" s="75"/>
      <c r="F379" s="65"/>
    </row>
    <row r="380" spans="2:6" ht="12.75" customHeight="1">
      <c r="B380" s="75"/>
      <c r="D380" s="75"/>
      <c r="E380" s="75"/>
      <c r="F380" s="65"/>
    </row>
    <row r="381" spans="2:6" ht="12.75" customHeight="1">
      <c r="B381" s="75"/>
      <c r="D381" s="75"/>
      <c r="E381" s="75"/>
      <c r="F381" s="65"/>
    </row>
    <row r="382" spans="2:6" ht="12.75" customHeight="1">
      <c r="B382" s="75"/>
      <c r="D382" s="75"/>
      <c r="E382" s="75"/>
      <c r="F382" s="65"/>
    </row>
    <row r="383" spans="2:6" ht="12.75" customHeight="1">
      <c r="B383" s="75"/>
      <c r="D383" s="75"/>
      <c r="E383" s="75"/>
      <c r="F383" s="65"/>
    </row>
    <row r="384" spans="2:6" ht="12.75" customHeight="1">
      <c r="B384" s="75"/>
      <c r="D384" s="75"/>
      <c r="E384" s="75"/>
      <c r="F384" s="65"/>
    </row>
    <row r="385" spans="2:6" ht="12.75" customHeight="1">
      <c r="B385" s="75"/>
      <c r="D385" s="75"/>
      <c r="E385" s="75"/>
      <c r="F385" s="65"/>
    </row>
    <row r="386" spans="2:6" ht="12.75" customHeight="1">
      <c r="B386" s="75"/>
      <c r="D386" s="75"/>
      <c r="E386" s="75"/>
      <c r="F386" s="65"/>
    </row>
    <row r="387" spans="2:6" ht="12.75" customHeight="1">
      <c r="B387" s="75"/>
      <c r="D387" s="75"/>
      <c r="E387" s="75"/>
      <c r="F387" s="65"/>
    </row>
    <row r="388" spans="2:6" ht="12.75" customHeight="1">
      <c r="B388" s="75"/>
      <c r="D388" s="75"/>
      <c r="E388" s="75"/>
      <c r="F388" s="65"/>
    </row>
    <row r="389" spans="2:6" ht="12.75" customHeight="1">
      <c r="B389" s="75"/>
      <c r="D389" s="75"/>
      <c r="E389" s="75"/>
      <c r="F389" s="65"/>
    </row>
    <row r="390" spans="2:6" ht="12.75" customHeight="1">
      <c r="B390" s="75"/>
      <c r="D390" s="75"/>
      <c r="E390" s="75"/>
      <c r="F390" s="65"/>
    </row>
    <row r="391" spans="2:6" ht="12.75" customHeight="1">
      <c r="B391" s="75"/>
      <c r="D391" s="75"/>
      <c r="E391" s="75"/>
      <c r="F391" s="65"/>
    </row>
    <row r="392" spans="2:6" ht="12.75" customHeight="1">
      <c r="B392" s="75"/>
      <c r="D392" s="75"/>
      <c r="E392" s="75"/>
      <c r="F392" s="65"/>
    </row>
    <row r="393" spans="2:6" ht="12.75" customHeight="1">
      <c r="B393" s="75"/>
      <c r="D393" s="75"/>
      <c r="E393" s="75"/>
      <c r="F393" s="65"/>
    </row>
    <row r="394" spans="2:6" ht="12.75" customHeight="1">
      <c r="B394" s="75"/>
      <c r="D394" s="75"/>
      <c r="E394" s="75"/>
      <c r="F394" s="65"/>
    </row>
    <row r="395" spans="2:6" ht="12.75" customHeight="1">
      <c r="B395" s="75"/>
      <c r="D395" s="75"/>
      <c r="E395" s="75"/>
      <c r="F395" s="65"/>
    </row>
    <row r="396" spans="2:6" ht="12.75" customHeight="1">
      <c r="B396" s="75"/>
      <c r="D396" s="75"/>
      <c r="E396" s="75"/>
      <c r="F396" s="65"/>
    </row>
    <row r="397" spans="2:6" ht="12.75" customHeight="1">
      <c r="B397" s="75"/>
      <c r="D397" s="75"/>
      <c r="E397" s="75"/>
      <c r="F397" s="65"/>
    </row>
    <row r="398" spans="2:6" ht="12.75" customHeight="1">
      <c r="B398" s="75"/>
      <c r="D398" s="75"/>
      <c r="E398" s="75"/>
      <c r="F398" s="65"/>
    </row>
    <row r="399" spans="2:6" ht="12.75" customHeight="1">
      <c r="B399" s="75"/>
      <c r="D399" s="75"/>
      <c r="E399" s="75"/>
      <c r="F399" s="65"/>
    </row>
    <row r="400" spans="2:6" ht="12.75" customHeight="1">
      <c r="B400" s="75"/>
      <c r="D400" s="75"/>
      <c r="E400" s="75"/>
      <c r="F400" s="65"/>
    </row>
    <row r="401" spans="2:6" ht="12.75" customHeight="1">
      <c r="B401" s="75"/>
      <c r="D401" s="75"/>
      <c r="E401" s="75"/>
      <c r="F401" s="65"/>
    </row>
    <row r="402" spans="2:6" ht="12.75" customHeight="1">
      <c r="B402" s="75"/>
      <c r="D402" s="75"/>
      <c r="E402" s="75"/>
      <c r="F402" s="65"/>
    </row>
    <row r="403" spans="2:6" ht="12.75" customHeight="1">
      <c r="B403" s="75"/>
      <c r="D403" s="75"/>
      <c r="E403" s="75"/>
      <c r="F403" s="65"/>
    </row>
    <row r="404" spans="2:6" ht="12.75" customHeight="1">
      <c r="B404" s="75"/>
      <c r="D404" s="75"/>
      <c r="E404" s="75"/>
      <c r="F404" s="65"/>
    </row>
    <row r="405" spans="2:6" ht="12.75" customHeight="1">
      <c r="B405" s="75"/>
      <c r="D405" s="75"/>
      <c r="E405" s="75"/>
      <c r="F405" s="65"/>
    </row>
    <row r="406" spans="2:6" ht="12.75" customHeight="1">
      <c r="B406" s="75"/>
      <c r="D406" s="75"/>
      <c r="E406" s="75"/>
      <c r="F406" s="65"/>
    </row>
    <row r="407" spans="2:6" ht="12.75" customHeight="1">
      <c r="B407" s="75"/>
      <c r="D407" s="75"/>
      <c r="E407" s="75"/>
      <c r="F407" s="65"/>
    </row>
    <row r="408" spans="2:6" ht="12.75" customHeight="1">
      <c r="B408" s="75"/>
      <c r="D408" s="75"/>
      <c r="E408" s="75"/>
      <c r="F408" s="65"/>
    </row>
    <row r="409" spans="2:6" ht="12.75" customHeight="1">
      <c r="B409" s="75"/>
      <c r="D409" s="75"/>
      <c r="E409" s="75"/>
      <c r="F409" s="65"/>
    </row>
    <row r="410" spans="2:6" ht="12.75" customHeight="1">
      <c r="B410" s="75"/>
      <c r="D410" s="75"/>
      <c r="E410" s="75"/>
      <c r="F410" s="65"/>
    </row>
    <row r="411" spans="2:6" ht="12.75" customHeight="1">
      <c r="B411" s="75"/>
      <c r="D411" s="75"/>
      <c r="E411" s="75"/>
      <c r="F411" s="65"/>
    </row>
    <row r="412" spans="2:6" ht="12.75" customHeight="1">
      <c r="B412" s="75"/>
      <c r="D412" s="75"/>
      <c r="E412" s="75"/>
      <c r="F412" s="65"/>
    </row>
    <row r="413" spans="2:6" ht="12.75" customHeight="1">
      <c r="B413" s="75"/>
      <c r="D413" s="75"/>
      <c r="E413" s="75"/>
      <c r="F413" s="65"/>
    </row>
    <row r="414" spans="2:6" ht="12.75" customHeight="1">
      <c r="B414" s="75"/>
      <c r="D414" s="75"/>
      <c r="E414" s="75"/>
      <c r="F414" s="65"/>
    </row>
    <row r="415" spans="2:6" ht="12.75" customHeight="1">
      <c r="B415" s="75"/>
      <c r="D415" s="75"/>
      <c r="E415" s="75"/>
      <c r="F415" s="65"/>
    </row>
    <row r="416" spans="2:6" ht="12.75" customHeight="1">
      <c r="B416" s="75"/>
      <c r="D416" s="75"/>
      <c r="E416" s="75"/>
      <c r="F416" s="65"/>
    </row>
    <row r="417" spans="2:6" ht="12.75" customHeight="1">
      <c r="B417" s="75"/>
      <c r="D417" s="75"/>
      <c r="E417" s="75"/>
      <c r="F417" s="65"/>
    </row>
    <row r="418" spans="2:6" ht="12.75" customHeight="1">
      <c r="B418" s="75"/>
      <c r="D418" s="75"/>
      <c r="E418" s="75"/>
      <c r="F418" s="65"/>
    </row>
    <row r="419" spans="2:6" ht="12.75" customHeight="1">
      <c r="B419" s="75"/>
      <c r="D419" s="75"/>
      <c r="E419" s="75"/>
      <c r="F419" s="65"/>
    </row>
    <row r="420" spans="2:6" ht="12.75" customHeight="1">
      <c r="B420" s="75"/>
      <c r="D420" s="75"/>
      <c r="E420" s="75"/>
      <c r="F420" s="65"/>
    </row>
    <row r="421" spans="2:6" ht="12.75" customHeight="1">
      <c r="B421" s="75"/>
      <c r="D421" s="75"/>
      <c r="E421" s="75"/>
      <c r="F421" s="65"/>
    </row>
    <row r="422" spans="2:6" ht="12.75" customHeight="1">
      <c r="B422" s="75"/>
      <c r="D422" s="75"/>
      <c r="E422" s="75"/>
      <c r="F422" s="65"/>
    </row>
    <row r="423" spans="2:6" ht="12.75" customHeight="1">
      <c r="B423" s="75"/>
      <c r="D423" s="75"/>
      <c r="E423" s="75"/>
      <c r="F423" s="65"/>
    </row>
    <row r="424" spans="2:6" ht="12.75" customHeight="1">
      <c r="B424" s="75"/>
      <c r="D424" s="75"/>
      <c r="E424" s="75"/>
      <c r="F424" s="65"/>
    </row>
    <row r="425" spans="2:6" ht="12.75" customHeight="1">
      <c r="B425" s="75"/>
      <c r="D425" s="75"/>
      <c r="E425" s="75"/>
      <c r="F425" s="65"/>
    </row>
    <row r="426" spans="2:6" ht="12.75" customHeight="1">
      <c r="B426" s="75"/>
      <c r="D426" s="75"/>
      <c r="E426" s="75"/>
      <c r="F426" s="65"/>
    </row>
    <row r="427" spans="2:6" ht="12.75" customHeight="1">
      <c r="B427" s="75"/>
      <c r="D427" s="75"/>
      <c r="E427" s="75"/>
      <c r="F427" s="65"/>
    </row>
    <row r="428" spans="2:6" ht="12.75" customHeight="1">
      <c r="B428" s="75"/>
      <c r="D428" s="75"/>
      <c r="E428" s="75"/>
      <c r="F428" s="65"/>
    </row>
    <row r="429" spans="2:6" ht="12.75" customHeight="1">
      <c r="B429" s="75"/>
      <c r="D429" s="75"/>
      <c r="E429" s="75"/>
      <c r="F429" s="65"/>
    </row>
    <row r="430" spans="2:6" ht="12.75" customHeight="1">
      <c r="B430" s="75"/>
      <c r="D430" s="75"/>
      <c r="E430" s="75"/>
      <c r="F430" s="65"/>
    </row>
    <row r="431" spans="2:6" ht="12.75" customHeight="1">
      <c r="B431" s="75"/>
      <c r="D431" s="75"/>
      <c r="E431" s="75"/>
      <c r="F431" s="65"/>
    </row>
    <row r="432" spans="2:6" ht="12.75" customHeight="1">
      <c r="B432" s="75"/>
      <c r="D432" s="75"/>
      <c r="E432" s="75"/>
      <c r="F432" s="65"/>
    </row>
    <row r="433" spans="2:6" ht="12.75" customHeight="1">
      <c r="B433" s="75"/>
      <c r="D433" s="75"/>
      <c r="E433" s="75"/>
      <c r="F433" s="65"/>
    </row>
    <row r="434" spans="2:6" ht="12.75" customHeight="1">
      <c r="B434" s="75"/>
      <c r="D434" s="75"/>
      <c r="E434" s="75"/>
      <c r="F434" s="65"/>
    </row>
    <row r="435" spans="2:6" ht="12.75" customHeight="1">
      <c r="B435" s="75"/>
      <c r="D435" s="75"/>
      <c r="E435" s="75"/>
      <c r="F435" s="65"/>
    </row>
    <row r="436" spans="2:6" ht="12.75" customHeight="1">
      <c r="B436" s="75"/>
      <c r="D436" s="75"/>
      <c r="E436" s="75"/>
      <c r="F436" s="65"/>
    </row>
    <row r="437" spans="2:6" ht="12.75" customHeight="1">
      <c r="B437" s="75"/>
      <c r="D437" s="75"/>
      <c r="E437" s="75"/>
      <c r="F437" s="65"/>
    </row>
    <row r="438" spans="2:6" ht="12.75" customHeight="1">
      <c r="B438" s="75"/>
      <c r="D438" s="75"/>
      <c r="E438" s="75"/>
      <c r="F438" s="65"/>
    </row>
    <row r="439" spans="2:6" ht="12.75" customHeight="1">
      <c r="B439" s="75"/>
      <c r="D439" s="75"/>
      <c r="E439" s="75"/>
      <c r="F439" s="65"/>
    </row>
    <row r="440" spans="2:6" ht="12.75" customHeight="1">
      <c r="B440" s="75"/>
      <c r="D440" s="75"/>
      <c r="E440" s="75"/>
      <c r="F440" s="65"/>
    </row>
    <row r="441" spans="2:6" ht="12.75" customHeight="1">
      <c r="B441" s="75"/>
      <c r="D441" s="75"/>
      <c r="E441" s="75"/>
      <c r="F441" s="65"/>
    </row>
    <row r="442" spans="2:6" ht="12.75" customHeight="1">
      <c r="B442" s="75"/>
      <c r="D442" s="75"/>
      <c r="E442" s="75"/>
      <c r="F442" s="65"/>
    </row>
    <row r="443" spans="2:6" ht="12.75" customHeight="1">
      <c r="B443" s="75"/>
      <c r="D443" s="75"/>
      <c r="E443" s="75"/>
      <c r="F443" s="65"/>
    </row>
    <row r="444" spans="2:6" ht="12.75" customHeight="1">
      <c r="B444" s="75"/>
      <c r="D444" s="75"/>
      <c r="E444" s="75"/>
      <c r="F444" s="65"/>
    </row>
    <row r="445" spans="2:6" ht="12.75" customHeight="1">
      <c r="B445" s="75"/>
      <c r="D445" s="75"/>
      <c r="E445" s="75"/>
      <c r="F445" s="65"/>
    </row>
    <row r="446" spans="2:6" ht="12.75" customHeight="1">
      <c r="B446" s="75"/>
      <c r="D446" s="75"/>
      <c r="E446" s="75"/>
      <c r="F446" s="65"/>
    </row>
    <row r="447" spans="2:6" ht="12.75" customHeight="1">
      <c r="B447" s="75"/>
      <c r="D447" s="75"/>
      <c r="E447" s="75"/>
      <c r="F447" s="65"/>
    </row>
    <row r="448" spans="2:6" ht="12.75" customHeight="1">
      <c r="B448" s="75"/>
      <c r="D448" s="75"/>
      <c r="E448" s="75"/>
      <c r="F448" s="65"/>
    </row>
    <row r="449" spans="2:6" ht="12.75" customHeight="1">
      <c r="B449" s="75"/>
      <c r="D449" s="75"/>
      <c r="E449" s="75"/>
      <c r="F449" s="65"/>
    </row>
    <row r="450" spans="2:6" ht="12.75" customHeight="1">
      <c r="B450" s="75"/>
      <c r="D450" s="75"/>
      <c r="E450" s="75"/>
      <c r="F450" s="65"/>
    </row>
    <row r="451" spans="2:6" ht="12.75" customHeight="1">
      <c r="B451" s="75"/>
      <c r="D451" s="75"/>
      <c r="E451" s="75"/>
      <c r="F451" s="65"/>
    </row>
    <row r="452" spans="2:6" ht="12.75" customHeight="1">
      <c r="B452" s="75"/>
      <c r="D452" s="75"/>
      <c r="E452" s="75"/>
      <c r="F452" s="65"/>
    </row>
    <row r="453" spans="2:6" ht="12.75" customHeight="1">
      <c r="B453" s="75"/>
      <c r="D453" s="75"/>
      <c r="E453" s="75"/>
      <c r="F453" s="65"/>
    </row>
    <row r="454" spans="2:6" ht="12.75" customHeight="1">
      <c r="B454" s="75"/>
      <c r="D454" s="75"/>
      <c r="E454" s="75"/>
      <c r="F454" s="65"/>
    </row>
    <row r="455" spans="2:6" ht="12.75" customHeight="1">
      <c r="B455" s="75"/>
      <c r="D455" s="75"/>
      <c r="E455" s="75"/>
      <c r="F455" s="65"/>
    </row>
    <row r="456" spans="2:6" ht="12.75" customHeight="1">
      <c r="B456" s="75"/>
      <c r="D456" s="75"/>
      <c r="E456" s="75"/>
      <c r="F456" s="65"/>
    </row>
    <row r="457" spans="2:6" ht="12.75" customHeight="1">
      <c r="B457" s="75"/>
      <c r="D457" s="75"/>
      <c r="E457" s="75"/>
      <c r="F457" s="65"/>
    </row>
    <row r="458" spans="2:6" ht="12.75" customHeight="1">
      <c r="B458" s="75"/>
      <c r="D458" s="75"/>
      <c r="E458" s="75"/>
      <c r="F458" s="65"/>
    </row>
    <row r="459" spans="2:6" ht="12.75" customHeight="1">
      <c r="B459" s="75"/>
      <c r="D459" s="75"/>
      <c r="E459" s="75"/>
      <c r="F459" s="65"/>
    </row>
    <row r="460" spans="2:6" ht="12.75" customHeight="1">
      <c r="B460" s="75"/>
      <c r="D460" s="75"/>
      <c r="E460" s="75"/>
      <c r="F460" s="65"/>
    </row>
    <row r="461" spans="2:6" ht="12.75" customHeight="1">
      <c r="B461" s="75"/>
      <c r="D461" s="75"/>
      <c r="E461" s="75"/>
      <c r="F461" s="65"/>
    </row>
    <row r="462" spans="2:6" ht="12.75" customHeight="1">
      <c r="B462" s="75"/>
      <c r="D462" s="75"/>
      <c r="E462" s="75"/>
      <c r="F462" s="65"/>
    </row>
    <row r="463" spans="2:6" ht="12.75" customHeight="1">
      <c r="B463" s="75"/>
      <c r="D463" s="75"/>
      <c r="E463" s="75"/>
      <c r="F463" s="65"/>
    </row>
    <row r="464" spans="2:6" ht="12.75" customHeight="1">
      <c r="B464" s="75"/>
      <c r="D464" s="75"/>
      <c r="E464" s="75"/>
      <c r="F464" s="65"/>
    </row>
    <row r="465" spans="2:6" ht="12.75" customHeight="1">
      <c r="B465" s="75"/>
      <c r="D465" s="75"/>
      <c r="E465" s="75"/>
      <c r="F465" s="65"/>
    </row>
    <row r="466" spans="2:6" ht="12.75" customHeight="1">
      <c r="B466" s="75"/>
      <c r="D466" s="75"/>
      <c r="E466" s="75"/>
      <c r="F466" s="65"/>
    </row>
    <row r="467" spans="2:6" ht="12.75" customHeight="1">
      <c r="B467" s="75"/>
      <c r="D467" s="75"/>
      <c r="E467" s="75"/>
      <c r="F467" s="65"/>
    </row>
    <row r="468" spans="2:6" ht="12.75" customHeight="1">
      <c r="B468" s="75"/>
      <c r="D468" s="75"/>
      <c r="E468" s="75"/>
      <c r="F468" s="65"/>
    </row>
    <row r="469" spans="2:6" ht="12.75" customHeight="1">
      <c r="B469" s="75"/>
      <c r="D469" s="75"/>
      <c r="E469" s="75"/>
      <c r="F469" s="65"/>
    </row>
    <row r="470" spans="2:6" ht="12.75" customHeight="1">
      <c r="B470" s="75"/>
      <c r="D470" s="75"/>
      <c r="E470" s="75"/>
      <c r="F470" s="65"/>
    </row>
    <row r="471" spans="2:6" ht="12.75" customHeight="1">
      <c r="B471" s="75"/>
      <c r="D471" s="75"/>
      <c r="E471" s="75"/>
      <c r="F471" s="65"/>
    </row>
    <row r="472" spans="2:6" ht="12.75" customHeight="1">
      <c r="B472" s="75"/>
      <c r="D472" s="75"/>
      <c r="E472" s="75"/>
      <c r="F472" s="65"/>
    </row>
    <row r="473" spans="2:6" ht="12.75" customHeight="1">
      <c r="B473" s="75"/>
      <c r="D473" s="75"/>
      <c r="E473" s="75"/>
      <c r="F473" s="65"/>
    </row>
    <row r="474" spans="2:6" ht="12.75" customHeight="1">
      <c r="B474" s="75"/>
      <c r="D474" s="75"/>
      <c r="E474" s="75"/>
      <c r="F474" s="65"/>
    </row>
    <row r="475" spans="2:6" ht="12.75" customHeight="1">
      <c r="B475" s="75"/>
      <c r="D475" s="75"/>
      <c r="E475" s="75"/>
      <c r="F475" s="65"/>
    </row>
    <row r="476" spans="2:6" ht="12.75" customHeight="1">
      <c r="B476" s="75"/>
      <c r="D476" s="75"/>
      <c r="E476" s="75"/>
      <c r="F476" s="65"/>
    </row>
    <row r="477" spans="2:6" ht="12.75" customHeight="1">
      <c r="B477" s="75"/>
      <c r="D477" s="75"/>
      <c r="E477" s="75"/>
      <c r="F477" s="65"/>
    </row>
    <row r="478" spans="2:6" ht="12.75" customHeight="1">
      <c r="B478" s="75"/>
      <c r="D478" s="75"/>
      <c r="E478" s="75"/>
      <c r="F478" s="65"/>
    </row>
    <row r="479" spans="2:6" ht="12.75" customHeight="1">
      <c r="B479" s="75"/>
      <c r="D479" s="75"/>
      <c r="E479" s="75"/>
      <c r="F479" s="65"/>
    </row>
    <row r="480" spans="2:6" ht="12.75" customHeight="1">
      <c r="B480" s="75"/>
      <c r="D480" s="75"/>
      <c r="E480" s="75"/>
      <c r="F480" s="65"/>
    </row>
    <row r="481" spans="2:6" ht="12.75" customHeight="1">
      <c r="B481" s="75"/>
      <c r="D481" s="75"/>
      <c r="E481" s="75"/>
      <c r="F481" s="65"/>
    </row>
    <row r="482" spans="2:6" ht="12.75" customHeight="1">
      <c r="B482" s="75"/>
      <c r="D482" s="75"/>
      <c r="E482" s="75"/>
      <c r="F482" s="65"/>
    </row>
    <row r="483" spans="2:6" ht="12.75" customHeight="1">
      <c r="B483" s="75"/>
      <c r="D483" s="75"/>
      <c r="E483" s="75"/>
      <c r="F483" s="65"/>
    </row>
    <row r="484" spans="2:6" ht="12.75" customHeight="1">
      <c r="B484" s="75"/>
      <c r="D484" s="75"/>
      <c r="E484" s="75"/>
      <c r="F484" s="65"/>
    </row>
    <row r="485" spans="2:6" ht="12.75" customHeight="1">
      <c r="B485" s="75"/>
      <c r="D485" s="75"/>
      <c r="E485" s="75"/>
      <c r="F485" s="65"/>
    </row>
    <row r="486" spans="2:6" ht="12.75" customHeight="1">
      <c r="B486" s="75"/>
      <c r="D486" s="75"/>
      <c r="E486" s="75"/>
      <c r="F486" s="65"/>
    </row>
    <row r="487" spans="2:6" ht="12.75" customHeight="1">
      <c r="B487" s="75"/>
      <c r="D487" s="75"/>
      <c r="E487" s="75"/>
      <c r="F487" s="65"/>
    </row>
    <row r="488" spans="2:6" ht="12.75" customHeight="1">
      <c r="B488" s="75"/>
      <c r="D488" s="75"/>
      <c r="E488" s="75"/>
      <c r="F488" s="65"/>
    </row>
    <row r="489" spans="2:6" ht="12.75" customHeight="1">
      <c r="B489" s="75"/>
      <c r="D489" s="75"/>
      <c r="E489" s="75"/>
      <c r="F489" s="65"/>
    </row>
    <row r="490" spans="2:6" ht="12.75" customHeight="1">
      <c r="B490" s="75"/>
      <c r="D490" s="75"/>
      <c r="E490" s="75"/>
      <c r="F490" s="65"/>
    </row>
    <row r="491" spans="2:6" ht="12.75" customHeight="1">
      <c r="B491" s="75"/>
      <c r="D491" s="75"/>
      <c r="E491" s="75"/>
      <c r="F491" s="65"/>
    </row>
    <row r="492" spans="2:6" ht="12.75" customHeight="1">
      <c r="B492" s="75"/>
      <c r="D492" s="75"/>
      <c r="E492" s="75"/>
      <c r="F492" s="65"/>
    </row>
    <row r="493" spans="2:6" ht="12.75" customHeight="1">
      <c r="B493" s="75"/>
      <c r="D493" s="75"/>
      <c r="E493" s="75"/>
      <c r="F493" s="65"/>
    </row>
    <row r="494" spans="2:6" ht="12.75" customHeight="1">
      <c r="B494" s="75"/>
      <c r="D494" s="75"/>
      <c r="E494" s="75"/>
      <c r="F494" s="65"/>
    </row>
    <row r="495" spans="2:6" ht="12.75" customHeight="1">
      <c r="B495" s="75"/>
      <c r="D495" s="75"/>
      <c r="E495" s="75"/>
      <c r="F495" s="65"/>
    </row>
    <row r="496" spans="2:6" ht="12.75" customHeight="1">
      <c r="B496" s="75"/>
      <c r="D496" s="75"/>
      <c r="E496" s="75"/>
      <c r="F496" s="65"/>
    </row>
    <row r="497" spans="2:6" ht="12.75" customHeight="1">
      <c r="B497" s="75"/>
      <c r="D497" s="75"/>
      <c r="E497" s="75"/>
      <c r="F497" s="65"/>
    </row>
    <row r="498" spans="2:6" ht="12.75" customHeight="1">
      <c r="B498" s="75"/>
      <c r="D498" s="75"/>
      <c r="E498" s="75"/>
      <c r="F498" s="65"/>
    </row>
    <row r="499" spans="2:6" ht="12.75" customHeight="1">
      <c r="B499" s="75"/>
      <c r="D499" s="75"/>
      <c r="E499" s="75"/>
      <c r="F499" s="65"/>
    </row>
    <row r="500" spans="2:6" ht="12.75" customHeight="1">
      <c r="B500" s="75"/>
      <c r="D500" s="75"/>
      <c r="E500" s="75"/>
      <c r="F500" s="65"/>
    </row>
    <row r="501" spans="2:6" ht="12.75" customHeight="1">
      <c r="B501" s="75"/>
      <c r="D501" s="75"/>
      <c r="E501" s="75"/>
      <c r="F501" s="65"/>
    </row>
    <row r="502" spans="2:6" ht="12.75" customHeight="1">
      <c r="B502" s="75"/>
      <c r="D502" s="75"/>
      <c r="E502" s="75"/>
      <c r="F502" s="65"/>
    </row>
    <row r="503" spans="2:6" ht="12.75" customHeight="1">
      <c r="B503" s="75"/>
      <c r="D503" s="75"/>
      <c r="E503" s="75"/>
      <c r="F503" s="65"/>
    </row>
    <row r="504" spans="2:6" ht="12.75" customHeight="1">
      <c r="B504" s="75"/>
      <c r="D504" s="75"/>
      <c r="E504" s="75"/>
      <c r="F504" s="65"/>
    </row>
    <row r="505" spans="2:6" ht="12.75" customHeight="1">
      <c r="B505" s="75"/>
      <c r="D505" s="75"/>
      <c r="E505" s="75"/>
      <c r="F505" s="65"/>
    </row>
    <row r="506" spans="2:6" ht="12.75" customHeight="1">
      <c r="B506" s="75"/>
      <c r="D506" s="75"/>
      <c r="E506" s="75"/>
      <c r="F506" s="65"/>
    </row>
    <row r="507" spans="2:6" ht="12.75" customHeight="1">
      <c r="B507" s="75"/>
      <c r="D507" s="75"/>
      <c r="E507" s="75"/>
      <c r="F507" s="65"/>
    </row>
    <row r="508" spans="2:6" ht="12.75" customHeight="1">
      <c r="B508" s="75"/>
      <c r="D508" s="75"/>
      <c r="E508" s="75"/>
      <c r="F508" s="65"/>
    </row>
    <row r="509" spans="2:6" ht="12.75" customHeight="1">
      <c r="B509" s="75"/>
      <c r="D509" s="75"/>
      <c r="E509" s="75"/>
      <c r="F509" s="65"/>
    </row>
    <row r="510" spans="2:6" ht="12.75" customHeight="1">
      <c r="B510" s="75"/>
      <c r="D510" s="75"/>
      <c r="E510" s="75"/>
      <c r="F510" s="65"/>
    </row>
    <row r="511" spans="2:6" ht="12.75" customHeight="1">
      <c r="B511" s="75"/>
      <c r="D511" s="75"/>
      <c r="E511" s="75"/>
      <c r="F511" s="65"/>
    </row>
    <row r="512" spans="2:6" ht="12.75" customHeight="1">
      <c r="B512" s="75"/>
      <c r="D512" s="75"/>
      <c r="E512" s="75"/>
      <c r="F512" s="65"/>
    </row>
    <row r="513" spans="2:6" ht="12.75" customHeight="1">
      <c r="B513" s="75"/>
      <c r="D513" s="75"/>
      <c r="E513" s="75"/>
      <c r="F513" s="65"/>
    </row>
    <row r="514" spans="2:6" ht="12.75" customHeight="1">
      <c r="B514" s="75"/>
      <c r="D514" s="75"/>
      <c r="E514" s="75"/>
      <c r="F514" s="65"/>
    </row>
    <row r="515" spans="2:6" ht="12.75" customHeight="1">
      <c r="B515" s="75"/>
      <c r="D515" s="75"/>
      <c r="E515" s="75"/>
      <c r="F515" s="65"/>
    </row>
    <row r="516" spans="2:6" ht="12.75" customHeight="1">
      <c r="B516" s="75"/>
      <c r="D516" s="75"/>
      <c r="E516" s="75"/>
      <c r="F516" s="65"/>
    </row>
    <row r="517" spans="2:6" ht="12.75" customHeight="1">
      <c r="B517" s="75"/>
      <c r="D517" s="75"/>
      <c r="E517" s="75"/>
      <c r="F517" s="65"/>
    </row>
    <row r="518" spans="2:6" ht="12.75" customHeight="1">
      <c r="B518" s="75"/>
      <c r="D518" s="75"/>
      <c r="E518" s="75"/>
      <c r="F518" s="65"/>
    </row>
    <row r="519" spans="2:6" ht="12.75" customHeight="1">
      <c r="B519" s="75"/>
      <c r="D519" s="75"/>
      <c r="E519" s="75"/>
      <c r="F519" s="65"/>
    </row>
    <row r="520" spans="2:6" ht="12.75" customHeight="1">
      <c r="B520" s="75"/>
      <c r="D520" s="75"/>
      <c r="E520" s="75"/>
      <c r="F520" s="65"/>
    </row>
    <row r="521" spans="2:6" ht="12.75" customHeight="1">
      <c r="B521" s="75"/>
      <c r="D521" s="75"/>
      <c r="E521" s="75"/>
      <c r="F521" s="65"/>
    </row>
    <row r="522" spans="2:6" ht="12.75" customHeight="1">
      <c r="B522" s="75"/>
      <c r="D522" s="75"/>
      <c r="E522" s="75"/>
      <c r="F522" s="65"/>
    </row>
    <row r="523" spans="2:6" ht="12.75" customHeight="1">
      <c r="B523" s="75"/>
      <c r="D523" s="75"/>
      <c r="E523" s="75"/>
      <c r="F523" s="65"/>
    </row>
    <row r="524" spans="2:6" ht="12.75" customHeight="1">
      <c r="B524" s="75"/>
      <c r="D524" s="75"/>
      <c r="E524" s="75"/>
      <c r="F524" s="65"/>
    </row>
    <row r="525" spans="2:6" ht="12.75" customHeight="1">
      <c r="B525" s="75"/>
      <c r="D525" s="75"/>
      <c r="E525" s="75"/>
      <c r="F525" s="65"/>
    </row>
    <row r="526" spans="2:6" ht="12.75" customHeight="1">
      <c r="B526" s="75"/>
      <c r="D526" s="75"/>
      <c r="E526" s="75"/>
      <c r="F526" s="65"/>
    </row>
    <row r="527" spans="2:6" ht="12.75" customHeight="1">
      <c r="B527" s="75"/>
      <c r="D527" s="75"/>
      <c r="E527" s="75"/>
      <c r="F527" s="65"/>
    </row>
    <row r="528" spans="2:6" ht="12.75" customHeight="1">
      <c r="B528" s="75"/>
      <c r="D528" s="75"/>
      <c r="E528" s="75"/>
      <c r="F528" s="65"/>
    </row>
    <row r="529" spans="2:6" ht="12.75" customHeight="1">
      <c r="B529" s="75"/>
      <c r="D529" s="75"/>
      <c r="E529" s="75"/>
      <c r="F529" s="65"/>
    </row>
    <row r="530" spans="2:6" ht="12.75" customHeight="1">
      <c r="B530" s="75"/>
      <c r="D530" s="75"/>
      <c r="E530" s="75"/>
      <c r="F530" s="65"/>
    </row>
    <row r="531" spans="2:6" ht="12.75" customHeight="1">
      <c r="B531" s="75"/>
      <c r="D531" s="75"/>
      <c r="E531" s="75"/>
      <c r="F531" s="65"/>
    </row>
    <row r="532" spans="2:6" ht="12.75" customHeight="1">
      <c r="B532" s="75"/>
      <c r="D532" s="75"/>
      <c r="E532" s="75"/>
      <c r="F532" s="65"/>
    </row>
    <row r="533" spans="2:6" ht="12.75" customHeight="1">
      <c r="B533" s="75"/>
      <c r="D533" s="75"/>
      <c r="E533" s="75"/>
      <c r="F533" s="65"/>
    </row>
    <row r="534" spans="2:6" ht="12.75" customHeight="1">
      <c r="B534" s="75"/>
      <c r="D534" s="75"/>
      <c r="E534" s="75"/>
      <c r="F534" s="65"/>
    </row>
    <row r="535" spans="2:6" ht="12.75" customHeight="1">
      <c r="B535" s="75"/>
      <c r="D535" s="75"/>
      <c r="E535" s="75"/>
      <c r="F535" s="65"/>
    </row>
    <row r="536" spans="2:6" ht="12.75" customHeight="1">
      <c r="B536" s="75"/>
      <c r="D536" s="75"/>
      <c r="E536" s="75"/>
      <c r="F536" s="65"/>
    </row>
    <row r="537" spans="2:6" ht="12.75" customHeight="1">
      <c r="B537" s="75"/>
      <c r="D537" s="75"/>
      <c r="E537" s="75"/>
      <c r="F537" s="65"/>
    </row>
    <row r="538" spans="2:6" ht="12.75" customHeight="1">
      <c r="B538" s="75"/>
      <c r="D538" s="75"/>
      <c r="E538" s="75"/>
      <c r="F538" s="65"/>
    </row>
    <row r="539" spans="2:6" ht="12.75" customHeight="1">
      <c r="B539" s="75"/>
      <c r="D539" s="75"/>
      <c r="E539" s="75"/>
      <c r="F539" s="65"/>
    </row>
    <row r="540" spans="2:6" ht="12.75" customHeight="1">
      <c r="B540" s="75"/>
      <c r="D540" s="75"/>
      <c r="E540" s="75"/>
      <c r="F540" s="65"/>
    </row>
    <row r="541" spans="2:6" ht="12.75" customHeight="1">
      <c r="B541" s="75"/>
      <c r="D541" s="75"/>
      <c r="E541" s="75"/>
      <c r="F541" s="65"/>
    </row>
    <row r="542" spans="2:6" ht="12.75" customHeight="1">
      <c r="B542" s="75"/>
      <c r="D542" s="75"/>
      <c r="E542" s="75"/>
      <c r="F542" s="65"/>
    </row>
    <row r="543" spans="2:6" ht="12.75" customHeight="1">
      <c r="B543" s="75"/>
      <c r="D543" s="75"/>
      <c r="E543" s="75"/>
      <c r="F543" s="65"/>
    </row>
    <row r="544" spans="2:6" ht="12.75" customHeight="1">
      <c r="B544" s="75"/>
      <c r="D544" s="75"/>
      <c r="E544" s="75"/>
      <c r="F544" s="65"/>
    </row>
    <row r="545" spans="2:6" ht="12.75" customHeight="1">
      <c r="B545" s="75"/>
      <c r="D545" s="75"/>
      <c r="E545" s="75"/>
      <c r="F545" s="65"/>
    </row>
    <row r="546" spans="2:6" ht="12.75" customHeight="1">
      <c r="B546" s="75"/>
      <c r="D546" s="75"/>
      <c r="E546" s="75"/>
      <c r="F546" s="65"/>
    </row>
    <row r="547" spans="2:6" ht="12.75" customHeight="1">
      <c r="B547" s="75"/>
      <c r="D547" s="75"/>
      <c r="E547" s="75"/>
      <c r="F547" s="65"/>
    </row>
    <row r="548" spans="2:6" ht="12.75" customHeight="1">
      <c r="B548" s="75"/>
      <c r="D548" s="75"/>
      <c r="E548" s="75"/>
      <c r="F548" s="65"/>
    </row>
    <row r="549" spans="2:6" ht="12.75" customHeight="1">
      <c r="B549" s="75"/>
      <c r="D549" s="75"/>
      <c r="E549" s="75"/>
      <c r="F549" s="65"/>
    </row>
    <row r="550" spans="2:6" ht="12.75" customHeight="1">
      <c r="B550" s="75"/>
      <c r="D550" s="75"/>
      <c r="E550" s="75"/>
      <c r="F550" s="65"/>
    </row>
    <row r="551" spans="2:6" ht="12.75" customHeight="1">
      <c r="B551" s="75"/>
      <c r="D551" s="75"/>
      <c r="E551" s="75"/>
      <c r="F551" s="65"/>
    </row>
    <row r="552" spans="2:6" ht="12.75" customHeight="1">
      <c r="B552" s="75"/>
      <c r="D552" s="75"/>
      <c r="E552" s="75"/>
      <c r="F552" s="65"/>
    </row>
    <row r="553" spans="2:6" ht="12.75" customHeight="1">
      <c r="B553" s="75"/>
      <c r="D553" s="75"/>
      <c r="E553" s="75"/>
      <c r="F553" s="65"/>
    </row>
    <row r="554" spans="2:6" ht="12.75" customHeight="1">
      <c r="B554" s="75"/>
      <c r="D554" s="75"/>
      <c r="E554" s="75"/>
      <c r="F554" s="65"/>
    </row>
    <row r="555" spans="2:6" ht="12.75" customHeight="1">
      <c r="B555" s="75"/>
      <c r="D555" s="75"/>
      <c r="E555" s="75"/>
      <c r="F555" s="65"/>
    </row>
    <row r="556" spans="2:6" ht="12.75" customHeight="1">
      <c r="B556" s="75"/>
      <c r="D556" s="75"/>
      <c r="E556" s="75"/>
      <c r="F556" s="65"/>
    </row>
    <row r="557" spans="2:6" ht="12.75" customHeight="1">
      <c r="B557" s="75"/>
      <c r="D557" s="75"/>
      <c r="E557" s="75"/>
      <c r="F557" s="65"/>
    </row>
    <row r="558" spans="2:6" ht="12.75" customHeight="1">
      <c r="B558" s="75"/>
      <c r="D558" s="75"/>
      <c r="E558" s="75"/>
      <c r="F558" s="65"/>
    </row>
    <row r="559" spans="2:6" ht="12.75" customHeight="1">
      <c r="B559" s="75"/>
      <c r="D559" s="75"/>
      <c r="E559" s="75"/>
      <c r="F559" s="65"/>
    </row>
    <row r="560" spans="2:6" ht="12.75" customHeight="1">
      <c r="B560" s="75"/>
      <c r="D560" s="75"/>
      <c r="E560" s="75"/>
      <c r="F560" s="65"/>
    </row>
    <row r="561" spans="2:6" ht="12.75" customHeight="1">
      <c r="B561" s="75"/>
      <c r="D561" s="75"/>
      <c r="E561" s="75"/>
      <c r="F561" s="65"/>
    </row>
    <row r="562" spans="2:6" ht="12.75" customHeight="1">
      <c r="B562" s="75"/>
      <c r="D562" s="75"/>
      <c r="E562" s="75"/>
      <c r="F562" s="65"/>
    </row>
    <row r="563" spans="2:6" ht="12.75" customHeight="1">
      <c r="B563" s="75"/>
      <c r="D563" s="75"/>
      <c r="E563" s="75"/>
      <c r="F563" s="65"/>
    </row>
    <row r="564" spans="2:6" ht="12.75" customHeight="1">
      <c r="B564" s="75"/>
      <c r="D564" s="75"/>
      <c r="E564" s="75"/>
      <c r="F564" s="65"/>
    </row>
    <row r="565" spans="2:6" ht="12.75" customHeight="1">
      <c r="B565" s="75"/>
      <c r="D565" s="75"/>
      <c r="E565" s="75"/>
      <c r="F565" s="65"/>
    </row>
    <row r="566" spans="2:6" ht="12.75" customHeight="1">
      <c r="B566" s="75"/>
      <c r="D566" s="75"/>
      <c r="E566" s="75"/>
      <c r="F566" s="65"/>
    </row>
    <row r="567" spans="2:6" ht="12.75" customHeight="1">
      <c r="B567" s="75"/>
      <c r="D567" s="75"/>
      <c r="E567" s="75"/>
      <c r="F567" s="65"/>
    </row>
    <row r="568" spans="2:6" ht="12.75" customHeight="1">
      <c r="B568" s="75"/>
      <c r="D568" s="75"/>
      <c r="E568" s="75"/>
      <c r="F568" s="65"/>
    </row>
    <row r="569" spans="2:6" ht="12.75" customHeight="1">
      <c r="B569" s="75"/>
      <c r="D569" s="75"/>
      <c r="E569" s="75"/>
      <c r="F569" s="65"/>
    </row>
    <row r="570" spans="2:6" ht="12.75" customHeight="1">
      <c r="B570" s="75"/>
      <c r="D570" s="75"/>
      <c r="E570" s="75"/>
      <c r="F570" s="65"/>
    </row>
    <row r="571" spans="2:6" ht="12.75" customHeight="1">
      <c r="B571" s="75"/>
      <c r="D571" s="75"/>
      <c r="E571" s="75"/>
      <c r="F571" s="65"/>
    </row>
    <row r="572" spans="2:6" ht="12.75" customHeight="1">
      <c r="B572" s="75"/>
      <c r="D572" s="75"/>
      <c r="E572" s="75"/>
      <c r="F572" s="65"/>
    </row>
    <row r="573" spans="2:6" ht="12.75" customHeight="1">
      <c r="B573" s="75"/>
      <c r="D573" s="75"/>
      <c r="E573" s="75"/>
      <c r="F573" s="65"/>
    </row>
    <row r="574" spans="2:6" ht="12.75" customHeight="1">
      <c r="B574" s="75"/>
      <c r="D574" s="75"/>
      <c r="E574" s="75"/>
      <c r="F574" s="65"/>
    </row>
    <row r="575" spans="2:6" ht="12.75" customHeight="1">
      <c r="B575" s="75"/>
      <c r="D575" s="75"/>
      <c r="E575" s="75"/>
      <c r="F575" s="65"/>
    </row>
    <row r="576" spans="2:6" ht="12.75" customHeight="1">
      <c r="B576" s="75"/>
      <c r="D576" s="75"/>
      <c r="E576" s="75"/>
      <c r="F576" s="65"/>
    </row>
    <row r="577" spans="2:6" ht="12.75" customHeight="1">
      <c r="B577" s="75"/>
      <c r="D577" s="75"/>
      <c r="E577" s="75"/>
      <c r="F577" s="65"/>
    </row>
    <row r="578" spans="2:6" ht="12.75" customHeight="1">
      <c r="B578" s="75"/>
      <c r="D578" s="75"/>
      <c r="E578" s="75"/>
      <c r="F578" s="65"/>
    </row>
    <row r="579" spans="2:6" ht="12.75" customHeight="1">
      <c r="B579" s="75"/>
      <c r="D579" s="75"/>
      <c r="E579" s="75"/>
      <c r="F579" s="65"/>
    </row>
    <row r="580" spans="2:6" ht="12.75" customHeight="1">
      <c r="B580" s="75"/>
      <c r="D580" s="75"/>
      <c r="E580" s="75"/>
      <c r="F580" s="65"/>
    </row>
    <row r="581" spans="2:6" ht="12.75" customHeight="1">
      <c r="B581" s="75"/>
      <c r="D581" s="75"/>
      <c r="E581" s="75"/>
      <c r="F581" s="65"/>
    </row>
    <row r="582" spans="2:6" ht="12.75" customHeight="1">
      <c r="B582" s="75"/>
      <c r="D582" s="75"/>
      <c r="E582" s="75"/>
      <c r="F582" s="65"/>
    </row>
    <row r="583" spans="2:6" ht="12.75" customHeight="1">
      <c r="B583" s="75"/>
      <c r="D583" s="75"/>
      <c r="E583" s="75"/>
      <c r="F583" s="65"/>
    </row>
    <row r="584" spans="2:6" ht="12.75" customHeight="1">
      <c r="B584" s="75"/>
      <c r="D584" s="75"/>
      <c r="E584" s="75"/>
      <c r="F584" s="65"/>
    </row>
    <row r="585" spans="2:6" ht="12.75" customHeight="1">
      <c r="B585" s="75"/>
      <c r="D585" s="75"/>
      <c r="E585" s="75"/>
      <c r="F585" s="65"/>
    </row>
    <row r="586" spans="2:6" ht="12.75" customHeight="1">
      <c r="B586" s="75"/>
      <c r="D586" s="75"/>
      <c r="E586" s="75"/>
      <c r="F586" s="65"/>
    </row>
    <row r="587" spans="2:6" ht="12.75" customHeight="1">
      <c r="B587" s="75"/>
      <c r="D587" s="75"/>
      <c r="E587" s="75"/>
      <c r="F587" s="65"/>
    </row>
    <row r="588" spans="2:6" ht="12.75" customHeight="1">
      <c r="B588" s="75"/>
      <c r="D588" s="75"/>
      <c r="E588" s="75"/>
      <c r="F588" s="65"/>
    </row>
    <row r="589" spans="2:6" ht="12.75" customHeight="1">
      <c r="B589" s="75"/>
      <c r="D589" s="75"/>
      <c r="E589" s="75"/>
      <c r="F589" s="65"/>
    </row>
    <row r="590" spans="2:6" ht="12.75" customHeight="1">
      <c r="B590" s="75"/>
      <c r="D590" s="75"/>
      <c r="E590" s="75"/>
      <c r="F590" s="65"/>
    </row>
    <row r="591" spans="2:6" ht="12.75" customHeight="1">
      <c r="B591" s="75"/>
      <c r="D591" s="75"/>
      <c r="E591" s="75"/>
      <c r="F591" s="65"/>
    </row>
    <row r="592" spans="2:6" ht="12.75" customHeight="1">
      <c r="B592" s="75"/>
      <c r="D592" s="75"/>
      <c r="E592" s="75"/>
      <c r="F592" s="65"/>
    </row>
    <row r="593" spans="2:6" ht="12.75" customHeight="1">
      <c r="B593" s="75"/>
      <c r="D593" s="75"/>
      <c r="E593" s="75"/>
      <c r="F593" s="65"/>
    </row>
    <row r="594" spans="2:6" ht="12.75" customHeight="1">
      <c r="B594" s="75"/>
      <c r="D594" s="75"/>
      <c r="E594" s="75"/>
      <c r="F594" s="65"/>
    </row>
    <row r="595" spans="2:6" ht="12.75" customHeight="1">
      <c r="B595" s="75"/>
      <c r="D595" s="75"/>
      <c r="E595" s="75"/>
      <c r="F595" s="65"/>
    </row>
    <row r="596" spans="2:6" ht="12.75" customHeight="1">
      <c r="B596" s="75"/>
      <c r="D596" s="75"/>
      <c r="E596" s="75"/>
      <c r="F596" s="65"/>
    </row>
    <row r="597" spans="2:6" ht="12.75" customHeight="1">
      <c r="B597" s="75"/>
      <c r="D597" s="75"/>
      <c r="E597" s="75"/>
      <c r="F597" s="65"/>
    </row>
    <row r="598" spans="2:6" ht="12.75" customHeight="1">
      <c r="B598" s="75"/>
      <c r="D598" s="75"/>
      <c r="E598" s="75"/>
      <c r="F598" s="65"/>
    </row>
    <row r="599" spans="2:6" ht="12.75" customHeight="1">
      <c r="B599" s="75"/>
      <c r="D599" s="75"/>
      <c r="E599" s="75"/>
      <c r="F599" s="65"/>
    </row>
    <row r="600" spans="2:6" ht="12.75" customHeight="1">
      <c r="B600" s="75"/>
      <c r="D600" s="75"/>
      <c r="E600" s="75"/>
      <c r="F600" s="65"/>
    </row>
    <row r="601" spans="2:6" ht="12.75" customHeight="1">
      <c r="B601" s="75"/>
      <c r="D601" s="75"/>
      <c r="E601" s="75"/>
      <c r="F601" s="65"/>
    </row>
    <row r="602" spans="2:6" ht="12.75" customHeight="1">
      <c r="B602" s="75"/>
      <c r="D602" s="75"/>
      <c r="E602" s="75"/>
      <c r="F602" s="65"/>
    </row>
    <row r="603" spans="2:6" ht="12.75" customHeight="1">
      <c r="B603" s="75"/>
      <c r="D603" s="75"/>
      <c r="E603" s="75"/>
      <c r="F603" s="65"/>
    </row>
    <row r="604" spans="2:6" ht="12.75" customHeight="1">
      <c r="B604" s="75"/>
      <c r="D604" s="75"/>
      <c r="E604" s="75"/>
      <c r="F604" s="65"/>
    </row>
    <row r="605" spans="2:6" ht="12.75" customHeight="1">
      <c r="B605" s="75"/>
      <c r="D605" s="75"/>
      <c r="E605" s="75"/>
      <c r="F605" s="65"/>
    </row>
    <row r="606" spans="2:6" ht="12.75" customHeight="1">
      <c r="B606" s="75"/>
      <c r="D606" s="75"/>
      <c r="E606" s="75"/>
      <c r="F606" s="65"/>
    </row>
    <row r="607" spans="2:6" ht="12.75" customHeight="1">
      <c r="B607" s="75"/>
      <c r="D607" s="75"/>
      <c r="E607" s="75"/>
      <c r="F607" s="65"/>
    </row>
    <row r="608" spans="2:6" ht="12.75" customHeight="1">
      <c r="B608" s="75"/>
      <c r="D608" s="75"/>
      <c r="E608" s="75"/>
      <c r="F608" s="65"/>
    </row>
    <row r="609" spans="2:6" ht="12.75" customHeight="1">
      <c r="B609" s="75"/>
      <c r="D609" s="75"/>
      <c r="E609" s="75"/>
      <c r="F609" s="65"/>
    </row>
    <row r="610" spans="2:6" ht="12.75" customHeight="1">
      <c r="B610" s="75"/>
      <c r="D610" s="75"/>
      <c r="E610" s="75"/>
      <c r="F610" s="65"/>
    </row>
    <row r="611" spans="2:6" ht="12.75" customHeight="1">
      <c r="B611" s="75"/>
      <c r="D611" s="75"/>
      <c r="E611" s="75"/>
      <c r="F611" s="65"/>
    </row>
    <row r="612" spans="2:6" ht="12.75" customHeight="1">
      <c r="B612" s="75"/>
      <c r="D612" s="75"/>
      <c r="E612" s="75"/>
      <c r="F612" s="65"/>
    </row>
    <row r="613" spans="2:6" ht="12.75" customHeight="1">
      <c r="B613" s="75"/>
      <c r="D613" s="75"/>
      <c r="E613" s="75"/>
      <c r="F613" s="65"/>
    </row>
    <row r="614" spans="2:6" ht="12.75" customHeight="1">
      <c r="B614" s="75"/>
      <c r="D614" s="75"/>
      <c r="E614" s="75"/>
      <c r="F614" s="65"/>
    </row>
    <row r="615" spans="2:6" ht="12.75" customHeight="1">
      <c r="B615" s="75"/>
      <c r="D615" s="75"/>
      <c r="E615" s="75"/>
      <c r="F615" s="65"/>
    </row>
    <row r="616" spans="2:6" ht="12.75" customHeight="1">
      <c r="B616" s="75"/>
      <c r="D616" s="75"/>
      <c r="E616" s="75"/>
      <c r="F616" s="65"/>
    </row>
    <row r="617" spans="2:6" ht="12.75" customHeight="1">
      <c r="B617" s="75"/>
      <c r="D617" s="75"/>
      <c r="E617" s="75"/>
      <c r="F617" s="65"/>
    </row>
    <row r="618" spans="2:6" ht="12.75" customHeight="1">
      <c r="B618" s="75"/>
      <c r="D618" s="75"/>
      <c r="E618" s="75"/>
      <c r="F618" s="65"/>
    </row>
    <row r="619" spans="2:6" ht="12.75" customHeight="1">
      <c r="B619" s="75"/>
      <c r="D619" s="75"/>
      <c r="E619" s="75"/>
      <c r="F619" s="65"/>
    </row>
    <row r="620" spans="2:6" ht="12.75" customHeight="1">
      <c r="B620" s="75"/>
      <c r="D620" s="75"/>
      <c r="E620" s="75"/>
      <c r="F620" s="65"/>
    </row>
    <row r="621" spans="2:6" ht="12.75" customHeight="1">
      <c r="B621" s="75"/>
      <c r="D621" s="75"/>
      <c r="E621" s="75"/>
      <c r="F621" s="65"/>
    </row>
    <row r="622" spans="2:6" ht="12.75" customHeight="1">
      <c r="B622" s="75"/>
      <c r="D622" s="75"/>
      <c r="E622" s="75"/>
      <c r="F622" s="65"/>
    </row>
    <row r="623" spans="2:6" ht="12.75" customHeight="1">
      <c r="B623" s="75"/>
      <c r="D623" s="75"/>
      <c r="E623" s="75"/>
      <c r="F623" s="65"/>
    </row>
    <row r="624" spans="2:6" ht="12.75" customHeight="1">
      <c r="B624" s="75"/>
      <c r="D624" s="75"/>
      <c r="E624" s="75"/>
      <c r="F624" s="65"/>
    </row>
    <row r="625" spans="2:6" ht="12.75" customHeight="1">
      <c r="B625" s="75"/>
      <c r="D625" s="75"/>
      <c r="E625" s="75"/>
      <c r="F625" s="65"/>
    </row>
    <row r="626" spans="2:6" ht="12.75" customHeight="1">
      <c r="B626" s="75"/>
      <c r="D626" s="75"/>
      <c r="E626" s="75"/>
      <c r="F626" s="65"/>
    </row>
    <row r="627" spans="2:6" ht="12.75" customHeight="1">
      <c r="B627" s="75"/>
      <c r="D627" s="75"/>
      <c r="E627" s="75"/>
      <c r="F627" s="65"/>
    </row>
    <row r="628" spans="2:6" ht="12.75" customHeight="1">
      <c r="B628" s="75"/>
      <c r="D628" s="75"/>
      <c r="E628" s="75"/>
      <c r="F628" s="65"/>
    </row>
    <row r="629" spans="2:6" ht="12.75" customHeight="1">
      <c r="B629" s="75"/>
      <c r="D629" s="75"/>
      <c r="E629" s="75"/>
      <c r="F629" s="65"/>
    </row>
    <row r="630" spans="2:6" ht="12.75" customHeight="1">
      <c r="B630" s="75"/>
      <c r="D630" s="75"/>
      <c r="E630" s="75"/>
      <c r="F630" s="65"/>
    </row>
    <row r="631" spans="2:6" ht="12.75" customHeight="1">
      <c r="B631" s="75"/>
      <c r="D631" s="75"/>
      <c r="E631" s="75"/>
      <c r="F631" s="65"/>
    </row>
    <row r="632" spans="2:6" ht="12.75" customHeight="1">
      <c r="B632" s="75"/>
      <c r="D632" s="75"/>
      <c r="E632" s="75"/>
      <c r="F632" s="65"/>
    </row>
    <row r="633" spans="2:6" ht="12.75" customHeight="1">
      <c r="B633" s="75"/>
      <c r="D633" s="75"/>
      <c r="E633" s="75"/>
      <c r="F633" s="65"/>
    </row>
    <row r="634" spans="2:6" ht="12.75" customHeight="1">
      <c r="B634" s="75"/>
      <c r="D634" s="75"/>
      <c r="E634" s="75"/>
      <c r="F634" s="65"/>
    </row>
    <row r="635" spans="2:6" ht="12.75" customHeight="1">
      <c r="B635" s="75"/>
      <c r="D635" s="75"/>
      <c r="E635" s="75"/>
      <c r="F635" s="65"/>
    </row>
    <row r="636" spans="2:6" ht="12.75" customHeight="1">
      <c r="B636" s="75"/>
      <c r="D636" s="75"/>
      <c r="E636" s="75"/>
      <c r="F636" s="65"/>
    </row>
    <row r="637" spans="2:6" ht="12.75" customHeight="1">
      <c r="B637" s="75"/>
      <c r="D637" s="75"/>
      <c r="E637" s="75"/>
      <c r="F637" s="65"/>
    </row>
    <row r="638" spans="2:6" ht="12.75" customHeight="1">
      <c r="B638" s="75"/>
      <c r="D638" s="75"/>
      <c r="E638" s="75"/>
      <c r="F638" s="65"/>
    </row>
    <row r="639" spans="2:6" ht="12.75" customHeight="1">
      <c r="B639" s="75"/>
      <c r="D639" s="75"/>
      <c r="E639" s="75"/>
      <c r="F639" s="65"/>
    </row>
    <row r="640" spans="2:6" ht="12.75" customHeight="1">
      <c r="B640" s="75"/>
      <c r="D640" s="75"/>
      <c r="E640" s="75"/>
      <c r="F640" s="65"/>
    </row>
    <row r="641" spans="2:6" ht="12.75" customHeight="1">
      <c r="B641" s="75"/>
      <c r="D641" s="75"/>
      <c r="E641" s="75"/>
      <c r="F641" s="65"/>
    </row>
    <row r="642" spans="2:6" ht="12.75" customHeight="1">
      <c r="B642" s="75"/>
      <c r="D642" s="75"/>
      <c r="E642" s="75"/>
      <c r="F642" s="65"/>
    </row>
    <row r="643" spans="2:6" ht="12.75" customHeight="1">
      <c r="B643" s="75"/>
      <c r="D643" s="75"/>
      <c r="E643" s="75"/>
      <c r="F643" s="65"/>
    </row>
    <row r="644" spans="2:6" ht="12.75" customHeight="1">
      <c r="B644" s="75"/>
      <c r="D644" s="75"/>
      <c r="E644" s="75"/>
      <c r="F644" s="65"/>
    </row>
    <row r="645" spans="2:6" ht="12.75" customHeight="1">
      <c r="B645" s="75"/>
      <c r="D645" s="75"/>
      <c r="E645" s="75"/>
      <c r="F645" s="65"/>
    </row>
    <row r="646" spans="2:6" ht="12.75" customHeight="1">
      <c r="B646" s="75"/>
      <c r="D646" s="75"/>
      <c r="E646" s="75"/>
      <c r="F646" s="65"/>
    </row>
    <row r="647" spans="2:6" ht="12.75" customHeight="1">
      <c r="B647" s="75"/>
      <c r="D647" s="75"/>
      <c r="E647" s="75"/>
      <c r="F647" s="65"/>
    </row>
    <row r="648" spans="2:6" ht="12.75" customHeight="1">
      <c r="B648" s="75"/>
      <c r="D648" s="75"/>
      <c r="E648" s="75"/>
      <c r="F648" s="65"/>
    </row>
    <row r="649" spans="2:6" ht="12.75" customHeight="1">
      <c r="B649" s="75"/>
      <c r="D649" s="75"/>
      <c r="E649" s="75"/>
      <c r="F649" s="65"/>
    </row>
    <row r="650" spans="2:6" ht="12.75" customHeight="1">
      <c r="B650" s="75"/>
      <c r="D650" s="75"/>
      <c r="E650" s="75"/>
      <c r="F650" s="65"/>
    </row>
    <row r="651" spans="2:6" ht="12.75" customHeight="1">
      <c r="B651" s="75"/>
      <c r="D651" s="75"/>
      <c r="E651" s="75"/>
      <c r="F651" s="65"/>
    </row>
    <row r="652" spans="2:6" ht="12.75" customHeight="1">
      <c r="B652" s="75"/>
      <c r="D652" s="75"/>
      <c r="E652" s="75"/>
      <c r="F652" s="65"/>
    </row>
    <row r="653" spans="2:6" ht="12.75" customHeight="1">
      <c r="B653" s="75"/>
      <c r="D653" s="75"/>
      <c r="E653" s="75"/>
      <c r="F653" s="65"/>
    </row>
    <row r="654" spans="2:6" ht="12.75" customHeight="1">
      <c r="B654" s="75"/>
      <c r="D654" s="75"/>
      <c r="E654" s="75"/>
      <c r="F654" s="65"/>
    </row>
    <row r="655" spans="2:6" ht="12.75" customHeight="1">
      <c r="B655" s="75"/>
      <c r="D655" s="75"/>
      <c r="E655" s="75"/>
      <c r="F655" s="65"/>
    </row>
    <row r="656" spans="2:6" ht="12.75" customHeight="1">
      <c r="B656" s="75"/>
      <c r="D656" s="75"/>
      <c r="E656" s="75"/>
      <c r="F656" s="65"/>
    </row>
    <row r="657" spans="2:6" ht="12.75" customHeight="1">
      <c r="B657" s="75"/>
      <c r="D657" s="75"/>
      <c r="E657" s="75"/>
      <c r="F657" s="65"/>
    </row>
    <row r="658" spans="2:6" ht="12.75" customHeight="1">
      <c r="B658" s="75"/>
      <c r="D658" s="75"/>
      <c r="E658" s="75"/>
      <c r="F658" s="65"/>
    </row>
    <row r="659" spans="2:6" ht="12.75" customHeight="1">
      <c r="B659" s="75"/>
      <c r="D659" s="75"/>
      <c r="E659" s="75"/>
      <c r="F659" s="65"/>
    </row>
    <row r="660" spans="2:6" ht="12.75" customHeight="1">
      <c r="B660" s="75"/>
      <c r="D660" s="75"/>
      <c r="E660" s="75"/>
      <c r="F660" s="65"/>
    </row>
    <row r="661" spans="2:6" ht="12.75" customHeight="1">
      <c r="B661" s="75"/>
      <c r="D661" s="75"/>
      <c r="E661" s="75"/>
      <c r="F661" s="65"/>
    </row>
    <row r="662" spans="2:6" ht="12.75" customHeight="1">
      <c r="B662" s="75"/>
      <c r="D662" s="75"/>
      <c r="E662" s="75"/>
      <c r="F662" s="65"/>
    </row>
    <row r="663" spans="2:6" ht="12.75" customHeight="1">
      <c r="B663" s="75"/>
      <c r="D663" s="75"/>
      <c r="E663" s="75"/>
      <c r="F663" s="65"/>
    </row>
    <row r="664" spans="2:6" ht="12.75" customHeight="1">
      <c r="B664" s="75"/>
      <c r="D664" s="75"/>
      <c r="E664" s="75"/>
      <c r="F664" s="65"/>
    </row>
    <row r="665" spans="2:6" ht="12.75" customHeight="1">
      <c r="B665" s="75"/>
      <c r="D665" s="75"/>
      <c r="E665" s="75"/>
      <c r="F665" s="65"/>
    </row>
    <row r="666" spans="2:6" ht="12.75" customHeight="1">
      <c r="B666" s="75"/>
      <c r="D666" s="75"/>
      <c r="E666" s="75"/>
      <c r="F666" s="65"/>
    </row>
    <row r="667" spans="2:6" ht="12.75" customHeight="1">
      <c r="B667" s="75"/>
      <c r="D667" s="75"/>
      <c r="E667" s="75"/>
      <c r="F667" s="65"/>
    </row>
    <row r="668" spans="2:6" ht="12.75" customHeight="1">
      <c r="B668" s="75"/>
      <c r="D668" s="75"/>
      <c r="E668" s="75"/>
      <c r="F668" s="65"/>
    </row>
    <row r="669" spans="2:6" ht="12.75" customHeight="1">
      <c r="B669" s="75"/>
      <c r="D669" s="75"/>
      <c r="E669" s="75"/>
      <c r="F669" s="65"/>
    </row>
    <row r="670" spans="2:6" ht="12.75" customHeight="1">
      <c r="B670" s="75"/>
      <c r="D670" s="75"/>
      <c r="E670" s="75"/>
      <c r="F670" s="65"/>
    </row>
    <row r="671" spans="2:6" ht="12.75" customHeight="1">
      <c r="B671" s="75"/>
      <c r="D671" s="75"/>
      <c r="E671" s="75"/>
      <c r="F671" s="65"/>
    </row>
    <row r="672" spans="2:6" ht="12.75" customHeight="1">
      <c r="B672" s="75"/>
      <c r="D672" s="75"/>
      <c r="E672" s="75"/>
      <c r="F672" s="65"/>
    </row>
    <row r="673" spans="2:6" ht="12.75" customHeight="1">
      <c r="B673" s="75"/>
      <c r="D673" s="75"/>
      <c r="E673" s="75"/>
      <c r="F673" s="65"/>
    </row>
    <row r="674" spans="2:6" ht="12.75" customHeight="1">
      <c r="B674" s="75"/>
      <c r="D674" s="75"/>
      <c r="E674" s="75"/>
      <c r="F674" s="65"/>
    </row>
    <row r="675" spans="2:6" ht="12.75" customHeight="1">
      <c r="B675" s="75"/>
      <c r="D675" s="75"/>
      <c r="E675" s="75"/>
      <c r="F675" s="65"/>
    </row>
    <row r="676" spans="2:6" ht="12.75" customHeight="1">
      <c r="B676" s="75"/>
      <c r="D676" s="75"/>
      <c r="E676" s="75"/>
      <c r="F676" s="65"/>
    </row>
    <row r="677" spans="2:6" ht="12.75" customHeight="1">
      <c r="B677" s="75"/>
      <c r="D677" s="75"/>
      <c r="E677" s="75"/>
      <c r="F677" s="65"/>
    </row>
    <row r="678" spans="2:6" ht="12.75" customHeight="1">
      <c r="B678" s="75"/>
      <c r="D678" s="75"/>
      <c r="E678" s="75"/>
      <c r="F678" s="65"/>
    </row>
    <row r="679" spans="2:6" ht="12.75" customHeight="1">
      <c r="B679" s="75"/>
      <c r="D679" s="75"/>
      <c r="E679" s="75"/>
      <c r="F679" s="65"/>
    </row>
    <row r="680" spans="2:6" ht="12.75" customHeight="1">
      <c r="B680" s="75"/>
      <c r="D680" s="75"/>
      <c r="E680" s="75"/>
      <c r="F680" s="65"/>
    </row>
    <row r="681" spans="2:6" ht="12.75" customHeight="1">
      <c r="B681" s="75"/>
      <c r="D681" s="75"/>
      <c r="E681" s="75"/>
      <c r="F681" s="65"/>
    </row>
    <row r="682" spans="2:6" ht="12.75" customHeight="1">
      <c r="B682" s="75"/>
      <c r="D682" s="75"/>
      <c r="E682" s="75"/>
      <c r="F682" s="65"/>
    </row>
    <row r="683" spans="2:6" ht="12.75" customHeight="1">
      <c r="B683" s="75"/>
      <c r="D683" s="75"/>
      <c r="E683" s="75"/>
      <c r="F683" s="65"/>
    </row>
    <row r="684" spans="2:6" ht="12.75" customHeight="1">
      <c r="B684" s="75"/>
      <c r="D684" s="75"/>
      <c r="E684" s="75"/>
      <c r="F684" s="65"/>
    </row>
    <row r="685" spans="2:6" ht="12.75" customHeight="1">
      <c r="B685" s="75"/>
      <c r="D685" s="75"/>
      <c r="E685" s="75"/>
      <c r="F685" s="65"/>
    </row>
    <row r="686" spans="2:6" ht="12.75" customHeight="1">
      <c r="B686" s="75"/>
      <c r="D686" s="75"/>
      <c r="E686" s="75"/>
      <c r="F686" s="65"/>
    </row>
    <row r="687" spans="2:6" ht="12.75" customHeight="1">
      <c r="B687" s="75"/>
      <c r="D687" s="75"/>
      <c r="E687" s="75"/>
      <c r="F687" s="65"/>
    </row>
    <row r="688" spans="2:6" ht="12.75" customHeight="1">
      <c r="B688" s="75"/>
      <c r="D688" s="75"/>
      <c r="E688" s="75"/>
      <c r="F688" s="65"/>
    </row>
    <row r="689" spans="2:6" ht="12.75" customHeight="1">
      <c r="B689" s="75"/>
      <c r="D689" s="75"/>
      <c r="E689" s="75"/>
      <c r="F689" s="65"/>
    </row>
    <row r="690" spans="2:6" ht="12.75" customHeight="1">
      <c r="B690" s="75"/>
      <c r="D690" s="75"/>
      <c r="E690" s="75"/>
      <c r="F690" s="65"/>
    </row>
    <row r="691" spans="2:6" ht="12.75" customHeight="1">
      <c r="B691" s="75"/>
      <c r="D691" s="75"/>
      <c r="E691" s="75"/>
      <c r="F691" s="65"/>
    </row>
    <row r="692" spans="2:6" ht="12.75" customHeight="1">
      <c r="B692" s="75"/>
      <c r="D692" s="75"/>
      <c r="E692" s="75"/>
      <c r="F692" s="65"/>
    </row>
    <row r="693" spans="2:6" ht="12.75" customHeight="1">
      <c r="B693" s="75"/>
      <c r="D693" s="75"/>
      <c r="E693" s="75"/>
      <c r="F693" s="65"/>
    </row>
    <row r="694" spans="2:6" ht="12.75" customHeight="1">
      <c r="B694" s="75"/>
      <c r="D694" s="75"/>
      <c r="E694" s="75"/>
      <c r="F694" s="65"/>
    </row>
    <row r="695" spans="2:6" ht="12.75" customHeight="1">
      <c r="B695" s="75"/>
      <c r="D695" s="75"/>
      <c r="E695" s="75"/>
      <c r="F695" s="65"/>
    </row>
    <row r="696" spans="2:6" ht="12.75" customHeight="1">
      <c r="B696" s="75"/>
      <c r="D696" s="75"/>
      <c r="E696" s="75"/>
      <c r="F696" s="65"/>
    </row>
    <row r="697" spans="2:6" ht="12.75" customHeight="1">
      <c r="B697" s="75"/>
      <c r="D697" s="75"/>
      <c r="E697" s="75"/>
      <c r="F697" s="65"/>
    </row>
    <row r="698" spans="2:6" ht="12.75" customHeight="1">
      <c r="B698" s="75"/>
      <c r="D698" s="75"/>
      <c r="E698" s="75"/>
      <c r="F698" s="65"/>
    </row>
    <row r="699" spans="2:6" ht="12.75" customHeight="1">
      <c r="B699" s="75"/>
      <c r="D699" s="75"/>
      <c r="E699" s="75"/>
      <c r="F699" s="65"/>
    </row>
    <row r="700" spans="2:6" ht="12.75" customHeight="1">
      <c r="B700" s="75"/>
      <c r="D700" s="75"/>
      <c r="E700" s="75"/>
      <c r="F700" s="65"/>
    </row>
    <row r="701" spans="2:6" ht="12.75" customHeight="1">
      <c r="B701" s="75"/>
      <c r="D701" s="75"/>
      <c r="E701" s="75"/>
      <c r="F701" s="65"/>
    </row>
    <row r="702" spans="2:6" ht="12.75" customHeight="1">
      <c r="B702" s="75"/>
      <c r="D702" s="75"/>
      <c r="E702" s="75"/>
      <c r="F702" s="65"/>
    </row>
    <row r="703" spans="2:6" ht="12.75" customHeight="1">
      <c r="B703" s="75"/>
      <c r="D703" s="75"/>
      <c r="E703" s="75"/>
      <c r="F703" s="65"/>
    </row>
    <row r="704" spans="2:6" ht="12.75" customHeight="1">
      <c r="B704" s="75"/>
      <c r="D704" s="75"/>
      <c r="E704" s="75"/>
      <c r="F704" s="65"/>
    </row>
    <row r="705" spans="2:6" ht="12.75" customHeight="1">
      <c r="B705" s="75"/>
      <c r="D705" s="75"/>
      <c r="E705" s="75"/>
      <c r="F705" s="65"/>
    </row>
    <row r="706" spans="2:6" ht="12.75" customHeight="1">
      <c r="B706" s="75"/>
      <c r="D706" s="75"/>
      <c r="E706" s="75"/>
      <c r="F706" s="65"/>
    </row>
    <row r="707" spans="2:6" ht="12.75" customHeight="1">
      <c r="B707" s="75"/>
      <c r="D707" s="75"/>
      <c r="E707" s="75"/>
      <c r="F707" s="65"/>
    </row>
    <row r="708" spans="2:6" ht="12.75" customHeight="1">
      <c r="B708" s="75"/>
      <c r="D708" s="75"/>
      <c r="E708" s="75"/>
      <c r="F708" s="65"/>
    </row>
    <row r="709" spans="2:6" ht="12.75" customHeight="1">
      <c r="B709" s="75"/>
      <c r="D709" s="75"/>
      <c r="E709" s="75"/>
      <c r="F709" s="65"/>
    </row>
    <row r="710" spans="2:6" ht="12.75" customHeight="1">
      <c r="B710" s="75"/>
      <c r="D710" s="75"/>
      <c r="E710" s="75"/>
      <c r="F710" s="65"/>
    </row>
    <row r="711" spans="2:6" ht="12.75" customHeight="1">
      <c r="B711" s="75"/>
      <c r="D711" s="75"/>
      <c r="E711" s="75"/>
      <c r="F711" s="65"/>
    </row>
    <row r="712" spans="2:6" ht="12.75" customHeight="1">
      <c r="B712" s="75"/>
      <c r="D712" s="75"/>
      <c r="E712" s="75"/>
      <c r="F712" s="65"/>
    </row>
    <row r="713" spans="2:6" ht="12.75" customHeight="1">
      <c r="B713" s="75"/>
      <c r="D713" s="75"/>
      <c r="E713" s="75"/>
      <c r="F713" s="65"/>
    </row>
    <row r="714" spans="2:6" ht="12.75" customHeight="1">
      <c r="B714" s="75"/>
      <c r="D714" s="75"/>
      <c r="E714" s="75"/>
      <c r="F714" s="65"/>
    </row>
    <row r="715" spans="2:6" ht="12.75" customHeight="1">
      <c r="B715" s="75"/>
      <c r="D715" s="75"/>
      <c r="E715" s="75"/>
      <c r="F715" s="65"/>
    </row>
    <row r="716" spans="2:6" ht="12.75" customHeight="1">
      <c r="B716" s="75"/>
      <c r="D716" s="75"/>
      <c r="E716" s="75"/>
      <c r="F716" s="65"/>
    </row>
    <row r="717" spans="2:6" ht="12.75" customHeight="1">
      <c r="B717" s="75"/>
      <c r="D717" s="75"/>
      <c r="E717" s="75"/>
      <c r="F717" s="65"/>
    </row>
    <row r="718" spans="2:6" ht="12.75" customHeight="1">
      <c r="B718" s="75"/>
      <c r="D718" s="75"/>
      <c r="E718" s="75"/>
      <c r="F718" s="65"/>
    </row>
    <row r="719" spans="2:6" ht="12.75" customHeight="1">
      <c r="B719" s="75"/>
      <c r="D719" s="75"/>
      <c r="E719" s="75"/>
      <c r="F719" s="65"/>
    </row>
    <row r="720" spans="2:6" ht="12.75" customHeight="1">
      <c r="B720" s="75"/>
      <c r="D720" s="75"/>
      <c r="E720" s="75"/>
      <c r="F720" s="65"/>
    </row>
    <row r="721" spans="2:6" ht="12.75" customHeight="1">
      <c r="B721" s="75"/>
      <c r="D721" s="75"/>
      <c r="E721" s="75"/>
      <c r="F721" s="65"/>
    </row>
    <row r="722" spans="2:6" ht="12.75" customHeight="1">
      <c r="B722" s="75"/>
      <c r="D722" s="75"/>
      <c r="E722" s="75"/>
      <c r="F722" s="65"/>
    </row>
    <row r="723" spans="2:6" ht="12.75" customHeight="1">
      <c r="B723" s="75"/>
      <c r="D723" s="75"/>
      <c r="E723" s="75"/>
      <c r="F723" s="65"/>
    </row>
    <row r="724" spans="2:6" ht="12.75" customHeight="1">
      <c r="B724" s="75"/>
      <c r="D724" s="75"/>
      <c r="E724" s="75"/>
      <c r="F724" s="65"/>
    </row>
    <row r="725" spans="2:6" ht="12.75" customHeight="1">
      <c r="B725" s="75"/>
      <c r="D725" s="75"/>
      <c r="E725" s="75"/>
      <c r="F725" s="65"/>
    </row>
    <row r="726" spans="2:6" ht="12.75" customHeight="1">
      <c r="B726" s="75"/>
      <c r="D726" s="75"/>
      <c r="E726" s="75"/>
      <c r="F726" s="65"/>
    </row>
    <row r="727" spans="2:6" ht="12.75" customHeight="1">
      <c r="B727" s="75"/>
      <c r="D727" s="75"/>
      <c r="E727" s="75"/>
      <c r="F727" s="65"/>
    </row>
    <row r="728" spans="2:6" ht="12.75" customHeight="1">
      <c r="B728" s="75"/>
      <c r="D728" s="75"/>
      <c r="E728" s="75"/>
      <c r="F728" s="65"/>
    </row>
    <row r="729" spans="2:6" ht="12.75" customHeight="1">
      <c r="B729" s="75"/>
      <c r="D729" s="75"/>
      <c r="E729" s="75"/>
      <c r="F729" s="65"/>
    </row>
    <row r="730" spans="2:6" ht="12.75" customHeight="1">
      <c r="B730" s="75"/>
      <c r="D730" s="75"/>
      <c r="E730" s="75"/>
      <c r="F730" s="65"/>
    </row>
    <row r="731" spans="2:6" ht="12.75" customHeight="1">
      <c r="B731" s="75"/>
      <c r="D731" s="75"/>
      <c r="E731" s="75"/>
      <c r="F731" s="65"/>
    </row>
    <row r="732" spans="2:6" ht="12.75" customHeight="1">
      <c r="B732" s="75"/>
      <c r="D732" s="75"/>
      <c r="E732" s="75"/>
      <c r="F732" s="65"/>
    </row>
    <row r="733" spans="2:6" ht="12.75" customHeight="1">
      <c r="B733" s="75"/>
      <c r="D733" s="75"/>
      <c r="E733" s="75"/>
      <c r="F733" s="65"/>
    </row>
    <row r="734" spans="2:6" ht="12.75" customHeight="1">
      <c r="B734" s="75"/>
      <c r="D734" s="75"/>
      <c r="E734" s="75"/>
      <c r="F734" s="65"/>
    </row>
    <row r="735" spans="2:6" ht="12.75" customHeight="1">
      <c r="B735" s="75"/>
      <c r="D735" s="75"/>
      <c r="E735" s="75"/>
      <c r="F735" s="65"/>
    </row>
    <row r="736" spans="2:6" ht="12.75" customHeight="1">
      <c r="B736" s="75"/>
      <c r="D736" s="75"/>
      <c r="E736" s="75"/>
      <c r="F736" s="65"/>
    </row>
    <row r="737" spans="2:6" ht="12.75" customHeight="1">
      <c r="B737" s="75"/>
      <c r="D737" s="75"/>
      <c r="E737" s="75"/>
      <c r="F737" s="65"/>
    </row>
    <row r="738" spans="2:6" ht="12.75" customHeight="1">
      <c r="B738" s="75"/>
      <c r="D738" s="75"/>
      <c r="E738" s="75"/>
      <c r="F738" s="65"/>
    </row>
    <row r="739" spans="2:6" ht="12.75" customHeight="1">
      <c r="B739" s="75"/>
      <c r="D739" s="75"/>
      <c r="E739" s="75"/>
      <c r="F739" s="65"/>
    </row>
    <row r="740" spans="2:6" ht="12.75" customHeight="1">
      <c r="B740" s="75"/>
      <c r="D740" s="75"/>
      <c r="E740" s="75"/>
      <c r="F740" s="65"/>
    </row>
    <row r="741" spans="2:6" ht="12.75" customHeight="1">
      <c r="B741" s="75"/>
      <c r="D741" s="75"/>
      <c r="E741" s="75"/>
      <c r="F741" s="65"/>
    </row>
    <row r="742" spans="2:6" ht="12.75" customHeight="1">
      <c r="B742" s="75"/>
      <c r="D742" s="75"/>
      <c r="E742" s="75"/>
      <c r="F742" s="65"/>
    </row>
    <row r="743" spans="2:6" ht="12.75" customHeight="1">
      <c r="B743" s="75"/>
      <c r="D743" s="75"/>
      <c r="E743" s="75"/>
      <c r="F743" s="65"/>
    </row>
    <row r="744" spans="2:6" ht="12.75" customHeight="1">
      <c r="B744" s="75"/>
      <c r="D744" s="75"/>
      <c r="E744" s="75"/>
      <c r="F744" s="65"/>
    </row>
    <row r="745" spans="2:6" ht="12.75" customHeight="1">
      <c r="B745" s="75"/>
      <c r="D745" s="75"/>
      <c r="E745" s="75"/>
      <c r="F745" s="65"/>
    </row>
    <row r="746" spans="2:6" ht="12.75" customHeight="1">
      <c r="B746" s="75"/>
      <c r="D746" s="75"/>
      <c r="E746" s="75"/>
      <c r="F746" s="65"/>
    </row>
    <row r="747" spans="2:6" ht="12.75" customHeight="1">
      <c r="B747" s="75"/>
      <c r="D747" s="75"/>
      <c r="E747" s="75"/>
      <c r="F747" s="65"/>
    </row>
    <row r="748" spans="2:6" ht="12.75" customHeight="1">
      <c r="B748" s="75"/>
      <c r="D748" s="75"/>
      <c r="E748" s="75"/>
      <c r="F748" s="65"/>
    </row>
    <row r="749" spans="2:6" ht="12.75" customHeight="1">
      <c r="B749" s="75"/>
      <c r="D749" s="75"/>
      <c r="E749" s="75"/>
      <c r="F749" s="65"/>
    </row>
    <row r="750" spans="2:6" ht="12.75" customHeight="1">
      <c r="B750" s="75"/>
      <c r="D750" s="75"/>
      <c r="E750" s="75"/>
      <c r="F750" s="65"/>
    </row>
    <row r="751" spans="2:6" ht="12.75" customHeight="1">
      <c r="B751" s="75"/>
      <c r="D751" s="75"/>
      <c r="E751" s="75"/>
      <c r="F751" s="65"/>
    </row>
    <row r="752" spans="2:6" ht="12.75" customHeight="1">
      <c r="B752" s="75"/>
      <c r="D752" s="75"/>
      <c r="E752" s="75"/>
      <c r="F752" s="65"/>
    </row>
    <row r="753" spans="2:6" ht="12.75" customHeight="1">
      <c r="B753" s="75"/>
      <c r="D753" s="75"/>
      <c r="E753" s="75"/>
      <c r="F753" s="65"/>
    </row>
    <row r="754" spans="2:6" ht="12.75" customHeight="1">
      <c r="B754" s="75"/>
      <c r="D754" s="75"/>
      <c r="E754" s="75"/>
      <c r="F754" s="65"/>
    </row>
    <row r="755" spans="2:6" ht="12.75" customHeight="1">
      <c r="B755" s="75"/>
      <c r="D755" s="75"/>
      <c r="E755" s="75"/>
      <c r="F755" s="65"/>
    </row>
    <row r="756" spans="2:6" ht="12.75" customHeight="1">
      <c r="B756" s="75"/>
      <c r="D756" s="75"/>
      <c r="E756" s="75"/>
      <c r="F756" s="65"/>
    </row>
    <row r="757" spans="2:6" ht="12.75" customHeight="1">
      <c r="B757" s="75"/>
      <c r="D757" s="75"/>
      <c r="E757" s="75"/>
      <c r="F757" s="65"/>
    </row>
    <row r="758" spans="2:6" ht="12.75" customHeight="1">
      <c r="B758" s="75"/>
      <c r="D758" s="75"/>
      <c r="E758" s="75"/>
      <c r="F758" s="65"/>
    </row>
    <row r="759" spans="2:6" ht="12.75" customHeight="1">
      <c r="B759" s="75"/>
      <c r="D759" s="75"/>
      <c r="E759" s="75"/>
      <c r="F759" s="65"/>
    </row>
    <row r="760" spans="2:6" ht="12.75" customHeight="1">
      <c r="B760" s="75"/>
      <c r="D760" s="75"/>
      <c r="E760" s="75"/>
      <c r="F760" s="65"/>
    </row>
    <row r="761" spans="2:6" ht="12.75" customHeight="1">
      <c r="B761" s="75"/>
      <c r="D761" s="75"/>
      <c r="E761" s="75"/>
      <c r="F761" s="65"/>
    </row>
    <row r="762" spans="2:6" ht="12.75" customHeight="1">
      <c r="B762" s="75"/>
      <c r="D762" s="75"/>
      <c r="E762" s="75"/>
      <c r="F762" s="65"/>
    </row>
    <row r="763" spans="2:6" ht="12.75" customHeight="1">
      <c r="B763" s="75"/>
      <c r="D763" s="75"/>
      <c r="E763" s="75"/>
      <c r="F763" s="65"/>
    </row>
    <row r="764" spans="2:6" ht="12.75" customHeight="1">
      <c r="B764" s="75"/>
      <c r="D764" s="75"/>
      <c r="E764" s="75"/>
      <c r="F764" s="65"/>
    </row>
    <row r="765" spans="2:6" ht="12.75" customHeight="1">
      <c r="B765" s="75"/>
      <c r="D765" s="75"/>
      <c r="E765" s="75"/>
      <c r="F765" s="65"/>
    </row>
    <row r="766" spans="2:6" ht="12.75" customHeight="1">
      <c r="B766" s="75"/>
      <c r="D766" s="75"/>
      <c r="E766" s="75"/>
      <c r="F766" s="65"/>
    </row>
    <row r="767" spans="2:6" ht="12.75" customHeight="1">
      <c r="B767" s="75"/>
      <c r="D767" s="75"/>
      <c r="E767" s="75"/>
      <c r="F767" s="65"/>
    </row>
    <row r="768" spans="2:6" ht="12.75" customHeight="1">
      <c r="B768" s="75"/>
      <c r="D768" s="75"/>
      <c r="E768" s="75"/>
      <c r="F768" s="65"/>
    </row>
    <row r="769" spans="2:6" ht="12.75" customHeight="1">
      <c r="B769" s="75"/>
      <c r="D769" s="75"/>
      <c r="E769" s="75"/>
      <c r="F769" s="65"/>
    </row>
    <row r="770" spans="2:6" ht="12.75" customHeight="1">
      <c r="B770" s="75"/>
      <c r="D770" s="75"/>
      <c r="E770" s="75"/>
      <c r="F770" s="65"/>
    </row>
    <row r="771" spans="2:6" ht="12.75" customHeight="1">
      <c r="B771" s="75"/>
      <c r="D771" s="75"/>
      <c r="E771" s="75"/>
      <c r="F771" s="65"/>
    </row>
    <row r="772" spans="2:6" ht="12.75" customHeight="1">
      <c r="B772" s="75"/>
      <c r="D772" s="75"/>
      <c r="E772" s="75"/>
      <c r="F772" s="65"/>
    </row>
    <row r="773" spans="2:6" ht="12.75" customHeight="1">
      <c r="B773" s="75"/>
      <c r="D773" s="75"/>
      <c r="E773" s="75"/>
      <c r="F773" s="65"/>
    </row>
    <row r="774" spans="2:6" ht="12.75" customHeight="1">
      <c r="B774" s="75"/>
      <c r="D774" s="75"/>
      <c r="E774" s="75"/>
      <c r="F774" s="65"/>
    </row>
    <row r="775" spans="2:6" ht="12.75" customHeight="1">
      <c r="B775" s="75"/>
      <c r="D775" s="75"/>
      <c r="E775" s="75"/>
      <c r="F775" s="65"/>
    </row>
    <row r="776" spans="2:6" ht="12.75" customHeight="1">
      <c r="B776" s="75"/>
      <c r="D776" s="75"/>
      <c r="E776" s="75"/>
      <c r="F776" s="65"/>
    </row>
    <row r="777" spans="2:6" ht="12.75" customHeight="1">
      <c r="B777" s="75"/>
      <c r="D777" s="75"/>
      <c r="E777" s="75"/>
      <c r="F777" s="65"/>
    </row>
    <row r="778" spans="2:6" ht="12.75" customHeight="1">
      <c r="B778" s="75"/>
      <c r="D778" s="75"/>
      <c r="E778" s="75"/>
      <c r="F778" s="65"/>
    </row>
    <row r="779" spans="2:6" ht="12.75" customHeight="1">
      <c r="B779" s="75"/>
      <c r="D779" s="75"/>
      <c r="E779" s="75"/>
      <c r="F779" s="65"/>
    </row>
    <row r="780" spans="2:6" ht="12.75" customHeight="1">
      <c r="B780" s="75"/>
      <c r="D780" s="75"/>
      <c r="E780" s="75"/>
      <c r="F780" s="65"/>
    </row>
    <row r="781" spans="2:6" ht="12.75" customHeight="1">
      <c r="B781" s="75"/>
      <c r="D781" s="75"/>
      <c r="E781" s="75"/>
      <c r="F781" s="65"/>
    </row>
    <row r="782" spans="2:6" ht="12.75" customHeight="1">
      <c r="B782" s="75"/>
      <c r="D782" s="75"/>
      <c r="E782" s="75"/>
      <c r="F782" s="65"/>
    </row>
    <row r="783" spans="2:6" ht="12.75" customHeight="1">
      <c r="B783" s="75"/>
      <c r="D783" s="75"/>
      <c r="E783" s="75"/>
      <c r="F783" s="65"/>
    </row>
    <row r="784" spans="2:6" ht="12.75" customHeight="1">
      <c r="B784" s="75"/>
      <c r="D784" s="75"/>
      <c r="E784" s="75"/>
      <c r="F784" s="65"/>
    </row>
    <row r="785" spans="2:6" ht="12.75" customHeight="1">
      <c r="B785" s="75"/>
      <c r="D785" s="75"/>
      <c r="E785" s="75"/>
      <c r="F785" s="65"/>
    </row>
    <row r="786" spans="2:6" ht="12.75" customHeight="1">
      <c r="B786" s="75"/>
      <c r="D786" s="75"/>
      <c r="E786" s="75"/>
      <c r="F786" s="65"/>
    </row>
    <row r="787" spans="2:6" ht="12.75" customHeight="1">
      <c r="B787" s="75"/>
      <c r="D787" s="75"/>
      <c r="E787" s="75"/>
      <c r="F787" s="65"/>
    </row>
    <row r="788" spans="2:6" ht="12.75" customHeight="1">
      <c r="B788" s="75"/>
      <c r="D788" s="75"/>
      <c r="E788" s="75"/>
      <c r="F788" s="65"/>
    </row>
    <row r="789" spans="2:6" ht="12.75" customHeight="1">
      <c r="B789" s="75"/>
      <c r="D789" s="75"/>
      <c r="E789" s="75"/>
      <c r="F789" s="65"/>
    </row>
    <row r="790" spans="2:6" ht="12.75" customHeight="1">
      <c r="B790" s="75"/>
      <c r="D790" s="75"/>
      <c r="E790" s="75"/>
      <c r="F790" s="65"/>
    </row>
    <row r="791" spans="2:6" ht="12.75" customHeight="1">
      <c r="B791" s="75"/>
      <c r="D791" s="75"/>
      <c r="E791" s="75"/>
      <c r="F791" s="65"/>
    </row>
    <row r="792" spans="2:6" ht="12.75" customHeight="1">
      <c r="B792" s="75"/>
      <c r="D792" s="75"/>
      <c r="E792" s="75"/>
      <c r="F792" s="65"/>
    </row>
    <row r="793" spans="2:6" ht="12.75" customHeight="1">
      <c r="B793" s="75"/>
      <c r="D793" s="75"/>
      <c r="E793" s="75"/>
      <c r="F793" s="65"/>
    </row>
    <row r="794" spans="2:6" ht="12.75" customHeight="1">
      <c r="B794" s="75"/>
      <c r="D794" s="75"/>
      <c r="E794" s="75"/>
      <c r="F794" s="65"/>
    </row>
    <row r="795" spans="2:6" ht="12.75" customHeight="1">
      <c r="B795" s="75"/>
      <c r="D795" s="75"/>
      <c r="E795" s="75"/>
      <c r="F795" s="65"/>
    </row>
    <row r="796" spans="2:6" ht="12.75" customHeight="1">
      <c r="B796" s="75"/>
      <c r="D796" s="75"/>
      <c r="E796" s="75"/>
      <c r="F796" s="65"/>
    </row>
    <row r="797" spans="2:6" ht="12.75" customHeight="1">
      <c r="B797" s="75"/>
      <c r="D797" s="75"/>
      <c r="E797" s="75"/>
      <c r="F797" s="65"/>
    </row>
    <row r="798" spans="2:6" ht="12.75" customHeight="1">
      <c r="B798" s="75"/>
      <c r="D798" s="75"/>
      <c r="E798" s="75"/>
      <c r="F798" s="65"/>
    </row>
    <row r="799" spans="2:6" ht="12.75" customHeight="1">
      <c r="B799" s="75"/>
      <c r="D799" s="75"/>
      <c r="E799" s="75"/>
      <c r="F799" s="65"/>
    </row>
    <row r="800" spans="2:6" ht="12.75" customHeight="1">
      <c r="B800" s="75"/>
      <c r="D800" s="75"/>
      <c r="E800" s="75"/>
      <c r="F800" s="65"/>
    </row>
    <row r="801" spans="2:6" ht="12.75" customHeight="1">
      <c r="B801" s="75"/>
      <c r="D801" s="75"/>
      <c r="E801" s="75"/>
      <c r="F801" s="65"/>
    </row>
    <row r="802" spans="2:6" ht="12.75" customHeight="1">
      <c r="B802" s="75"/>
      <c r="D802" s="75"/>
      <c r="E802" s="75"/>
      <c r="F802" s="65"/>
    </row>
    <row r="803" spans="2:6" ht="12.75" customHeight="1">
      <c r="B803" s="75"/>
      <c r="D803" s="75"/>
      <c r="E803" s="75"/>
      <c r="F803" s="65"/>
    </row>
    <row r="804" spans="2:6" ht="12.75" customHeight="1">
      <c r="B804" s="75"/>
      <c r="D804" s="75"/>
      <c r="E804" s="75"/>
      <c r="F804" s="65"/>
    </row>
    <row r="805" spans="2:6" ht="12.75" customHeight="1">
      <c r="B805" s="75"/>
      <c r="D805" s="75"/>
      <c r="E805" s="75"/>
      <c r="F805" s="65"/>
    </row>
    <row r="806" spans="2:6" ht="12.75" customHeight="1">
      <c r="B806" s="75"/>
      <c r="D806" s="75"/>
      <c r="E806" s="75"/>
      <c r="F806" s="65"/>
    </row>
    <row r="807" spans="2:6" ht="12.75" customHeight="1">
      <c r="B807" s="75"/>
      <c r="D807" s="75"/>
      <c r="E807" s="75"/>
      <c r="F807" s="65"/>
    </row>
    <row r="808" spans="2:6" ht="12.75" customHeight="1">
      <c r="B808" s="75"/>
      <c r="D808" s="75"/>
      <c r="E808" s="75"/>
      <c r="F808" s="65"/>
    </row>
    <row r="809" spans="2:6" ht="12.75" customHeight="1">
      <c r="B809" s="75"/>
      <c r="D809" s="75"/>
      <c r="E809" s="75"/>
      <c r="F809" s="65"/>
    </row>
    <row r="810" spans="2:6" ht="12.75" customHeight="1">
      <c r="B810" s="75"/>
      <c r="D810" s="75"/>
      <c r="E810" s="75"/>
      <c r="F810" s="65"/>
    </row>
    <row r="811" spans="2:6" ht="12.75" customHeight="1">
      <c r="B811" s="75"/>
      <c r="D811" s="75"/>
      <c r="E811" s="75"/>
      <c r="F811" s="65"/>
    </row>
    <row r="812" spans="2:6" ht="12.75" customHeight="1">
      <c r="B812" s="75"/>
      <c r="D812" s="75"/>
      <c r="E812" s="75"/>
      <c r="F812" s="65"/>
    </row>
    <row r="813" spans="2:6" ht="12.75" customHeight="1">
      <c r="B813" s="75"/>
      <c r="D813" s="75"/>
      <c r="E813" s="75"/>
      <c r="F813" s="65"/>
    </row>
    <row r="814" spans="2:6" ht="12.75" customHeight="1">
      <c r="B814" s="75"/>
      <c r="D814" s="75"/>
      <c r="E814" s="75"/>
      <c r="F814" s="65"/>
    </row>
    <row r="815" spans="2:6" ht="12.75" customHeight="1">
      <c r="B815" s="75"/>
      <c r="D815" s="75"/>
      <c r="E815" s="75"/>
      <c r="F815" s="65"/>
    </row>
    <row r="816" spans="2:6" ht="12.75" customHeight="1">
      <c r="B816" s="75"/>
      <c r="D816" s="75"/>
      <c r="E816" s="75"/>
      <c r="F816" s="65"/>
    </row>
    <row r="817" spans="2:6" ht="12.75" customHeight="1">
      <c r="B817" s="75"/>
      <c r="D817" s="75"/>
      <c r="E817" s="75"/>
      <c r="F817" s="65"/>
    </row>
    <row r="818" spans="2:6" ht="12.75" customHeight="1">
      <c r="B818" s="75"/>
      <c r="D818" s="75"/>
      <c r="E818" s="75"/>
      <c r="F818" s="65"/>
    </row>
    <row r="819" spans="2:6" ht="12.75" customHeight="1">
      <c r="B819" s="75"/>
      <c r="D819" s="75"/>
      <c r="E819" s="75"/>
      <c r="F819" s="65"/>
    </row>
    <row r="820" spans="2:6" ht="12.75" customHeight="1">
      <c r="B820" s="75"/>
      <c r="D820" s="75"/>
      <c r="E820" s="75"/>
      <c r="F820" s="65"/>
    </row>
    <row r="821" spans="2:6" ht="12.75" customHeight="1">
      <c r="B821" s="75"/>
      <c r="D821" s="75"/>
      <c r="E821" s="75"/>
      <c r="F821" s="65"/>
    </row>
    <row r="822" spans="2:6" ht="12.75" customHeight="1">
      <c r="B822" s="75"/>
      <c r="D822" s="75"/>
      <c r="E822" s="75"/>
      <c r="F822" s="65"/>
    </row>
    <row r="823" spans="2:6" ht="12.75" customHeight="1">
      <c r="B823" s="75"/>
      <c r="D823" s="75"/>
      <c r="E823" s="75"/>
      <c r="F823" s="65"/>
    </row>
    <row r="824" spans="2:6" ht="12.75" customHeight="1">
      <c r="B824" s="75"/>
      <c r="D824" s="75"/>
      <c r="E824" s="75"/>
      <c r="F824" s="65"/>
    </row>
    <row r="825" spans="2:6" ht="12.75" customHeight="1">
      <c r="B825" s="75"/>
      <c r="D825" s="75"/>
      <c r="E825" s="75"/>
      <c r="F825" s="65"/>
    </row>
    <row r="826" spans="2:6" ht="12.75" customHeight="1">
      <c r="B826" s="75"/>
      <c r="D826" s="75"/>
      <c r="E826" s="75"/>
      <c r="F826" s="65"/>
    </row>
    <row r="827" spans="2:6" ht="12.75" customHeight="1">
      <c r="B827" s="75"/>
      <c r="D827" s="75"/>
      <c r="E827" s="75"/>
      <c r="F827" s="65"/>
    </row>
    <row r="828" spans="2:6" ht="12.75" customHeight="1">
      <c r="B828" s="75"/>
      <c r="D828" s="75"/>
      <c r="E828" s="75"/>
      <c r="F828" s="65"/>
    </row>
    <row r="829" spans="2:6" ht="12.75" customHeight="1">
      <c r="B829" s="75"/>
      <c r="D829" s="75"/>
      <c r="E829" s="75"/>
      <c r="F829" s="65"/>
    </row>
    <row r="830" spans="2:6" ht="12.75" customHeight="1">
      <c r="B830" s="75"/>
      <c r="D830" s="75"/>
      <c r="E830" s="75"/>
      <c r="F830" s="65"/>
    </row>
    <row r="831" spans="2:6" ht="12.75" customHeight="1">
      <c r="B831" s="75"/>
      <c r="D831" s="75"/>
      <c r="E831" s="75"/>
      <c r="F831" s="65"/>
    </row>
    <row r="832" spans="2:6" ht="12.75" customHeight="1">
      <c r="B832" s="75"/>
      <c r="D832" s="75"/>
      <c r="E832" s="75"/>
      <c r="F832" s="65"/>
    </row>
    <row r="833" spans="2:6" ht="12.75" customHeight="1">
      <c r="B833" s="75"/>
      <c r="D833" s="75"/>
      <c r="E833" s="75"/>
      <c r="F833" s="65"/>
    </row>
    <row r="834" spans="2:6" ht="12.75" customHeight="1">
      <c r="B834" s="75"/>
      <c r="D834" s="75"/>
      <c r="E834" s="75"/>
      <c r="F834" s="65"/>
    </row>
    <row r="835" spans="2:6" ht="12.75" customHeight="1">
      <c r="B835" s="75"/>
      <c r="D835" s="75"/>
      <c r="E835" s="75"/>
      <c r="F835" s="65"/>
    </row>
    <row r="836" spans="2:6" ht="12.75" customHeight="1">
      <c r="B836" s="75"/>
      <c r="D836" s="75"/>
      <c r="E836" s="75"/>
      <c r="F836" s="65"/>
    </row>
    <row r="837" spans="2:6" ht="12.75" customHeight="1">
      <c r="B837" s="75"/>
      <c r="D837" s="75"/>
      <c r="E837" s="75"/>
      <c r="F837" s="65"/>
    </row>
    <row r="838" spans="2:6" ht="12.75" customHeight="1">
      <c r="B838" s="75"/>
      <c r="D838" s="75"/>
      <c r="E838" s="75"/>
      <c r="F838" s="65"/>
    </row>
    <row r="839" spans="2:6" ht="12.75" customHeight="1">
      <c r="B839" s="75"/>
      <c r="D839" s="75"/>
      <c r="E839" s="75"/>
      <c r="F839" s="65"/>
    </row>
    <row r="840" spans="2:6" ht="12.75" customHeight="1">
      <c r="B840" s="75"/>
      <c r="D840" s="75"/>
      <c r="E840" s="75"/>
      <c r="F840" s="65"/>
    </row>
    <row r="841" spans="2:6" ht="12.75" customHeight="1">
      <c r="B841" s="75"/>
      <c r="D841" s="75"/>
      <c r="E841" s="75"/>
      <c r="F841" s="65"/>
    </row>
    <row r="842" spans="2:6" ht="12.75" customHeight="1">
      <c r="B842" s="75"/>
      <c r="D842" s="75"/>
      <c r="E842" s="75"/>
      <c r="F842" s="65"/>
    </row>
    <row r="843" spans="2:6" ht="12.75" customHeight="1">
      <c r="B843" s="75"/>
      <c r="D843" s="75"/>
      <c r="E843" s="75"/>
      <c r="F843" s="65"/>
    </row>
    <row r="844" spans="2:6" ht="12.75" customHeight="1">
      <c r="B844" s="75"/>
      <c r="D844" s="75"/>
      <c r="E844" s="75"/>
      <c r="F844" s="65"/>
    </row>
    <row r="845" spans="2:6" ht="12.75" customHeight="1">
      <c r="B845" s="75"/>
      <c r="D845" s="75"/>
      <c r="E845" s="75"/>
      <c r="F845" s="65"/>
    </row>
    <row r="846" spans="2:6" ht="12.75" customHeight="1">
      <c r="B846" s="75"/>
      <c r="D846" s="75"/>
      <c r="E846" s="75"/>
      <c r="F846" s="65"/>
    </row>
    <row r="847" spans="2:6" ht="12.75" customHeight="1">
      <c r="B847" s="75"/>
      <c r="D847" s="75"/>
      <c r="E847" s="75"/>
      <c r="F847" s="65"/>
    </row>
    <row r="848" spans="2:6" ht="12.75" customHeight="1">
      <c r="B848" s="75"/>
      <c r="D848" s="75"/>
      <c r="E848" s="75"/>
      <c r="F848" s="65"/>
    </row>
    <row r="849" spans="2:6" ht="12.75" customHeight="1">
      <c r="B849" s="75"/>
      <c r="D849" s="75"/>
      <c r="E849" s="75"/>
      <c r="F849" s="65"/>
    </row>
    <row r="850" spans="2:6" ht="12.75" customHeight="1">
      <c r="B850" s="75"/>
      <c r="D850" s="75"/>
      <c r="E850" s="75"/>
      <c r="F850" s="65"/>
    </row>
    <row r="851" spans="2:6" ht="12.75" customHeight="1">
      <c r="B851" s="75"/>
      <c r="D851" s="75"/>
      <c r="E851" s="75"/>
      <c r="F851" s="65"/>
    </row>
    <row r="852" spans="2:6" ht="12.75" customHeight="1">
      <c r="B852" s="75"/>
      <c r="D852" s="75"/>
      <c r="E852" s="75"/>
      <c r="F852" s="65"/>
    </row>
    <row r="853" spans="2:6" ht="12.75" customHeight="1">
      <c r="B853" s="75"/>
      <c r="D853" s="75"/>
      <c r="E853" s="75"/>
      <c r="F853" s="65"/>
    </row>
    <row r="854" spans="2:6" ht="12.75" customHeight="1">
      <c r="B854" s="75"/>
      <c r="D854" s="75"/>
      <c r="E854" s="75"/>
      <c r="F854" s="65"/>
    </row>
    <row r="855" spans="2:6" ht="12.75" customHeight="1">
      <c r="B855" s="75"/>
      <c r="D855" s="75"/>
      <c r="E855" s="75"/>
      <c r="F855" s="65"/>
    </row>
    <row r="856" spans="2:6" ht="12.75" customHeight="1">
      <c r="B856" s="75"/>
      <c r="D856" s="75"/>
      <c r="E856" s="75"/>
      <c r="F856" s="65"/>
    </row>
    <row r="857" spans="2:6" ht="12.75" customHeight="1">
      <c r="B857" s="75"/>
      <c r="D857" s="75"/>
      <c r="E857" s="75"/>
      <c r="F857" s="65"/>
    </row>
    <row r="858" spans="2:6" ht="12.75" customHeight="1">
      <c r="B858" s="75"/>
      <c r="D858" s="75"/>
      <c r="E858" s="75"/>
      <c r="F858" s="65"/>
    </row>
    <row r="859" spans="2:6" ht="12.75" customHeight="1">
      <c r="B859" s="75"/>
      <c r="D859" s="75"/>
      <c r="E859" s="75"/>
      <c r="F859" s="65"/>
    </row>
    <row r="860" spans="2:6" ht="12.75" customHeight="1">
      <c r="B860" s="75"/>
      <c r="D860" s="75"/>
      <c r="E860" s="75"/>
      <c r="F860" s="65"/>
    </row>
    <row r="861" spans="2:6" ht="12.75" customHeight="1">
      <c r="B861" s="75"/>
      <c r="D861" s="75"/>
      <c r="E861" s="75"/>
      <c r="F861" s="65"/>
    </row>
    <row r="862" spans="2:6" ht="12.75" customHeight="1">
      <c r="B862" s="75"/>
      <c r="D862" s="75"/>
      <c r="E862" s="75"/>
      <c r="F862" s="65"/>
    </row>
    <row r="863" spans="2:6" ht="12.75" customHeight="1">
      <c r="B863" s="75"/>
      <c r="D863" s="75"/>
      <c r="E863" s="75"/>
      <c r="F863" s="65"/>
    </row>
    <row r="864" spans="2:6" ht="12.75" customHeight="1">
      <c r="B864" s="75"/>
      <c r="D864" s="75"/>
      <c r="E864" s="75"/>
      <c r="F864" s="65"/>
    </row>
    <row r="865" spans="2:6" ht="12.75" customHeight="1">
      <c r="B865" s="75"/>
      <c r="D865" s="75"/>
      <c r="E865" s="75"/>
      <c r="F865" s="65"/>
    </row>
    <row r="866" spans="2:6" ht="12.75" customHeight="1">
      <c r="B866" s="75"/>
      <c r="D866" s="75"/>
      <c r="E866" s="75"/>
      <c r="F866" s="65"/>
    </row>
    <row r="867" spans="2:6" ht="12.75" customHeight="1">
      <c r="B867" s="75"/>
      <c r="D867" s="75"/>
      <c r="E867" s="75"/>
      <c r="F867" s="65"/>
    </row>
    <row r="868" spans="2:6" ht="12.75" customHeight="1">
      <c r="B868" s="75"/>
      <c r="D868" s="75"/>
      <c r="E868" s="75"/>
      <c r="F868" s="65"/>
    </row>
    <row r="869" spans="2:6" ht="12.75" customHeight="1">
      <c r="B869" s="75"/>
      <c r="D869" s="75"/>
      <c r="E869" s="75"/>
      <c r="F869" s="65"/>
    </row>
    <row r="870" spans="2:6" ht="12.75" customHeight="1">
      <c r="B870" s="75"/>
      <c r="D870" s="75"/>
      <c r="E870" s="75"/>
      <c r="F870" s="65"/>
    </row>
    <row r="871" spans="2:6" ht="12.75" customHeight="1">
      <c r="B871" s="75"/>
      <c r="D871" s="75"/>
      <c r="E871" s="75"/>
      <c r="F871" s="65"/>
    </row>
    <row r="872" spans="2:6" ht="12.75" customHeight="1">
      <c r="B872" s="75"/>
      <c r="D872" s="75"/>
      <c r="E872" s="75"/>
      <c r="F872" s="65"/>
    </row>
    <row r="873" spans="2:6" ht="12.75" customHeight="1">
      <c r="B873" s="75"/>
      <c r="D873" s="75"/>
      <c r="E873" s="75"/>
      <c r="F873" s="65"/>
    </row>
    <row r="874" spans="2:6" ht="12.75" customHeight="1">
      <c r="B874" s="75"/>
      <c r="D874" s="75"/>
      <c r="E874" s="75"/>
      <c r="F874" s="65"/>
    </row>
    <row r="875" spans="2:6" ht="12.75" customHeight="1">
      <c r="B875" s="75"/>
      <c r="D875" s="75"/>
      <c r="E875" s="75"/>
      <c r="F875" s="65"/>
    </row>
    <row r="876" spans="2:6" ht="12.75" customHeight="1">
      <c r="B876" s="75"/>
      <c r="D876" s="75"/>
      <c r="E876" s="75"/>
      <c r="F876" s="65"/>
    </row>
    <row r="877" spans="2:6" ht="12.75" customHeight="1">
      <c r="B877" s="75"/>
      <c r="D877" s="75"/>
      <c r="E877" s="75"/>
      <c r="F877" s="65"/>
    </row>
    <row r="878" spans="2:6" ht="12.75" customHeight="1">
      <c r="B878" s="75"/>
      <c r="D878" s="75"/>
      <c r="E878" s="75"/>
      <c r="F878" s="65"/>
    </row>
    <row r="879" spans="2:6" ht="12.75" customHeight="1">
      <c r="B879" s="75"/>
      <c r="D879" s="75"/>
      <c r="E879" s="75"/>
      <c r="F879" s="65"/>
    </row>
    <row r="880" spans="2:6" ht="12.75" customHeight="1">
      <c r="B880" s="75"/>
      <c r="D880" s="75"/>
      <c r="E880" s="75"/>
      <c r="F880" s="65"/>
    </row>
    <row r="881" spans="2:6" ht="12.75" customHeight="1">
      <c r="B881" s="75"/>
      <c r="D881" s="75"/>
      <c r="E881" s="75"/>
      <c r="F881" s="65"/>
    </row>
    <row r="882" spans="2:6" ht="12.75" customHeight="1">
      <c r="B882" s="75"/>
      <c r="D882" s="75"/>
      <c r="E882" s="75"/>
      <c r="F882" s="65"/>
    </row>
    <row r="883" spans="2:6" ht="12.75" customHeight="1">
      <c r="B883" s="75"/>
      <c r="D883" s="75"/>
      <c r="E883" s="75"/>
      <c r="F883" s="65"/>
    </row>
    <row r="884" spans="2:6" ht="12.75" customHeight="1">
      <c r="B884" s="75"/>
      <c r="D884" s="75"/>
      <c r="E884" s="75"/>
      <c r="F884" s="65"/>
    </row>
    <row r="885" spans="2:6" ht="12.75" customHeight="1">
      <c r="B885" s="75"/>
      <c r="D885" s="75"/>
      <c r="E885" s="75"/>
      <c r="F885" s="65"/>
    </row>
    <row r="886" spans="2:6" ht="12.75" customHeight="1">
      <c r="B886" s="75"/>
      <c r="D886" s="75"/>
      <c r="E886" s="75"/>
      <c r="F886" s="65"/>
    </row>
    <row r="887" spans="2:6" ht="12.75" customHeight="1">
      <c r="B887" s="75"/>
      <c r="D887" s="75"/>
      <c r="E887" s="75"/>
      <c r="F887" s="65"/>
    </row>
    <row r="888" spans="2:6" ht="12.75" customHeight="1">
      <c r="B888" s="75"/>
      <c r="D888" s="75"/>
      <c r="E888" s="75"/>
      <c r="F888" s="65"/>
    </row>
    <row r="889" spans="2:6" ht="12.75" customHeight="1">
      <c r="B889" s="75"/>
      <c r="D889" s="75"/>
      <c r="E889" s="75"/>
      <c r="F889" s="65"/>
    </row>
    <row r="890" spans="2:6" ht="12.75" customHeight="1">
      <c r="B890" s="75"/>
      <c r="D890" s="75"/>
      <c r="E890" s="75"/>
      <c r="F890" s="65"/>
    </row>
    <row r="891" spans="2:6" ht="12.75" customHeight="1">
      <c r="B891" s="75"/>
      <c r="D891" s="75"/>
      <c r="E891" s="75"/>
      <c r="F891" s="65"/>
    </row>
    <row r="892" spans="2:6" ht="12.75" customHeight="1">
      <c r="B892" s="75"/>
      <c r="D892" s="75"/>
      <c r="E892" s="75"/>
      <c r="F892" s="65"/>
    </row>
    <row r="893" spans="2:6" ht="12.75" customHeight="1">
      <c r="B893" s="75"/>
      <c r="D893" s="75"/>
      <c r="E893" s="75"/>
      <c r="F893" s="65"/>
    </row>
    <row r="894" spans="2:6" ht="12.75" customHeight="1">
      <c r="B894" s="75"/>
      <c r="D894" s="75"/>
      <c r="E894" s="75"/>
      <c r="F894" s="65"/>
    </row>
    <row r="895" spans="2:6" ht="12.75" customHeight="1">
      <c r="B895" s="75"/>
      <c r="D895" s="75"/>
      <c r="E895" s="75"/>
      <c r="F895" s="65"/>
    </row>
    <row r="896" spans="2:6" ht="12.75" customHeight="1">
      <c r="B896" s="75"/>
      <c r="D896" s="75"/>
      <c r="E896" s="75"/>
      <c r="F896" s="65"/>
    </row>
    <row r="897" spans="2:6" ht="12.75" customHeight="1">
      <c r="B897" s="75"/>
      <c r="D897" s="75"/>
      <c r="E897" s="75"/>
      <c r="F897" s="65"/>
    </row>
    <row r="898" spans="2:6" ht="12.75" customHeight="1">
      <c r="B898" s="75"/>
      <c r="D898" s="75"/>
      <c r="E898" s="75"/>
      <c r="F898" s="65"/>
    </row>
    <row r="899" spans="2:6" ht="12.75" customHeight="1">
      <c r="B899" s="75"/>
      <c r="D899" s="75"/>
      <c r="E899" s="75"/>
      <c r="F899" s="65"/>
    </row>
    <row r="900" spans="2:6" ht="12.75" customHeight="1">
      <c r="B900" s="75"/>
      <c r="D900" s="75"/>
      <c r="E900" s="75"/>
      <c r="F900" s="65"/>
    </row>
    <row r="901" spans="2:6" ht="12.75" customHeight="1">
      <c r="B901" s="75"/>
      <c r="D901" s="75"/>
      <c r="E901" s="75"/>
      <c r="F901" s="65"/>
    </row>
    <row r="902" spans="2:6" ht="12.75" customHeight="1">
      <c r="B902" s="75"/>
      <c r="D902" s="75"/>
      <c r="E902" s="75"/>
      <c r="F902" s="65"/>
    </row>
    <row r="903" spans="2:6" ht="12.75" customHeight="1">
      <c r="B903" s="75"/>
      <c r="D903" s="75"/>
      <c r="E903" s="75"/>
      <c r="F903" s="65"/>
    </row>
    <row r="904" spans="2:6" ht="12.75" customHeight="1">
      <c r="B904" s="75"/>
      <c r="D904" s="75"/>
      <c r="E904" s="75"/>
      <c r="F904" s="65"/>
    </row>
    <row r="905" spans="2:6" ht="12.75" customHeight="1">
      <c r="B905" s="75"/>
      <c r="D905" s="75"/>
      <c r="E905" s="75"/>
      <c r="F905" s="65"/>
    </row>
    <row r="906" spans="2:6" ht="12.75" customHeight="1">
      <c r="B906" s="75"/>
      <c r="D906" s="75"/>
      <c r="E906" s="75"/>
      <c r="F906" s="65"/>
    </row>
    <row r="907" spans="2:6" ht="12.75" customHeight="1">
      <c r="B907" s="75"/>
      <c r="D907" s="75"/>
      <c r="E907" s="75"/>
      <c r="F907" s="65"/>
    </row>
    <row r="908" spans="2:6" ht="12.75" customHeight="1">
      <c r="B908" s="75"/>
      <c r="D908" s="75"/>
      <c r="E908" s="75"/>
      <c r="F908" s="65"/>
    </row>
    <row r="909" spans="2:6" ht="12.75" customHeight="1">
      <c r="B909" s="75"/>
      <c r="D909" s="75"/>
      <c r="E909" s="75"/>
      <c r="F909" s="65"/>
    </row>
    <row r="910" spans="2:6" ht="12.75" customHeight="1">
      <c r="B910" s="75"/>
      <c r="D910" s="75"/>
      <c r="E910" s="75"/>
      <c r="F910" s="65"/>
    </row>
    <row r="911" spans="2:6" ht="12.75" customHeight="1">
      <c r="B911" s="75"/>
      <c r="D911" s="75"/>
      <c r="E911" s="75"/>
      <c r="F911" s="65"/>
    </row>
    <row r="912" spans="2:6" ht="12.75" customHeight="1">
      <c r="B912" s="75"/>
      <c r="D912" s="75"/>
      <c r="E912" s="75"/>
      <c r="F912" s="65"/>
    </row>
    <row r="913" spans="2:6" ht="12.75" customHeight="1">
      <c r="B913" s="75"/>
      <c r="D913" s="75"/>
      <c r="E913" s="75"/>
      <c r="F913" s="65"/>
    </row>
    <row r="914" spans="2:6" ht="12.75" customHeight="1">
      <c r="B914" s="75"/>
      <c r="D914" s="75"/>
      <c r="E914" s="75"/>
      <c r="F914" s="65"/>
    </row>
    <row r="915" spans="2:6" ht="12.75" customHeight="1">
      <c r="B915" s="75"/>
      <c r="D915" s="75"/>
      <c r="E915" s="75"/>
      <c r="F915" s="65"/>
    </row>
    <row r="916" spans="2:6" ht="12.75" customHeight="1">
      <c r="B916" s="75"/>
      <c r="D916" s="75"/>
      <c r="E916" s="75"/>
      <c r="F916" s="65"/>
    </row>
    <row r="917" spans="2:6" ht="12.75" customHeight="1">
      <c r="B917" s="75"/>
      <c r="D917" s="75"/>
      <c r="E917" s="75"/>
      <c r="F917" s="65"/>
    </row>
    <row r="918" spans="2:6" ht="12.75" customHeight="1">
      <c r="B918" s="75"/>
      <c r="D918" s="75"/>
      <c r="E918" s="75"/>
      <c r="F918" s="65"/>
    </row>
    <row r="919" spans="2:6" ht="12.75" customHeight="1">
      <c r="B919" s="75"/>
      <c r="D919" s="75"/>
      <c r="E919" s="75"/>
      <c r="F919" s="65"/>
    </row>
    <row r="920" spans="2:6" ht="12.75" customHeight="1">
      <c r="B920" s="75"/>
      <c r="D920" s="75"/>
      <c r="E920" s="75"/>
      <c r="F920" s="65"/>
    </row>
    <row r="921" spans="2:6" ht="12.75" customHeight="1">
      <c r="B921" s="75"/>
      <c r="D921" s="75"/>
      <c r="E921" s="75"/>
      <c r="F921" s="65"/>
    </row>
    <row r="922" spans="2:6" ht="12.75" customHeight="1">
      <c r="B922" s="75"/>
      <c r="D922" s="75"/>
      <c r="E922" s="75"/>
      <c r="F922" s="65"/>
    </row>
    <row r="923" spans="2:6" ht="12.75" customHeight="1">
      <c r="B923" s="75"/>
      <c r="D923" s="75"/>
      <c r="E923" s="75"/>
      <c r="F923" s="65"/>
    </row>
    <row r="924" spans="2:6" ht="12.75" customHeight="1">
      <c r="B924" s="75"/>
      <c r="D924" s="75"/>
      <c r="E924" s="75"/>
      <c r="F924" s="65"/>
    </row>
    <row r="925" spans="2:6" ht="12.75" customHeight="1">
      <c r="B925" s="75"/>
      <c r="D925" s="75"/>
      <c r="E925" s="75"/>
      <c r="F925" s="65"/>
    </row>
    <row r="926" spans="2:6" ht="12.75" customHeight="1">
      <c r="B926" s="75"/>
      <c r="D926" s="75"/>
      <c r="E926" s="75"/>
      <c r="F926" s="65"/>
    </row>
    <row r="927" spans="2:6" ht="12.75" customHeight="1">
      <c r="B927" s="75"/>
      <c r="D927" s="75"/>
      <c r="E927" s="75"/>
      <c r="F927" s="65"/>
    </row>
    <row r="928" spans="2:6" ht="12.75" customHeight="1">
      <c r="B928" s="75"/>
      <c r="D928" s="75"/>
      <c r="E928" s="75"/>
      <c r="F928" s="65"/>
    </row>
    <row r="929" spans="2:6" ht="12.75" customHeight="1">
      <c r="B929" s="75"/>
      <c r="D929" s="75"/>
      <c r="E929" s="75"/>
      <c r="F929" s="65"/>
    </row>
    <row r="930" spans="2:6" ht="12.75" customHeight="1">
      <c r="B930" s="75"/>
      <c r="D930" s="75"/>
      <c r="E930" s="75"/>
      <c r="F930" s="65"/>
    </row>
    <row r="931" spans="2:6" ht="12.75" customHeight="1">
      <c r="B931" s="75"/>
      <c r="D931" s="75"/>
      <c r="E931" s="75"/>
      <c r="F931" s="65"/>
    </row>
    <row r="932" spans="2:6" ht="12.75" customHeight="1">
      <c r="B932" s="75"/>
      <c r="D932" s="75"/>
      <c r="E932" s="75"/>
      <c r="F932" s="65"/>
    </row>
    <row r="933" spans="2:6" ht="12.75" customHeight="1">
      <c r="B933" s="75"/>
      <c r="D933" s="75"/>
      <c r="E933" s="75"/>
      <c r="F933" s="65"/>
    </row>
    <row r="934" spans="2:6" ht="12.75" customHeight="1">
      <c r="B934" s="75"/>
      <c r="D934" s="75"/>
      <c r="E934" s="75"/>
      <c r="F934" s="65"/>
    </row>
    <row r="935" spans="2:6" ht="12.75" customHeight="1">
      <c r="B935" s="75"/>
      <c r="D935" s="75"/>
      <c r="E935" s="75"/>
      <c r="F935" s="65"/>
    </row>
    <row r="936" spans="2:6" ht="12.75" customHeight="1">
      <c r="B936" s="75"/>
      <c r="D936" s="75"/>
      <c r="E936" s="75"/>
      <c r="F936" s="65"/>
    </row>
    <row r="937" spans="2:6" ht="12.75" customHeight="1">
      <c r="B937" s="75"/>
      <c r="D937" s="75"/>
      <c r="E937" s="75"/>
      <c r="F937" s="65"/>
    </row>
    <row r="938" spans="2:6" ht="12.75" customHeight="1">
      <c r="B938" s="75"/>
      <c r="D938" s="75"/>
      <c r="E938" s="75"/>
      <c r="F938" s="65"/>
    </row>
    <row r="939" spans="2:6" ht="12.75" customHeight="1">
      <c r="B939" s="75"/>
      <c r="D939" s="75"/>
      <c r="E939" s="75"/>
      <c r="F939" s="65"/>
    </row>
    <row r="940" spans="2:6" ht="12.75" customHeight="1">
      <c r="B940" s="75"/>
      <c r="D940" s="75"/>
      <c r="E940" s="75"/>
      <c r="F940" s="65"/>
    </row>
    <row r="941" spans="2:6" ht="12.75" customHeight="1">
      <c r="B941" s="75"/>
      <c r="D941" s="75"/>
      <c r="E941" s="75"/>
      <c r="F941" s="65"/>
    </row>
    <row r="942" spans="2:6" ht="12.75" customHeight="1">
      <c r="B942" s="75"/>
      <c r="D942" s="75"/>
      <c r="E942" s="75"/>
      <c r="F942" s="65"/>
    </row>
    <row r="943" spans="2:6" ht="12.75" customHeight="1">
      <c r="B943" s="75"/>
      <c r="D943" s="75"/>
      <c r="E943" s="75"/>
      <c r="F943" s="65"/>
    </row>
    <row r="944" spans="2:6" ht="12.75" customHeight="1">
      <c r="B944" s="75"/>
      <c r="D944" s="75"/>
      <c r="E944" s="75"/>
      <c r="F944" s="65"/>
    </row>
    <row r="945" spans="2:6" ht="12.75" customHeight="1">
      <c r="B945" s="75"/>
      <c r="D945" s="75"/>
      <c r="E945" s="75"/>
      <c r="F945" s="65"/>
    </row>
    <row r="946" spans="2:6" ht="12.75" customHeight="1">
      <c r="B946" s="75"/>
      <c r="D946" s="75"/>
      <c r="E946" s="75"/>
      <c r="F946" s="65"/>
    </row>
    <row r="947" spans="2:6" ht="12.75" customHeight="1">
      <c r="B947" s="75"/>
      <c r="D947" s="75"/>
      <c r="E947" s="75"/>
      <c r="F947" s="65"/>
    </row>
    <row r="948" spans="2:6" ht="12.75" customHeight="1">
      <c r="B948" s="75"/>
      <c r="D948" s="75"/>
      <c r="E948" s="75"/>
      <c r="F948" s="65"/>
    </row>
    <row r="949" spans="2:6" ht="12.75" customHeight="1">
      <c r="B949" s="75"/>
      <c r="D949" s="75"/>
      <c r="E949" s="75"/>
      <c r="F949" s="65"/>
    </row>
    <row r="950" spans="2:6" ht="12.75" customHeight="1">
      <c r="B950" s="75"/>
      <c r="D950" s="75"/>
      <c r="E950" s="75"/>
      <c r="F950" s="65"/>
    </row>
    <row r="951" spans="2:6" ht="12.75" customHeight="1">
      <c r="B951" s="75"/>
      <c r="D951" s="75"/>
      <c r="E951" s="75"/>
      <c r="F951" s="65"/>
    </row>
    <row r="952" spans="2:6" ht="12.75" customHeight="1">
      <c r="B952" s="75"/>
      <c r="D952" s="75"/>
      <c r="E952" s="75"/>
      <c r="F952" s="65"/>
    </row>
    <row r="953" spans="2:6" ht="12.75" customHeight="1">
      <c r="B953" s="75"/>
      <c r="D953" s="75"/>
      <c r="E953" s="75"/>
      <c r="F953" s="65"/>
    </row>
    <row r="954" spans="2:6" ht="12.75" customHeight="1">
      <c r="B954" s="75"/>
      <c r="D954" s="75"/>
      <c r="E954" s="75"/>
      <c r="F954" s="65"/>
    </row>
    <row r="955" spans="2:6" ht="12.75" customHeight="1">
      <c r="B955" s="75"/>
      <c r="D955" s="75"/>
      <c r="E955" s="75"/>
      <c r="F955" s="65"/>
    </row>
    <row r="956" spans="2:6" ht="12.75" customHeight="1">
      <c r="B956" s="75"/>
      <c r="D956" s="75"/>
      <c r="E956" s="75"/>
      <c r="F956" s="65"/>
    </row>
    <row r="957" spans="2:6" ht="12.75" customHeight="1">
      <c r="B957" s="75"/>
      <c r="D957" s="75"/>
      <c r="E957" s="75"/>
      <c r="F957" s="65"/>
    </row>
    <row r="958" spans="2:6" ht="12.75" customHeight="1">
      <c r="B958" s="75"/>
      <c r="D958" s="75"/>
      <c r="E958" s="75"/>
      <c r="F958" s="65"/>
    </row>
    <row r="959" spans="2:6" ht="12.75" customHeight="1">
      <c r="B959" s="75"/>
      <c r="D959" s="75"/>
      <c r="E959" s="75"/>
      <c r="F959" s="65"/>
    </row>
    <row r="960" spans="2:6" ht="12.75" customHeight="1">
      <c r="B960" s="75"/>
      <c r="D960" s="75"/>
      <c r="E960" s="75"/>
      <c r="F960" s="65"/>
    </row>
    <row r="961" spans="2:6" ht="12.75" customHeight="1">
      <c r="B961" s="75"/>
      <c r="D961" s="75"/>
      <c r="E961" s="75"/>
      <c r="F961" s="65"/>
    </row>
    <row r="962" spans="2:6" ht="12.75" customHeight="1">
      <c r="B962" s="75"/>
      <c r="D962" s="75"/>
      <c r="E962" s="75"/>
      <c r="F962" s="65"/>
    </row>
    <row r="963" spans="2:6" ht="12.75" customHeight="1">
      <c r="B963" s="75"/>
      <c r="D963" s="75"/>
      <c r="E963" s="75"/>
      <c r="F963" s="65"/>
    </row>
    <row r="964" spans="2:6" ht="12.75" customHeight="1">
      <c r="B964" s="75"/>
      <c r="D964" s="75"/>
      <c r="E964" s="75"/>
      <c r="F964" s="65"/>
    </row>
    <row r="965" spans="2:6" ht="12.75" customHeight="1">
      <c r="B965" s="75"/>
      <c r="D965" s="75"/>
      <c r="E965" s="75"/>
      <c r="F965" s="65"/>
    </row>
    <row r="966" spans="2:6" ht="12.75" customHeight="1">
      <c r="B966" s="75"/>
      <c r="D966" s="75"/>
      <c r="E966" s="75"/>
      <c r="F966" s="65"/>
    </row>
    <row r="967" spans="2:6" ht="12.75" customHeight="1">
      <c r="B967" s="75"/>
      <c r="D967" s="75"/>
      <c r="E967" s="75"/>
      <c r="F967" s="65"/>
    </row>
    <row r="968" spans="2:6" ht="12.75" customHeight="1">
      <c r="B968" s="75"/>
      <c r="D968" s="75"/>
      <c r="E968" s="75"/>
      <c r="F968" s="65"/>
    </row>
    <row r="969" spans="2:6" ht="12.75" customHeight="1">
      <c r="B969" s="75"/>
      <c r="D969" s="75"/>
      <c r="E969" s="75"/>
      <c r="F969" s="65"/>
    </row>
    <row r="970" spans="2:6" ht="12.75" customHeight="1">
      <c r="B970" s="75"/>
      <c r="D970" s="75"/>
      <c r="E970" s="75"/>
      <c r="F970" s="65"/>
    </row>
    <row r="971" spans="2:6" ht="12.75" customHeight="1">
      <c r="B971" s="75"/>
      <c r="D971" s="75"/>
      <c r="E971" s="75"/>
      <c r="F971" s="65"/>
    </row>
    <row r="972" spans="2:6" ht="12.75" customHeight="1">
      <c r="B972" s="75"/>
      <c r="D972" s="75"/>
      <c r="E972" s="75"/>
      <c r="F972" s="65"/>
    </row>
    <row r="973" spans="2:6" ht="12.75" customHeight="1">
      <c r="B973" s="75"/>
      <c r="D973" s="75"/>
      <c r="E973" s="75"/>
      <c r="F973" s="65"/>
    </row>
    <row r="974" spans="2:6" ht="12.75" customHeight="1">
      <c r="B974" s="75"/>
      <c r="D974" s="75"/>
      <c r="E974" s="75"/>
      <c r="F974" s="65"/>
    </row>
    <row r="975" spans="2:6" ht="12.75" customHeight="1">
      <c r="B975" s="75"/>
      <c r="D975" s="75"/>
      <c r="E975" s="75"/>
      <c r="F975" s="65"/>
    </row>
    <row r="976" spans="2:6" ht="12.75" customHeight="1">
      <c r="B976" s="75"/>
      <c r="D976" s="75"/>
      <c r="E976" s="75"/>
      <c r="F976" s="65"/>
    </row>
    <row r="977" spans="2:6" ht="12.75" customHeight="1">
      <c r="B977" s="75"/>
      <c r="D977" s="75"/>
      <c r="E977" s="75"/>
      <c r="F977" s="65"/>
    </row>
    <row r="978" spans="2:6" ht="12.75" customHeight="1">
      <c r="B978" s="75"/>
      <c r="D978" s="75"/>
      <c r="E978" s="75"/>
      <c r="F978" s="65"/>
    </row>
    <row r="979" spans="2:6" ht="12.75" customHeight="1">
      <c r="B979" s="75"/>
      <c r="D979" s="75"/>
      <c r="E979" s="75"/>
      <c r="F979" s="65"/>
    </row>
    <row r="980" spans="2:6" ht="12.75" customHeight="1">
      <c r="B980" s="75"/>
      <c r="D980" s="75"/>
      <c r="E980" s="75"/>
      <c r="F980" s="65"/>
    </row>
    <row r="981" spans="2:6" ht="12.75" customHeight="1">
      <c r="B981" s="75"/>
      <c r="D981" s="75"/>
      <c r="E981" s="75"/>
      <c r="F981" s="65"/>
    </row>
    <row r="982" spans="2:6" ht="12.75" customHeight="1">
      <c r="B982" s="75"/>
      <c r="D982" s="75"/>
      <c r="E982" s="75"/>
      <c r="F982" s="65"/>
    </row>
    <row r="983" spans="2:6" ht="12.75" customHeight="1">
      <c r="B983" s="75"/>
      <c r="D983" s="75"/>
      <c r="E983" s="75"/>
      <c r="F983" s="65"/>
    </row>
    <row r="984" spans="2:6" ht="12.75" customHeight="1">
      <c r="B984" s="75"/>
      <c r="D984" s="75"/>
      <c r="E984" s="75"/>
      <c r="F984" s="65"/>
    </row>
    <row r="985" spans="2:6" ht="12.75" customHeight="1">
      <c r="B985" s="75"/>
      <c r="D985" s="75"/>
      <c r="E985" s="75"/>
      <c r="F985" s="65"/>
    </row>
    <row r="986" spans="2:6" ht="12.75" customHeight="1">
      <c r="B986" s="75"/>
      <c r="D986" s="75"/>
      <c r="E986" s="75"/>
      <c r="F986" s="65"/>
    </row>
    <row r="987" spans="2:6" ht="12.75" customHeight="1">
      <c r="B987" s="75"/>
      <c r="D987" s="75"/>
      <c r="E987" s="75"/>
      <c r="F987" s="65"/>
    </row>
    <row r="988" spans="2:6" ht="12.75" customHeight="1">
      <c r="B988" s="75"/>
      <c r="D988" s="75"/>
      <c r="E988" s="75"/>
      <c r="F988" s="65"/>
    </row>
    <row r="989" spans="2:6" ht="12.75" customHeight="1">
      <c r="B989" s="75"/>
      <c r="D989" s="75"/>
      <c r="E989" s="75"/>
      <c r="F989" s="65"/>
    </row>
    <row r="990" spans="2:6" ht="12.75" customHeight="1">
      <c r="B990" s="75"/>
      <c r="D990" s="75"/>
      <c r="E990" s="75"/>
      <c r="F990" s="65"/>
    </row>
    <row r="991" spans="2:6" ht="12.75" customHeight="1">
      <c r="B991" s="75"/>
      <c r="D991" s="75"/>
      <c r="E991" s="75"/>
      <c r="F991" s="65"/>
    </row>
    <row r="992" spans="2:6" ht="12.75" customHeight="1">
      <c r="B992" s="75"/>
      <c r="D992" s="75"/>
      <c r="E992" s="75"/>
      <c r="F992" s="65"/>
    </row>
    <row r="993" spans="2:6" ht="12.75" customHeight="1">
      <c r="B993" s="75"/>
      <c r="D993" s="75"/>
      <c r="E993" s="75"/>
      <c r="F993" s="65"/>
    </row>
    <row r="994" spans="2:6" ht="12.75" customHeight="1">
      <c r="B994" s="75"/>
      <c r="D994" s="75"/>
      <c r="E994" s="75"/>
      <c r="F994" s="65"/>
    </row>
    <row r="995" spans="2:6" ht="12.75" customHeight="1">
      <c r="B995" s="75"/>
      <c r="D995" s="75"/>
      <c r="E995" s="75"/>
      <c r="F995" s="65"/>
    </row>
    <row r="996" spans="2:6" ht="12.75" customHeight="1">
      <c r="B996" s="75"/>
      <c r="D996" s="75"/>
      <c r="E996" s="75"/>
      <c r="F996" s="65"/>
    </row>
    <row r="997" spans="2:6" ht="12.75" customHeight="1">
      <c r="B997" s="75"/>
      <c r="D997" s="75"/>
      <c r="E997" s="75"/>
      <c r="F997" s="65"/>
    </row>
    <row r="998" spans="2:6" ht="12.75" customHeight="1">
      <c r="B998" s="75"/>
      <c r="D998" s="75"/>
      <c r="E998" s="75"/>
      <c r="F998" s="65"/>
    </row>
    <row r="999" spans="2:6" ht="12.75" customHeight="1">
      <c r="B999" s="75"/>
      <c r="D999" s="75"/>
      <c r="E999" s="75"/>
      <c r="F999" s="65"/>
    </row>
    <row r="1000" spans="2:6" ht="12.75" customHeight="1">
      <c r="B1000" s="75"/>
      <c r="D1000" s="75"/>
      <c r="E1000" s="75"/>
      <c r="F1000" s="65"/>
    </row>
    <row r="1001" spans="2:6" ht="12.75" customHeight="1">
      <c r="B1001" s="75"/>
      <c r="D1001" s="75"/>
      <c r="E1001" s="75"/>
      <c r="F1001" s="65"/>
    </row>
  </sheetData>
  <dataValidations count="1">
    <dataValidation type="list" allowBlank="1" showInputMessage="1" showErrorMessage="1" prompt=" - " sqref="F2:F6 F8:F31" xr:uid="{00000000-0002-0000-0500-000000000000}">
      <formula1>$A$30:$A$35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B292-B052-4EB4-831B-CDE28ED531D9}">
  <sheetPr>
    <tabColor theme="6" tint="-0.249977111117893"/>
    <pageSetUpPr fitToPage="1"/>
  </sheetPr>
  <dimension ref="A1:T41"/>
  <sheetViews>
    <sheetView showGridLines="0" topLeftCell="A34" zoomScaleNormal="100" workbookViewId="0">
      <selection activeCell="B21" sqref="B21:K34"/>
    </sheetView>
  </sheetViews>
  <sheetFormatPr defaultColWidth="0" defaultRowHeight="15"/>
  <cols>
    <col min="1" max="1" width="2.5703125" style="343" customWidth="1"/>
    <col min="2" max="2" width="9.28515625" style="344" customWidth="1"/>
    <col min="3" max="3" width="13.28515625" style="344" customWidth="1"/>
    <col min="4" max="4" width="24.7109375" style="343" customWidth="1"/>
    <col min="5" max="10" width="14.7109375" style="343" customWidth="1"/>
    <col min="11" max="11" width="36.5703125" style="343" customWidth="1"/>
    <col min="12" max="12" width="2.5703125" style="343" customWidth="1"/>
    <col min="13" max="13" width="9" style="343" hidden="1" customWidth="1"/>
    <col min="14" max="17" width="0" style="343" hidden="1" customWidth="1"/>
    <col min="18" max="18" width="2.5703125" style="343" hidden="1" customWidth="1"/>
    <col min="19" max="20" width="9" style="343" hidden="1" customWidth="1"/>
    <col min="21" max="16384" width="0" style="343" hidden="1"/>
  </cols>
  <sheetData>
    <row r="1" spans="1:11" ht="15.75">
      <c r="A1" s="382"/>
      <c r="B1" s="382"/>
    </row>
    <row r="2" spans="1:11" s="376" customFormat="1" ht="23.25">
      <c r="B2" s="381" t="s">
        <v>687</v>
      </c>
      <c r="C2" s="380"/>
      <c r="D2" s="379"/>
      <c r="E2" s="379"/>
      <c r="F2" s="379"/>
      <c r="G2" s="379"/>
      <c r="H2" s="379"/>
      <c r="I2" s="378"/>
      <c r="J2" s="378" t="s">
        <v>688</v>
      </c>
      <c r="K2" s="377"/>
    </row>
    <row r="3" spans="1:11">
      <c r="B3" s="375"/>
      <c r="C3" s="374"/>
      <c r="D3" s="373"/>
      <c r="E3" s="373"/>
      <c r="F3" s="373"/>
      <c r="G3" s="373"/>
      <c r="H3" s="373"/>
      <c r="I3" s="373"/>
      <c r="J3" s="373"/>
      <c r="K3" s="373"/>
    </row>
    <row r="4" spans="1:11" s="366" customFormat="1" ht="23.25">
      <c r="B4" s="372"/>
      <c r="C4" s="371">
        <v>1</v>
      </c>
      <c r="D4" s="370" t="s">
        <v>689</v>
      </c>
      <c r="E4" s="368"/>
      <c r="F4" s="369" t="s">
        <v>690</v>
      </c>
      <c r="G4" s="367"/>
      <c r="H4" s="367"/>
      <c r="I4" s="367"/>
      <c r="J4" s="367"/>
      <c r="K4" s="367"/>
    </row>
    <row r="5" spans="1:11" s="366" customFormat="1" ht="23.25">
      <c r="B5" s="372"/>
      <c r="C5" s="371">
        <f>C4+1</f>
        <v>2</v>
      </c>
      <c r="D5" s="370" t="s">
        <v>691</v>
      </c>
      <c r="E5" s="368"/>
      <c r="F5" s="510" t="s">
        <v>692</v>
      </c>
      <c r="G5" s="510"/>
      <c r="H5" s="510"/>
      <c r="I5" s="510"/>
      <c r="J5" s="510"/>
      <c r="K5" s="510"/>
    </row>
    <row r="6" spans="1:11" s="366" customFormat="1" ht="23.25">
      <c r="B6" s="372"/>
      <c r="C6" s="371">
        <f>C5+1</f>
        <v>3</v>
      </c>
      <c r="D6" s="370" t="s">
        <v>693</v>
      </c>
      <c r="E6" s="368"/>
      <c r="F6" s="510" t="s">
        <v>694</v>
      </c>
      <c r="G6" s="510"/>
      <c r="H6" s="510"/>
      <c r="I6" s="510"/>
      <c r="J6" s="510"/>
      <c r="K6" s="510"/>
    </row>
    <row r="7" spans="1:11" s="366" customFormat="1" ht="23.25">
      <c r="B7" s="372"/>
      <c r="C7" s="371">
        <f>C6+1</f>
        <v>4</v>
      </c>
      <c r="D7" s="370" t="s">
        <v>695</v>
      </c>
      <c r="E7" s="368"/>
      <c r="F7" s="510" t="s">
        <v>696</v>
      </c>
      <c r="G7" s="510"/>
      <c r="H7" s="510"/>
      <c r="I7" s="510"/>
      <c r="J7" s="510"/>
      <c r="K7" s="510"/>
    </row>
    <row r="8" spans="1:11" s="366" customFormat="1" ht="23.25">
      <c r="B8" s="372"/>
      <c r="C8" s="371">
        <f>C7+1</f>
        <v>5</v>
      </c>
      <c r="D8" s="370" t="s">
        <v>697</v>
      </c>
      <c r="E8" s="368"/>
      <c r="F8" s="369" t="s">
        <v>698</v>
      </c>
      <c r="G8" s="368"/>
      <c r="H8" s="367"/>
      <c r="I8" s="367"/>
      <c r="J8" s="367"/>
      <c r="K8" s="367"/>
    </row>
    <row r="9" spans="1:11" s="366" customFormat="1" ht="23.25">
      <c r="B9" s="372"/>
      <c r="C9" s="371"/>
      <c r="D9" s="370"/>
      <c r="E9" s="368"/>
      <c r="F9" s="369"/>
      <c r="G9" s="368"/>
      <c r="H9" s="367"/>
      <c r="I9" s="367"/>
      <c r="J9" s="367"/>
      <c r="K9" s="367"/>
    </row>
    <row r="10" spans="1:11">
      <c r="B10" s="365"/>
      <c r="C10" s="364"/>
      <c r="D10" s="362" t="s">
        <v>699</v>
      </c>
      <c r="E10" s="363" t="s">
        <v>700</v>
      </c>
      <c r="F10" s="362"/>
      <c r="G10" s="362"/>
      <c r="H10" s="362"/>
      <c r="I10" s="362"/>
      <c r="J10" s="362"/>
      <c r="K10" s="362"/>
    </row>
    <row r="11" spans="1:11">
      <c r="B11" s="361"/>
      <c r="C11" s="360"/>
      <c r="D11" s="359"/>
      <c r="E11" s="359"/>
      <c r="F11" s="359"/>
      <c r="G11" s="359"/>
      <c r="H11" s="359"/>
      <c r="I11" s="359"/>
      <c r="J11" s="359"/>
      <c r="K11" s="359"/>
    </row>
    <row r="14" spans="1:11" ht="23.25">
      <c r="B14" s="511" t="s">
        <v>701</v>
      </c>
      <c r="C14" s="511"/>
      <c r="D14" s="511"/>
      <c r="E14" s="511"/>
      <c r="F14" s="511"/>
      <c r="G14" s="511"/>
      <c r="H14" s="511"/>
      <c r="I14" s="511"/>
      <c r="J14" s="511"/>
      <c r="K14" s="511"/>
    </row>
    <row r="15" spans="1:11" ht="15.75" thickBot="1">
      <c r="B15" s="349" t="s">
        <v>626</v>
      </c>
      <c r="C15" s="349" t="s">
        <v>630</v>
      </c>
      <c r="D15" s="349" t="s">
        <v>627</v>
      </c>
      <c r="E15" s="512" t="s">
        <v>702</v>
      </c>
      <c r="F15" s="512"/>
      <c r="G15" s="512"/>
      <c r="H15" s="512"/>
      <c r="I15" s="512"/>
      <c r="J15" s="512"/>
      <c r="K15" s="512"/>
    </row>
    <row r="16" spans="1:11" ht="15.75" thickBot="1">
      <c r="B16" s="358">
        <v>1</v>
      </c>
      <c r="C16" s="357">
        <v>45906</v>
      </c>
      <c r="D16" s="345" t="s">
        <v>703</v>
      </c>
      <c r="E16" s="600"/>
      <c r="F16" s="600"/>
      <c r="G16" s="600"/>
      <c r="H16" s="600"/>
      <c r="I16" s="600"/>
      <c r="J16" s="600"/>
      <c r="K16" s="600"/>
    </row>
    <row r="17" spans="2:11" ht="15.75" thickBot="1">
      <c r="B17" s="358">
        <v>2</v>
      </c>
      <c r="C17" s="357">
        <v>45907</v>
      </c>
      <c r="D17" s="345" t="s">
        <v>704</v>
      </c>
      <c r="E17" s="600"/>
      <c r="F17" s="600"/>
      <c r="G17" s="600"/>
      <c r="H17" s="600"/>
      <c r="I17" s="600"/>
      <c r="J17" s="600"/>
      <c r="K17" s="600"/>
    </row>
    <row r="18" spans="2:11" ht="15.75" thickBot="1">
      <c r="B18" s="358">
        <v>3</v>
      </c>
      <c r="C18" s="357">
        <v>45908</v>
      </c>
      <c r="D18" s="345" t="s">
        <v>705</v>
      </c>
      <c r="E18" s="600"/>
      <c r="F18" s="600"/>
      <c r="G18" s="600"/>
      <c r="H18" s="600"/>
      <c r="I18" s="600"/>
      <c r="J18" s="600"/>
      <c r="K18" s="600"/>
    </row>
    <row r="19" spans="2:11" ht="15.75" thickBot="1">
      <c r="B19" s="358">
        <v>4</v>
      </c>
      <c r="C19" s="357">
        <v>45909</v>
      </c>
      <c r="D19" s="345" t="s">
        <v>706</v>
      </c>
      <c r="E19" s="600"/>
      <c r="F19" s="600"/>
      <c r="G19" s="600"/>
      <c r="H19" s="600"/>
      <c r="I19" s="600"/>
      <c r="J19" s="600"/>
      <c r="K19" s="600"/>
    </row>
    <row r="21" spans="2:11" s="350" customFormat="1" ht="23.25">
      <c r="B21" s="511" t="s">
        <v>707</v>
      </c>
      <c r="C21" s="511"/>
      <c r="D21" s="511">
        <f ca="1">TODAY()</f>
        <v>45971</v>
      </c>
      <c r="E21" s="511"/>
      <c r="F21" s="511"/>
      <c r="G21" s="511"/>
      <c r="H21" s="511"/>
      <c r="I21" s="511"/>
      <c r="J21" s="511"/>
      <c r="K21" s="511"/>
    </row>
    <row r="22" spans="2:11" s="355" customFormat="1">
      <c r="B22" s="356" t="s">
        <v>708</v>
      </c>
      <c r="C22" s="356" t="s">
        <v>709</v>
      </c>
      <c r="D22" s="356" t="s">
        <v>710</v>
      </c>
      <c r="E22" s="516" t="s">
        <v>711</v>
      </c>
      <c r="F22" s="516"/>
      <c r="G22" s="516"/>
      <c r="H22" s="516"/>
      <c r="I22" s="516"/>
      <c r="J22" s="516"/>
      <c r="K22" s="516"/>
    </row>
    <row r="23" spans="2:11" s="350" customFormat="1" ht="14.25">
      <c r="B23" s="352">
        <v>0</v>
      </c>
      <c r="C23" s="353" t="s">
        <v>712</v>
      </c>
      <c r="D23" s="351" t="s">
        <v>713</v>
      </c>
      <c r="E23" s="517" t="s">
        <v>714</v>
      </c>
      <c r="F23" s="517"/>
      <c r="G23" s="517"/>
      <c r="H23" s="517"/>
      <c r="I23" s="517"/>
      <c r="J23" s="517"/>
      <c r="K23" s="517"/>
    </row>
    <row r="24" spans="2:11" s="350" customFormat="1" ht="15" customHeight="1">
      <c r="B24" s="352">
        <v>1</v>
      </c>
      <c r="C24" s="353" t="s">
        <v>691</v>
      </c>
      <c r="D24" s="351" t="s">
        <v>715</v>
      </c>
      <c r="E24" s="518" t="s">
        <v>716</v>
      </c>
      <c r="F24" s="519"/>
      <c r="G24" s="519"/>
      <c r="H24" s="519"/>
      <c r="I24" s="519"/>
      <c r="J24" s="519"/>
      <c r="K24" s="520"/>
    </row>
    <row r="25" spans="2:11" s="350" customFormat="1" ht="15.75" customHeight="1">
      <c r="B25" s="352">
        <f>B24+1</f>
        <v>2</v>
      </c>
      <c r="C25" s="353" t="s">
        <v>691</v>
      </c>
      <c r="D25" s="354" t="s">
        <v>715</v>
      </c>
      <c r="E25" s="513" t="s">
        <v>717</v>
      </c>
      <c r="F25" s="514"/>
      <c r="G25" s="514"/>
      <c r="H25" s="514"/>
      <c r="I25" s="514"/>
      <c r="J25" s="514"/>
      <c r="K25" s="515"/>
    </row>
    <row r="26" spans="2:11" s="350" customFormat="1" ht="15.75" customHeight="1">
      <c r="B26" s="352">
        <f>B25+1</f>
        <v>3</v>
      </c>
      <c r="C26" s="353" t="s">
        <v>691</v>
      </c>
      <c r="D26" s="351" t="s">
        <v>715</v>
      </c>
      <c r="E26" s="513" t="s">
        <v>718</v>
      </c>
      <c r="F26" s="514"/>
      <c r="G26" s="514"/>
      <c r="H26" s="514"/>
      <c r="I26" s="514"/>
      <c r="J26" s="514"/>
      <c r="K26" s="515"/>
    </row>
    <row r="27" spans="2:11" s="350" customFormat="1" ht="15.75" customHeight="1">
      <c r="B27" s="352">
        <f>B26+1</f>
        <v>4</v>
      </c>
      <c r="C27" s="353" t="s">
        <v>691</v>
      </c>
      <c r="D27" s="351" t="s">
        <v>715</v>
      </c>
      <c r="E27" s="513" t="s">
        <v>719</v>
      </c>
      <c r="F27" s="514"/>
      <c r="G27" s="514"/>
      <c r="H27" s="514"/>
      <c r="I27" s="514"/>
      <c r="J27" s="514"/>
      <c r="K27" s="515"/>
    </row>
    <row r="28" spans="2:11" s="350" customFormat="1" ht="15.75" customHeight="1">
      <c r="B28" s="352">
        <f>B27+1</f>
        <v>5</v>
      </c>
      <c r="C28" s="353" t="s">
        <v>691</v>
      </c>
      <c r="D28" s="351" t="s">
        <v>715</v>
      </c>
      <c r="E28" s="513" t="s">
        <v>720</v>
      </c>
      <c r="F28" s="514"/>
      <c r="G28" s="514"/>
      <c r="H28" s="514"/>
      <c r="I28" s="514"/>
      <c r="J28" s="514"/>
      <c r="K28" s="515"/>
    </row>
    <row r="29" spans="2:11" s="350" customFormat="1" ht="15.75" customHeight="1">
      <c r="B29" s="352">
        <f>B28+1</f>
        <v>6</v>
      </c>
      <c r="C29" s="353" t="s">
        <v>691</v>
      </c>
      <c r="D29" s="351" t="s">
        <v>715</v>
      </c>
      <c r="E29" s="513" t="s">
        <v>721</v>
      </c>
      <c r="F29" s="514"/>
      <c r="G29" s="514"/>
      <c r="H29" s="514"/>
      <c r="I29" s="514"/>
      <c r="J29" s="514"/>
      <c r="K29" s="515"/>
    </row>
    <row r="30" spans="2:11" s="350" customFormat="1" ht="15.75" customHeight="1">
      <c r="B30" s="352">
        <f>B29+1</f>
        <v>7</v>
      </c>
      <c r="C30" s="353" t="s">
        <v>691</v>
      </c>
      <c r="D30" s="351" t="s">
        <v>715</v>
      </c>
      <c r="E30" s="513" t="s">
        <v>722</v>
      </c>
      <c r="F30" s="514"/>
      <c r="G30" s="514"/>
      <c r="H30" s="514"/>
      <c r="I30" s="514"/>
      <c r="J30" s="514"/>
      <c r="K30" s="515"/>
    </row>
    <row r="31" spans="2:11" s="350" customFormat="1" ht="15" customHeight="1">
      <c r="B31" s="352">
        <f>B30+1</f>
        <v>8</v>
      </c>
      <c r="C31" s="353" t="s">
        <v>693</v>
      </c>
      <c r="D31" s="351" t="s">
        <v>715</v>
      </c>
      <c r="E31" s="513" t="s">
        <v>723</v>
      </c>
      <c r="F31" s="514"/>
      <c r="G31" s="514"/>
      <c r="H31" s="514"/>
      <c r="I31" s="514"/>
      <c r="J31" s="514"/>
      <c r="K31" s="515"/>
    </row>
    <row r="32" spans="2:11" s="350" customFormat="1" ht="15" customHeight="1">
      <c r="B32" s="352">
        <f>B31+1</f>
        <v>9</v>
      </c>
      <c r="C32" s="141" t="s">
        <v>695</v>
      </c>
      <c r="D32" s="351" t="s">
        <v>715</v>
      </c>
      <c r="E32" s="513" t="s">
        <v>724</v>
      </c>
      <c r="F32" s="514"/>
      <c r="G32" s="514"/>
      <c r="H32" s="514"/>
      <c r="I32" s="514"/>
      <c r="J32" s="514"/>
      <c r="K32" s="515"/>
    </row>
    <row r="33" spans="2:11" s="350" customFormat="1" ht="15" customHeight="1">
      <c r="B33" s="352">
        <f>B32+1</f>
        <v>10</v>
      </c>
      <c r="C33" s="141" t="s">
        <v>695</v>
      </c>
      <c r="D33" s="351" t="s">
        <v>715</v>
      </c>
      <c r="E33" s="513" t="s">
        <v>725</v>
      </c>
      <c r="F33" s="514"/>
      <c r="G33" s="514"/>
      <c r="H33" s="514"/>
      <c r="I33" s="514"/>
      <c r="J33" s="514"/>
      <c r="K33" s="515"/>
    </row>
    <row r="34" spans="2:11" s="350" customFormat="1" ht="15" customHeight="1">
      <c r="B34" s="352">
        <f>B33+1</f>
        <v>11</v>
      </c>
      <c r="C34" s="141" t="s">
        <v>712</v>
      </c>
      <c r="D34" s="351" t="s">
        <v>713</v>
      </c>
      <c r="E34" s="513" t="s">
        <v>726</v>
      </c>
      <c r="F34" s="514"/>
      <c r="G34" s="514"/>
      <c r="H34" s="514"/>
      <c r="I34" s="514"/>
      <c r="J34" s="514"/>
      <c r="K34" s="515"/>
    </row>
    <row r="36" spans="2:11" ht="23.25">
      <c r="B36" s="511" t="s">
        <v>727</v>
      </c>
      <c r="C36" s="511"/>
      <c r="D36" s="511"/>
      <c r="E36" s="511"/>
      <c r="F36" s="511"/>
      <c r="G36" s="511"/>
      <c r="H36" s="511"/>
      <c r="I36" s="511"/>
      <c r="J36" s="511"/>
      <c r="K36" s="511"/>
    </row>
    <row r="37" spans="2:11">
      <c r="B37" s="349" t="s">
        <v>708</v>
      </c>
      <c r="C37" s="349" t="s">
        <v>630</v>
      </c>
      <c r="D37" s="349" t="s">
        <v>728</v>
      </c>
      <c r="E37" s="512" t="s">
        <v>729</v>
      </c>
      <c r="F37" s="512"/>
      <c r="G37" s="512"/>
      <c r="H37" s="512"/>
      <c r="I37" s="512"/>
      <c r="J37" s="512"/>
      <c r="K37" s="512"/>
    </row>
    <row r="38" spans="2:11">
      <c r="B38" s="345">
        <v>1</v>
      </c>
      <c r="C38" s="346">
        <v>45936</v>
      </c>
      <c r="D38" s="345" t="s">
        <v>703</v>
      </c>
      <c r="E38" s="600" t="s">
        <v>730</v>
      </c>
      <c r="F38" s="600"/>
      <c r="G38" s="600"/>
      <c r="H38" s="600"/>
      <c r="I38" s="600"/>
      <c r="J38" s="600"/>
      <c r="K38" s="600"/>
    </row>
    <row r="39" spans="2:11">
      <c r="B39" s="345">
        <v>2</v>
      </c>
      <c r="C39" s="346">
        <v>45937</v>
      </c>
      <c r="D39" s="345" t="s">
        <v>704</v>
      </c>
      <c r="E39" s="600" t="s">
        <v>731</v>
      </c>
      <c r="F39" s="600"/>
      <c r="G39" s="600"/>
      <c r="H39" s="600"/>
      <c r="I39" s="600"/>
      <c r="J39" s="600"/>
      <c r="K39" s="600"/>
    </row>
    <row r="40" spans="2:11">
      <c r="B40" s="345">
        <v>3</v>
      </c>
      <c r="C40" s="346">
        <v>45938</v>
      </c>
      <c r="D40" s="347" t="s">
        <v>705</v>
      </c>
      <c r="E40" s="600" t="s">
        <v>732</v>
      </c>
      <c r="F40" s="600"/>
      <c r="G40" s="600"/>
      <c r="H40" s="600"/>
      <c r="I40" s="600"/>
      <c r="J40" s="600"/>
      <c r="K40" s="600"/>
    </row>
    <row r="41" spans="2:11">
      <c r="B41" s="345">
        <v>4</v>
      </c>
      <c r="C41" s="346">
        <v>45938</v>
      </c>
      <c r="D41" s="345" t="s">
        <v>706</v>
      </c>
      <c r="E41" s="600" t="s">
        <v>733</v>
      </c>
      <c r="F41" s="600"/>
      <c r="G41" s="600"/>
      <c r="H41" s="600"/>
      <c r="I41" s="600"/>
      <c r="J41" s="600"/>
      <c r="K41" s="600"/>
    </row>
  </sheetData>
  <mergeCells count="29">
    <mergeCell ref="E37:K37"/>
    <mergeCell ref="E38:K38"/>
    <mergeCell ref="E39:K39"/>
    <mergeCell ref="E41:K41"/>
    <mergeCell ref="E31:K31"/>
    <mergeCell ref="E32:K32"/>
    <mergeCell ref="E33:K33"/>
    <mergeCell ref="E34:K34"/>
    <mergeCell ref="B36:K36"/>
    <mergeCell ref="E40:K40"/>
    <mergeCell ref="E30:K30"/>
    <mergeCell ref="E17:K17"/>
    <mergeCell ref="E19:K19"/>
    <mergeCell ref="B21:K21"/>
    <mergeCell ref="E22:K22"/>
    <mergeCell ref="E23:K23"/>
    <mergeCell ref="E24:K24"/>
    <mergeCell ref="E25:K25"/>
    <mergeCell ref="E26:K26"/>
    <mergeCell ref="E27:K27"/>
    <mergeCell ref="E28:K28"/>
    <mergeCell ref="E29:K29"/>
    <mergeCell ref="E18:K18"/>
    <mergeCell ref="E16:K16"/>
    <mergeCell ref="F5:K5"/>
    <mergeCell ref="F6:K6"/>
    <mergeCell ref="F7:K7"/>
    <mergeCell ref="B14:K14"/>
    <mergeCell ref="E15:K15"/>
  </mergeCells>
  <dataValidations count="1">
    <dataValidation showInputMessage="1" showErrorMessage="1" sqref="D23:D34" xr:uid="{5FA5766B-1084-4331-A546-3B70ACBCE644}"/>
  </dataValidations>
  <hyperlinks>
    <hyperlink ref="D5" location="Orcado!A1" display="Orçado" xr:uid="{6CF1AC78-A7A0-48FF-A5C4-DCCEF9EEB033}"/>
    <hyperlink ref="D8" location="Param!A1" display="Paramêtros" xr:uid="{FA419EF3-356A-40A6-AFA5-7E88EAD0EF29}"/>
    <hyperlink ref="D4" location="Capa!A1" display="Instruções" xr:uid="{4138FD45-28C0-41FF-9E36-2F39502B18E8}"/>
    <hyperlink ref="D6" location="Realizado!A1" display="Realizado" xr:uid="{06C01C05-25B4-40BD-BB68-2465FA049A69}"/>
    <hyperlink ref="D7" location="Status!A1" display="Status" xr:uid="{584AF1CF-4B31-4DE6-91AA-49A3FF615EEE}"/>
    <hyperlink ref="E10" r:id="rId1" xr:uid="{6380F8F1-A18A-4AD2-AD75-1E5522FBD1D4}"/>
  </hyperlinks>
  <printOptions horizontalCentered="1" verticalCentered="1"/>
  <pageMargins left="0.51181102362204722" right="0.51181102362204722" top="0.7857142857142857" bottom="0.7857142857142857" header="0.31496062992125984" footer="0.31496062992125984"/>
  <pageSetup paperSize="9" scale="89" orientation="landscape" r:id="rId2"/>
  <headerFooter>
    <oddHeader xml:space="preserve">&amp;L
</oddHeader>
  </headerFooter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5135-0D2B-4CA5-AF21-0EBFDFCF4130}">
  <sheetPr>
    <tabColor theme="6" tint="-0.249977111117893"/>
  </sheetPr>
  <dimension ref="B2:Q55"/>
  <sheetViews>
    <sheetView showGridLines="0" zoomScale="80" zoomScaleNormal="80" workbookViewId="0">
      <pane xSplit="2" ySplit="4" topLeftCell="C5" activePane="bottomRight" state="frozen"/>
      <selection pane="bottomRight" activeCell="D6" sqref="D6"/>
      <selection pane="bottomLeft" activeCell="D16" sqref="D16:D17"/>
      <selection pane="topRight" activeCell="D16" sqref="D16:D17"/>
    </sheetView>
  </sheetViews>
  <sheetFormatPr defaultColWidth="9.28515625" defaultRowHeight="14.25"/>
  <cols>
    <col min="1" max="1" width="2.7109375" style="383" customWidth="1"/>
    <col min="2" max="2" width="35.7109375" style="383" customWidth="1"/>
    <col min="3" max="3" width="73.85546875" style="383" bestFit="1" customWidth="1"/>
    <col min="4" max="4" width="23.42578125" style="383" customWidth="1"/>
    <col min="5" max="17" width="15.7109375" style="383" bestFit="1" customWidth="1"/>
    <col min="18" max="16384" width="9.28515625" style="383"/>
  </cols>
  <sheetData>
    <row r="2" spans="2:17" ht="15">
      <c r="B2" s="521" t="s">
        <v>734</v>
      </c>
      <c r="C2" s="521"/>
      <c r="D2" s="522" t="s">
        <v>735</v>
      </c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418"/>
    </row>
    <row r="3" spans="2:17" ht="17.45" customHeight="1">
      <c r="B3" s="425" t="s">
        <v>736</v>
      </c>
      <c r="C3" s="424" t="str">
        <f>Param!C17</f>
        <v>Elevare</v>
      </c>
      <c r="D3" s="394"/>
      <c r="E3" s="423">
        <f>Param!C18</f>
        <v>45983</v>
      </c>
      <c r="F3" s="422">
        <f>DATE(YEAR(E3),MONTH(E3)+1,DAY(E3))</f>
        <v>46013</v>
      </c>
      <c r="G3" s="422">
        <f>DATE(YEAR(F3),MONTH(F3)+1,DAY(F3))</f>
        <v>46044</v>
      </c>
      <c r="H3" s="422">
        <f>DATE(YEAR(G3),MONTH(G3)+1,DAY(G3))</f>
        <v>46075</v>
      </c>
      <c r="I3" s="422">
        <f>DATE(YEAR(H3),MONTH(H3)+1,DAY(H3))</f>
        <v>46103</v>
      </c>
      <c r="J3" s="422">
        <f>DATE(YEAR(I3),MONTH(I3)+1,DAY(I3))</f>
        <v>46134</v>
      </c>
      <c r="K3" s="422">
        <f>DATE(YEAR(J3),MONTH(J3)+1,DAY(J3))</f>
        <v>46164</v>
      </c>
      <c r="L3" s="422">
        <f>DATE(YEAR(K3),MONTH(K3)+1,DAY(K3))</f>
        <v>46195</v>
      </c>
      <c r="M3" s="422">
        <f>DATE(YEAR(L3),MONTH(L3)+1,DAY(L3))</f>
        <v>46225</v>
      </c>
      <c r="N3" s="422">
        <f>DATE(YEAR(M3),MONTH(M3)+1,DAY(M3))</f>
        <v>46256</v>
      </c>
      <c r="O3" s="422">
        <f>DATE(YEAR(N3),MONTH(N3)+1,DAY(N3))</f>
        <v>46287</v>
      </c>
      <c r="P3" s="422">
        <f>DATE(YEAR(O3),MONTH(O3)+1,DAY(O3))</f>
        <v>46317</v>
      </c>
      <c r="Q3" s="418" t="s">
        <v>134</v>
      </c>
    </row>
    <row r="4" spans="2:17" ht="25.15" customHeight="1">
      <c r="B4" s="421" t="s">
        <v>737</v>
      </c>
      <c r="C4" s="420" t="str">
        <f>Param!C19</f>
        <v>FECAP</v>
      </c>
      <c r="D4" s="419">
        <v>0</v>
      </c>
      <c r="E4" s="419">
        <v>1</v>
      </c>
      <c r="F4" s="419">
        <f>E4+1</f>
        <v>2</v>
      </c>
      <c r="G4" s="419">
        <f>F4+1</f>
        <v>3</v>
      </c>
      <c r="H4" s="419">
        <f>G4+1</f>
        <v>4</v>
      </c>
      <c r="I4" s="419">
        <f>H4+1</f>
        <v>5</v>
      </c>
      <c r="J4" s="419">
        <f>I4+1</f>
        <v>6</v>
      </c>
      <c r="K4" s="419">
        <f>J4+1</f>
        <v>7</v>
      </c>
      <c r="L4" s="419">
        <f>K4+1</f>
        <v>8</v>
      </c>
      <c r="M4" s="419">
        <f>L4+1</f>
        <v>9</v>
      </c>
      <c r="N4" s="419">
        <f>M4+1</f>
        <v>10</v>
      </c>
      <c r="O4" s="419">
        <f>N4+1</f>
        <v>11</v>
      </c>
      <c r="P4" s="419">
        <f>O4+1</f>
        <v>12</v>
      </c>
      <c r="Q4" s="418"/>
    </row>
    <row r="5" spans="2:17" ht="25.15" customHeight="1">
      <c r="B5" s="415" t="s">
        <v>738</v>
      </c>
      <c r="C5" s="417">
        <v>160000</v>
      </c>
      <c r="D5" s="414">
        <f>SUM(D9+D11+D13+D15+D17+D19+D21+D23+D25+D27+D29)</f>
        <v>122500</v>
      </c>
      <c r="E5" s="414">
        <f>SUM(E33:E46)+E9+E11+E13+E15+E17+E19+E21+E23+E25+E27+E29</f>
        <v>10860.23</v>
      </c>
      <c r="F5" s="414">
        <f>SUM(F33:F46)+F9+F11+F13+F15+F17+F19+F21+F23+F25+F27</f>
        <v>11261.253000000001</v>
      </c>
      <c r="G5" s="414">
        <f>SUM(G33:G46)+G9+G11+G13+G15+G17+G19+G21+G23+G25+G27</f>
        <v>10087.3783</v>
      </c>
      <c r="H5" s="414">
        <f>SUM(H33:H46)+H9+H11+H13+H15+H17+H19+H21+H23+H25+H27</f>
        <v>9996.1161300000022</v>
      </c>
      <c r="I5" s="414">
        <f>SUM(I33:I46)+I9+I11+I13+I15+I17+I19+I21+I23+I25+I27</f>
        <v>10995.727743000003</v>
      </c>
      <c r="J5" s="414">
        <f>SUM(J33:J46)+J9+J11+J13+J15+J17+J19+J21+J23+J25+J27</f>
        <v>12095.300517300002</v>
      </c>
      <c r="K5" s="414">
        <f>SUM(K33:K46)+K9+K11+K13+K15+K17+K19+K21+K23+K25+K27</f>
        <v>13304.830569030008</v>
      </c>
      <c r="L5" s="414">
        <f>SUM(L33:L46)+L9+L11+L13+L15+L17+L19+L21+L23+L25+L27</f>
        <v>14635.313625933008</v>
      </c>
      <c r="M5" s="414">
        <f>SUM(M33:M46)+M9+M11+M13+M15+M17+M19+M21+M23+M25+M27</f>
        <v>16098.844988526309</v>
      </c>
      <c r="N5" s="414">
        <f>SUM(N33:N46)+N9+N11+N13+N15+N17+N19+N21+N23+N25+N27</f>
        <v>17708.72948737894</v>
      </c>
      <c r="O5" s="414">
        <f>SUM(O33:O46)+O9+O11+O13+O15+O17+O19+O21+O23+O25+O27</f>
        <v>19479.602436116838</v>
      </c>
      <c r="P5" s="414">
        <f>SUM(P33:P46)+P9+P11+P13+P15+P17+P19+P21+P23+P25+P27</f>
        <v>21427.562679728522</v>
      </c>
      <c r="Q5" s="416">
        <f>SUM(D5:P5)</f>
        <v>290450.88947701361</v>
      </c>
    </row>
    <row r="6" spans="2:17" ht="15">
      <c r="B6" s="415" t="s">
        <v>739</v>
      </c>
      <c r="C6" s="383">
        <v>0</v>
      </c>
      <c r="D6" s="414">
        <f>D5</f>
        <v>122500</v>
      </c>
      <c r="E6" s="414">
        <f>D6+E5</f>
        <v>133360.23000000001</v>
      </c>
      <c r="F6" s="414">
        <f>E6+F5</f>
        <v>144621.48300000001</v>
      </c>
      <c r="G6" s="414">
        <f>F6+G5</f>
        <v>154708.86130000002</v>
      </c>
      <c r="H6" s="414">
        <f>G6+H5</f>
        <v>164704.97743000003</v>
      </c>
      <c r="I6" s="414">
        <f>H6+I5</f>
        <v>175700.70517300002</v>
      </c>
      <c r="J6" s="414">
        <f>I6+J5</f>
        <v>187796.00569030002</v>
      </c>
      <c r="K6" s="414">
        <f>J6+K5</f>
        <v>201100.83625933004</v>
      </c>
      <c r="L6" s="414">
        <f>K6+L5</f>
        <v>215736.14988526306</v>
      </c>
      <c r="M6" s="414">
        <f>L6+M5</f>
        <v>231834.99487378937</v>
      </c>
      <c r="N6" s="414">
        <f>M6+N5</f>
        <v>249543.72436116831</v>
      </c>
      <c r="O6" s="414">
        <f>N6+O5</f>
        <v>269023.32679728512</v>
      </c>
      <c r="P6" s="414">
        <f>O6+P5</f>
        <v>290450.88947701361</v>
      </c>
    </row>
    <row r="7" spans="2:17" ht="15">
      <c r="B7" s="394" t="s">
        <v>691</v>
      </c>
      <c r="C7" s="393" t="s">
        <v>740</v>
      </c>
      <c r="D7" s="393"/>
    </row>
    <row r="8" spans="2:17" ht="15">
      <c r="B8" s="394" t="s">
        <v>741</v>
      </c>
      <c r="C8" s="407" t="s">
        <v>742</v>
      </c>
      <c r="D8" s="406"/>
      <c r="E8" s="406"/>
      <c r="F8" s="405"/>
      <c r="G8" s="404"/>
      <c r="H8" s="404"/>
      <c r="I8" s="404"/>
      <c r="J8" s="404"/>
      <c r="K8" s="404"/>
      <c r="L8" s="404"/>
      <c r="M8" s="404"/>
      <c r="N8" s="404"/>
      <c r="O8" s="404"/>
      <c r="P8" s="404"/>
      <c r="Q8" s="403"/>
    </row>
    <row r="9" spans="2:17" ht="43.5">
      <c r="B9" s="413" t="s">
        <v>19</v>
      </c>
      <c r="C9" s="412" t="s">
        <v>743</v>
      </c>
      <c r="D9" s="400">
        <v>3000</v>
      </c>
      <c r="E9" s="400">
        <v>3000</v>
      </c>
      <c r="F9" s="399">
        <f>E9*(1+F8)</f>
        <v>3000</v>
      </c>
      <c r="G9" s="399">
        <v>1000</v>
      </c>
      <c r="H9" s="399">
        <v>0</v>
      </c>
      <c r="I9" s="399">
        <f>H9*(1+I8)</f>
        <v>0</v>
      </c>
      <c r="J9" s="399">
        <f>I9*(1+J8)</f>
        <v>0</v>
      </c>
      <c r="K9" s="399">
        <f>J9*(1+K8)</f>
        <v>0</v>
      </c>
      <c r="L9" s="399">
        <f>K9*(1+L8)</f>
        <v>0</v>
      </c>
      <c r="M9" s="399">
        <f>L9*(1+M8)</f>
        <v>0</v>
      </c>
      <c r="N9" s="399">
        <f>M9*(1+N8)</f>
        <v>0</v>
      </c>
      <c r="O9" s="399">
        <f>N9*(1+O8)</f>
        <v>0</v>
      </c>
      <c r="P9" s="399">
        <f>O9*(1+P8)</f>
        <v>0</v>
      </c>
      <c r="Q9" s="398">
        <f>SUM(E9:P9)</f>
        <v>7000</v>
      </c>
    </row>
    <row r="10" spans="2:17" ht="15">
      <c r="B10" s="408" t="s">
        <v>744</v>
      </c>
      <c r="C10" s="407" t="s">
        <v>745</v>
      </c>
      <c r="D10" s="406"/>
      <c r="E10" s="406"/>
      <c r="F10" s="405">
        <v>0.1</v>
      </c>
      <c r="G10" s="404">
        <f>F10</f>
        <v>0.1</v>
      </c>
      <c r="H10" s="404">
        <f>G10</f>
        <v>0.1</v>
      </c>
      <c r="I10" s="404">
        <f>H10</f>
        <v>0.1</v>
      </c>
      <c r="J10" s="404">
        <f>I10</f>
        <v>0.1</v>
      </c>
      <c r="K10" s="404">
        <f>J10</f>
        <v>0.1</v>
      </c>
      <c r="L10" s="404">
        <f>K10</f>
        <v>0.1</v>
      </c>
      <c r="M10" s="404">
        <f>L10</f>
        <v>0.1</v>
      </c>
      <c r="N10" s="404">
        <f>M10</f>
        <v>0.1</v>
      </c>
      <c r="O10" s="404">
        <f>N10</f>
        <v>0.1</v>
      </c>
      <c r="P10" s="404">
        <f>O10</f>
        <v>0.1</v>
      </c>
      <c r="Q10" s="403"/>
    </row>
    <row r="11" spans="2:17" ht="43.5">
      <c r="B11" s="411" t="s">
        <v>30</v>
      </c>
      <c r="C11" s="410" t="s">
        <v>746</v>
      </c>
      <c r="D11" s="400">
        <v>900</v>
      </c>
      <c r="E11" s="400">
        <v>880</v>
      </c>
      <c r="F11" s="399">
        <f>E11*(1+F10)</f>
        <v>968.00000000000011</v>
      </c>
      <c r="G11" s="399">
        <f>F11*(1+G10)</f>
        <v>1064.8000000000002</v>
      </c>
      <c r="H11" s="399">
        <f>G11*(1+H10)</f>
        <v>1171.2800000000002</v>
      </c>
      <c r="I11" s="399">
        <f>H11*(1+I10)</f>
        <v>1288.4080000000004</v>
      </c>
      <c r="J11" s="399">
        <f>I11*(1+J10)</f>
        <v>1417.2488000000005</v>
      </c>
      <c r="K11" s="399">
        <f>J11*(1+K10)</f>
        <v>1558.9736800000007</v>
      </c>
      <c r="L11" s="399">
        <f>K11*(1+L10)</f>
        <v>1714.8710480000009</v>
      </c>
      <c r="M11" s="399">
        <f>L11*(1+M10)</f>
        <v>1886.3581528000011</v>
      </c>
      <c r="N11" s="399">
        <f>M11*(1+N10)</f>
        <v>2074.9939680800012</v>
      </c>
      <c r="O11" s="399">
        <f>N11*(1+O10)</f>
        <v>2282.4933648880015</v>
      </c>
      <c r="P11" s="399">
        <f>O11*(1+P10)</f>
        <v>2510.742701376802</v>
      </c>
      <c r="Q11" s="398">
        <f>SUM(E11:P11)</f>
        <v>18818.16971514481</v>
      </c>
    </row>
    <row r="12" spans="2:17" ht="15">
      <c r="B12" s="408" t="s">
        <v>744</v>
      </c>
      <c r="C12" s="407" t="s">
        <v>745</v>
      </c>
      <c r="D12" s="406"/>
      <c r="E12" s="406"/>
      <c r="F12" s="405">
        <v>0.1</v>
      </c>
      <c r="G12" s="404">
        <f>F12</f>
        <v>0.1</v>
      </c>
      <c r="H12" s="404">
        <f>G12</f>
        <v>0.1</v>
      </c>
      <c r="I12" s="404">
        <f>H12</f>
        <v>0.1</v>
      </c>
      <c r="J12" s="404">
        <f>I12</f>
        <v>0.1</v>
      </c>
      <c r="K12" s="404">
        <f>J12</f>
        <v>0.1</v>
      </c>
      <c r="L12" s="404">
        <f>K12</f>
        <v>0.1</v>
      </c>
      <c r="M12" s="404">
        <f>L12</f>
        <v>0.1</v>
      </c>
      <c r="N12" s="404">
        <f>M12</f>
        <v>0.1</v>
      </c>
      <c r="O12" s="404">
        <f>N12</f>
        <v>0.1</v>
      </c>
      <c r="P12" s="404">
        <f>O12</f>
        <v>0.1</v>
      </c>
      <c r="Q12" s="403"/>
    </row>
    <row r="13" spans="2:17" ht="43.5">
      <c r="B13" s="411" t="s">
        <v>33</v>
      </c>
      <c r="C13" s="410" t="s">
        <v>747</v>
      </c>
      <c r="D13" s="400">
        <v>1500</v>
      </c>
      <c r="E13" s="400">
        <v>1650</v>
      </c>
      <c r="F13" s="399">
        <f>E13*(1+F12)</f>
        <v>1815.0000000000002</v>
      </c>
      <c r="G13" s="399">
        <f>F13*(1+G12)</f>
        <v>1996.5000000000005</v>
      </c>
      <c r="H13" s="399">
        <f>G13*(1+H12)</f>
        <v>2196.1500000000005</v>
      </c>
      <c r="I13" s="399">
        <f>H13*(1+I12)</f>
        <v>2415.7650000000008</v>
      </c>
      <c r="J13" s="399">
        <f>I13*(1+J12)</f>
        <v>2657.3415000000009</v>
      </c>
      <c r="K13" s="399">
        <f>J13*(1+K12)</f>
        <v>2923.0756500000011</v>
      </c>
      <c r="L13" s="399">
        <f>K13*(1+L12)</f>
        <v>3215.3832150000017</v>
      </c>
      <c r="M13" s="399">
        <f>L13*(1+M12)</f>
        <v>3536.9215365000023</v>
      </c>
      <c r="N13" s="399">
        <f>M13*(1+N12)</f>
        <v>3890.6136901500026</v>
      </c>
      <c r="O13" s="399">
        <f>N13*(1+O12)</f>
        <v>4279.6750591650034</v>
      </c>
      <c r="P13" s="399">
        <f>O13*(1+P12)</f>
        <v>4707.6425650815045</v>
      </c>
      <c r="Q13" s="398">
        <f>SUM(E13:P13)</f>
        <v>35284.068215896521</v>
      </c>
    </row>
    <row r="14" spans="2:17" ht="15">
      <c r="B14" s="408" t="s">
        <v>744</v>
      </c>
      <c r="C14" s="407" t="s">
        <v>745</v>
      </c>
      <c r="D14" s="406"/>
      <c r="E14" s="406"/>
      <c r="F14" s="405">
        <v>0.1</v>
      </c>
      <c r="G14" s="404">
        <f>F14</f>
        <v>0.1</v>
      </c>
      <c r="H14" s="404">
        <f>G14</f>
        <v>0.1</v>
      </c>
      <c r="I14" s="404">
        <f>H14</f>
        <v>0.1</v>
      </c>
      <c r="J14" s="404">
        <f>I14</f>
        <v>0.1</v>
      </c>
      <c r="K14" s="404">
        <f>J14</f>
        <v>0.1</v>
      </c>
      <c r="L14" s="404">
        <f>K14</f>
        <v>0.1</v>
      </c>
      <c r="M14" s="404">
        <f>L14</f>
        <v>0.1</v>
      </c>
      <c r="N14" s="404">
        <f>M14</f>
        <v>0.1</v>
      </c>
      <c r="O14" s="404">
        <f>N14</f>
        <v>0.1</v>
      </c>
      <c r="P14" s="404">
        <f>O14</f>
        <v>0.1</v>
      </c>
      <c r="Q14" s="403"/>
    </row>
    <row r="15" spans="2:17" ht="43.5">
      <c r="B15" s="402" t="s">
        <v>34</v>
      </c>
      <c r="C15" s="410" t="s">
        <v>748</v>
      </c>
      <c r="D15" s="400">
        <v>32000</v>
      </c>
      <c r="E15" s="400">
        <v>1496.43</v>
      </c>
      <c r="F15" s="399">
        <f>E15*(1+F14)</f>
        <v>1646.0730000000001</v>
      </c>
      <c r="G15" s="399">
        <f>F15*(1+G14)</f>
        <v>1810.6803000000002</v>
      </c>
      <c r="H15" s="399">
        <f>G15*(1+H14)</f>
        <v>1991.7483300000004</v>
      </c>
      <c r="I15" s="399">
        <f>H15*(1+I14)</f>
        <v>2190.9231630000004</v>
      </c>
      <c r="J15" s="399">
        <f>I15*(1+J14)</f>
        <v>2410.0154793000006</v>
      </c>
      <c r="K15" s="399">
        <f>J15*(1+K14)</f>
        <v>2651.0170272300011</v>
      </c>
      <c r="L15" s="399">
        <f>K15*(1+L14)</f>
        <v>2916.1187299530015</v>
      </c>
      <c r="M15" s="399">
        <f>L15*(1+M14)</f>
        <v>3207.730602948302</v>
      </c>
      <c r="N15" s="399">
        <f>M15*(1+N14)</f>
        <v>3528.5036632431325</v>
      </c>
      <c r="O15" s="399">
        <f>N15*(1+O14)</f>
        <v>3881.3540295674461</v>
      </c>
      <c r="P15" s="399">
        <f>O15*(1+P14)</f>
        <v>4269.4894325241912</v>
      </c>
      <c r="Q15" s="398">
        <f>SUM(E15:P15)</f>
        <v>32000.083757766079</v>
      </c>
    </row>
    <row r="16" spans="2:17" ht="15">
      <c r="B16" s="408" t="s">
        <v>744</v>
      </c>
      <c r="C16" s="407" t="s">
        <v>745</v>
      </c>
      <c r="D16" s="406"/>
      <c r="E16" s="406"/>
      <c r="F16" s="405">
        <v>0.1</v>
      </c>
      <c r="G16" s="404">
        <f>F16</f>
        <v>0.1</v>
      </c>
      <c r="H16" s="404">
        <f>G16</f>
        <v>0.1</v>
      </c>
      <c r="I16" s="404">
        <f>H16</f>
        <v>0.1</v>
      </c>
      <c r="J16" s="404">
        <f>I16</f>
        <v>0.1</v>
      </c>
      <c r="K16" s="404">
        <f>J16</f>
        <v>0.1</v>
      </c>
      <c r="L16" s="404">
        <f>K16</f>
        <v>0.1</v>
      </c>
      <c r="M16" s="404">
        <f>L16</f>
        <v>0.1</v>
      </c>
      <c r="N16" s="404">
        <f>M16</f>
        <v>0.1</v>
      </c>
      <c r="O16" s="404">
        <f>N16</f>
        <v>0.1</v>
      </c>
      <c r="P16" s="404">
        <f>O16</f>
        <v>0.1</v>
      </c>
      <c r="Q16" s="403"/>
    </row>
    <row r="17" spans="2:17" ht="30">
      <c r="B17" s="402" t="s">
        <v>38</v>
      </c>
      <c r="C17" s="401" t="s">
        <v>749</v>
      </c>
      <c r="D17" s="409">
        <v>5000</v>
      </c>
      <c r="E17" s="400">
        <v>233.8</v>
      </c>
      <c r="F17" s="399">
        <f>E17*(1+F16)</f>
        <v>257.18</v>
      </c>
      <c r="G17" s="399">
        <f>F17*(1+G16)</f>
        <v>282.89800000000002</v>
      </c>
      <c r="H17" s="399">
        <f>G17*(1+H16)</f>
        <v>311.18780000000004</v>
      </c>
      <c r="I17" s="399">
        <f>H17*(1+I16)</f>
        <v>342.30658000000005</v>
      </c>
      <c r="J17" s="399">
        <f>I17*(1+J16)</f>
        <v>376.53723800000012</v>
      </c>
      <c r="K17" s="399">
        <f>J17*(1+K16)</f>
        <v>414.19096180000014</v>
      </c>
      <c r="L17" s="399">
        <f>K17*(1+L16)</f>
        <v>455.61005798000019</v>
      </c>
      <c r="M17" s="399">
        <f>L17*(1+M16)</f>
        <v>501.17106377800025</v>
      </c>
      <c r="N17" s="399">
        <f>M17*(1+N16)</f>
        <v>551.28817015580034</v>
      </c>
      <c r="O17" s="399">
        <f>N17*(1+O16)</f>
        <v>606.41698717138047</v>
      </c>
      <c r="P17" s="399">
        <f>O17*(1+P16)</f>
        <v>667.05868588851854</v>
      </c>
      <c r="Q17" s="398">
        <f>SUM(E17:P17)</f>
        <v>4999.6455447737007</v>
      </c>
    </row>
    <row r="18" spans="2:17" ht="15">
      <c r="B18" s="408" t="s">
        <v>744</v>
      </c>
      <c r="C18" s="407" t="s">
        <v>745</v>
      </c>
      <c r="D18" s="406"/>
      <c r="E18" s="406"/>
      <c r="F18" s="405">
        <v>0.1</v>
      </c>
      <c r="G18" s="404">
        <f>F18</f>
        <v>0.1</v>
      </c>
      <c r="H18" s="404">
        <f>G18</f>
        <v>0.1</v>
      </c>
      <c r="I18" s="404">
        <f>H18</f>
        <v>0.1</v>
      </c>
      <c r="J18" s="404">
        <f>I18</f>
        <v>0.1</v>
      </c>
      <c r="K18" s="404">
        <f>J18</f>
        <v>0.1</v>
      </c>
      <c r="L18" s="404">
        <f>K18</f>
        <v>0.1</v>
      </c>
      <c r="M18" s="404">
        <f>L18</f>
        <v>0.1</v>
      </c>
      <c r="N18" s="404">
        <f>M18</f>
        <v>0.1</v>
      </c>
      <c r="O18" s="404">
        <f>N18</f>
        <v>0.1</v>
      </c>
      <c r="P18" s="404">
        <f>O18</f>
        <v>0.1</v>
      </c>
      <c r="Q18" s="403"/>
    </row>
    <row r="19" spans="2:17" ht="15">
      <c r="B19" s="402" t="s">
        <v>750</v>
      </c>
      <c r="C19" s="401" t="s">
        <v>751</v>
      </c>
      <c r="D19" s="400">
        <v>11600</v>
      </c>
      <c r="E19" s="400">
        <v>550</v>
      </c>
      <c r="F19" s="399">
        <f>E19*(1+F18)</f>
        <v>605</v>
      </c>
      <c r="G19" s="399">
        <f>F19*(1+G18)</f>
        <v>665.5</v>
      </c>
      <c r="H19" s="399">
        <f>G19*(1+H18)</f>
        <v>732.05000000000007</v>
      </c>
      <c r="I19" s="399">
        <f>H19*(1+I18)</f>
        <v>805.25500000000011</v>
      </c>
      <c r="J19" s="399">
        <f>I19*(1+J18)</f>
        <v>885.78050000000019</v>
      </c>
      <c r="K19" s="399">
        <f>J19*(1+K18)</f>
        <v>974.35855000000026</v>
      </c>
      <c r="L19" s="399">
        <f>K19*(1+L18)</f>
        <v>1071.7944050000003</v>
      </c>
      <c r="M19" s="399">
        <f>L19*(1+M18)</f>
        <v>1178.9738455000004</v>
      </c>
      <c r="N19" s="399">
        <f>M19*(1+N18)</f>
        <v>1296.8712300500006</v>
      </c>
      <c r="O19" s="399">
        <f>N19*(1+O18)</f>
        <v>1426.5583530550007</v>
      </c>
      <c r="P19" s="399">
        <f>O19*(1+P18)</f>
        <v>1569.2141883605009</v>
      </c>
      <c r="Q19" s="398">
        <f>SUM(E19:P19)</f>
        <v>11761.356071965503</v>
      </c>
    </row>
    <row r="20" spans="2:17" ht="15">
      <c r="B20" s="408" t="s">
        <v>744</v>
      </c>
      <c r="C20" s="407" t="s">
        <v>745</v>
      </c>
      <c r="D20" s="406"/>
      <c r="E20" s="406"/>
      <c r="F20" s="405">
        <v>0.1</v>
      </c>
      <c r="G20" s="404">
        <f>F20</f>
        <v>0.1</v>
      </c>
      <c r="H20" s="404">
        <f>G20</f>
        <v>0.1</v>
      </c>
      <c r="I20" s="404">
        <f>H20</f>
        <v>0.1</v>
      </c>
      <c r="J20" s="404">
        <f>I20</f>
        <v>0.1</v>
      </c>
      <c r="K20" s="404">
        <f>J20</f>
        <v>0.1</v>
      </c>
      <c r="L20" s="404">
        <f>K20</f>
        <v>0.1</v>
      </c>
      <c r="M20" s="404">
        <f>L20</f>
        <v>0.1</v>
      </c>
      <c r="N20" s="404">
        <f>M20</f>
        <v>0.1</v>
      </c>
      <c r="O20" s="404">
        <f>N20</f>
        <v>0.1</v>
      </c>
      <c r="P20" s="404">
        <f>O20</f>
        <v>0.1</v>
      </c>
      <c r="Q20" s="403"/>
    </row>
    <row r="21" spans="2:17" ht="30">
      <c r="B21" s="402" t="s">
        <v>44</v>
      </c>
      <c r="C21" s="401" t="s">
        <v>752</v>
      </c>
      <c r="D21" s="400">
        <v>18600</v>
      </c>
      <c r="E21" s="400">
        <v>900</v>
      </c>
      <c r="F21" s="399">
        <f>E21*(1+F20)</f>
        <v>990.00000000000011</v>
      </c>
      <c r="G21" s="399">
        <f>F21*(1+G20)</f>
        <v>1089.0000000000002</v>
      </c>
      <c r="H21" s="399">
        <f>G21*(1+H20)</f>
        <v>1197.9000000000003</v>
      </c>
      <c r="I21" s="399">
        <f>H21*(1+I20)</f>
        <v>1317.6900000000005</v>
      </c>
      <c r="J21" s="399">
        <f>I21*(1+J20)</f>
        <v>1449.4590000000007</v>
      </c>
      <c r="K21" s="399">
        <f>J21*(1+K20)</f>
        <v>1594.4049000000009</v>
      </c>
      <c r="L21" s="399">
        <f>K21*(1+L20)</f>
        <v>1753.8453900000011</v>
      </c>
      <c r="M21" s="399">
        <f>L21*(1+M20)</f>
        <v>1929.2299290000014</v>
      </c>
      <c r="N21" s="399">
        <f>M21*(1+N20)</f>
        <v>2122.1529219000017</v>
      </c>
      <c r="O21" s="399">
        <f>N21*(1+O20)</f>
        <v>2334.3682140900023</v>
      </c>
      <c r="P21" s="399">
        <f>O21*(1+P20)</f>
        <v>2567.8050354990028</v>
      </c>
      <c r="Q21" s="398">
        <f>SUM(E21:P21)</f>
        <v>19245.855390489014</v>
      </c>
    </row>
    <row r="22" spans="2:17" ht="15">
      <c r="B22" s="408" t="s">
        <v>744</v>
      </c>
      <c r="C22" s="407" t="s">
        <v>745</v>
      </c>
      <c r="D22" s="406"/>
      <c r="E22" s="406"/>
      <c r="F22" s="405">
        <v>0.1</v>
      </c>
      <c r="G22" s="404">
        <f>F22</f>
        <v>0.1</v>
      </c>
      <c r="H22" s="404">
        <f>G22</f>
        <v>0.1</v>
      </c>
      <c r="I22" s="404">
        <f>H22</f>
        <v>0.1</v>
      </c>
      <c r="J22" s="404">
        <f>I22</f>
        <v>0.1</v>
      </c>
      <c r="K22" s="404">
        <f>J22</f>
        <v>0.1</v>
      </c>
      <c r="L22" s="404">
        <f>K22</f>
        <v>0.1</v>
      </c>
      <c r="M22" s="404">
        <f>L22</f>
        <v>0.1</v>
      </c>
      <c r="N22" s="404">
        <f>M22</f>
        <v>0.1</v>
      </c>
      <c r="O22" s="404">
        <f>N22</f>
        <v>0.1</v>
      </c>
      <c r="P22" s="404">
        <f>O22</f>
        <v>0.1</v>
      </c>
      <c r="Q22" s="403"/>
    </row>
    <row r="23" spans="2:17" ht="30">
      <c r="B23" s="402" t="s">
        <v>48</v>
      </c>
      <c r="C23" s="401" t="s">
        <v>752</v>
      </c>
      <c r="D23" s="400">
        <v>11000</v>
      </c>
      <c r="E23" s="400">
        <v>500</v>
      </c>
      <c r="F23" s="399">
        <f>E23*(1+F22)</f>
        <v>550</v>
      </c>
      <c r="G23" s="399">
        <f>F23*(1+G22)</f>
        <v>605</v>
      </c>
      <c r="H23" s="399">
        <f>G23*(1+H22)</f>
        <v>665.5</v>
      </c>
      <c r="I23" s="399">
        <f>H23*(1+I22)</f>
        <v>732.05000000000007</v>
      </c>
      <c r="J23" s="399">
        <f>I23*(1+J22)</f>
        <v>805.25500000000011</v>
      </c>
      <c r="K23" s="399">
        <f>J23*(1+K22)</f>
        <v>885.78050000000019</v>
      </c>
      <c r="L23" s="399">
        <f>K23*(1+L22)</f>
        <v>974.35855000000026</v>
      </c>
      <c r="M23" s="399">
        <f>L23*(1+M22)</f>
        <v>1071.7944050000003</v>
      </c>
      <c r="N23" s="399">
        <f>M23*(1+N22)</f>
        <v>1178.9738455000004</v>
      </c>
      <c r="O23" s="399">
        <f>N23*(1+O22)</f>
        <v>1296.8712300500006</v>
      </c>
      <c r="P23" s="399">
        <f>O23*(1+P22)</f>
        <v>1426.5583530550007</v>
      </c>
      <c r="Q23" s="398">
        <f>SUM(E23:P23)</f>
        <v>10692.141883605003</v>
      </c>
    </row>
    <row r="24" spans="2:17" ht="15">
      <c r="B24" s="408" t="s">
        <v>744</v>
      </c>
      <c r="C24" s="407" t="s">
        <v>745</v>
      </c>
      <c r="D24" s="406"/>
      <c r="E24" s="406"/>
      <c r="F24" s="405">
        <v>0.1</v>
      </c>
      <c r="G24" s="404">
        <f>F24</f>
        <v>0.1</v>
      </c>
      <c r="H24" s="404">
        <f>G24</f>
        <v>0.1</v>
      </c>
      <c r="I24" s="404">
        <f>H24</f>
        <v>0.1</v>
      </c>
      <c r="J24" s="404">
        <f>I24</f>
        <v>0.1</v>
      </c>
      <c r="K24" s="404">
        <f>J24</f>
        <v>0.1</v>
      </c>
      <c r="L24" s="404">
        <f>K24</f>
        <v>0.1</v>
      </c>
      <c r="M24" s="404">
        <f>L24</f>
        <v>0.1</v>
      </c>
      <c r="N24" s="404">
        <f>M24</f>
        <v>0.1</v>
      </c>
      <c r="O24" s="404">
        <f>N24</f>
        <v>0.1</v>
      </c>
      <c r="P24" s="404">
        <f>O24</f>
        <v>0.1</v>
      </c>
      <c r="Q24" s="403"/>
    </row>
    <row r="25" spans="2:17" ht="30">
      <c r="B25" s="402" t="s">
        <v>116</v>
      </c>
      <c r="C25" s="401" t="s">
        <v>753</v>
      </c>
      <c r="D25" s="400">
        <v>15000</v>
      </c>
      <c r="E25" s="400">
        <v>700</v>
      </c>
      <c r="F25" s="399">
        <f>E25*(1+F24)</f>
        <v>770.00000000000011</v>
      </c>
      <c r="G25" s="399">
        <f>F25*(1+G24)</f>
        <v>847.00000000000023</v>
      </c>
      <c r="H25" s="399">
        <f>G25*(1+H24)</f>
        <v>931.70000000000027</v>
      </c>
      <c r="I25" s="399">
        <f>H25*(1+I24)</f>
        <v>1024.8700000000003</v>
      </c>
      <c r="J25" s="399">
        <f>I25*(1+J24)</f>
        <v>1127.3570000000004</v>
      </c>
      <c r="K25" s="399">
        <f>J25*(1+K24)</f>
        <v>1240.0927000000006</v>
      </c>
      <c r="L25" s="399">
        <f>K25*(1+L24)</f>
        <v>1364.1019700000008</v>
      </c>
      <c r="M25" s="399">
        <f>L25*(1+M24)</f>
        <v>1500.512167000001</v>
      </c>
      <c r="N25" s="399">
        <f>M25*(1+N24)</f>
        <v>1650.5633837000012</v>
      </c>
      <c r="O25" s="399">
        <f>N25*(1+O24)</f>
        <v>1815.6197220700014</v>
      </c>
      <c r="P25" s="399">
        <f>O25*(1+P24)</f>
        <v>1997.1816942770017</v>
      </c>
      <c r="Q25" s="398">
        <f>SUM(E25:P25)</f>
        <v>14968.998637047009</v>
      </c>
    </row>
    <row r="26" spans="2:17" ht="15">
      <c r="B26" s="408" t="s">
        <v>744</v>
      </c>
      <c r="C26" s="407" t="s">
        <v>745</v>
      </c>
      <c r="D26" s="406"/>
      <c r="E26" s="406"/>
      <c r="F26" s="405">
        <v>0.1</v>
      </c>
      <c r="G26" s="404">
        <f>F26</f>
        <v>0.1</v>
      </c>
      <c r="H26" s="404">
        <f>G26</f>
        <v>0.1</v>
      </c>
      <c r="I26" s="404">
        <f>H26</f>
        <v>0.1</v>
      </c>
      <c r="J26" s="404">
        <f>I26</f>
        <v>0.1</v>
      </c>
      <c r="K26" s="404">
        <f>J26</f>
        <v>0.1</v>
      </c>
      <c r="L26" s="404">
        <f>K26</f>
        <v>0.1</v>
      </c>
      <c r="M26" s="404">
        <f>L26</f>
        <v>0.1</v>
      </c>
      <c r="N26" s="404">
        <f>M26</f>
        <v>0.1</v>
      </c>
      <c r="O26" s="404">
        <f>N26</f>
        <v>0.1</v>
      </c>
      <c r="P26" s="404">
        <f>O26</f>
        <v>0.1</v>
      </c>
      <c r="Q26" s="403"/>
    </row>
    <row r="27" spans="2:17" ht="15">
      <c r="B27" s="402" t="s">
        <v>53</v>
      </c>
      <c r="C27" s="401" t="s">
        <v>754</v>
      </c>
      <c r="D27" s="400">
        <v>8900</v>
      </c>
      <c r="E27" s="400">
        <v>600</v>
      </c>
      <c r="F27" s="399">
        <f>E27*(1+F26)</f>
        <v>660</v>
      </c>
      <c r="G27" s="399">
        <f>F27*(1+G26)</f>
        <v>726.00000000000011</v>
      </c>
      <c r="H27" s="399">
        <f>G27*(1+H26)</f>
        <v>798.60000000000014</v>
      </c>
      <c r="I27" s="399">
        <f>H27*(1+I26)</f>
        <v>878.46000000000026</v>
      </c>
      <c r="J27" s="399">
        <f>I27*(1+J26)</f>
        <v>966.30600000000038</v>
      </c>
      <c r="K27" s="399">
        <f>J27*(1+K26)</f>
        <v>1062.9366000000005</v>
      </c>
      <c r="L27" s="399">
        <f>K27*(1+L26)</f>
        <v>1169.2302600000005</v>
      </c>
      <c r="M27" s="399">
        <f>L27*(1+M26)</f>
        <v>1286.1532860000007</v>
      </c>
      <c r="N27" s="399">
        <f>M27*(1+N26)</f>
        <v>1414.7686146000008</v>
      </c>
      <c r="O27" s="399">
        <f>N27*(1+O26)</f>
        <v>1556.245476060001</v>
      </c>
      <c r="P27" s="399">
        <f>O27*(1+P26)</f>
        <v>1711.8700236660013</v>
      </c>
      <c r="Q27" s="398">
        <f>SUM(E27:P27)</f>
        <v>12830.570260326005</v>
      </c>
    </row>
    <row r="28" spans="2:17" ht="15">
      <c r="B28" s="408" t="s">
        <v>744</v>
      </c>
      <c r="C28" s="407" t="s">
        <v>745</v>
      </c>
      <c r="D28" s="406"/>
      <c r="E28" s="406"/>
      <c r="F28" s="405">
        <v>0.1</v>
      </c>
      <c r="G28" s="404">
        <f>F28</f>
        <v>0.1</v>
      </c>
      <c r="H28" s="404">
        <f>G28</f>
        <v>0.1</v>
      </c>
      <c r="I28" s="404">
        <f>H28</f>
        <v>0.1</v>
      </c>
      <c r="J28" s="404">
        <f>I28</f>
        <v>0.1</v>
      </c>
      <c r="K28" s="404">
        <f>J28</f>
        <v>0.1</v>
      </c>
      <c r="L28" s="404">
        <f>K28</f>
        <v>0.1</v>
      </c>
      <c r="M28" s="404">
        <f>L28</f>
        <v>0.1</v>
      </c>
      <c r="N28" s="404">
        <f>M28</f>
        <v>0.1</v>
      </c>
      <c r="O28" s="404">
        <f>N28</f>
        <v>0.1</v>
      </c>
      <c r="P28" s="404">
        <f>O28</f>
        <v>0.1</v>
      </c>
      <c r="Q28" s="403"/>
    </row>
    <row r="29" spans="2:17" ht="15">
      <c r="B29" s="402" t="s">
        <v>58</v>
      </c>
      <c r="C29" s="401" t="s">
        <v>755</v>
      </c>
      <c r="D29" s="400">
        <v>15000</v>
      </c>
      <c r="E29" s="400">
        <v>350</v>
      </c>
      <c r="F29" s="399">
        <f>E29*(1+F28)</f>
        <v>385.00000000000006</v>
      </c>
      <c r="G29" s="399">
        <f>F29*(1+G28)</f>
        <v>423.50000000000011</v>
      </c>
      <c r="H29" s="399">
        <f>G29*(1+H28)</f>
        <v>465.85000000000014</v>
      </c>
      <c r="I29" s="399">
        <f>H29*(1+I28)</f>
        <v>512.43500000000017</v>
      </c>
      <c r="J29" s="399">
        <f>I29*(1+J28)</f>
        <v>563.67850000000021</v>
      </c>
      <c r="K29" s="399">
        <f>J29*(1+K28)</f>
        <v>620.0463500000003</v>
      </c>
      <c r="L29" s="399">
        <f>K29*(1+L28)</f>
        <v>682.05098500000042</v>
      </c>
      <c r="M29" s="399">
        <f>L29*(1+M28)</f>
        <v>750.2560835000005</v>
      </c>
      <c r="N29" s="399">
        <f>M29*(1+N28)</f>
        <v>825.28169185000058</v>
      </c>
      <c r="O29" s="399">
        <f>N29*(1+O28)</f>
        <v>907.80986103500072</v>
      </c>
      <c r="P29" s="399">
        <f>O29*(1+P28)</f>
        <v>998.59084713850086</v>
      </c>
      <c r="Q29" s="398">
        <f>SUM(E29:P29)</f>
        <v>7484.4993185235044</v>
      </c>
    </row>
    <row r="30" spans="2:17" ht="15">
      <c r="B30" s="397"/>
      <c r="D30" s="387"/>
      <c r="E30" s="387"/>
      <c r="F30" s="396"/>
      <c r="G30" s="396"/>
      <c r="H30" s="396"/>
      <c r="I30" s="396"/>
      <c r="J30" s="396"/>
      <c r="K30" s="396"/>
      <c r="L30" s="396"/>
      <c r="M30" s="396"/>
      <c r="N30" s="396"/>
      <c r="O30" s="396"/>
      <c r="P30" s="396"/>
      <c r="Q30" s="395"/>
    </row>
    <row r="31" spans="2:17" ht="15">
      <c r="B31" s="397"/>
      <c r="D31" s="387"/>
      <c r="E31" s="387"/>
      <c r="F31" s="396"/>
      <c r="G31" s="396"/>
      <c r="H31" s="396"/>
      <c r="I31" s="396"/>
      <c r="J31" s="396"/>
      <c r="K31" s="396"/>
      <c r="L31" s="396"/>
      <c r="M31" s="396"/>
      <c r="N31" s="396"/>
      <c r="O31" s="396"/>
      <c r="P31" s="396"/>
      <c r="Q31" s="395"/>
    </row>
    <row r="32" spans="2:17">
      <c r="B32" s="394" t="s">
        <v>756</v>
      </c>
    </row>
    <row r="33" spans="2:17" ht="15">
      <c r="B33" s="383" t="s">
        <v>757</v>
      </c>
      <c r="D33" s="387">
        <v>0</v>
      </c>
      <c r="E33" s="387">
        <v>0</v>
      </c>
      <c r="F33" s="392">
        <f>E33</f>
        <v>0</v>
      </c>
      <c r="G33" s="392">
        <f>F33</f>
        <v>0</v>
      </c>
      <c r="H33" s="392">
        <f>G33</f>
        <v>0</v>
      </c>
      <c r="I33" s="392">
        <f>H33</f>
        <v>0</v>
      </c>
      <c r="J33" s="392">
        <f>I33</f>
        <v>0</v>
      </c>
      <c r="K33" s="392">
        <f>J33</f>
        <v>0</v>
      </c>
      <c r="L33" s="392">
        <f>K33</f>
        <v>0</v>
      </c>
      <c r="M33" s="392">
        <f>L33</f>
        <v>0</v>
      </c>
      <c r="N33" s="392">
        <f>M33</f>
        <v>0</v>
      </c>
      <c r="O33" s="392">
        <f>N33</f>
        <v>0</v>
      </c>
      <c r="P33" s="392">
        <f>O33</f>
        <v>0</v>
      </c>
      <c r="Q33" s="391">
        <f>SUM(D33:P33)</f>
        <v>0</v>
      </c>
    </row>
    <row r="34" spans="2:17" ht="15">
      <c r="B34" s="383" t="s">
        <v>758</v>
      </c>
      <c r="D34" s="387"/>
      <c r="E34" s="387"/>
      <c r="F34" s="392">
        <f>E34</f>
        <v>0</v>
      </c>
      <c r="G34" s="392">
        <f>F34</f>
        <v>0</v>
      </c>
      <c r="H34" s="392">
        <f>G34</f>
        <v>0</v>
      </c>
      <c r="I34" s="392">
        <f>H34</f>
        <v>0</v>
      </c>
      <c r="J34" s="392">
        <f>I34</f>
        <v>0</v>
      </c>
      <c r="K34" s="392">
        <f>J34</f>
        <v>0</v>
      </c>
      <c r="L34" s="392">
        <f>K34</f>
        <v>0</v>
      </c>
      <c r="M34" s="392">
        <f>L34</f>
        <v>0</v>
      </c>
      <c r="N34" s="392">
        <f>M34</f>
        <v>0</v>
      </c>
      <c r="O34" s="392">
        <f>N34</f>
        <v>0</v>
      </c>
      <c r="P34" s="392">
        <f>O34</f>
        <v>0</v>
      </c>
      <c r="Q34" s="391">
        <f>SUM(D34:P34)</f>
        <v>0</v>
      </c>
    </row>
    <row r="35" spans="2:17" ht="15">
      <c r="B35" s="383" t="s">
        <v>759</v>
      </c>
      <c r="D35" s="387"/>
      <c r="E35" s="387"/>
      <c r="F35" s="392">
        <f>E35</f>
        <v>0</v>
      </c>
      <c r="G35" s="392">
        <f>F35</f>
        <v>0</v>
      </c>
      <c r="H35" s="392">
        <f>G35</f>
        <v>0</v>
      </c>
      <c r="I35" s="392">
        <f>H35</f>
        <v>0</v>
      </c>
      <c r="J35" s="392">
        <f>I35</f>
        <v>0</v>
      </c>
      <c r="K35" s="392">
        <f>J35</f>
        <v>0</v>
      </c>
      <c r="L35" s="392">
        <f>K35</f>
        <v>0</v>
      </c>
      <c r="M35" s="392">
        <f>L35</f>
        <v>0</v>
      </c>
      <c r="N35" s="392">
        <f>M35</f>
        <v>0</v>
      </c>
      <c r="O35" s="392">
        <f>N35</f>
        <v>0</v>
      </c>
      <c r="P35" s="392">
        <f>O35</f>
        <v>0</v>
      </c>
      <c r="Q35" s="391">
        <f>SUM(D35:P35)</f>
        <v>0</v>
      </c>
    </row>
    <row r="36" spans="2:17" ht="15">
      <c r="B36" s="393" t="s">
        <v>523</v>
      </c>
      <c r="D36" s="387"/>
      <c r="E36" s="387"/>
      <c r="F36" s="392">
        <f>E36</f>
        <v>0</v>
      </c>
      <c r="G36" s="392">
        <f>F36</f>
        <v>0</v>
      </c>
      <c r="H36" s="392">
        <f>G36</f>
        <v>0</v>
      </c>
      <c r="I36" s="392">
        <f>H36</f>
        <v>0</v>
      </c>
      <c r="J36" s="392">
        <f>I36</f>
        <v>0</v>
      </c>
      <c r="K36" s="392">
        <f>J36</f>
        <v>0</v>
      </c>
      <c r="L36" s="392">
        <f>K36</f>
        <v>0</v>
      </c>
      <c r="M36" s="392">
        <f>L36</f>
        <v>0</v>
      </c>
      <c r="N36" s="392">
        <f>M36</f>
        <v>0</v>
      </c>
      <c r="O36" s="392">
        <f>N36</f>
        <v>0</v>
      </c>
      <c r="P36" s="392">
        <f>O36</f>
        <v>0</v>
      </c>
      <c r="Q36" s="391">
        <f>SUM(D36:P36)</f>
        <v>0</v>
      </c>
    </row>
    <row r="37" spans="2:17" ht="15">
      <c r="B37" s="393" t="s">
        <v>523</v>
      </c>
      <c r="D37" s="387"/>
      <c r="E37" s="387"/>
      <c r="F37" s="392">
        <f>E37</f>
        <v>0</v>
      </c>
      <c r="G37" s="392">
        <f>F37</f>
        <v>0</v>
      </c>
      <c r="H37" s="392">
        <f>G37</f>
        <v>0</v>
      </c>
      <c r="I37" s="392">
        <f>H37</f>
        <v>0</v>
      </c>
      <c r="J37" s="392">
        <f>I37</f>
        <v>0</v>
      </c>
      <c r="K37" s="392">
        <f>J37</f>
        <v>0</v>
      </c>
      <c r="L37" s="392">
        <f>K37</f>
        <v>0</v>
      </c>
      <c r="M37" s="392">
        <f>L37</f>
        <v>0</v>
      </c>
      <c r="N37" s="392">
        <f>M37</f>
        <v>0</v>
      </c>
      <c r="O37" s="392">
        <f>N37</f>
        <v>0</v>
      </c>
      <c r="P37" s="392">
        <f>O37</f>
        <v>0</v>
      </c>
      <c r="Q37" s="391">
        <f>SUM(D37:P37)</f>
        <v>0</v>
      </c>
    </row>
    <row r="38" spans="2:17" ht="15">
      <c r="B38" s="393" t="s">
        <v>523</v>
      </c>
      <c r="D38" s="387"/>
      <c r="E38" s="387"/>
      <c r="F38" s="392">
        <f>E38</f>
        <v>0</v>
      </c>
      <c r="G38" s="392">
        <f>F38</f>
        <v>0</v>
      </c>
      <c r="H38" s="392">
        <f>G38</f>
        <v>0</v>
      </c>
      <c r="I38" s="392">
        <f>H38</f>
        <v>0</v>
      </c>
      <c r="J38" s="392">
        <f>I38</f>
        <v>0</v>
      </c>
      <c r="K38" s="392">
        <f>J38</f>
        <v>0</v>
      </c>
      <c r="L38" s="392">
        <f>K38</f>
        <v>0</v>
      </c>
      <c r="M38" s="392">
        <f>L38</f>
        <v>0</v>
      </c>
      <c r="N38" s="392">
        <f>M38</f>
        <v>0</v>
      </c>
      <c r="O38" s="392">
        <f>N38</f>
        <v>0</v>
      </c>
      <c r="P38" s="392">
        <f>O38</f>
        <v>0</v>
      </c>
      <c r="Q38" s="391">
        <f>SUM(D38:P38)</f>
        <v>0</v>
      </c>
    </row>
    <row r="39" spans="2:17" ht="15">
      <c r="B39" s="393" t="s">
        <v>523</v>
      </c>
      <c r="D39" s="387"/>
      <c r="E39" s="387"/>
      <c r="F39" s="392">
        <f>E39</f>
        <v>0</v>
      </c>
      <c r="G39" s="392">
        <f>F39</f>
        <v>0</v>
      </c>
      <c r="H39" s="392">
        <f>G39</f>
        <v>0</v>
      </c>
      <c r="I39" s="392">
        <f>H39</f>
        <v>0</v>
      </c>
      <c r="J39" s="392">
        <f>I39</f>
        <v>0</v>
      </c>
      <c r="K39" s="392">
        <f>J39</f>
        <v>0</v>
      </c>
      <c r="L39" s="392">
        <f>K39</f>
        <v>0</v>
      </c>
      <c r="M39" s="392">
        <f>L39</f>
        <v>0</v>
      </c>
      <c r="N39" s="392">
        <f>M39</f>
        <v>0</v>
      </c>
      <c r="O39" s="392">
        <f>N39</f>
        <v>0</v>
      </c>
      <c r="P39" s="392">
        <f>O39</f>
        <v>0</v>
      </c>
      <c r="Q39" s="391">
        <f>SUM(D39:P39)</f>
        <v>0</v>
      </c>
    </row>
    <row r="40" spans="2:17" ht="15">
      <c r="B40" s="393" t="s">
        <v>523</v>
      </c>
      <c r="D40" s="387"/>
      <c r="E40" s="387"/>
      <c r="F40" s="392">
        <f>E40</f>
        <v>0</v>
      </c>
      <c r="G40" s="392">
        <f>F40</f>
        <v>0</v>
      </c>
      <c r="H40" s="392">
        <f>G40</f>
        <v>0</v>
      </c>
      <c r="I40" s="392">
        <f>H40</f>
        <v>0</v>
      </c>
      <c r="J40" s="392">
        <f>I40</f>
        <v>0</v>
      </c>
      <c r="K40" s="392">
        <f>J40</f>
        <v>0</v>
      </c>
      <c r="L40" s="392">
        <f>K40</f>
        <v>0</v>
      </c>
      <c r="M40" s="392">
        <f>L40</f>
        <v>0</v>
      </c>
      <c r="N40" s="392">
        <f>M40</f>
        <v>0</v>
      </c>
      <c r="O40" s="392">
        <f>N40</f>
        <v>0</v>
      </c>
      <c r="P40" s="392">
        <f>O40</f>
        <v>0</v>
      </c>
      <c r="Q40" s="391">
        <f>SUM(D40:P40)</f>
        <v>0</v>
      </c>
    </row>
    <row r="41" spans="2:17" ht="15">
      <c r="B41" s="393" t="s">
        <v>523</v>
      </c>
      <c r="D41" s="387"/>
      <c r="E41" s="387"/>
      <c r="F41" s="392">
        <f>E41</f>
        <v>0</v>
      </c>
      <c r="G41" s="392">
        <f>F41</f>
        <v>0</v>
      </c>
      <c r="H41" s="392">
        <f>G41</f>
        <v>0</v>
      </c>
      <c r="I41" s="392">
        <f>H41</f>
        <v>0</v>
      </c>
      <c r="J41" s="392">
        <f>I41</f>
        <v>0</v>
      </c>
      <c r="K41" s="392">
        <f>J41</f>
        <v>0</v>
      </c>
      <c r="L41" s="392">
        <f>K41</f>
        <v>0</v>
      </c>
      <c r="M41" s="392">
        <f>L41</f>
        <v>0</v>
      </c>
      <c r="N41" s="392">
        <f>M41</f>
        <v>0</v>
      </c>
      <c r="O41" s="392">
        <f>N41</f>
        <v>0</v>
      </c>
      <c r="P41" s="392">
        <f>O41</f>
        <v>0</v>
      </c>
      <c r="Q41" s="391">
        <f>SUM(D41:P41)</f>
        <v>0</v>
      </c>
    </row>
    <row r="42" spans="2:17" ht="15">
      <c r="B42" s="393" t="s">
        <v>523</v>
      </c>
      <c r="D42" s="387"/>
      <c r="E42" s="387"/>
      <c r="F42" s="392">
        <f>E42</f>
        <v>0</v>
      </c>
      <c r="G42" s="392">
        <f>F42</f>
        <v>0</v>
      </c>
      <c r="H42" s="392">
        <f>G42</f>
        <v>0</v>
      </c>
      <c r="I42" s="392">
        <f>H42</f>
        <v>0</v>
      </c>
      <c r="J42" s="392">
        <f>I42</f>
        <v>0</v>
      </c>
      <c r="K42" s="392">
        <f>J42</f>
        <v>0</v>
      </c>
      <c r="L42" s="392">
        <f>K42</f>
        <v>0</v>
      </c>
      <c r="M42" s="392">
        <f>L42</f>
        <v>0</v>
      </c>
      <c r="N42" s="392">
        <f>M42</f>
        <v>0</v>
      </c>
      <c r="O42" s="392">
        <f>N42</f>
        <v>0</v>
      </c>
      <c r="P42" s="392">
        <f>O42</f>
        <v>0</v>
      </c>
      <c r="Q42" s="391">
        <f>SUM(D42:P42)</f>
        <v>0</v>
      </c>
    </row>
    <row r="43" spans="2:17" ht="15">
      <c r="B43" s="393" t="s">
        <v>523</v>
      </c>
      <c r="D43" s="387"/>
      <c r="E43" s="387"/>
      <c r="F43" s="392">
        <f>E43</f>
        <v>0</v>
      </c>
      <c r="G43" s="392">
        <f>F43</f>
        <v>0</v>
      </c>
      <c r="H43" s="392">
        <f>G43</f>
        <v>0</v>
      </c>
      <c r="I43" s="392">
        <f>H43</f>
        <v>0</v>
      </c>
      <c r="J43" s="392">
        <f>I43</f>
        <v>0</v>
      </c>
      <c r="K43" s="392">
        <f>J43</f>
        <v>0</v>
      </c>
      <c r="L43" s="392">
        <f>K43</f>
        <v>0</v>
      </c>
      <c r="M43" s="392">
        <f>L43</f>
        <v>0</v>
      </c>
      <c r="N43" s="392">
        <f>M43</f>
        <v>0</v>
      </c>
      <c r="O43" s="392">
        <f>N43</f>
        <v>0</v>
      </c>
      <c r="P43" s="392">
        <f>O43</f>
        <v>0</v>
      </c>
      <c r="Q43" s="391">
        <f>SUM(D43:P43)</f>
        <v>0</v>
      </c>
    </row>
    <row r="44" spans="2:17" ht="15">
      <c r="B44" s="393" t="s">
        <v>523</v>
      </c>
      <c r="D44" s="387"/>
      <c r="E44" s="387"/>
      <c r="F44" s="392">
        <f>E44</f>
        <v>0</v>
      </c>
      <c r="G44" s="392">
        <f>F44</f>
        <v>0</v>
      </c>
      <c r="H44" s="392">
        <f>G44</f>
        <v>0</v>
      </c>
      <c r="I44" s="392">
        <f>H44</f>
        <v>0</v>
      </c>
      <c r="J44" s="392">
        <f>I44</f>
        <v>0</v>
      </c>
      <c r="K44" s="392">
        <f>J44</f>
        <v>0</v>
      </c>
      <c r="L44" s="392">
        <f>K44</f>
        <v>0</v>
      </c>
      <c r="M44" s="392">
        <f>L44</f>
        <v>0</v>
      </c>
      <c r="N44" s="392">
        <f>M44</f>
        <v>0</v>
      </c>
      <c r="O44" s="392">
        <f>N44</f>
        <v>0</v>
      </c>
      <c r="P44" s="392">
        <f>O44</f>
        <v>0</v>
      </c>
      <c r="Q44" s="391">
        <f>SUM(D44:P44)</f>
        <v>0</v>
      </c>
    </row>
    <row r="45" spans="2:17" ht="15">
      <c r="B45" s="393" t="s">
        <v>523</v>
      </c>
      <c r="D45" s="387"/>
      <c r="E45" s="387"/>
      <c r="F45" s="392">
        <f>E45</f>
        <v>0</v>
      </c>
      <c r="G45" s="392">
        <f>F45</f>
        <v>0</v>
      </c>
      <c r="H45" s="392">
        <f>G45</f>
        <v>0</v>
      </c>
      <c r="I45" s="392">
        <f>H45</f>
        <v>0</v>
      </c>
      <c r="J45" s="392">
        <f>I45</f>
        <v>0</v>
      </c>
      <c r="K45" s="392">
        <f>J45</f>
        <v>0</v>
      </c>
      <c r="L45" s="392">
        <f>K45</f>
        <v>0</v>
      </c>
      <c r="M45" s="392">
        <f>L45</f>
        <v>0</v>
      </c>
      <c r="N45" s="392">
        <f>M45</f>
        <v>0</v>
      </c>
      <c r="O45" s="392">
        <f>N45</f>
        <v>0</v>
      </c>
      <c r="P45" s="392">
        <f>O45</f>
        <v>0</v>
      </c>
      <c r="Q45" s="391">
        <f>SUM(D45:P45)</f>
        <v>0</v>
      </c>
    </row>
    <row r="46" spans="2:17" ht="15">
      <c r="B46" s="383" t="s">
        <v>760</v>
      </c>
      <c r="D46" s="387"/>
      <c r="E46" s="387"/>
      <c r="F46" s="392">
        <f>E46</f>
        <v>0</v>
      </c>
      <c r="G46" s="392">
        <f>F46</f>
        <v>0</v>
      </c>
      <c r="H46" s="392">
        <f>G46</f>
        <v>0</v>
      </c>
      <c r="I46" s="392">
        <f>H46</f>
        <v>0</v>
      </c>
      <c r="J46" s="392">
        <f>I46</f>
        <v>0</v>
      </c>
      <c r="K46" s="392">
        <f>J46</f>
        <v>0</v>
      </c>
      <c r="L46" s="392">
        <f>K46</f>
        <v>0</v>
      </c>
      <c r="M46" s="392">
        <f>L46</f>
        <v>0</v>
      </c>
      <c r="N46" s="392">
        <f>M46</f>
        <v>0</v>
      </c>
      <c r="O46" s="392">
        <f>N46</f>
        <v>0</v>
      </c>
      <c r="P46" s="392">
        <f>O46</f>
        <v>0</v>
      </c>
      <c r="Q46" s="391">
        <f>SUM(D46:P46)</f>
        <v>0</v>
      </c>
    </row>
    <row r="50" spans="2:9">
      <c r="E50" s="390"/>
      <c r="F50" s="390"/>
      <c r="G50" s="390"/>
      <c r="H50" s="390"/>
      <c r="I50" s="390"/>
    </row>
    <row r="51" spans="2:9" ht="15">
      <c r="B51" s="389" t="s">
        <v>761</v>
      </c>
    </row>
    <row r="52" spans="2:9">
      <c r="B52" s="386"/>
      <c r="C52" s="385"/>
      <c r="D52" s="385"/>
    </row>
    <row r="53" spans="2:9">
      <c r="B53" s="386" t="s">
        <v>762</v>
      </c>
      <c r="C53" s="388"/>
      <c r="D53" s="388">
        <f>SUM(Q9:Q29)</f>
        <v>175085.38879553715</v>
      </c>
    </row>
    <row r="54" spans="2:9">
      <c r="B54" s="386" t="s">
        <v>763</v>
      </c>
      <c r="D54" s="462" t="s">
        <v>764</v>
      </c>
    </row>
    <row r="55" spans="2:9">
      <c r="B55" s="386" t="s">
        <v>765</v>
      </c>
      <c r="C55" s="385"/>
      <c r="D55" s="384">
        <v>0.85</v>
      </c>
    </row>
  </sheetData>
  <mergeCells count="2">
    <mergeCell ref="B2:C2"/>
    <mergeCell ref="D2:P2"/>
  </mergeCells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B0CD-5548-4D84-989B-BB9EDDEB9521}">
  <sheetPr>
    <tabColor theme="6" tint="-0.249977111117893"/>
  </sheetPr>
  <dimension ref="B2:Q61"/>
  <sheetViews>
    <sheetView showGridLines="0" zoomScale="80" zoomScaleNormal="80" workbookViewId="0">
      <pane xSplit="2" ySplit="4" topLeftCell="C5" activePane="bottomRight" state="frozen"/>
      <selection pane="bottomRight" activeCell="F8" sqref="F8"/>
      <selection pane="bottomLeft" activeCell="D16" sqref="D16:D17"/>
      <selection pane="topRight" activeCell="D16" sqref="D16:D17"/>
    </sheetView>
  </sheetViews>
  <sheetFormatPr defaultColWidth="9.28515625" defaultRowHeight="14.25"/>
  <cols>
    <col min="1" max="1" width="2.7109375" style="383" customWidth="1"/>
    <col min="2" max="2" width="41.42578125" style="383" customWidth="1"/>
    <col min="3" max="3" width="67.42578125" style="383" bestFit="1" customWidth="1"/>
    <col min="4" max="16" width="15.7109375" style="383" bestFit="1" customWidth="1"/>
    <col min="17" max="17" width="15.7109375" style="426" bestFit="1" customWidth="1"/>
    <col min="18" max="16384" width="9.28515625" style="383"/>
  </cols>
  <sheetData>
    <row r="2" spans="2:17" ht="15">
      <c r="B2" s="521" t="str">
        <f>Orcado!B2</f>
        <v>Identificação do Projeto</v>
      </c>
      <c r="C2" s="521"/>
      <c r="D2" s="440"/>
      <c r="E2" s="523" t="s">
        <v>735</v>
      </c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437"/>
    </row>
    <row r="3" spans="2:17" ht="15">
      <c r="B3" s="394" t="s">
        <v>736</v>
      </c>
      <c r="C3" s="441" t="s">
        <v>325</v>
      </c>
      <c r="D3" s="440"/>
      <c r="E3" s="423">
        <f>Orcado!E3</f>
        <v>45983</v>
      </c>
      <c r="F3" s="423">
        <f>Orcado!F3</f>
        <v>46013</v>
      </c>
      <c r="G3" s="423">
        <f>Orcado!G3</f>
        <v>46044</v>
      </c>
      <c r="H3" s="423">
        <f>Orcado!H3</f>
        <v>46075</v>
      </c>
      <c r="I3" s="423">
        <f>Orcado!I3</f>
        <v>46103</v>
      </c>
      <c r="J3" s="423">
        <f>Orcado!J3</f>
        <v>46134</v>
      </c>
      <c r="K3" s="423">
        <f>Orcado!K3</f>
        <v>46164</v>
      </c>
      <c r="L3" s="423">
        <f>Orcado!L3</f>
        <v>46195</v>
      </c>
      <c r="M3" s="423">
        <f>Orcado!M3</f>
        <v>46225</v>
      </c>
      <c r="N3" s="423">
        <f>Orcado!N3</f>
        <v>46256</v>
      </c>
      <c r="O3" s="423">
        <f>Orcado!O3</f>
        <v>46287</v>
      </c>
      <c r="P3" s="423">
        <f>Orcado!P3</f>
        <v>46317</v>
      </c>
      <c r="Q3" s="439" t="s">
        <v>134</v>
      </c>
    </row>
    <row r="4" spans="2:17" ht="15">
      <c r="B4" s="394" t="s">
        <v>737</v>
      </c>
      <c r="C4" s="438" t="s">
        <v>766</v>
      </c>
      <c r="D4" s="419">
        <v>0</v>
      </c>
      <c r="E4" s="419">
        <v>1</v>
      </c>
      <c r="F4" s="419">
        <f>E4+1</f>
        <v>2</v>
      </c>
      <c r="G4" s="419">
        <f>F4+1</f>
        <v>3</v>
      </c>
      <c r="H4" s="419">
        <f>G4+1</f>
        <v>4</v>
      </c>
      <c r="I4" s="419">
        <f>H4+1</f>
        <v>5</v>
      </c>
      <c r="J4" s="419">
        <f>I4+1</f>
        <v>6</v>
      </c>
      <c r="K4" s="419">
        <f>J4+1</f>
        <v>7</v>
      </c>
      <c r="L4" s="419">
        <f>K4+1</f>
        <v>8</v>
      </c>
      <c r="M4" s="419">
        <f>L4+1</f>
        <v>9</v>
      </c>
      <c r="N4" s="419">
        <f>M4+1</f>
        <v>10</v>
      </c>
      <c r="O4" s="419">
        <f>N4+1</f>
        <v>11</v>
      </c>
      <c r="P4" s="419">
        <f>O4+1</f>
        <v>12</v>
      </c>
      <c r="Q4" s="437"/>
    </row>
    <row r="5" spans="2:17" ht="15">
      <c r="B5" s="393" t="s">
        <v>767</v>
      </c>
      <c r="D5" s="414">
        <f>SUM(D9+D11+D13+D15+D17+D19+D21+D23+D25+D27+D29)</f>
        <v>149569</v>
      </c>
      <c r="E5" s="414">
        <f>SUM(E39:E52)+E9+E11+E13+E15+E17+E19+E21+E23+E25+E27+E29</f>
        <v>7988.4</v>
      </c>
      <c r="F5" s="414">
        <f>SUM(F9+F11+F13+F15+F17+F19+F21+F23+F25+F27+F29)</f>
        <v>8709.1400000000012</v>
      </c>
      <c r="G5" s="414">
        <f>SUM(G9+G11+G13+G15+G17+G19+G21+G23+G25+G27+G29)</f>
        <v>9501.9540000000015</v>
      </c>
      <c r="H5" s="414">
        <f>SUM(H9+H11+H13+H15+H17+H19+H21+H23+H25+H27+H29)</f>
        <v>10374.049400000004</v>
      </c>
      <c r="I5" s="414">
        <f>SUM(I9+I11+I13+I15+I17+I19+I21+I23+I25+I27+I29)</f>
        <v>11333.354340000004</v>
      </c>
      <c r="J5" s="414">
        <f>SUM(J9+J11+J13+J15+J17+J19+J21+J23+J25+J27+J29)</f>
        <v>12388.589774000005</v>
      </c>
      <c r="K5" s="414">
        <f>SUM(K9+K11+K13+K15+K17+K19+K21+K23+K25+K27+K29)</f>
        <v>13549.348751400006</v>
      </c>
      <c r="L5" s="414">
        <f>SUM(L9+L11+L13+L15+L17+L19+L21+L23+L25+L27+L29)</f>
        <v>14826.183626540009</v>
      </c>
      <c r="M5" s="414">
        <f>SUM(M9+M11+M13+M15+M17+M19+M21+M23+M25+M27+M29)</f>
        <v>16230.701989194014</v>
      </c>
      <c r="N5" s="414">
        <f>SUM(N9+N11+N13+N15+N17+N19+N21+N23+N25+N27+N29)</f>
        <v>17775.672188113411</v>
      </c>
      <c r="O5" s="414">
        <f>SUM(O9+O11+O13+O15+O17+O19+O21+O23+O25+O27+O29)</f>
        <v>19475.139406924758</v>
      </c>
      <c r="P5" s="414">
        <f>SUM(P9+P11+P13+P15+P17+P19+P21+P23+P25+P27+P29)</f>
        <v>21344.553347617235</v>
      </c>
      <c r="Q5" s="436">
        <f>SUM(E5:P5)</f>
        <v>163497.08682378946</v>
      </c>
    </row>
    <row r="6" spans="2:17" ht="15">
      <c r="B6" s="393" t="s">
        <v>739</v>
      </c>
      <c r="D6" s="414">
        <f>D5</f>
        <v>149569</v>
      </c>
      <c r="E6" s="414">
        <f>D6+E5</f>
        <v>157557.4</v>
      </c>
      <c r="F6" s="414">
        <f>E6+F5</f>
        <v>166266.54</v>
      </c>
      <c r="G6" s="414">
        <f>F6+G5</f>
        <v>175768.49400000001</v>
      </c>
      <c r="H6" s="414">
        <f>G6+H5</f>
        <v>186142.54340000002</v>
      </c>
      <c r="I6" s="414">
        <f>H6+I5</f>
        <v>197475.89774000001</v>
      </c>
      <c r="J6" s="414">
        <f>I6+J5</f>
        <v>209864.48751400001</v>
      </c>
      <c r="K6" s="414">
        <f>J6+K5</f>
        <v>223413.83626540002</v>
      </c>
      <c r="L6" s="414">
        <f>K6+L5</f>
        <v>238240.01989194003</v>
      </c>
      <c r="M6" s="414">
        <f>L6+M5</f>
        <v>254470.72188113403</v>
      </c>
      <c r="N6" s="414">
        <f>M6+N5</f>
        <v>272246.39406924741</v>
      </c>
      <c r="O6" s="414">
        <f>N6+O5</f>
        <v>291721.53347617219</v>
      </c>
      <c r="P6" s="414">
        <f>O6+P5</f>
        <v>313066.0868237894</v>
      </c>
    </row>
    <row r="7" spans="2:17" ht="15">
      <c r="B7" s="394" t="s">
        <v>693</v>
      </c>
      <c r="C7" s="393" t="s">
        <v>740</v>
      </c>
      <c r="D7" s="393"/>
    </row>
    <row r="8" spans="2:17">
      <c r="B8" s="394" t="s">
        <v>741</v>
      </c>
      <c r="C8" s="407"/>
      <c r="D8" s="406"/>
      <c r="E8" s="406"/>
      <c r="F8" s="406"/>
      <c r="G8" s="406"/>
      <c r="H8" s="406"/>
      <c r="I8" s="406"/>
      <c r="J8" s="406"/>
      <c r="K8" s="406"/>
      <c r="L8" s="406"/>
      <c r="M8" s="406"/>
      <c r="N8" s="407"/>
      <c r="O8" s="407"/>
      <c r="P8" s="407"/>
      <c r="Q8" s="433"/>
    </row>
    <row r="9" spans="2:17" ht="43.5">
      <c r="B9" s="435" t="str">
        <f>Orcado!B9</f>
        <v>Iniciação</v>
      </c>
      <c r="C9" s="412" t="s">
        <v>768</v>
      </c>
      <c r="D9" s="400">
        <v>8500</v>
      </c>
      <c r="E9" s="400">
        <v>781</v>
      </c>
      <c r="F9" s="399">
        <f>E9*(1+F8)</f>
        <v>781</v>
      </c>
      <c r="G9" s="399">
        <f>F9*(1+G8)</f>
        <v>781</v>
      </c>
      <c r="H9" s="399">
        <f>G9*(1+H8)</f>
        <v>781</v>
      </c>
      <c r="I9" s="399">
        <f>H9*(1+I8)</f>
        <v>781</v>
      </c>
      <c r="J9" s="399">
        <f>I9*(1+J8)</f>
        <v>781</v>
      </c>
      <c r="K9" s="399">
        <f>J9*(1+K8)</f>
        <v>781</v>
      </c>
      <c r="L9" s="399">
        <f>K9*(1+L8)</f>
        <v>781</v>
      </c>
      <c r="M9" s="399">
        <f>L9*(1+M8)</f>
        <v>781</v>
      </c>
      <c r="N9" s="399">
        <f>M9*(1+N8)</f>
        <v>781</v>
      </c>
      <c r="O9" s="399">
        <f>N9*(1+O8)</f>
        <v>781</v>
      </c>
      <c r="P9" s="399">
        <f>O9*(1+P8)</f>
        <v>781</v>
      </c>
      <c r="Q9" s="431">
        <f>SUM(E9:P9)</f>
        <v>9372</v>
      </c>
    </row>
    <row r="10" spans="2:17" ht="15">
      <c r="B10" s="434"/>
      <c r="C10" s="407"/>
      <c r="D10" s="406"/>
      <c r="E10" s="406"/>
      <c r="F10" s="405">
        <v>0.1</v>
      </c>
      <c r="G10" s="405">
        <v>0.1</v>
      </c>
      <c r="H10" s="405">
        <v>0.1</v>
      </c>
      <c r="I10" s="405">
        <v>0.1</v>
      </c>
      <c r="J10" s="405">
        <v>0.1</v>
      </c>
      <c r="K10" s="405">
        <v>0.1</v>
      </c>
      <c r="L10" s="405">
        <v>0.1</v>
      </c>
      <c r="M10" s="405">
        <v>0.1</v>
      </c>
      <c r="N10" s="405">
        <v>0.1</v>
      </c>
      <c r="O10" s="405">
        <v>0.1</v>
      </c>
      <c r="P10" s="405">
        <v>0.1</v>
      </c>
      <c r="Q10" s="433"/>
    </row>
    <row r="11" spans="2:17" ht="29.25">
      <c r="B11" s="432" t="str">
        <f>Orcado!B11</f>
        <v>Planejamento</v>
      </c>
      <c r="C11" s="410" t="s">
        <v>769</v>
      </c>
      <c r="D11" s="400">
        <v>12000</v>
      </c>
      <c r="E11" s="400">
        <v>780</v>
      </c>
      <c r="F11" s="399">
        <f>E11*(1+F10)</f>
        <v>858.00000000000011</v>
      </c>
      <c r="G11" s="399">
        <f>F11*(1+G10)</f>
        <v>943.80000000000018</v>
      </c>
      <c r="H11" s="399">
        <f>G11*(1+H10)</f>
        <v>1038.1800000000003</v>
      </c>
      <c r="I11" s="399">
        <f>H11*(1+I10)</f>
        <v>1141.9980000000005</v>
      </c>
      <c r="J11" s="399">
        <f>I11*(1+J10)</f>
        <v>1256.1978000000006</v>
      </c>
      <c r="K11" s="399">
        <f>J11*(1+K10)</f>
        <v>1381.8175800000008</v>
      </c>
      <c r="L11" s="399">
        <f>K11*(1+L10)</f>
        <v>1519.999338000001</v>
      </c>
      <c r="M11" s="399">
        <f>L11*(1+M10)</f>
        <v>1671.9992718000012</v>
      </c>
      <c r="N11" s="399">
        <f>M11*(1+N10)</f>
        <v>1839.1991989800015</v>
      </c>
      <c r="O11" s="399">
        <f>N11*(1+O10)</f>
        <v>2023.1191188780017</v>
      </c>
      <c r="P11" s="399">
        <f>O11*(1+P10)</f>
        <v>2225.431030765802</v>
      </c>
      <c r="Q11" s="431">
        <f>SUM(E11:P11)</f>
        <v>16679.74133842381</v>
      </c>
    </row>
    <row r="12" spans="2:17" ht="15">
      <c r="B12" s="434"/>
      <c r="C12" s="407"/>
      <c r="D12" s="406"/>
      <c r="E12" s="406"/>
      <c r="F12" s="405">
        <v>0.1</v>
      </c>
      <c r="G12" s="404">
        <f>F12</f>
        <v>0.1</v>
      </c>
      <c r="H12" s="404">
        <f>G12</f>
        <v>0.1</v>
      </c>
      <c r="I12" s="404">
        <f>H12</f>
        <v>0.1</v>
      </c>
      <c r="J12" s="404">
        <f>I12</f>
        <v>0.1</v>
      </c>
      <c r="K12" s="404">
        <f>J12</f>
        <v>0.1</v>
      </c>
      <c r="L12" s="404">
        <f>K12</f>
        <v>0.1</v>
      </c>
      <c r="M12" s="404">
        <f>L12</f>
        <v>0.1</v>
      </c>
      <c r="N12" s="404">
        <f>M12</f>
        <v>0.1</v>
      </c>
      <c r="O12" s="404">
        <f>N12</f>
        <v>0.1</v>
      </c>
      <c r="P12" s="404">
        <f>O12</f>
        <v>0.1</v>
      </c>
      <c r="Q12" s="433"/>
    </row>
    <row r="13" spans="2:17" ht="29.25">
      <c r="B13" s="432" t="str">
        <f>Orcado!B13</f>
        <v>Design e Prototipagem</v>
      </c>
      <c r="C13" s="410" t="s">
        <v>770</v>
      </c>
      <c r="D13" s="400">
        <v>14969</v>
      </c>
      <c r="E13" s="400">
        <v>700</v>
      </c>
      <c r="F13" s="399">
        <f>E13*(1+F12)</f>
        <v>770.00000000000011</v>
      </c>
      <c r="G13" s="399">
        <f>F13*(1+G12)</f>
        <v>847.00000000000023</v>
      </c>
      <c r="H13" s="399">
        <f>G13*(1+H12)</f>
        <v>931.70000000000027</v>
      </c>
      <c r="I13" s="399">
        <f>H13*(1+I12)</f>
        <v>1024.8700000000003</v>
      </c>
      <c r="J13" s="399">
        <f>I13*(1+J12)</f>
        <v>1127.3570000000004</v>
      </c>
      <c r="K13" s="399">
        <f>J13*(1+K12)</f>
        <v>1240.0927000000006</v>
      </c>
      <c r="L13" s="399">
        <f>K13*(1+L12)</f>
        <v>1364.1019700000008</v>
      </c>
      <c r="M13" s="399">
        <f>L13*(1+M12)</f>
        <v>1500.512167000001</v>
      </c>
      <c r="N13" s="399">
        <f>M13*(1+N12)</f>
        <v>1650.5633837000012</v>
      </c>
      <c r="O13" s="399">
        <f>N13*(1+O12)</f>
        <v>1815.6197220700014</v>
      </c>
      <c r="P13" s="399">
        <f>O13*(1+P12)</f>
        <v>1997.1816942770017</v>
      </c>
      <c r="Q13" s="431">
        <f>SUM(E13:P13)</f>
        <v>14968.998637047009</v>
      </c>
    </row>
    <row r="14" spans="2:17" ht="15">
      <c r="B14" s="434"/>
      <c r="C14" s="407"/>
      <c r="D14" s="406"/>
      <c r="E14" s="406"/>
      <c r="F14" s="405">
        <v>0.1</v>
      </c>
      <c r="G14" s="404">
        <f>F14</f>
        <v>0.1</v>
      </c>
      <c r="H14" s="404">
        <f>G14</f>
        <v>0.1</v>
      </c>
      <c r="I14" s="404">
        <f>H14</f>
        <v>0.1</v>
      </c>
      <c r="J14" s="404">
        <f>I14</f>
        <v>0.1</v>
      </c>
      <c r="K14" s="404">
        <f>J14</f>
        <v>0.1</v>
      </c>
      <c r="L14" s="404">
        <f>K14</f>
        <v>0.1</v>
      </c>
      <c r="M14" s="404">
        <f>L14</f>
        <v>0.1</v>
      </c>
      <c r="N14" s="404">
        <f>M14</f>
        <v>0.1</v>
      </c>
      <c r="O14" s="404">
        <f>N14</f>
        <v>0.1</v>
      </c>
      <c r="P14" s="404">
        <f>O14</f>
        <v>0.1</v>
      </c>
      <c r="Q14" s="433"/>
    </row>
    <row r="15" spans="2:17" ht="29.25">
      <c r="B15" s="432" t="str">
        <f>Orcado!B15</f>
        <v>Desenvolvimento</v>
      </c>
      <c r="C15" s="410" t="s">
        <v>771</v>
      </c>
      <c r="D15" s="400">
        <v>32000</v>
      </c>
      <c r="E15" s="400">
        <v>1700</v>
      </c>
      <c r="F15" s="399">
        <f>E15*(1+F14)</f>
        <v>1870.0000000000002</v>
      </c>
      <c r="G15" s="399">
        <f>F15*(1+G14)</f>
        <v>2057.0000000000005</v>
      </c>
      <c r="H15" s="399">
        <f>G15*(1+H14)</f>
        <v>2262.7000000000007</v>
      </c>
      <c r="I15" s="399">
        <f>H15*(1+I14)</f>
        <v>2488.9700000000012</v>
      </c>
      <c r="J15" s="399">
        <f>I15*(1+J14)</f>
        <v>2737.8670000000016</v>
      </c>
      <c r="K15" s="399">
        <f>J15*(1+K14)</f>
        <v>3011.6537000000021</v>
      </c>
      <c r="L15" s="399">
        <f>K15*(1+L14)</f>
        <v>3312.8190700000027</v>
      </c>
      <c r="M15" s="399">
        <f>L15*(1+M14)</f>
        <v>3644.1009770000032</v>
      </c>
      <c r="N15" s="399">
        <f>M15*(1+N14)</f>
        <v>4008.511074700004</v>
      </c>
      <c r="O15" s="399">
        <f>N15*(1+O14)</f>
        <v>4409.3621821700044</v>
      </c>
      <c r="P15" s="399">
        <f>O15*(1+P14)</f>
        <v>4850.2984003870051</v>
      </c>
      <c r="Q15" s="431">
        <f>SUM(E15:P15)</f>
        <v>36353.282404257021</v>
      </c>
    </row>
    <row r="16" spans="2:17" ht="15">
      <c r="B16" s="434"/>
      <c r="C16" s="407"/>
      <c r="D16" s="406"/>
      <c r="E16" s="406"/>
      <c r="F16" s="405">
        <v>0.1</v>
      </c>
      <c r="G16" s="404">
        <f>F16</f>
        <v>0.1</v>
      </c>
      <c r="H16" s="404">
        <f>G16</f>
        <v>0.1</v>
      </c>
      <c r="I16" s="404">
        <f>H16</f>
        <v>0.1</v>
      </c>
      <c r="J16" s="404">
        <f>I16</f>
        <v>0.1</v>
      </c>
      <c r="K16" s="404">
        <f>J16</f>
        <v>0.1</v>
      </c>
      <c r="L16" s="404">
        <f>K16</f>
        <v>0.1</v>
      </c>
      <c r="M16" s="404">
        <f>L16</f>
        <v>0.1</v>
      </c>
      <c r="N16" s="404">
        <f>M16</f>
        <v>0.1</v>
      </c>
      <c r="O16" s="404">
        <f>N16</f>
        <v>0.1</v>
      </c>
      <c r="P16" s="404">
        <f>O16</f>
        <v>0.1</v>
      </c>
      <c r="Q16" s="433"/>
    </row>
    <row r="17" spans="2:17" ht="15">
      <c r="B17" s="432" t="str">
        <f>Orcado!B17</f>
        <v>Integração com sistemas de monitoramento de saúde</v>
      </c>
      <c r="C17" s="401" t="s">
        <v>772</v>
      </c>
      <c r="D17" s="400">
        <v>5000</v>
      </c>
      <c r="E17" s="400">
        <v>203</v>
      </c>
      <c r="F17" s="400">
        <f>E17*(1+F16)</f>
        <v>223.3</v>
      </c>
      <c r="G17" s="400">
        <f>F17*(1+G16)</f>
        <v>245.63000000000002</v>
      </c>
      <c r="H17" s="400">
        <f>G17*(1+H16)</f>
        <v>270.19300000000004</v>
      </c>
      <c r="I17" s="400">
        <f>H17*(1+I16)</f>
        <v>297.21230000000008</v>
      </c>
      <c r="J17" s="400">
        <f>I17*(1+J16)</f>
        <v>326.93353000000013</v>
      </c>
      <c r="K17" s="400">
        <f>J17*(1+K16)</f>
        <v>359.62688300000019</v>
      </c>
      <c r="L17" s="400">
        <f>K17*(1+L16)</f>
        <v>395.58957130000022</v>
      </c>
      <c r="M17" s="400">
        <f>L17*(1+M16)</f>
        <v>435.14852843000028</v>
      </c>
      <c r="N17" s="400">
        <f>M17*(1+N16)</f>
        <v>478.66338127300037</v>
      </c>
      <c r="O17" s="400">
        <f>N17*(1+O16)</f>
        <v>526.52971940030045</v>
      </c>
      <c r="P17" s="400">
        <f>O17*(1+P16)</f>
        <v>579.18269134033051</v>
      </c>
      <c r="Q17" s="431">
        <f>SUM(E17:P17)</f>
        <v>4341.0096047436318</v>
      </c>
    </row>
    <row r="18" spans="2:17" ht="15">
      <c r="B18" s="434"/>
      <c r="C18" s="407"/>
      <c r="D18" s="406"/>
      <c r="E18" s="406"/>
      <c r="F18" s="405">
        <v>0.1</v>
      </c>
      <c r="G18" s="404">
        <f>F18</f>
        <v>0.1</v>
      </c>
      <c r="H18" s="404">
        <f>G18</f>
        <v>0.1</v>
      </c>
      <c r="I18" s="404">
        <f>H18</f>
        <v>0.1</v>
      </c>
      <c r="J18" s="404">
        <f>I18</f>
        <v>0.1</v>
      </c>
      <c r="K18" s="404">
        <f>J18</f>
        <v>0.1</v>
      </c>
      <c r="L18" s="404">
        <f>K18</f>
        <v>0.1</v>
      </c>
      <c r="M18" s="404">
        <f>L18</f>
        <v>0.1</v>
      </c>
      <c r="N18" s="404">
        <f>M18</f>
        <v>0.1</v>
      </c>
      <c r="O18" s="404">
        <f>N18</f>
        <v>0.1</v>
      </c>
      <c r="P18" s="404">
        <f>O18</f>
        <v>0.1</v>
      </c>
      <c r="Q18" s="433"/>
    </row>
    <row r="19" spans="2:17" ht="15">
      <c r="B19" s="432" t="str">
        <f>Orcado!B19</f>
        <v>Teste</v>
      </c>
      <c r="C19" s="401" t="s">
        <v>773</v>
      </c>
      <c r="D19" s="400">
        <v>11600</v>
      </c>
      <c r="E19" s="400">
        <v>520</v>
      </c>
      <c r="F19" s="400">
        <f>E19*(1+F18)</f>
        <v>572</v>
      </c>
      <c r="G19" s="400">
        <f>F19*(1+G18)</f>
        <v>629.20000000000005</v>
      </c>
      <c r="H19" s="400">
        <f>G19*(1+H18)</f>
        <v>692.12000000000012</v>
      </c>
      <c r="I19" s="400">
        <f>H19*(1+I18)</f>
        <v>761.33200000000022</v>
      </c>
      <c r="J19" s="400">
        <f>I19*(1+J18)</f>
        <v>837.46520000000032</v>
      </c>
      <c r="K19" s="400">
        <f>J19*(1+K18)</f>
        <v>921.21172000000047</v>
      </c>
      <c r="L19" s="400">
        <f>K19*(1+L18)</f>
        <v>1013.3328920000006</v>
      </c>
      <c r="M19" s="400">
        <f>L19*(1+M18)</f>
        <v>1114.6661812000007</v>
      </c>
      <c r="N19" s="400">
        <f>M19*(1+N18)</f>
        <v>1226.1327993200009</v>
      </c>
      <c r="O19" s="400">
        <f>N19*(1+O18)</f>
        <v>1348.7460792520012</v>
      </c>
      <c r="P19" s="400">
        <f>O19*(1+P18)</f>
        <v>1483.6206871772015</v>
      </c>
      <c r="Q19" s="431">
        <f>SUM(E19:P19)</f>
        <v>11119.827558949206</v>
      </c>
    </row>
    <row r="20" spans="2:17" ht="15">
      <c r="B20" s="434"/>
      <c r="C20" s="407"/>
      <c r="D20" s="406"/>
      <c r="E20" s="406"/>
      <c r="F20" s="405">
        <v>0.1</v>
      </c>
      <c r="G20" s="404">
        <f>F20</f>
        <v>0.1</v>
      </c>
      <c r="H20" s="404">
        <f>G20</f>
        <v>0.1</v>
      </c>
      <c r="I20" s="404">
        <f>H20</f>
        <v>0.1</v>
      </c>
      <c r="J20" s="404">
        <f>I20</f>
        <v>0.1</v>
      </c>
      <c r="K20" s="404">
        <f>J20</f>
        <v>0.1</v>
      </c>
      <c r="L20" s="404">
        <f>K20</f>
        <v>0.1</v>
      </c>
      <c r="M20" s="404">
        <f>L20</f>
        <v>0.1</v>
      </c>
      <c r="N20" s="404">
        <f>M20</f>
        <v>0.1</v>
      </c>
      <c r="O20" s="404">
        <f>N20</f>
        <v>0.1</v>
      </c>
      <c r="P20" s="404">
        <f>O20</f>
        <v>0.1</v>
      </c>
      <c r="Q20" s="433"/>
    </row>
    <row r="21" spans="2:17" ht="15">
      <c r="B21" s="432" t="str">
        <f>Orcado!B21</f>
        <v>Lançamento (Stakeholders internos)</v>
      </c>
      <c r="C21" s="401" t="s">
        <v>774</v>
      </c>
      <c r="D21" s="400">
        <v>18600</v>
      </c>
      <c r="E21" s="400">
        <v>950</v>
      </c>
      <c r="F21" s="400">
        <f>E21*(1+F20)</f>
        <v>1045</v>
      </c>
      <c r="G21" s="400">
        <f>F21*(1+G20)</f>
        <v>1149.5</v>
      </c>
      <c r="H21" s="400">
        <f>G21*(1+H20)</f>
        <v>1264.45</v>
      </c>
      <c r="I21" s="400">
        <f>H21*(1+I20)</f>
        <v>1390.8950000000002</v>
      </c>
      <c r="J21" s="400">
        <f>I21*(1+J20)</f>
        <v>1529.9845000000003</v>
      </c>
      <c r="K21" s="400">
        <f>J21*(1+K20)</f>
        <v>1682.9829500000003</v>
      </c>
      <c r="L21" s="400">
        <f>K21*(1+L20)</f>
        <v>1851.2812450000006</v>
      </c>
      <c r="M21" s="400">
        <f>L21*(1+M20)</f>
        <v>2036.4093695000008</v>
      </c>
      <c r="N21" s="400">
        <f>M21*(1+N20)</f>
        <v>2240.0503064500012</v>
      </c>
      <c r="O21" s="400">
        <f>N21*(1+O20)</f>
        <v>2464.0553370950015</v>
      </c>
      <c r="P21" s="400">
        <f>O21*(1+P20)</f>
        <v>2710.4608708045021</v>
      </c>
      <c r="Q21" s="431">
        <f>SUM(E21:P21)</f>
        <v>20315.069578849507</v>
      </c>
    </row>
    <row r="22" spans="2:17" ht="15">
      <c r="B22" s="434"/>
      <c r="C22" s="407"/>
      <c r="D22" s="406"/>
      <c r="E22" s="406"/>
      <c r="F22" s="405">
        <v>0.1</v>
      </c>
      <c r="G22" s="404">
        <f>F22</f>
        <v>0.1</v>
      </c>
      <c r="H22" s="404">
        <f>G22</f>
        <v>0.1</v>
      </c>
      <c r="I22" s="404">
        <f>H22</f>
        <v>0.1</v>
      </c>
      <c r="J22" s="404">
        <f>I22</f>
        <v>0.1</v>
      </c>
      <c r="K22" s="404">
        <f>J22</f>
        <v>0.1</v>
      </c>
      <c r="L22" s="404">
        <f>K22</f>
        <v>0.1</v>
      </c>
      <c r="M22" s="404">
        <f>L22</f>
        <v>0.1</v>
      </c>
      <c r="N22" s="404">
        <f>M22</f>
        <v>0.1</v>
      </c>
      <c r="O22" s="404">
        <f>N22</f>
        <v>0.1</v>
      </c>
      <c r="P22" s="404">
        <f>O22</f>
        <v>0.1</v>
      </c>
      <c r="Q22" s="433"/>
    </row>
    <row r="23" spans="2:17" ht="15">
      <c r="B23" s="432" t="str">
        <f>Orcado!B23</f>
        <v>Pós-lançamento (Stakeholders internos)</v>
      </c>
      <c r="C23" s="401" t="s">
        <v>775</v>
      </c>
      <c r="D23" s="400">
        <v>11000</v>
      </c>
      <c r="E23" s="400">
        <v>514.4</v>
      </c>
      <c r="F23" s="400">
        <f>E23*(1+F22)</f>
        <v>565.84</v>
      </c>
      <c r="G23" s="400">
        <f>F23*(1+G22)</f>
        <v>622.42400000000009</v>
      </c>
      <c r="H23" s="400">
        <f>G23*(1+H22)</f>
        <v>684.66640000000018</v>
      </c>
      <c r="I23" s="400">
        <f>H23*(1+I22)</f>
        <v>753.13304000000028</v>
      </c>
      <c r="J23" s="400">
        <f>I23*(1+J22)</f>
        <v>828.44634400000041</v>
      </c>
      <c r="K23" s="400">
        <f>J23*(1+K22)</f>
        <v>911.29097840000054</v>
      </c>
      <c r="L23" s="400">
        <f>K23*(1+L22)</f>
        <v>1002.4200762400006</v>
      </c>
      <c r="M23" s="400">
        <f>L23*(1+M22)</f>
        <v>1102.6620838640008</v>
      </c>
      <c r="N23" s="400">
        <f>M23*(1+N22)</f>
        <v>1212.928292250401</v>
      </c>
      <c r="O23" s="400">
        <f>N23*(1+O22)</f>
        <v>1334.2211214754411</v>
      </c>
      <c r="P23" s="400">
        <f>O23*(1+P22)</f>
        <v>1467.6432336229855</v>
      </c>
      <c r="Q23" s="431">
        <f>SUM(E23:P23)</f>
        <v>11000.07556985283</v>
      </c>
    </row>
    <row r="24" spans="2:17" ht="15">
      <c r="B24" s="434"/>
      <c r="C24" s="407"/>
      <c r="D24" s="406"/>
      <c r="E24" s="406"/>
      <c r="F24" s="405">
        <v>0.1</v>
      </c>
      <c r="G24" s="404">
        <f>F24</f>
        <v>0.1</v>
      </c>
      <c r="H24" s="404">
        <f>G24</f>
        <v>0.1</v>
      </c>
      <c r="I24" s="404">
        <f>H24</f>
        <v>0.1</v>
      </c>
      <c r="J24" s="404">
        <f>I24</f>
        <v>0.1</v>
      </c>
      <c r="K24" s="404">
        <f>J24</f>
        <v>0.1</v>
      </c>
      <c r="L24" s="404">
        <f>K24</f>
        <v>0.1</v>
      </c>
      <c r="M24" s="404">
        <f>L24</f>
        <v>0.1</v>
      </c>
      <c r="N24" s="404">
        <f>M24</f>
        <v>0.1</v>
      </c>
      <c r="O24" s="404">
        <f>N24</f>
        <v>0.1</v>
      </c>
      <c r="P24" s="404">
        <f>O24</f>
        <v>0.1</v>
      </c>
      <c r="Q24" s="433"/>
    </row>
    <row r="25" spans="2:17" ht="15">
      <c r="B25" s="432" t="str">
        <f>Orcado!B25</f>
        <v xml:space="preserve">Marketing e Divulgação - para o Mercado </v>
      </c>
      <c r="C25" s="401" t="s">
        <v>776</v>
      </c>
      <c r="D25" s="400">
        <v>15000</v>
      </c>
      <c r="E25" s="400">
        <v>720</v>
      </c>
      <c r="F25" s="400">
        <f>E25*(1+F24)</f>
        <v>792.00000000000011</v>
      </c>
      <c r="G25" s="400">
        <f>F25*(1+G24)</f>
        <v>871.20000000000016</v>
      </c>
      <c r="H25" s="400">
        <f>G25*(1+H24)</f>
        <v>958.32000000000028</v>
      </c>
      <c r="I25" s="400">
        <f>H25*(1+I24)</f>
        <v>1054.1520000000005</v>
      </c>
      <c r="J25" s="400">
        <f>I25*(1+J24)</f>
        <v>1159.5672000000006</v>
      </c>
      <c r="K25" s="400">
        <f>J25*(1+K24)</f>
        <v>1275.5239200000008</v>
      </c>
      <c r="L25" s="400">
        <f>K25*(1+L24)</f>
        <v>1403.0763120000011</v>
      </c>
      <c r="M25" s="400">
        <f>L25*(1+M24)</f>
        <v>1543.3839432000013</v>
      </c>
      <c r="N25" s="400">
        <f>M25*(1+N24)</f>
        <v>1697.7223375200017</v>
      </c>
      <c r="O25" s="400">
        <f>N25*(1+O24)</f>
        <v>1867.4945712720021</v>
      </c>
      <c r="P25" s="400">
        <f>O25*(1+P24)</f>
        <v>2054.2440283992023</v>
      </c>
      <c r="Q25" s="431">
        <f>SUM(E25:P25)</f>
        <v>15396.684312391208</v>
      </c>
    </row>
    <row r="26" spans="2:17" ht="15">
      <c r="B26" s="434"/>
      <c r="C26" s="407"/>
      <c r="D26" s="406"/>
      <c r="E26" s="406"/>
      <c r="F26" s="405">
        <v>0.1</v>
      </c>
      <c r="G26" s="404">
        <f>F26</f>
        <v>0.1</v>
      </c>
      <c r="H26" s="404">
        <f>G26</f>
        <v>0.1</v>
      </c>
      <c r="I26" s="404">
        <f>H26</f>
        <v>0.1</v>
      </c>
      <c r="J26" s="404">
        <f>I26</f>
        <v>0.1</v>
      </c>
      <c r="K26" s="404">
        <f>J26</f>
        <v>0.1</v>
      </c>
      <c r="L26" s="404">
        <f>K26</f>
        <v>0.1</v>
      </c>
      <c r="M26" s="404">
        <f>L26</f>
        <v>0.1</v>
      </c>
      <c r="N26" s="404">
        <f>M26</f>
        <v>0.1</v>
      </c>
      <c r="O26" s="404">
        <f>N26</f>
        <v>0.1</v>
      </c>
      <c r="P26" s="404">
        <f>O26</f>
        <v>0.1</v>
      </c>
      <c r="Q26" s="433"/>
    </row>
    <row r="27" spans="2:17" ht="15">
      <c r="B27" s="432" t="str">
        <f>Orcado!B27</f>
        <v>Avaliação e Aperfeiçoamento</v>
      </c>
      <c r="C27" s="401" t="s">
        <v>777</v>
      </c>
      <c r="D27" s="400">
        <v>8900</v>
      </c>
      <c r="E27" s="400">
        <v>410</v>
      </c>
      <c r="F27" s="400">
        <f>E27*(1+F26)</f>
        <v>451.00000000000006</v>
      </c>
      <c r="G27" s="400">
        <f>F27*(1+G26)</f>
        <v>496.10000000000008</v>
      </c>
      <c r="H27" s="400">
        <f>G27*(1+H26)</f>
        <v>545.71000000000015</v>
      </c>
      <c r="I27" s="400">
        <f>H27*(1+I26)</f>
        <v>600.28100000000018</v>
      </c>
      <c r="J27" s="400">
        <f>I27*(1+J26)</f>
        <v>660.30910000000029</v>
      </c>
      <c r="K27" s="400">
        <f>J27*(1+K26)</f>
        <v>726.34001000000035</v>
      </c>
      <c r="L27" s="400">
        <f>K27*(1+L26)</f>
        <v>798.97401100000047</v>
      </c>
      <c r="M27" s="400">
        <f>L27*(1+M26)</f>
        <v>878.87141210000061</v>
      </c>
      <c r="N27" s="400">
        <f>M27*(1+N26)</f>
        <v>966.75855331000071</v>
      </c>
      <c r="O27" s="400">
        <f>N27*(1+O26)</f>
        <v>1063.4344086410008</v>
      </c>
      <c r="P27" s="400">
        <f>O27*(1+P26)</f>
        <v>1169.7778495051009</v>
      </c>
      <c r="Q27" s="431">
        <f>SUM(E27:P27)</f>
        <v>8767.5563445561056</v>
      </c>
    </row>
    <row r="28" spans="2:17" ht="15">
      <c r="B28" s="434"/>
      <c r="C28" s="407"/>
      <c r="D28" s="406"/>
      <c r="E28" s="406"/>
      <c r="F28" s="405">
        <v>0.1</v>
      </c>
      <c r="G28" s="404">
        <f>F28</f>
        <v>0.1</v>
      </c>
      <c r="H28" s="404">
        <f>G28</f>
        <v>0.1</v>
      </c>
      <c r="I28" s="404">
        <f>H28</f>
        <v>0.1</v>
      </c>
      <c r="J28" s="404">
        <f>I28</f>
        <v>0.1</v>
      </c>
      <c r="K28" s="404">
        <f>J28</f>
        <v>0.1</v>
      </c>
      <c r="L28" s="404">
        <f>K28</f>
        <v>0.1</v>
      </c>
      <c r="M28" s="404">
        <f>L28</f>
        <v>0.1</v>
      </c>
      <c r="N28" s="404">
        <f>M28</f>
        <v>0.1</v>
      </c>
      <c r="O28" s="404">
        <f>N28</f>
        <v>0.1</v>
      </c>
      <c r="P28" s="404">
        <f>O28</f>
        <v>0.1</v>
      </c>
      <c r="Q28" s="433"/>
    </row>
    <row r="29" spans="2:17" ht="15">
      <c r="B29" s="432" t="str">
        <f>Orcado!B29</f>
        <v>Expansão</v>
      </c>
      <c r="C29" s="401" t="s">
        <v>778</v>
      </c>
      <c r="D29" s="400">
        <v>12000</v>
      </c>
      <c r="E29" s="400">
        <v>710</v>
      </c>
      <c r="F29" s="400">
        <f>E29*(1+F28)</f>
        <v>781.00000000000011</v>
      </c>
      <c r="G29" s="400">
        <f>F29*(1+G28)</f>
        <v>859.10000000000025</v>
      </c>
      <c r="H29" s="400">
        <f>G29*(1+H28)</f>
        <v>945.01000000000033</v>
      </c>
      <c r="I29" s="400">
        <f>H29*(1+I28)</f>
        <v>1039.5110000000004</v>
      </c>
      <c r="J29" s="400">
        <f>I29*(1+J28)</f>
        <v>1143.4621000000006</v>
      </c>
      <c r="K29" s="400">
        <f>J29*(1+K28)</f>
        <v>1257.8083100000008</v>
      </c>
      <c r="L29" s="400">
        <f>K29*(1+L28)</f>
        <v>1383.5891410000011</v>
      </c>
      <c r="M29" s="400">
        <f>L29*(1+M28)</f>
        <v>1521.9480551000013</v>
      </c>
      <c r="N29" s="400">
        <f>M29*(1+N28)</f>
        <v>1674.1428606100014</v>
      </c>
      <c r="O29" s="400">
        <f>N29*(1+O28)</f>
        <v>1841.5571466710016</v>
      </c>
      <c r="P29" s="400">
        <f>O29*(1+P28)</f>
        <v>2025.7128613381019</v>
      </c>
      <c r="Q29" s="431">
        <f>SUM(E29:P29)</f>
        <v>15182.841474719109</v>
      </c>
    </row>
    <row r="30" spans="2:17" ht="15">
      <c r="B30" s="393"/>
      <c r="D30" s="387"/>
      <c r="E30" s="387"/>
      <c r="F30" s="387"/>
      <c r="G30" s="387"/>
      <c r="H30" s="387"/>
      <c r="I30" s="387"/>
      <c r="J30" s="387"/>
      <c r="K30" s="387"/>
      <c r="L30" s="387"/>
      <c r="M30" s="387"/>
      <c r="N30" s="387"/>
      <c r="O30" s="387"/>
      <c r="P30" s="387"/>
      <c r="Q30" s="430"/>
    </row>
    <row r="31" spans="2:17" ht="15">
      <c r="B31" s="393"/>
      <c r="D31" s="387"/>
      <c r="E31" s="387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430"/>
    </row>
    <row r="32" spans="2:17" ht="15">
      <c r="B32" s="393"/>
      <c r="D32" s="387"/>
      <c r="E32" s="387"/>
      <c r="F32" s="387"/>
      <c r="G32" s="387"/>
      <c r="H32" s="387"/>
      <c r="I32" s="387"/>
      <c r="J32" s="387"/>
      <c r="K32" s="387"/>
      <c r="L32" s="387"/>
      <c r="M32" s="387"/>
      <c r="N32" s="387"/>
      <c r="O32" s="387"/>
      <c r="P32" s="387"/>
      <c r="Q32" s="430"/>
    </row>
    <row r="33" spans="2:17" ht="15">
      <c r="B33" s="393"/>
      <c r="C33" s="383" t="s">
        <v>61</v>
      </c>
      <c r="D33" s="387"/>
      <c r="E33" s="387"/>
      <c r="F33" s="387"/>
      <c r="G33" s="387"/>
      <c r="H33" s="387"/>
      <c r="I33" s="387"/>
      <c r="J33" s="387"/>
      <c r="K33" s="387"/>
      <c r="L33" s="387"/>
      <c r="M33" s="387"/>
      <c r="N33" s="387"/>
      <c r="O33" s="387"/>
      <c r="P33" s="387"/>
      <c r="Q33" s="430"/>
    </row>
    <row r="34" spans="2:17" ht="15">
      <c r="B34" s="393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430"/>
    </row>
    <row r="35" spans="2:17" ht="15">
      <c r="B35" s="393"/>
      <c r="D35" s="387"/>
      <c r="E35" s="387"/>
      <c r="F35" s="387"/>
      <c r="G35" s="387"/>
      <c r="H35" s="387"/>
      <c r="I35" s="387"/>
      <c r="J35" s="387"/>
      <c r="K35" s="387"/>
      <c r="L35" s="387"/>
      <c r="M35" s="387"/>
      <c r="N35" s="387"/>
      <c r="O35" s="387"/>
      <c r="P35" s="387"/>
      <c r="Q35" s="430"/>
    </row>
    <row r="36" spans="2:17" ht="15">
      <c r="B36" s="393"/>
      <c r="D36" s="387"/>
      <c r="E36" s="387"/>
      <c r="F36" s="387"/>
      <c r="G36" s="387"/>
      <c r="H36" s="387"/>
      <c r="I36" s="387"/>
      <c r="J36" s="387"/>
      <c r="K36" s="387"/>
      <c r="L36" s="387"/>
      <c r="M36" s="387"/>
      <c r="N36" s="387"/>
      <c r="O36" s="387"/>
      <c r="P36" s="387"/>
      <c r="Q36" s="430"/>
    </row>
    <row r="37" spans="2:17" ht="15">
      <c r="B37" s="393"/>
      <c r="D37" s="387"/>
      <c r="E37" s="387"/>
      <c r="F37" s="387"/>
      <c r="G37" s="387"/>
      <c r="H37" s="387"/>
      <c r="I37" s="387"/>
      <c r="J37" s="387"/>
      <c r="K37" s="387"/>
      <c r="L37" s="387"/>
      <c r="M37" s="387"/>
      <c r="N37" s="387"/>
      <c r="O37" s="387"/>
      <c r="P37" s="387"/>
      <c r="Q37" s="430"/>
    </row>
    <row r="38" spans="2:17">
      <c r="B38" s="394" t="s">
        <v>756</v>
      </c>
    </row>
    <row r="39" spans="2:17" ht="15">
      <c r="B39" s="383" t="str">
        <f>Orcado!B33</f>
        <v>Custo de Implementação</v>
      </c>
      <c r="D39" s="429">
        <v>0</v>
      </c>
      <c r="E39" s="429">
        <v>0</v>
      </c>
      <c r="F39" s="428">
        <f>E39</f>
        <v>0</v>
      </c>
      <c r="G39" s="428">
        <f>F39</f>
        <v>0</v>
      </c>
      <c r="H39" s="428">
        <f>G39</f>
        <v>0</v>
      </c>
      <c r="I39" s="428">
        <f>H39</f>
        <v>0</v>
      </c>
      <c r="J39" s="428">
        <f>I39</f>
        <v>0</v>
      </c>
      <c r="K39" s="428">
        <f>J39</f>
        <v>0</v>
      </c>
      <c r="L39" s="428">
        <f>K39</f>
        <v>0</v>
      </c>
      <c r="M39" s="428">
        <f>L39</f>
        <v>0</v>
      </c>
      <c r="N39" s="428">
        <f>M39</f>
        <v>0</v>
      </c>
      <c r="O39" s="428">
        <f>N39</f>
        <v>0</v>
      </c>
      <c r="P39" s="428">
        <f>O39</f>
        <v>0</v>
      </c>
      <c r="Q39" s="427">
        <f>SUM(D39:P39)</f>
        <v>0</v>
      </c>
    </row>
    <row r="40" spans="2:17" ht="15">
      <c r="B40" s="383" t="str">
        <f>Orcado!B34</f>
        <v>Custo da Operação</v>
      </c>
      <c r="D40" s="429"/>
      <c r="E40" s="429"/>
      <c r="F40" s="428">
        <f>E40</f>
        <v>0</v>
      </c>
      <c r="G40" s="428">
        <f>F40</f>
        <v>0</v>
      </c>
      <c r="H40" s="428">
        <f>G40</f>
        <v>0</v>
      </c>
      <c r="I40" s="428">
        <f>H40</f>
        <v>0</v>
      </c>
      <c r="J40" s="428">
        <f>I40</f>
        <v>0</v>
      </c>
      <c r="K40" s="428">
        <f>J40</f>
        <v>0</v>
      </c>
      <c r="L40" s="428">
        <f>K40</f>
        <v>0</v>
      </c>
      <c r="M40" s="428">
        <f>L40</f>
        <v>0</v>
      </c>
      <c r="N40" s="428">
        <f>M40</f>
        <v>0</v>
      </c>
      <c r="O40" s="428">
        <f>N40</f>
        <v>0</v>
      </c>
      <c r="P40" s="428">
        <f>O40</f>
        <v>0</v>
      </c>
      <c r="Q40" s="427">
        <f>SUM(D40:P40)</f>
        <v>0</v>
      </c>
    </row>
    <row r="41" spans="2:17" ht="15">
      <c r="B41" s="383" t="str">
        <f>Orcado!B35</f>
        <v>Custos de Treinamento</v>
      </c>
      <c r="D41" s="429"/>
      <c r="E41" s="429"/>
      <c r="F41" s="428">
        <f>E41</f>
        <v>0</v>
      </c>
      <c r="G41" s="428">
        <f>F41</f>
        <v>0</v>
      </c>
      <c r="H41" s="428">
        <f>G41</f>
        <v>0</v>
      </c>
      <c r="I41" s="428">
        <f>H41</f>
        <v>0</v>
      </c>
      <c r="J41" s="428">
        <f>I41</f>
        <v>0</v>
      </c>
      <c r="K41" s="428">
        <f>J41</f>
        <v>0</v>
      </c>
      <c r="L41" s="428">
        <f>K41</f>
        <v>0</v>
      </c>
      <c r="M41" s="428">
        <f>L41</f>
        <v>0</v>
      </c>
      <c r="N41" s="428">
        <f>M41</f>
        <v>0</v>
      </c>
      <c r="O41" s="428">
        <f>N41</f>
        <v>0</v>
      </c>
      <c r="P41" s="428">
        <f>O41</f>
        <v>0</v>
      </c>
      <c r="Q41" s="427">
        <f>SUM(D41:P41)</f>
        <v>0</v>
      </c>
    </row>
    <row r="42" spans="2:17" ht="15">
      <c r="B42" s="393" t="str">
        <f>Orcado!B36</f>
        <v>Custo</v>
      </c>
      <c r="D42" s="429"/>
      <c r="E42" s="429"/>
      <c r="F42" s="428">
        <f>E42</f>
        <v>0</v>
      </c>
      <c r="G42" s="428">
        <f>F42</f>
        <v>0</v>
      </c>
      <c r="H42" s="428">
        <f>G42</f>
        <v>0</v>
      </c>
      <c r="I42" s="428">
        <f>H42</f>
        <v>0</v>
      </c>
      <c r="J42" s="428">
        <f>I42</f>
        <v>0</v>
      </c>
      <c r="K42" s="428">
        <f>J42</f>
        <v>0</v>
      </c>
      <c r="L42" s="428">
        <f>K42</f>
        <v>0</v>
      </c>
      <c r="M42" s="428">
        <f>L42</f>
        <v>0</v>
      </c>
      <c r="N42" s="428">
        <f>M42</f>
        <v>0</v>
      </c>
      <c r="O42" s="428">
        <f>N42</f>
        <v>0</v>
      </c>
      <c r="P42" s="428">
        <f>O42</f>
        <v>0</v>
      </c>
      <c r="Q42" s="427">
        <f>SUM(D42:P42)</f>
        <v>0</v>
      </c>
    </row>
    <row r="43" spans="2:17" ht="15">
      <c r="B43" s="393" t="str">
        <f>Orcado!B37</f>
        <v>Custo</v>
      </c>
      <c r="D43" s="429"/>
      <c r="E43" s="429"/>
      <c r="F43" s="428">
        <f>E43</f>
        <v>0</v>
      </c>
      <c r="G43" s="428">
        <f>F43</f>
        <v>0</v>
      </c>
      <c r="H43" s="428">
        <f>G43</f>
        <v>0</v>
      </c>
      <c r="I43" s="428">
        <f>H43</f>
        <v>0</v>
      </c>
      <c r="J43" s="428">
        <f>I43</f>
        <v>0</v>
      </c>
      <c r="K43" s="428">
        <f>J43</f>
        <v>0</v>
      </c>
      <c r="L43" s="428">
        <f>K43</f>
        <v>0</v>
      </c>
      <c r="M43" s="428">
        <f>L43</f>
        <v>0</v>
      </c>
      <c r="N43" s="428">
        <f>M43</f>
        <v>0</v>
      </c>
      <c r="O43" s="428">
        <f>N43</f>
        <v>0</v>
      </c>
      <c r="P43" s="428">
        <f>O43</f>
        <v>0</v>
      </c>
      <c r="Q43" s="427">
        <f>SUM(D43:P43)</f>
        <v>0</v>
      </c>
    </row>
    <row r="44" spans="2:17" ht="15">
      <c r="B44" s="393" t="str">
        <f>Orcado!B38</f>
        <v>Custo</v>
      </c>
      <c r="D44" s="429"/>
      <c r="E44" s="429"/>
      <c r="F44" s="428">
        <f>E44</f>
        <v>0</v>
      </c>
      <c r="G44" s="428">
        <f>F44</f>
        <v>0</v>
      </c>
      <c r="H44" s="428">
        <f>G44</f>
        <v>0</v>
      </c>
      <c r="I44" s="428">
        <f>H44</f>
        <v>0</v>
      </c>
      <c r="J44" s="428">
        <f>I44</f>
        <v>0</v>
      </c>
      <c r="K44" s="428">
        <f>J44</f>
        <v>0</v>
      </c>
      <c r="L44" s="428">
        <f>K44</f>
        <v>0</v>
      </c>
      <c r="M44" s="428">
        <f>L44</f>
        <v>0</v>
      </c>
      <c r="N44" s="428">
        <f>M44</f>
        <v>0</v>
      </c>
      <c r="O44" s="428">
        <f>N44</f>
        <v>0</v>
      </c>
      <c r="P44" s="428">
        <f>O44</f>
        <v>0</v>
      </c>
      <c r="Q44" s="427">
        <f>SUM(D44:P44)</f>
        <v>0</v>
      </c>
    </row>
    <row r="45" spans="2:17" ht="15">
      <c r="B45" s="393" t="str">
        <f>Orcado!B39</f>
        <v>Custo</v>
      </c>
      <c r="D45" s="429"/>
      <c r="E45" s="429"/>
      <c r="F45" s="428">
        <f>E45</f>
        <v>0</v>
      </c>
      <c r="G45" s="428">
        <f>F45</f>
        <v>0</v>
      </c>
      <c r="H45" s="428">
        <f>G45</f>
        <v>0</v>
      </c>
      <c r="I45" s="428">
        <f>H45</f>
        <v>0</v>
      </c>
      <c r="J45" s="428">
        <f>I45</f>
        <v>0</v>
      </c>
      <c r="K45" s="428">
        <f>J45</f>
        <v>0</v>
      </c>
      <c r="L45" s="428">
        <f>K45</f>
        <v>0</v>
      </c>
      <c r="M45" s="428">
        <f>L45</f>
        <v>0</v>
      </c>
      <c r="N45" s="428">
        <f>M45</f>
        <v>0</v>
      </c>
      <c r="O45" s="428">
        <f>N45</f>
        <v>0</v>
      </c>
      <c r="P45" s="428">
        <f>O45</f>
        <v>0</v>
      </c>
      <c r="Q45" s="427">
        <f>SUM(D45:P45)</f>
        <v>0</v>
      </c>
    </row>
    <row r="46" spans="2:17" ht="15">
      <c r="B46" s="393" t="str">
        <f>Orcado!B40</f>
        <v>Custo</v>
      </c>
      <c r="D46" s="429"/>
      <c r="E46" s="429"/>
      <c r="F46" s="428">
        <f>E46</f>
        <v>0</v>
      </c>
      <c r="G46" s="428">
        <f>F46</f>
        <v>0</v>
      </c>
      <c r="H46" s="428">
        <f>G46</f>
        <v>0</v>
      </c>
      <c r="I46" s="428">
        <f>H46</f>
        <v>0</v>
      </c>
      <c r="J46" s="428">
        <f>I46</f>
        <v>0</v>
      </c>
      <c r="K46" s="428">
        <f>J46</f>
        <v>0</v>
      </c>
      <c r="L46" s="428">
        <f>K46</f>
        <v>0</v>
      </c>
      <c r="M46" s="428">
        <f>L46</f>
        <v>0</v>
      </c>
      <c r="N46" s="428">
        <f>M46</f>
        <v>0</v>
      </c>
      <c r="O46" s="428">
        <f>N46</f>
        <v>0</v>
      </c>
      <c r="P46" s="428">
        <f>O46</f>
        <v>0</v>
      </c>
      <c r="Q46" s="427">
        <f>SUM(D46:P46)</f>
        <v>0</v>
      </c>
    </row>
    <row r="47" spans="2:17" ht="15">
      <c r="B47" s="393" t="str">
        <f>Orcado!B41</f>
        <v>Custo</v>
      </c>
      <c r="D47" s="429"/>
      <c r="E47" s="429"/>
      <c r="F47" s="428">
        <f>E47</f>
        <v>0</v>
      </c>
      <c r="G47" s="428">
        <f>F47</f>
        <v>0</v>
      </c>
      <c r="H47" s="428">
        <f>G47</f>
        <v>0</v>
      </c>
      <c r="I47" s="428">
        <f>H47</f>
        <v>0</v>
      </c>
      <c r="J47" s="428">
        <f>I47</f>
        <v>0</v>
      </c>
      <c r="K47" s="428">
        <f>J47</f>
        <v>0</v>
      </c>
      <c r="L47" s="428">
        <f>K47</f>
        <v>0</v>
      </c>
      <c r="M47" s="428">
        <f>L47</f>
        <v>0</v>
      </c>
      <c r="N47" s="428">
        <f>M47</f>
        <v>0</v>
      </c>
      <c r="O47" s="428">
        <f>N47</f>
        <v>0</v>
      </c>
      <c r="P47" s="428">
        <f>O47</f>
        <v>0</v>
      </c>
      <c r="Q47" s="427">
        <f>SUM(D47:P47)</f>
        <v>0</v>
      </c>
    </row>
    <row r="48" spans="2:17" ht="15">
      <c r="B48" s="393" t="str">
        <f>Orcado!B42</f>
        <v>Custo</v>
      </c>
      <c r="D48" s="429"/>
      <c r="E48" s="429"/>
      <c r="F48" s="428">
        <f>E48</f>
        <v>0</v>
      </c>
      <c r="G48" s="428">
        <f>F48</f>
        <v>0</v>
      </c>
      <c r="H48" s="428">
        <f>G48</f>
        <v>0</v>
      </c>
      <c r="I48" s="428">
        <f>H48</f>
        <v>0</v>
      </c>
      <c r="J48" s="428">
        <f>I48</f>
        <v>0</v>
      </c>
      <c r="K48" s="428">
        <f>J48</f>
        <v>0</v>
      </c>
      <c r="L48" s="428">
        <f>K48</f>
        <v>0</v>
      </c>
      <c r="M48" s="428">
        <f>L48</f>
        <v>0</v>
      </c>
      <c r="N48" s="428">
        <f>M48</f>
        <v>0</v>
      </c>
      <c r="O48" s="428">
        <f>N48</f>
        <v>0</v>
      </c>
      <c r="P48" s="428">
        <f>O48</f>
        <v>0</v>
      </c>
      <c r="Q48" s="427">
        <f>SUM(D48:P48)</f>
        <v>0</v>
      </c>
    </row>
    <row r="49" spans="2:17" ht="15">
      <c r="B49" s="393" t="str">
        <f>Orcado!B43</f>
        <v>Custo</v>
      </c>
      <c r="D49" s="429"/>
      <c r="E49" s="429"/>
      <c r="F49" s="428">
        <f>E49</f>
        <v>0</v>
      </c>
      <c r="G49" s="428">
        <f>F49</f>
        <v>0</v>
      </c>
      <c r="H49" s="428">
        <f>G49</f>
        <v>0</v>
      </c>
      <c r="I49" s="428">
        <f>H49</f>
        <v>0</v>
      </c>
      <c r="J49" s="428">
        <f>I49</f>
        <v>0</v>
      </c>
      <c r="K49" s="428">
        <f>J49</f>
        <v>0</v>
      </c>
      <c r="L49" s="428">
        <f>K49</f>
        <v>0</v>
      </c>
      <c r="M49" s="428">
        <f>L49</f>
        <v>0</v>
      </c>
      <c r="N49" s="428">
        <f>M49</f>
        <v>0</v>
      </c>
      <c r="O49" s="428">
        <f>N49</f>
        <v>0</v>
      </c>
      <c r="P49" s="428">
        <f>O49</f>
        <v>0</v>
      </c>
      <c r="Q49" s="427">
        <f>SUM(D49:P49)</f>
        <v>0</v>
      </c>
    </row>
    <row r="50" spans="2:17" ht="15">
      <c r="B50" s="393" t="str">
        <f>Orcado!B44</f>
        <v>Custo</v>
      </c>
      <c r="D50" s="429"/>
      <c r="E50" s="429"/>
      <c r="F50" s="428">
        <f>E50</f>
        <v>0</v>
      </c>
      <c r="G50" s="428">
        <f>F50</f>
        <v>0</v>
      </c>
      <c r="H50" s="428">
        <f>G50</f>
        <v>0</v>
      </c>
      <c r="I50" s="428">
        <f>H50</f>
        <v>0</v>
      </c>
      <c r="J50" s="428">
        <f>I50</f>
        <v>0</v>
      </c>
      <c r="K50" s="428">
        <f>J50</f>
        <v>0</v>
      </c>
      <c r="L50" s="428">
        <f>K50</f>
        <v>0</v>
      </c>
      <c r="M50" s="428">
        <f>L50</f>
        <v>0</v>
      </c>
      <c r="N50" s="428">
        <f>M50</f>
        <v>0</v>
      </c>
      <c r="O50" s="428">
        <f>N50</f>
        <v>0</v>
      </c>
      <c r="P50" s="428">
        <f>O50</f>
        <v>0</v>
      </c>
      <c r="Q50" s="427">
        <f>SUM(D50:P50)</f>
        <v>0</v>
      </c>
    </row>
    <row r="51" spans="2:17" ht="15">
      <c r="B51" s="393" t="str">
        <f>Orcado!B45</f>
        <v>Custo</v>
      </c>
      <c r="D51" s="429"/>
      <c r="E51" s="429"/>
      <c r="F51" s="428">
        <f>E51</f>
        <v>0</v>
      </c>
      <c r="G51" s="428">
        <f>F51</f>
        <v>0</v>
      </c>
      <c r="H51" s="428">
        <f>G51</f>
        <v>0</v>
      </c>
      <c r="I51" s="428">
        <f>H51</f>
        <v>0</v>
      </c>
      <c r="J51" s="428">
        <f>I51</f>
        <v>0</v>
      </c>
      <c r="K51" s="428">
        <f>J51</f>
        <v>0</v>
      </c>
      <c r="L51" s="428">
        <f>K51</f>
        <v>0</v>
      </c>
      <c r="M51" s="428">
        <f>L51</f>
        <v>0</v>
      </c>
      <c r="N51" s="428">
        <f>M51</f>
        <v>0</v>
      </c>
      <c r="O51" s="428">
        <f>N51</f>
        <v>0</v>
      </c>
      <c r="P51" s="428">
        <f>O51</f>
        <v>0</v>
      </c>
      <c r="Q51" s="427">
        <f>SUM(D51:P51)</f>
        <v>0</v>
      </c>
    </row>
    <row r="52" spans="2:17" ht="15">
      <c r="B52" s="383" t="str">
        <f>Orcado!B46</f>
        <v>Outros custos</v>
      </c>
      <c r="D52" s="429"/>
      <c r="E52" s="429"/>
      <c r="F52" s="428">
        <f>E52</f>
        <v>0</v>
      </c>
      <c r="G52" s="428">
        <f>F52</f>
        <v>0</v>
      </c>
      <c r="H52" s="428">
        <f>G52</f>
        <v>0</v>
      </c>
      <c r="I52" s="428">
        <f>H52</f>
        <v>0</v>
      </c>
      <c r="J52" s="428">
        <f>I52</f>
        <v>0</v>
      </c>
      <c r="K52" s="428">
        <f>J52</f>
        <v>0</v>
      </c>
      <c r="L52" s="428">
        <f>K52</f>
        <v>0</v>
      </c>
      <c r="M52" s="428">
        <f>L52</f>
        <v>0</v>
      </c>
      <c r="N52" s="428">
        <f>M52</f>
        <v>0</v>
      </c>
      <c r="O52" s="428">
        <f>N52</f>
        <v>0</v>
      </c>
      <c r="P52" s="428">
        <f>O52</f>
        <v>0</v>
      </c>
      <c r="Q52" s="427">
        <f>SUM(D52:P52)</f>
        <v>0</v>
      </c>
    </row>
    <row r="56" spans="2:17">
      <c r="E56" s="390"/>
      <c r="F56" s="390"/>
      <c r="G56" s="390"/>
      <c r="H56" s="390"/>
      <c r="I56" s="390"/>
    </row>
    <row r="57" spans="2:17" ht="15">
      <c r="B57" s="389" t="s">
        <v>761</v>
      </c>
    </row>
    <row r="58" spans="2:17">
      <c r="B58" s="386"/>
      <c r="C58" s="385"/>
      <c r="D58" s="385"/>
    </row>
    <row r="59" spans="2:17">
      <c r="B59" s="386" t="s">
        <v>762</v>
      </c>
      <c r="C59" s="388"/>
      <c r="D59" s="388">
        <f>NPV(Param!D4,E5:P5)+D5</f>
        <v>213394.05005190679</v>
      </c>
    </row>
    <row r="60" spans="2:17">
      <c r="B60" s="386" t="s">
        <v>763</v>
      </c>
      <c r="D60" s="387">
        <f>COUNTIF(D6:P6,"&lt;=0")</f>
        <v>0</v>
      </c>
    </row>
    <row r="61" spans="2:17">
      <c r="B61" s="386" t="s">
        <v>765</v>
      </c>
      <c r="C61" s="385"/>
      <c r="D61" s="384">
        <f>SUM(E5:P5)/-D5</f>
        <v>-1.0931214812146197</v>
      </c>
    </row>
  </sheetData>
  <mergeCells count="2">
    <mergeCell ref="B2:C2"/>
    <mergeCell ref="E2:P2"/>
  </mergeCell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4AED-4FC1-4231-9B06-26D9FE8E6257}">
  <sheetPr>
    <tabColor theme="6" tint="-0.249977111117893"/>
  </sheetPr>
  <dimension ref="B2:H18"/>
  <sheetViews>
    <sheetView showGridLines="0" workbookViewId="0">
      <selection activeCell="J25" sqref="J25"/>
    </sheetView>
  </sheetViews>
  <sheetFormatPr defaultColWidth="9.28515625" defaultRowHeight="14.25"/>
  <cols>
    <col min="1" max="1" width="2.7109375" style="383" customWidth="1"/>
    <col min="2" max="2" width="10.7109375" style="383" customWidth="1"/>
    <col min="3" max="3" width="9.28515625" style="383"/>
    <col min="4" max="4" width="10" style="383" customWidth="1"/>
    <col min="5" max="5" width="9.28515625" style="383"/>
    <col min="6" max="6" width="12.140625" style="383" customWidth="1"/>
    <col min="7" max="7" width="14.5703125" style="383" customWidth="1"/>
    <col min="8" max="8" width="9.28515625" style="383" customWidth="1"/>
    <col min="9" max="16384" width="9.28515625" style="383"/>
  </cols>
  <sheetData>
    <row r="2" spans="2:8" ht="28.5">
      <c r="B2" s="448" t="s">
        <v>779</v>
      </c>
      <c r="C2" s="524" t="s">
        <v>780</v>
      </c>
      <c r="D2" s="525"/>
      <c r="E2" s="524" t="s">
        <v>781</v>
      </c>
      <c r="F2" s="525"/>
      <c r="G2" s="449" t="s">
        <v>782</v>
      </c>
      <c r="H2" s="449" t="s">
        <v>783</v>
      </c>
    </row>
    <row r="3" spans="2:8" ht="57">
      <c r="B3" s="448" t="s">
        <v>735</v>
      </c>
      <c r="C3" s="447" t="s">
        <v>691</v>
      </c>
      <c r="D3" s="446" t="s">
        <v>693</v>
      </c>
      <c r="E3" s="447" t="s">
        <v>691</v>
      </c>
      <c r="F3" s="446" t="s">
        <v>693</v>
      </c>
      <c r="G3" s="445" t="s">
        <v>784</v>
      </c>
      <c r="H3" s="445"/>
    </row>
    <row r="4" spans="2:8">
      <c r="B4" s="444">
        <v>0</v>
      </c>
      <c r="C4" s="409">
        <f>HLOOKUP($B4,Orcado!$D$4:$P$5,2,FALSE)</f>
        <v>122500</v>
      </c>
      <c r="D4" s="409">
        <f>HLOOKUP($B4,Realizado!$D$4:$P$5,2,FALSE)</f>
        <v>149569</v>
      </c>
      <c r="E4" s="409">
        <f>C4</f>
        <v>122500</v>
      </c>
      <c r="F4" s="409">
        <f>D4</f>
        <v>149569</v>
      </c>
      <c r="G4" s="409">
        <f>F4-E4</f>
        <v>27069</v>
      </c>
      <c r="H4" s="443">
        <f>IF(E4=0,"",F4/E4-1)</f>
        <v>0.2209714285714286</v>
      </c>
    </row>
    <row r="5" spans="2:8">
      <c r="B5" s="444">
        <f>B4+1</f>
        <v>1</v>
      </c>
      <c r="C5" s="409">
        <f>HLOOKUP($B5,Orcado!$D$4:$P$5,2,FALSE)</f>
        <v>10860.23</v>
      </c>
      <c r="D5" s="409">
        <f>HLOOKUP($B5,Realizado!$D$4:$P$5,2,FALSE)</f>
        <v>7988.4</v>
      </c>
      <c r="E5" s="409">
        <f>E4+C5</f>
        <v>133360.23000000001</v>
      </c>
      <c r="F5" s="409">
        <f>F4+D5</f>
        <v>157557.4</v>
      </c>
      <c r="G5" s="409">
        <f>F5-E5</f>
        <v>24197.169999999984</v>
      </c>
      <c r="H5" s="443">
        <f>F5/E5-1</f>
        <v>0.18144217357753489</v>
      </c>
    </row>
    <row r="6" spans="2:8">
      <c r="B6" s="444">
        <f>B5+1</f>
        <v>2</v>
      </c>
      <c r="C6" s="409">
        <f>HLOOKUP($B6,Orcado!$D$4:$P$5,2,FALSE)</f>
        <v>11261.253000000001</v>
      </c>
      <c r="D6" s="409">
        <f>HLOOKUP($B6,Realizado!$D$4:$P$5,2,FALSE)</f>
        <v>8709.1400000000012</v>
      </c>
      <c r="E6" s="409">
        <f>E5+C6</f>
        <v>144621.48300000001</v>
      </c>
      <c r="F6" s="409">
        <f>F5+D6</f>
        <v>166266.54</v>
      </c>
      <c r="G6" s="409">
        <f>F6-E6</f>
        <v>21645.057000000001</v>
      </c>
      <c r="H6" s="443">
        <f>F6/E6-1</f>
        <v>0.14966695508163186</v>
      </c>
    </row>
    <row r="7" spans="2:8">
      <c r="B7" s="444">
        <f>B6+1</f>
        <v>3</v>
      </c>
      <c r="C7" s="409">
        <f>HLOOKUP($B7,Orcado!$D$4:$P$5,2,FALSE)</f>
        <v>10087.3783</v>
      </c>
      <c r="D7" s="409">
        <f>HLOOKUP($B7,Realizado!$D$4:$P$5,2,FALSE)</f>
        <v>9501.9540000000015</v>
      </c>
      <c r="E7" s="409">
        <f>E6+C7</f>
        <v>154708.86130000002</v>
      </c>
      <c r="F7" s="409">
        <f>F6+D7</f>
        <v>175768.49400000001</v>
      </c>
      <c r="G7" s="409">
        <f>F7-E7</f>
        <v>21059.632699999987</v>
      </c>
      <c r="H7" s="443">
        <f>F7/E7-1</f>
        <v>0.13612428223592632</v>
      </c>
    </row>
    <row r="8" spans="2:8">
      <c r="B8" s="444">
        <f>B7+1</f>
        <v>4</v>
      </c>
      <c r="C8" s="409">
        <f>HLOOKUP($B8,Orcado!$D$4:$P$5,2,FALSE)</f>
        <v>9996.1161300000022</v>
      </c>
      <c r="D8" s="409">
        <f>HLOOKUP($B8,Realizado!$D$4:$P$5,2,FALSE)</f>
        <v>10374.049400000004</v>
      </c>
      <c r="E8" s="409">
        <f>E7+C8</f>
        <v>164704.97743000003</v>
      </c>
      <c r="F8" s="409">
        <f>F7+D8</f>
        <v>186142.54340000002</v>
      </c>
      <c r="G8" s="409">
        <f>F8-E8</f>
        <v>21437.565969999996</v>
      </c>
      <c r="H8" s="443">
        <f>F8/E8-1</f>
        <v>0.13015736563948721</v>
      </c>
    </row>
    <row r="9" spans="2:8">
      <c r="B9" s="444">
        <f>B8+1</f>
        <v>5</v>
      </c>
      <c r="C9" s="409">
        <f>HLOOKUP($B9,Orcado!$D$4:$P$5,2,FALSE)</f>
        <v>10995.727743000003</v>
      </c>
      <c r="D9" s="409">
        <f>HLOOKUP($B9,Realizado!$D$4:$P$5,2,FALSE)</f>
        <v>11333.354340000004</v>
      </c>
      <c r="E9" s="409">
        <f>E8+C9</f>
        <v>175700.70517300002</v>
      </c>
      <c r="F9" s="409">
        <f>F8+D9</f>
        <v>197475.89774000001</v>
      </c>
      <c r="G9" s="409">
        <f>F9-E9</f>
        <v>21775.192566999991</v>
      </c>
      <c r="H9" s="443">
        <f>F9/E9-1</f>
        <v>0.12393343865956319</v>
      </c>
    </row>
    <row r="10" spans="2:8">
      <c r="B10" s="444">
        <f>B9+1</f>
        <v>6</v>
      </c>
      <c r="C10" s="409">
        <f>HLOOKUP($B10,Orcado!$D$4:$P$5,2,FALSE)</f>
        <v>12095.300517300002</v>
      </c>
      <c r="D10" s="409">
        <f>HLOOKUP($B10,Realizado!$D$4:$P$5,2,FALSE)</f>
        <v>12388.589774000005</v>
      </c>
      <c r="E10" s="409">
        <f>E9+C10</f>
        <v>187796.00569030002</v>
      </c>
      <c r="F10" s="409">
        <f>F9+D10</f>
        <v>209864.48751400001</v>
      </c>
      <c r="G10" s="409">
        <f>F10-E10</f>
        <v>22068.481823699985</v>
      </c>
      <c r="H10" s="443">
        <f>F10/E10-1</f>
        <v>0.11751305222164188</v>
      </c>
    </row>
    <row r="11" spans="2:8">
      <c r="B11" s="444">
        <f>B10+1</f>
        <v>7</v>
      </c>
      <c r="C11" s="409">
        <f>HLOOKUP($B11,Orcado!$D$4:$P$5,2,FALSE)</f>
        <v>13304.830569030008</v>
      </c>
      <c r="D11" s="409">
        <f>HLOOKUP($B11,Realizado!$D$4:$P$5,2,FALSE)</f>
        <v>13549.348751400006</v>
      </c>
      <c r="E11" s="409">
        <f>E10+C11</f>
        <v>201100.83625933004</v>
      </c>
      <c r="F11" s="409">
        <f>F10+D11</f>
        <v>223413.83626540002</v>
      </c>
      <c r="G11" s="409">
        <f>F11-E11</f>
        <v>22313.000006069982</v>
      </c>
      <c r="H11" s="443">
        <f>F11/E11-1</f>
        <v>0.11095428751621994</v>
      </c>
    </row>
    <row r="12" spans="2:8">
      <c r="B12" s="444">
        <f>B11+1</f>
        <v>8</v>
      </c>
      <c r="C12" s="409">
        <f>HLOOKUP($B12,Orcado!$D$4:$P$5,2,FALSE)</f>
        <v>14635.313625933008</v>
      </c>
      <c r="D12" s="409">
        <f>HLOOKUP($B12,Realizado!$D$4:$P$5,2,FALSE)</f>
        <v>14826.183626540009</v>
      </c>
      <c r="E12" s="409">
        <f>E11+C12</f>
        <v>215736.14988526306</v>
      </c>
      <c r="F12" s="409">
        <f>F11+D12</f>
        <v>238240.01989194003</v>
      </c>
      <c r="G12" s="409">
        <f>F12-E12</f>
        <v>22503.870006676967</v>
      </c>
      <c r="H12" s="443">
        <f>F12/E12-1</f>
        <v>0.10431200342939939</v>
      </c>
    </row>
    <row r="13" spans="2:8">
      <c r="B13" s="444">
        <f>B12+1</f>
        <v>9</v>
      </c>
      <c r="C13" s="409">
        <f>HLOOKUP($B13,Orcado!$D$4:$P$5,2,FALSE)</f>
        <v>16098.844988526309</v>
      </c>
      <c r="D13" s="409">
        <f>HLOOKUP($B13,Realizado!$D$4:$P$5,2,FALSE)</f>
        <v>16230.701989194014</v>
      </c>
      <c r="E13" s="409">
        <f>E12+C13</f>
        <v>231834.99487378937</v>
      </c>
      <c r="F13" s="409">
        <f>F12+D13</f>
        <v>254470.72188113403</v>
      </c>
      <c r="G13" s="409">
        <f>F13-E13</f>
        <v>22635.727007344656</v>
      </c>
      <c r="H13" s="443">
        <f>F13/E13-1</f>
        <v>9.7637231254356305E-2</v>
      </c>
    </row>
    <row r="14" spans="2:8">
      <c r="B14" s="444">
        <f>B13+1</f>
        <v>10</v>
      </c>
      <c r="C14" s="409">
        <f>HLOOKUP($B14,Orcado!$D$4:$P$5,2,FALSE)</f>
        <v>17708.72948737894</v>
      </c>
      <c r="D14" s="409">
        <f>HLOOKUP($B14,Realizado!$D$4:$P$5,2,FALSE)</f>
        <v>17775.672188113411</v>
      </c>
      <c r="E14" s="409">
        <f>E13+C14</f>
        <v>249543.72436116831</v>
      </c>
      <c r="F14" s="409">
        <f>F13+D14</f>
        <v>272246.39406924741</v>
      </c>
      <c r="G14" s="409">
        <f>F14-E14</f>
        <v>22702.669708079105</v>
      </c>
      <c r="H14" s="443">
        <f>F14/E14-1</f>
        <v>9.0976720677700573E-2</v>
      </c>
    </row>
    <row r="15" spans="2:8">
      <c r="B15" s="444">
        <f>B14+1</f>
        <v>11</v>
      </c>
      <c r="C15" s="409">
        <f>HLOOKUP($B15,Orcado!$D$4:$P$5,2,FALSE)</f>
        <v>19479.602436116838</v>
      </c>
      <c r="D15" s="409">
        <f>HLOOKUP($B15,Realizado!$D$4:$P$5,2,FALSE)</f>
        <v>19475.139406924758</v>
      </c>
      <c r="E15" s="409">
        <f>E14+C15</f>
        <v>269023.32679728512</v>
      </c>
      <c r="F15" s="409">
        <f>F14+D15</f>
        <v>291721.53347617219</v>
      </c>
      <c r="G15" s="409">
        <f>F15-E15</f>
        <v>22698.206678887072</v>
      </c>
      <c r="H15" s="443">
        <f>F15/E15-1</f>
        <v>8.4372633961182997E-2</v>
      </c>
    </row>
    <row r="16" spans="2:8">
      <c r="B16" s="444">
        <f>B15+1</f>
        <v>12</v>
      </c>
      <c r="C16" s="409">
        <f>HLOOKUP($B16,Orcado!$D$4:$P$5,2,FALSE)</f>
        <v>21427.562679728522</v>
      </c>
      <c r="D16" s="409">
        <f>HLOOKUP($B16,Realizado!$D$4:$P$5,2,FALSE)</f>
        <v>21344.553347617235</v>
      </c>
      <c r="E16" s="409">
        <f>E15+C16</f>
        <v>290450.88947701361</v>
      </c>
      <c r="F16" s="409">
        <f>F15+D16</f>
        <v>313066.0868237894</v>
      </c>
      <c r="G16" s="409">
        <f>F16-E16</f>
        <v>22615.197346775793</v>
      </c>
      <c r="H16" s="443">
        <f>F16/E16-1</f>
        <v>7.7862379376757218E-2</v>
      </c>
    </row>
    <row r="17" spans="2:4">
      <c r="B17" s="442" t="s">
        <v>785</v>
      </c>
      <c r="C17" s="409">
        <f>SUM(C4:C16)</f>
        <v>290450.88947701361</v>
      </c>
      <c r="D17" s="409">
        <f>SUM(D4:D16)</f>
        <v>313066.0868237894</v>
      </c>
    </row>
    <row r="18" spans="2:4">
      <c r="B18" s="418" t="s">
        <v>786</v>
      </c>
      <c r="C18" s="387">
        <f>C17-D17</f>
        <v>-22615.197346775793</v>
      </c>
    </row>
  </sheetData>
  <mergeCells count="2">
    <mergeCell ref="C2:D2"/>
    <mergeCell ref="E2:F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CF47-DFE4-4BFE-9886-D433FED13743}">
  <sheetPr>
    <tabColor theme="6" tint="-0.249977111117893"/>
  </sheetPr>
  <dimension ref="B2:D22"/>
  <sheetViews>
    <sheetView showGridLines="0" workbookViewId="0">
      <selection activeCell="D20" sqref="D20"/>
    </sheetView>
  </sheetViews>
  <sheetFormatPr defaultColWidth="9.28515625" defaultRowHeight="14.25"/>
  <cols>
    <col min="1" max="1" width="2.7109375" style="383" customWidth="1"/>
    <col min="2" max="2" width="16.5703125" style="383" customWidth="1"/>
    <col min="3" max="3" width="39.85546875" style="383" customWidth="1"/>
    <col min="4" max="4" width="33.42578125" style="383" customWidth="1"/>
    <col min="5" max="16384" width="9.28515625" style="383"/>
  </cols>
  <sheetData>
    <row r="2" spans="2:4">
      <c r="B2" s="348" t="s">
        <v>787</v>
      </c>
      <c r="C2" s="348" t="s">
        <v>788</v>
      </c>
      <c r="D2" s="348" t="s">
        <v>789</v>
      </c>
    </row>
    <row r="3" spans="2:4">
      <c r="B3" s="461" t="s">
        <v>740</v>
      </c>
      <c r="C3" s="461"/>
      <c r="D3" s="461" t="s">
        <v>790</v>
      </c>
    </row>
    <row r="4" spans="2:4">
      <c r="B4" s="460" t="s">
        <v>791</v>
      </c>
      <c r="C4" s="460" t="s">
        <v>792</v>
      </c>
      <c r="D4" s="459">
        <v>0.15</v>
      </c>
    </row>
    <row r="5" spans="2:4">
      <c r="B5" s="458"/>
      <c r="C5" s="458" t="s">
        <v>793</v>
      </c>
      <c r="D5" s="457"/>
    </row>
    <row r="6" spans="2:4">
      <c r="B6" s="458"/>
      <c r="C6" s="458" t="s">
        <v>794</v>
      </c>
      <c r="D6" s="457"/>
    </row>
    <row r="7" spans="2:4">
      <c r="B7" s="458"/>
      <c r="C7" s="458" t="s">
        <v>795</v>
      </c>
      <c r="D7" s="457"/>
    </row>
    <row r="8" spans="2:4">
      <c r="B8" s="458"/>
      <c r="C8" s="458" t="s">
        <v>796</v>
      </c>
      <c r="D8" s="457"/>
    </row>
    <row r="9" spans="2:4">
      <c r="B9" s="458"/>
      <c r="C9" s="458" t="s">
        <v>797</v>
      </c>
      <c r="D9" s="457"/>
    </row>
    <row r="10" spans="2:4">
      <c r="B10" s="458"/>
      <c r="C10" s="458" t="s">
        <v>798</v>
      </c>
      <c r="D10" s="457"/>
    </row>
    <row r="11" spans="2:4">
      <c r="B11" s="456"/>
      <c r="C11" s="456" t="s">
        <v>799</v>
      </c>
      <c r="D11" s="455"/>
    </row>
    <row r="15" spans="2:4">
      <c r="B15" s="383" t="s">
        <v>800</v>
      </c>
    </row>
    <row r="16" spans="2:4">
      <c r="B16" s="418" t="s">
        <v>324</v>
      </c>
    </row>
    <row r="17" spans="2:3">
      <c r="B17" s="394" t="s">
        <v>801</v>
      </c>
      <c r="C17" s="454" t="s">
        <v>325</v>
      </c>
    </row>
    <row r="18" spans="2:3">
      <c r="B18" s="394" t="s">
        <v>802</v>
      </c>
      <c r="C18" s="453">
        <v>45983</v>
      </c>
    </row>
    <row r="19" spans="2:3" ht="15">
      <c r="B19" s="394" t="s">
        <v>737</v>
      </c>
      <c r="C19" s="452" t="s">
        <v>803</v>
      </c>
    </row>
    <row r="20" spans="2:3">
      <c r="B20" s="448"/>
      <c r="C20" s="451"/>
    </row>
    <row r="21" spans="2:3">
      <c r="B21" s="394"/>
      <c r="C21" s="450"/>
    </row>
    <row r="22" spans="2:3">
      <c r="B22" s="394"/>
      <c r="C22" s="450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9A79-E5F5-4809-9E37-15CE3C143456}">
  <sheetPr>
    <tabColor theme="7" tint="-0.249977111117893"/>
  </sheetPr>
  <dimension ref="A1:Z77"/>
  <sheetViews>
    <sheetView showGridLines="0" topLeftCell="A13" zoomScale="70" zoomScaleNormal="70" workbookViewId="0">
      <selection activeCell="M29" sqref="M29"/>
    </sheetView>
  </sheetViews>
  <sheetFormatPr defaultRowHeight="12.75"/>
  <cols>
    <col min="1" max="1" width="37.42578125" customWidth="1"/>
    <col min="2" max="2" width="19.42578125" customWidth="1"/>
    <col min="3" max="3" width="19.140625" customWidth="1"/>
    <col min="4" max="4" width="19.85546875" customWidth="1"/>
    <col min="7" max="7" width="19" customWidth="1"/>
    <col min="8" max="8" width="16.140625" customWidth="1"/>
    <col min="9" max="9" width="28.42578125" customWidth="1"/>
    <col min="10" max="10" width="12.42578125" customWidth="1"/>
    <col min="11" max="11" width="19.28515625" customWidth="1"/>
    <col min="12" max="12" width="20.85546875" customWidth="1"/>
    <col min="13" max="13" width="21.140625" customWidth="1"/>
    <col min="21" max="21" width="4.28515625" customWidth="1"/>
    <col min="22" max="22" width="5.42578125" customWidth="1"/>
    <col min="23" max="23" width="2.28515625" customWidth="1"/>
  </cols>
  <sheetData>
    <row r="1" spans="1:26" ht="15">
      <c r="A1" s="526" t="s">
        <v>804</v>
      </c>
      <c r="B1" s="527"/>
      <c r="C1" s="527"/>
    </row>
    <row r="2" spans="1:26" ht="15">
      <c r="A2" s="528"/>
    </row>
    <row r="3" spans="1:26" ht="15">
      <c r="A3" s="526" t="s">
        <v>805</v>
      </c>
      <c r="B3" s="527"/>
    </row>
    <row r="4" spans="1:26" ht="15">
      <c r="A4" s="526"/>
      <c r="B4" s="527"/>
    </row>
    <row r="5" spans="1:26" ht="54.75" customHeight="1">
      <c r="A5" s="529" t="s">
        <v>806</v>
      </c>
      <c r="B5" s="530" t="s">
        <v>807</v>
      </c>
      <c r="C5" s="530" t="s">
        <v>808</v>
      </c>
      <c r="D5" s="530" t="s">
        <v>809</v>
      </c>
      <c r="G5" s="531" t="s">
        <v>810</v>
      </c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  <c r="U5" s="532"/>
      <c r="V5" s="532"/>
      <c r="W5" s="532"/>
      <c r="X5" s="533"/>
      <c r="Y5" s="534"/>
      <c r="Z5" s="535"/>
    </row>
    <row r="6" spans="1:26" ht="60.75">
      <c r="A6" s="536" t="s">
        <v>170</v>
      </c>
      <c r="B6" s="537" t="s">
        <v>811</v>
      </c>
      <c r="C6" s="537" t="s">
        <v>812</v>
      </c>
      <c r="D6" s="537" t="s">
        <v>813</v>
      </c>
      <c r="G6" s="574" t="s">
        <v>814</v>
      </c>
      <c r="H6" s="538"/>
      <c r="I6" s="538"/>
      <c r="J6" s="538"/>
      <c r="K6" s="538"/>
      <c r="L6" s="538"/>
      <c r="M6" s="539"/>
      <c r="N6" s="539"/>
      <c r="O6" s="538" t="s">
        <v>815</v>
      </c>
      <c r="P6" s="538"/>
      <c r="Q6" s="538"/>
      <c r="R6" s="538"/>
      <c r="S6" s="538"/>
      <c r="T6" s="538"/>
      <c r="U6" s="538"/>
      <c r="V6" s="538"/>
      <c r="W6" s="538"/>
      <c r="X6" s="540"/>
      <c r="Y6" s="534"/>
      <c r="Z6" s="535"/>
    </row>
    <row r="7" spans="1:26" ht="60.75">
      <c r="A7" s="536" t="s">
        <v>183</v>
      </c>
      <c r="B7" s="537" t="s">
        <v>186</v>
      </c>
      <c r="C7" s="537" t="s">
        <v>187</v>
      </c>
      <c r="D7" s="537" t="s">
        <v>189</v>
      </c>
      <c r="G7" s="541"/>
      <c r="H7" s="541"/>
      <c r="I7" s="542"/>
      <c r="J7" s="542"/>
      <c r="K7" s="542"/>
      <c r="L7" s="542"/>
      <c r="M7" s="542"/>
      <c r="N7" s="543"/>
      <c r="O7" s="543"/>
      <c r="P7" s="543"/>
      <c r="Q7" s="544"/>
      <c r="R7" s="544"/>
      <c r="S7" s="544"/>
      <c r="T7" s="544"/>
      <c r="U7" s="544"/>
      <c r="V7" s="544"/>
      <c r="W7" s="545"/>
      <c r="X7" s="545"/>
      <c r="Y7" s="545"/>
      <c r="Z7" s="545"/>
    </row>
    <row r="8" spans="1:26" ht="60.75">
      <c r="A8" s="536" t="s">
        <v>196</v>
      </c>
      <c r="B8" s="537" t="s">
        <v>199</v>
      </c>
      <c r="C8" s="537" t="s">
        <v>200</v>
      </c>
      <c r="D8" s="537" t="s">
        <v>202</v>
      </c>
      <c r="G8" s="546" t="s">
        <v>7</v>
      </c>
      <c r="H8" s="547" t="s">
        <v>278</v>
      </c>
      <c r="I8" s="547" t="s">
        <v>816</v>
      </c>
      <c r="J8" s="547" t="s">
        <v>817</v>
      </c>
      <c r="K8" s="547" t="s">
        <v>818</v>
      </c>
      <c r="L8" s="547" t="s">
        <v>819</v>
      </c>
      <c r="M8" s="547" t="s">
        <v>820</v>
      </c>
      <c r="N8" s="548" t="s">
        <v>821</v>
      </c>
      <c r="O8" s="549"/>
      <c r="P8" s="550" t="s">
        <v>822</v>
      </c>
      <c r="Q8" s="551"/>
      <c r="R8" s="552"/>
      <c r="S8" s="550" t="s">
        <v>823</v>
      </c>
      <c r="T8" s="551"/>
      <c r="U8" s="551"/>
      <c r="V8" s="551"/>
      <c r="W8" s="552"/>
      <c r="X8" s="548" t="s">
        <v>17</v>
      </c>
      <c r="Y8" s="553"/>
      <c r="Z8" s="554"/>
    </row>
    <row r="9" spans="1:26" ht="45.75">
      <c r="A9" s="536" t="s">
        <v>208</v>
      </c>
      <c r="B9" s="537" t="s">
        <v>824</v>
      </c>
      <c r="C9" s="537" t="s">
        <v>825</v>
      </c>
      <c r="D9" s="537" t="s">
        <v>826</v>
      </c>
      <c r="G9" s="555" t="s">
        <v>827</v>
      </c>
      <c r="H9" s="556" t="s">
        <v>828</v>
      </c>
      <c r="I9" s="556" t="s">
        <v>829</v>
      </c>
      <c r="J9" s="556" t="s">
        <v>830</v>
      </c>
      <c r="K9" s="556" t="s">
        <v>831</v>
      </c>
      <c r="L9" s="556" t="s">
        <v>832</v>
      </c>
      <c r="M9" s="556" t="s">
        <v>833</v>
      </c>
      <c r="N9" s="557" t="s">
        <v>834</v>
      </c>
      <c r="O9" s="558"/>
      <c r="P9" s="557" t="s">
        <v>835</v>
      </c>
      <c r="Q9" s="559"/>
      <c r="R9" s="558"/>
      <c r="S9" s="557" t="s">
        <v>836</v>
      </c>
      <c r="T9" s="559"/>
      <c r="U9" s="559"/>
      <c r="V9" s="559"/>
      <c r="W9" s="558"/>
      <c r="X9" s="557" t="s">
        <v>837</v>
      </c>
      <c r="Y9" s="560"/>
      <c r="Z9" s="554"/>
    </row>
    <row r="10" spans="1:26" ht="60.75">
      <c r="A10" s="536" t="s">
        <v>220</v>
      </c>
      <c r="B10" s="537" t="s">
        <v>838</v>
      </c>
      <c r="C10" s="537" t="s">
        <v>839</v>
      </c>
      <c r="D10" s="537" t="s">
        <v>226</v>
      </c>
      <c r="G10" s="555" t="s">
        <v>840</v>
      </c>
      <c r="H10" s="556" t="s">
        <v>841</v>
      </c>
      <c r="I10" s="556" t="s">
        <v>842</v>
      </c>
      <c r="J10" s="556" t="s">
        <v>830</v>
      </c>
      <c r="K10" s="556" t="s">
        <v>843</v>
      </c>
      <c r="L10" s="556" t="s">
        <v>844</v>
      </c>
      <c r="M10" s="556" t="s">
        <v>845</v>
      </c>
      <c r="N10" s="557" t="s">
        <v>846</v>
      </c>
      <c r="O10" s="558"/>
      <c r="P10" s="557" t="s">
        <v>847</v>
      </c>
      <c r="Q10" s="559"/>
      <c r="R10" s="558"/>
      <c r="S10" s="557" t="s">
        <v>848</v>
      </c>
      <c r="T10" s="559"/>
      <c r="U10" s="559"/>
      <c r="V10" s="559"/>
      <c r="W10" s="558"/>
      <c r="X10" s="557" t="s">
        <v>849</v>
      </c>
      <c r="Y10" s="560"/>
      <c r="Z10" s="554"/>
    </row>
    <row r="11" spans="1:26" ht="76.5">
      <c r="A11" s="536" t="s">
        <v>233</v>
      </c>
      <c r="B11" s="537" t="s">
        <v>850</v>
      </c>
      <c r="C11" s="537" t="s">
        <v>237</v>
      </c>
      <c r="D11" s="537" t="s">
        <v>851</v>
      </c>
      <c r="G11" s="555" t="s">
        <v>852</v>
      </c>
      <c r="H11" s="556" t="s">
        <v>853</v>
      </c>
      <c r="I11" s="556" t="s">
        <v>854</v>
      </c>
      <c r="J11" s="556" t="s">
        <v>830</v>
      </c>
      <c r="K11" s="556" t="s">
        <v>831</v>
      </c>
      <c r="L11" s="556" t="s">
        <v>855</v>
      </c>
      <c r="M11" s="556" t="s">
        <v>259</v>
      </c>
      <c r="N11" s="557" t="s">
        <v>856</v>
      </c>
      <c r="O11" s="558"/>
      <c r="P11" s="557" t="s">
        <v>857</v>
      </c>
      <c r="Q11" s="559"/>
      <c r="R11" s="558"/>
      <c r="S11" s="557" t="s">
        <v>858</v>
      </c>
      <c r="T11" s="559"/>
      <c r="U11" s="559"/>
      <c r="V11" s="559"/>
      <c r="W11" s="558"/>
      <c r="X11" s="557" t="s">
        <v>859</v>
      </c>
      <c r="Y11" s="560"/>
      <c r="Z11" s="554"/>
    </row>
    <row r="12" spans="1:26" ht="60.75">
      <c r="A12" s="536" t="s">
        <v>246</v>
      </c>
      <c r="B12" s="537" t="s">
        <v>249</v>
      </c>
      <c r="C12" s="537" t="s">
        <v>250</v>
      </c>
      <c r="D12" s="537" t="s">
        <v>252</v>
      </c>
      <c r="G12" s="555" t="s">
        <v>860</v>
      </c>
      <c r="H12" s="556" t="s">
        <v>861</v>
      </c>
      <c r="I12" s="556" t="s">
        <v>862</v>
      </c>
      <c r="J12" s="556" t="s">
        <v>830</v>
      </c>
      <c r="K12" s="556" t="s">
        <v>863</v>
      </c>
      <c r="L12" s="556" t="s">
        <v>855</v>
      </c>
      <c r="M12" s="556" t="s">
        <v>864</v>
      </c>
      <c r="N12" s="557" t="s">
        <v>856</v>
      </c>
      <c r="O12" s="558"/>
      <c r="P12" s="557" t="s">
        <v>865</v>
      </c>
      <c r="Q12" s="559"/>
      <c r="R12" s="558"/>
      <c r="S12" s="557" t="s">
        <v>866</v>
      </c>
      <c r="T12" s="559"/>
      <c r="U12" s="559"/>
      <c r="V12" s="559"/>
      <c r="W12" s="558"/>
      <c r="X12" s="557" t="s">
        <v>867</v>
      </c>
      <c r="Y12" s="560"/>
      <c r="Z12" s="554"/>
    </row>
    <row r="13" spans="1:26" ht="60.75">
      <c r="A13" s="536" t="s">
        <v>259</v>
      </c>
      <c r="B13" s="537" t="s">
        <v>262</v>
      </c>
      <c r="C13" s="537" t="s">
        <v>263</v>
      </c>
      <c r="D13" s="537" t="s">
        <v>265</v>
      </c>
      <c r="G13" s="555" t="s">
        <v>868</v>
      </c>
      <c r="H13" s="556" t="s">
        <v>869</v>
      </c>
      <c r="I13" s="556" t="s">
        <v>870</v>
      </c>
      <c r="J13" s="556" t="s">
        <v>830</v>
      </c>
      <c r="K13" s="556" t="s">
        <v>871</v>
      </c>
      <c r="L13" s="556" t="s">
        <v>855</v>
      </c>
      <c r="M13" s="556" t="s">
        <v>872</v>
      </c>
      <c r="N13" s="557" t="s">
        <v>873</v>
      </c>
      <c r="O13" s="558"/>
      <c r="P13" s="557" t="s">
        <v>874</v>
      </c>
      <c r="Q13" s="559"/>
      <c r="R13" s="558"/>
      <c r="S13" s="557" t="s">
        <v>866</v>
      </c>
      <c r="T13" s="559"/>
      <c r="U13" s="559"/>
      <c r="V13" s="559"/>
      <c r="W13" s="558"/>
      <c r="X13" s="557" t="s">
        <v>875</v>
      </c>
      <c r="Y13" s="560"/>
      <c r="Z13" s="554"/>
    </row>
    <row r="14" spans="1:26" ht="40.5">
      <c r="G14" s="555" t="s">
        <v>876</v>
      </c>
      <c r="H14" s="556" t="s">
        <v>877</v>
      </c>
      <c r="I14" s="556" t="s">
        <v>878</v>
      </c>
      <c r="J14" s="556" t="s">
        <v>830</v>
      </c>
      <c r="K14" s="556" t="s">
        <v>879</v>
      </c>
      <c r="L14" s="556" t="s">
        <v>880</v>
      </c>
      <c r="M14" s="556" t="s">
        <v>881</v>
      </c>
      <c r="N14" s="557" t="s">
        <v>882</v>
      </c>
      <c r="O14" s="558"/>
      <c r="P14" s="557" t="s">
        <v>883</v>
      </c>
      <c r="Q14" s="559"/>
      <c r="R14" s="558"/>
      <c r="S14" s="557" t="s">
        <v>884</v>
      </c>
      <c r="T14" s="559"/>
      <c r="U14" s="559"/>
      <c r="V14" s="559"/>
      <c r="W14" s="558"/>
      <c r="X14" s="557" t="s">
        <v>885</v>
      </c>
      <c r="Y14" s="560"/>
      <c r="Z14" s="554"/>
    </row>
    <row r="15" spans="1:26" ht="40.5">
      <c r="G15" s="555" t="s">
        <v>886</v>
      </c>
      <c r="H15" s="556" t="s">
        <v>887</v>
      </c>
      <c r="I15" s="556" t="s">
        <v>888</v>
      </c>
      <c r="J15" s="556" t="s">
        <v>830</v>
      </c>
      <c r="K15" s="556" t="s">
        <v>843</v>
      </c>
      <c r="L15" s="556" t="s">
        <v>855</v>
      </c>
      <c r="M15" s="556" t="s">
        <v>196</v>
      </c>
      <c r="N15" s="557" t="s">
        <v>889</v>
      </c>
      <c r="O15" s="558"/>
      <c r="P15" s="557" t="s">
        <v>890</v>
      </c>
      <c r="Q15" s="559"/>
      <c r="R15" s="558"/>
      <c r="S15" s="557" t="s">
        <v>866</v>
      </c>
      <c r="T15" s="559"/>
      <c r="U15" s="559"/>
      <c r="V15" s="559"/>
      <c r="W15" s="558"/>
      <c r="X15" s="557" t="s">
        <v>891</v>
      </c>
      <c r="Y15" s="560"/>
      <c r="Z15" s="554"/>
    </row>
    <row r="16" spans="1:26" ht="53.25">
      <c r="G16" s="555" t="s">
        <v>892</v>
      </c>
      <c r="H16" s="556" t="s">
        <v>893</v>
      </c>
      <c r="I16" s="556" t="s">
        <v>894</v>
      </c>
      <c r="J16" s="556" t="s">
        <v>830</v>
      </c>
      <c r="K16" s="561" t="s">
        <v>183</v>
      </c>
      <c r="L16" s="556" t="s">
        <v>895</v>
      </c>
      <c r="M16" s="556" t="s">
        <v>896</v>
      </c>
      <c r="N16" s="557" t="s">
        <v>882</v>
      </c>
      <c r="O16" s="558"/>
      <c r="P16" s="557" t="s">
        <v>897</v>
      </c>
      <c r="Q16" s="559"/>
      <c r="R16" s="558"/>
      <c r="S16" s="557" t="s">
        <v>866</v>
      </c>
      <c r="T16" s="559"/>
      <c r="U16" s="559"/>
      <c r="V16" s="559"/>
      <c r="W16" s="558"/>
      <c r="X16" s="557" t="s">
        <v>898</v>
      </c>
      <c r="Y16" s="560"/>
      <c r="Z16" s="554"/>
    </row>
    <row r="17" spans="7:26">
      <c r="G17" s="541"/>
      <c r="H17" s="541"/>
      <c r="I17" s="542"/>
      <c r="J17" s="542"/>
      <c r="K17" s="542"/>
      <c r="L17" s="542"/>
      <c r="M17" s="542"/>
      <c r="N17" s="544"/>
      <c r="O17" s="544"/>
      <c r="P17" s="544"/>
      <c r="Q17" s="544"/>
      <c r="R17" s="544"/>
      <c r="S17" s="544"/>
      <c r="T17" s="544"/>
      <c r="U17" s="544"/>
      <c r="V17" s="544"/>
      <c r="W17" s="545"/>
      <c r="X17" s="545"/>
      <c r="Y17" s="545"/>
      <c r="Z17" s="545"/>
    </row>
    <row r="18" spans="7:26" ht="25.5" customHeight="1">
      <c r="G18" s="542"/>
      <c r="H18" s="550" t="s">
        <v>899</v>
      </c>
      <c r="I18" s="552"/>
      <c r="J18" s="550" t="s">
        <v>900</v>
      </c>
      <c r="K18" s="551"/>
      <c r="L18" s="551"/>
      <c r="M18" s="562"/>
      <c r="N18" s="563" t="s">
        <v>901</v>
      </c>
      <c r="O18" s="551"/>
      <c r="P18" s="551"/>
      <c r="Q18" s="551"/>
      <c r="R18" s="551"/>
      <c r="S18" s="551"/>
      <c r="T18" s="551"/>
      <c r="U18" s="551"/>
      <c r="V18" s="551"/>
      <c r="W18" s="551"/>
      <c r="X18" s="551"/>
      <c r="Y18" s="562"/>
      <c r="Z18" s="554"/>
    </row>
    <row r="19" spans="7:26" ht="90" customHeight="1">
      <c r="G19" s="564" t="s">
        <v>902</v>
      </c>
      <c r="H19" s="565"/>
      <c r="I19" s="565"/>
      <c r="J19" s="565"/>
      <c r="K19" s="565"/>
      <c r="L19" s="565"/>
      <c r="M19" s="566"/>
      <c r="N19" s="567"/>
      <c r="O19" s="568"/>
      <c r="P19" s="568"/>
      <c r="Q19" s="568"/>
      <c r="R19" s="568"/>
      <c r="S19" s="568"/>
      <c r="T19" s="568"/>
      <c r="U19" s="569"/>
      <c r="V19" s="570"/>
      <c r="W19" s="570"/>
      <c r="X19" s="570"/>
      <c r="Y19" s="570"/>
      <c r="Z19" s="570"/>
    </row>
    <row r="23" spans="7:26" ht="17.25">
      <c r="G23" s="571"/>
    </row>
    <row r="24" spans="7:26">
      <c r="G24" s="572"/>
    </row>
    <row r="25" spans="7:26" ht="17.25">
      <c r="G25" s="573"/>
    </row>
    <row r="26" spans="7:26" ht="17.25">
      <c r="G26" s="573"/>
    </row>
    <row r="27" spans="7:26" ht="17.25">
      <c r="G27" s="573"/>
    </row>
    <row r="28" spans="7:26" ht="17.25">
      <c r="G28" s="573"/>
    </row>
    <row r="29" spans="7:26" ht="17.25">
      <c r="G29" s="573"/>
    </row>
    <row r="30" spans="7:26" ht="17.25">
      <c r="G30" s="573"/>
    </row>
    <row r="31" spans="7:26" ht="17.25">
      <c r="G31" s="573"/>
    </row>
    <row r="32" spans="7:26" ht="17.25">
      <c r="G32" s="573"/>
    </row>
    <row r="33" spans="7:7" ht="17.25">
      <c r="G33" s="573"/>
    </row>
    <row r="34" spans="7:7" ht="17.25">
      <c r="G34" s="573"/>
    </row>
    <row r="35" spans="7:7" ht="17.25">
      <c r="G35" s="573"/>
    </row>
    <row r="37" spans="7:7" ht="17.25">
      <c r="G37" s="571"/>
    </row>
    <row r="38" spans="7:7">
      <c r="G38" s="572"/>
    </row>
    <row r="39" spans="7:7" ht="17.25">
      <c r="G39" s="573"/>
    </row>
    <row r="40" spans="7:7" ht="17.25">
      <c r="G40" s="573"/>
    </row>
    <row r="41" spans="7:7" ht="17.25">
      <c r="G41" s="573"/>
    </row>
    <row r="42" spans="7:7" ht="17.25">
      <c r="G42" s="573"/>
    </row>
    <row r="43" spans="7:7" ht="17.25">
      <c r="G43" s="573"/>
    </row>
    <row r="44" spans="7:7" ht="17.25">
      <c r="G44" s="573"/>
    </row>
    <row r="45" spans="7:7" ht="17.25">
      <c r="G45" s="573"/>
    </row>
    <row r="46" spans="7:7" ht="17.25">
      <c r="G46" s="573"/>
    </row>
    <row r="47" spans="7:7" ht="17.25">
      <c r="G47" s="573"/>
    </row>
    <row r="48" spans="7:7" ht="17.25">
      <c r="G48" s="573"/>
    </row>
    <row r="49" spans="7:7" ht="17.25">
      <c r="G49" s="573"/>
    </row>
    <row r="51" spans="7:7" ht="17.25">
      <c r="G51" s="571"/>
    </row>
    <row r="52" spans="7:7">
      <c r="G52" s="572"/>
    </row>
    <row r="53" spans="7:7" ht="17.25">
      <c r="G53" s="573"/>
    </row>
    <row r="54" spans="7:7" ht="17.25">
      <c r="G54" s="573"/>
    </row>
    <row r="55" spans="7:7" ht="17.25">
      <c r="G55" s="573"/>
    </row>
    <row r="56" spans="7:7" ht="17.25">
      <c r="G56" s="573"/>
    </row>
    <row r="57" spans="7:7" ht="17.25">
      <c r="G57" s="573"/>
    </row>
    <row r="58" spans="7:7" ht="17.25">
      <c r="G58" s="573"/>
    </row>
    <row r="59" spans="7:7" ht="17.25">
      <c r="G59" s="573"/>
    </row>
    <row r="60" spans="7:7" ht="17.25">
      <c r="G60" s="573"/>
    </row>
    <row r="61" spans="7:7" ht="17.25">
      <c r="G61" s="573"/>
    </row>
    <row r="62" spans="7:7" ht="17.25">
      <c r="G62" s="573"/>
    </row>
    <row r="63" spans="7:7" ht="17.25">
      <c r="G63" s="573"/>
    </row>
    <row r="65" spans="7:7" ht="17.25">
      <c r="G65" s="571"/>
    </row>
    <row r="66" spans="7:7">
      <c r="G66" s="572"/>
    </row>
    <row r="67" spans="7:7" ht="17.25">
      <c r="G67" s="573"/>
    </row>
    <row r="68" spans="7:7" ht="17.25">
      <c r="G68" s="573"/>
    </row>
    <row r="69" spans="7:7" ht="17.25">
      <c r="G69" s="573"/>
    </row>
    <row r="70" spans="7:7" ht="17.25">
      <c r="G70" s="573"/>
    </row>
    <row r="71" spans="7:7" ht="17.25">
      <c r="G71" s="573"/>
    </row>
    <row r="72" spans="7:7" ht="17.25">
      <c r="G72" s="573"/>
    </row>
    <row r="73" spans="7:7" ht="17.25">
      <c r="G73" s="573"/>
    </row>
    <row r="74" spans="7:7" ht="17.25">
      <c r="G74" s="573"/>
    </row>
    <row r="75" spans="7:7" ht="17.25">
      <c r="G75" s="573"/>
    </row>
    <row r="76" spans="7:7" ht="17.25">
      <c r="G76" s="573"/>
    </row>
    <row r="77" spans="7:7" ht="17.25">
      <c r="G77" s="573"/>
    </row>
  </sheetData>
  <mergeCells count="56">
    <mergeCell ref="H18:I18"/>
    <mergeCell ref="J18:M18"/>
    <mergeCell ref="N18:Y18"/>
    <mergeCell ref="G19:M19"/>
    <mergeCell ref="N19:Q19"/>
    <mergeCell ref="R19:T19"/>
    <mergeCell ref="V19:Z19"/>
    <mergeCell ref="N16:O16"/>
    <mergeCell ref="P16:R16"/>
    <mergeCell ref="S16:W16"/>
    <mergeCell ref="X16:Y16"/>
    <mergeCell ref="N17:P17"/>
    <mergeCell ref="Q17:S17"/>
    <mergeCell ref="T17:V17"/>
    <mergeCell ref="W17:Z17"/>
    <mergeCell ref="N14:O14"/>
    <mergeCell ref="P14:R14"/>
    <mergeCell ref="S14:W14"/>
    <mergeCell ref="X14:Y14"/>
    <mergeCell ref="N15:O15"/>
    <mergeCell ref="P15:R15"/>
    <mergeCell ref="S15:W15"/>
    <mergeCell ref="X15:Y15"/>
    <mergeCell ref="N12:O12"/>
    <mergeCell ref="P12:R12"/>
    <mergeCell ref="S12:W12"/>
    <mergeCell ref="X12:Y12"/>
    <mergeCell ref="N13:O13"/>
    <mergeCell ref="P13:R13"/>
    <mergeCell ref="S13:W13"/>
    <mergeCell ref="X13:Y13"/>
    <mergeCell ref="N10:O10"/>
    <mergeCell ref="P10:R10"/>
    <mergeCell ref="S10:W10"/>
    <mergeCell ref="X10:Y10"/>
    <mergeCell ref="N11:O11"/>
    <mergeCell ref="P11:R11"/>
    <mergeCell ref="S11:W11"/>
    <mergeCell ref="X11:Y11"/>
    <mergeCell ref="N8:O8"/>
    <mergeCell ref="P8:R8"/>
    <mergeCell ref="S8:W8"/>
    <mergeCell ref="X8:Y8"/>
    <mergeCell ref="N9:O9"/>
    <mergeCell ref="P9:R9"/>
    <mergeCell ref="S9:W9"/>
    <mergeCell ref="X9:Y9"/>
    <mergeCell ref="G5:X5"/>
    <mergeCell ref="Y5:Z5"/>
    <mergeCell ref="G6:L6"/>
    <mergeCell ref="O6:X6"/>
    <mergeCell ref="Y6:Z6"/>
    <mergeCell ref="N7:P7"/>
    <mergeCell ref="Q7:S7"/>
    <mergeCell ref="T7:V7"/>
    <mergeCell ref="W7:Z7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2025-10-20T17:21:49Z</dcterms:created>
  <dcterms:modified xsi:type="dcterms:W3CDTF">2025-11-10T19:44:53Z</dcterms:modified>
  <cp:category/>
  <cp:contentStatus/>
</cp:coreProperties>
</file>