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drawings/drawing9.xml" ContentType="application/vnd.openxmlformats-officedocument.drawing+xml"/>
  <Override PartName="/xl/charts/chart1.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alexa\OneDrive\Área de Trabalho\"/>
    </mc:Choice>
  </mc:AlternateContent>
  <xr:revisionPtr revIDLastSave="0" documentId="8_{8C4EA474-914E-4FCA-A9BE-029DE2E1C34D}" xr6:coauthVersionLast="47" xr6:coauthVersionMax="47" xr10:uidLastSave="{00000000-0000-0000-0000-000000000000}"/>
  <bookViews>
    <workbookView xWindow="-108" yWindow="-108" windowWidth="23256" windowHeight="12456" tabRatio="854" firstSheet="3" activeTab="3" xr2:uid="{00000000-000D-0000-FFFF-FFFF00000000}"/>
  </bookViews>
  <sheets>
    <sheet name="Project Charter" sheetId="16" r:id="rId1"/>
    <sheet name="WBS-MACRO-ATIVIDADE" sheetId="14" r:id="rId2"/>
    <sheet name="WBS_Detalhado (ordem etapas)" sheetId="1" r:id="rId3"/>
    <sheet name="WBS_Detalhado (ordem depend)" sheetId="13" r:id="rId4"/>
    <sheet name="SAM SRM" sheetId="23" r:id="rId5"/>
    <sheet name="Plano de Comunicação" sheetId="24" r:id="rId6"/>
    <sheet name="Planejamento de RH" sheetId="25" r:id="rId7"/>
    <sheet name="Organograma da Equipe" sheetId="26" r:id="rId8"/>
    <sheet name="Mapa Competência - Equipe" sheetId="27" r:id="rId9"/>
    <sheet name="Mapa de Responsabilidade" sheetId="28" r:id="rId10"/>
    <sheet name="Diagrama de Seta" sheetId="29" r:id="rId11"/>
    <sheet name="Diagrama de Rede de Precedência" sheetId="30" r:id="rId12"/>
    <sheet name="Orcado" sheetId="31" r:id="rId13"/>
    <sheet name="Realizado" sheetId="32" r:id="rId14"/>
    <sheet name="Gráfico -Status" sheetId="33" r:id="rId15"/>
    <sheet name="Param" sheetId="34" r:id="rId16"/>
    <sheet name="Capa" sheetId="35" r:id="rId17"/>
    <sheet name="Identificar" sheetId="36" r:id="rId18"/>
    <sheet name="Quantificar" sheetId="38" r:id="rId19"/>
    <sheet name="Gráfico de Gantt" sheetId="18" state="hidden" r:id="rId20"/>
    <sheet name="PV_dependência" sheetId="17" state="hidden" r:id="rId21"/>
    <sheet name="Cronograma_de_Custos (2)" sheetId="6" state="hidden" r:id="rId22"/>
  </sheets>
  <externalReferences>
    <externalReference r:id="rId23"/>
    <externalReference r:id="rId24"/>
    <externalReference r:id="rId25"/>
    <externalReference r:id="rId26"/>
    <externalReference r:id="rId27"/>
    <externalReference r:id="rId28"/>
  </externalReferences>
  <definedNames>
    <definedName name="A" localSheetId="4" hidden="1">{"'TG'!$A$1:$L$37"}</definedName>
    <definedName name="A" hidden="1">{"'TG'!$A$1:$L$37"}</definedName>
    <definedName name="_xlnm.Print_Area" localSheetId="21">'Cronograma_de_Custos (2)'!$B$2:$X$18</definedName>
    <definedName name="Comprar">[1]Param!#REF!</definedName>
    <definedName name="E"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19">[2]CronogramaDeProjeto!$E1</definedName>
    <definedName name="Início_do_projeto" localSheetId="4">'[3]Gráfico de Gantt'!$G$5</definedName>
    <definedName name="Início_do_projeto">'Gráfico de Gantt'!$G$5</definedName>
    <definedName name="Periodicidade">[4]Param!$AB$5:$AB$9</definedName>
    <definedName name="progresso_da_tarefa" localSheetId="19">[2]CronogramaDeProjeto!$D1</definedName>
    <definedName name="Semana_de_exibição" localSheetId="4">'[3]Gráfico de Gantt'!$G$6</definedName>
    <definedName name="Semana_de_exibição">'Gráfico de Gantt'!$G$6</definedName>
    <definedName name="Status">[1]Param!#REF!</definedName>
    <definedName name="t" localSheetId="4" hidden="1">{"'TG'!$A$1:$L$37"}</definedName>
    <definedName name="t" hidden="1">{"'TG'!$A$1:$L$37"}</definedName>
    <definedName name="término_da_tarefa" localSheetId="19">[2]CronogramaDeProjeto!$F1</definedName>
    <definedName name="VersaoExcel">[4]Param!$D$15:$E$15</definedName>
    <definedName name="VersaoSR">[4]Param!$C$24:$C$26</definedName>
  </definedNames>
  <calcPr calcId="191029"/>
  <pivotCaches>
    <pivotCache cacheId="0" r:id="rId2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 i="36" l="1"/>
  <c r="L26" i="36"/>
  <c r="A4" i="36"/>
  <c r="B6" i="33"/>
  <c r="B7" i="33" s="1"/>
  <c r="B5" i="33"/>
  <c r="D5" i="33" s="1"/>
  <c r="D4" i="33"/>
  <c r="F4" i="33" s="1"/>
  <c r="C4" i="33"/>
  <c r="F50" i="32"/>
  <c r="G50" i="32" s="1"/>
  <c r="B50" i="32"/>
  <c r="F49" i="32"/>
  <c r="B49" i="32"/>
  <c r="G48" i="32"/>
  <c r="H48" i="32" s="1"/>
  <c r="F48" i="32"/>
  <c r="I48" i="32" s="1"/>
  <c r="B48" i="32"/>
  <c r="H47" i="32"/>
  <c r="G47" i="32"/>
  <c r="F47" i="32"/>
  <c r="I47" i="32" s="1"/>
  <c r="B47" i="32"/>
  <c r="G46" i="32"/>
  <c r="H46" i="32" s="1"/>
  <c r="I46" i="32" s="1"/>
  <c r="F46" i="32"/>
  <c r="B46" i="32"/>
  <c r="F45" i="32"/>
  <c r="B45" i="32"/>
  <c r="F44" i="32"/>
  <c r="B44" i="32"/>
  <c r="F43" i="32"/>
  <c r="G43" i="32" s="1"/>
  <c r="B43" i="32"/>
  <c r="F42" i="32"/>
  <c r="G42" i="32" s="1"/>
  <c r="B42" i="32"/>
  <c r="F41" i="32"/>
  <c r="B41" i="32"/>
  <c r="G40" i="32"/>
  <c r="H40" i="32" s="1"/>
  <c r="F40" i="32"/>
  <c r="B40" i="32"/>
  <c r="G39" i="32"/>
  <c r="F39" i="32"/>
  <c r="B39" i="32"/>
  <c r="G38" i="32"/>
  <c r="H38" i="32" s="1"/>
  <c r="I38" i="32" s="1"/>
  <c r="F38" i="32"/>
  <c r="B38" i="32"/>
  <c r="F37" i="32"/>
  <c r="B37" i="32"/>
  <c r="F27" i="32"/>
  <c r="G26" i="32"/>
  <c r="H26" i="32" s="1"/>
  <c r="F25" i="32"/>
  <c r="G24" i="32"/>
  <c r="H24" i="32" s="1"/>
  <c r="G23" i="32"/>
  <c r="H23" i="32" s="1"/>
  <c r="F23" i="32"/>
  <c r="H22" i="32"/>
  <c r="G22" i="32"/>
  <c r="F21" i="32"/>
  <c r="H20" i="32"/>
  <c r="G20" i="32"/>
  <c r="F19" i="32"/>
  <c r="G19" i="32" s="1"/>
  <c r="H19" i="32" s="1"/>
  <c r="G18" i="32"/>
  <c r="H18" i="32" s="1"/>
  <c r="F17" i="32"/>
  <c r="G16" i="32"/>
  <c r="G17" i="32" s="1"/>
  <c r="G15" i="32"/>
  <c r="H15" i="32" s="1"/>
  <c r="F15" i="32"/>
  <c r="I15" i="32" s="1"/>
  <c r="H14" i="32"/>
  <c r="G14" i="32"/>
  <c r="F13" i="32"/>
  <c r="H12" i="32"/>
  <c r="G12" i="32"/>
  <c r="F11" i="32"/>
  <c r="B11" i="32"/>
  <c r="F9" i="32"/>
  <c r="G9" i="32" s="1"/>
  <c r="B9" i="32"/>
  <c r="D6" i="32"/>
  <c r="E5" i="32"/>
  <c r="D5" i="32"/>
  <c r="G4" i="32"/>
  <c r="H4" i="32" s="1"/>
  <c r="F4" i="32"/>
  <c r="C4" i="32"/>
  <c r="H3" i="32"/>
  <c r="G3" i="32"/>
  <c r="F3" i="32"/>
  <c r="E3" i="32"/>
  <c r="C3" i="32"/>
  <c r="B2" i="32"/>
  <c r="F44" i="31"/>
  <c r="G43" i="31"/>
  <c r="H43" i="31" s="1"/>
  <c r="F43" i="31"/>
  <c r="I43" i="31" s="1"/>
  <c r="G42" i="31"/>
  <c r="H42" i="31" s="1"/>
  <c r="F42" i="31"/>
  <c r="I42" i="31" s="1"/>
  <c r="G41" i="31"/>
  <c r="F41" i="31"/>
  <c r="G40" i="31"/>
  <c r="H40" i="31" s="1"/>
  <c r="F40" i="31"/>
  <c r="G39" i="31"/>
  <c r="F39" i="31"/>
  <c r="G38" i="31"/>
  <c r="H38" i="31" s="1"/>
  <c r="F38" i="31"/>
  <c r="I38" i="31" s="1"/>
  <c r="G37" i="31"/>
  <c r="F37" i="31"/>
  <c r="G36" i="31"/>
  <c r="H36" i="31" s="1"/>
  <c r="F36" i="31"/>
  <c r="G35" i="31"/>
  <c r="F35" i="31"/>
  <c r="G34" i="31"/>
  <c r="H34" i="31" s="1"/>
  <c r="F34" i="31"/>
  <c r="I34" i="31" s="1"/>
  <c r="G33" i="31"/>
  <c r="F33" i="31"/>
  <c r="G32" i="31"/>
  <c r="H32" i="31" s="1"/>
  <c r="F32" i="31"/>
  <c r="G31" i="31"/>
  <c r="F31" i="31"/>
  <c r="F27" i="31"/>
  <c r="G26" i="31"/>
  <c r="G27" i="31" s="1"/>
  <c r="F25" i="31"/>
  <c r="G25" i="31" s="1"/>
  <c r="G24" i="31"/>
  <c r="H24" i="31" s="1"/>
  <c r="F23" i="31"/>
  <c r="G22" i="31"/>
  <c r="H22" i="31" s="1"/>
  <c r="F21" i="31"/>
  <c r="H20" i="31"/>
  <c r="G20" i="31"/>
  <c r="F19" i="31"/>
  <c r="G18" i="31"/>
  <c r="H18" i="31" s="1"/>
  <c r="F17" i="31"/>
  <c r="G17" i="31" s="1"/>
  <c r="G16" i="31"/>
  <c r="H16" i="31" s="1"/>
  <c r="G15" i="31"/>
  <c r="F15" i="31"/>
  <c r="G14" i="31"/>
  <c r="H14" i="31" s="1"/>
  <c r="F13" i="31"/>
  <c r="H12" i="31"/>
  <c r="G12" i="31"/>
  <c r="F11" i="31"/>
  <c r="F5" i="31" s="1"/>
  <c r="G10" i="31"/>
  <c r="H10" i="31" s="1"/>
  <c r="I9" i="31"/>
  <c r="D6" i="31"/>
  <c r="E6" i="31" s="1"/>
  <c r="E5" i="31"/>
  <c r="D5" i="31"/>
  <c r="F4" i="31"/>
  <c r="G4" i="31" s="1"/>
  <c r="H4" i="31" s="1"/>
  <c r="C4" i="31"/>
  <c r="E3" i="31"/>
  <c r="F3" i="31" s="1"/>
  <c r="G3" i="31" s="1"/>
  <c r="H3" i="31" s="1"/>
  <c r="C3" i="31"/>
  <c r="F5" i="33" l="1"/>
  <c r="B8" i="33"/>
  <c r="C7" i="33"/>
  <c r="D7" i="33"/>
  <c r="C6" i="33"/>
  <c r="C5" i="33"/>
  <c r="D6" i="33"/>
  <c r="E4" i="33"/>
  <c r="I42" i="32"/>
  <c r="H42" i="32"/>
  <c r="I45" i="32"/>
  <c r="H43" i="32"/>
  <c r="I43" i="32" s="1"/>
  <c r="I11" i="32"/>
  <c r="H17" i="32"/>
  <c r="I17" i="32" s="1"/>
  <c r="I40" i="32"/>
  <c r="H9" i="32"/>
  <c r="I9" i="32"/>
  <c r="I39" i="32"/>
  <c r="I23" i="32"/>
  <c r="I44" i="32"/>
  <c r="H50" i="32"/>
  <c r="I50" i="32" s="1"/>
  <c r="E6" i="32"/>
  <c r="G37" i="32"/>
  <c r="H37" i="32" s="1"/>
  <c r="G45" i="32"/>
  <c r="H45" i="32" s="1"/>
  <c r="G13" i="32"/>
  <c r="H13" i="32" s="1"/>
  <c r="G21" i="32"/>
  <c r="H21" i="32" s="1"/>
  <c r="F5" i="32"/>
  <c r="G11" i="32"/>
  <c r="H11" i="32" s="1"/>
  <c r="H16" i="32"/>
  <c r="G27" i="32"/>
  <c r="H27" i="32" s="1"/>
  <c r="H39" i="32"/>
  <c r="G44" i="32"/>
  <c r="H44" i="32" s="1"/>
  <c r="G41" i="32"/>
  <c r="H41" i="32" s="1"/>
  <c r="G49" i="32"/>
  <c r="H49" i="32" s="1"/>
  <c r="I19" i="32"/>
  <c r="G25" i="32"/>
  <c r="H17" i="31"/>
  <c r="I17" i="31"/>
  <c r="H25" i="31"/>
  <c r="I25" i="31"/>
  <c r="I41" i="31"/>
  <c r="F6" i="31"/>
  <c r="I21" i="31"/>
  <c r="I31" i="31"/>
  <c r="I15" i="31"/>
  <c r="I32" i="31"/>
  <c r="I36" i="31"/>
  <c r="I40" i="31"/>
  <c r="I44" i="31"/>
  <c r="G44" i="31"/>
  <c r="H44" i="31" s="1"/>
  <c r="G23" i="31"/>
  <c r="H15" i="31"/>
  <c r="H31" i="31"/>
  <c r="H33" i="31"/>
  <c r="I33" i="31" s="1"/>
  <c r="H35" i="31"/>
  <c r="I35" i="31" s="1"/>
  <c r="H37" i="31"/>
  <c r="I37" i="31" s="1"/>
  <c r="H39" i="31"/>
  <c r="I39" i="31" s="1"/>
  <c r="H41" i="31"/>
  <c r="G13" i="31"/>
  <c r="H13" i="31" s="1"/>
  <c r="G21" i="31"/>
  <c r="H21" i="31" s="1"/>
  <c r="H26" i="31"/>
  <c r="H27" i="31" s="1"/>
  <c r="I27" i="31" s="1"/>
  <c r="G11" i="31"/>
  <c r="G19" i="31"/>
  <c r="H19" i="31" s="1"/>
  <c r="C8" i="33" l="1"/>
  <c r="C9" i="33" s="1"/>
  <c r="D8" i="33"/>
  <c r="D9" i="33" s="1"/>
  <c r="F6" i="33"/>
  <c r="E5" i="33"/>
  <c r="E6" i="33" s="1"/>
  <c r="E7" i="33" s="1"/>
  <c r="H4" i="33"/>
  <c r="G4" i="33"/>
  <c r="I13" i="32"/>
  <c r="I21" i="32"/>
  <c r="I27" i="32"/>
  <c r="G5" i="32"/>
  <c r="I5" i="32" s="1"/>
  <c r="H5" i="32"/>
  <c r="D59" i="32" s="1"/>
  <c r="F6" i="32"/>
  <c r="H25" i="32"/>
  <c r="I25" i="32" s="1"/>
  <c r="I49" i="32"/>
  <c r="I37" i="32"/>
  <c r="I41" i="32"/>
  <c r="I19" i="31"/>
  <c r="G6" i="31"/>
  <c r="I13" i="31"/>
  <c r="H11" i="31"/>
  <c r="G5" i="31"/>
  <c r="H23" i="31"/>
  <c r="I23" i="31" s="1"/>
  <c r="E8" i="33" l="1"/>
  <c r="C10" i="33"/>
  <c r="H6" i="33"/>
  <c r="G6" i="33"/>
  <c r="F7" i="33"/>
  <c r="G5" i="33"/>
  <c r="H5" i="33"/>
  <c r="G6" i="32"/>
  <c r="H6" i="32" s="1"/>
  <c r="D57" i="32"/>
  <c r="D53" i="31"/>
  <c r="D51" i="31"/>
  <c r="H5" i="31"/>
  <c r="I5" i="31" s="1"/>
  <c r="I11" i="31"/>
  <c r="H7" i="33" l="1"/>
  <c r="G7" i="33"/>
  <c r="F8" i="33"/>
  <c r="D58" i="32"/>
  <c r="H6" i="31"/>
  <c r="D52" i="31" s="1"/>
  <c r="H8" i="33" l="1"/>
  <c r="G8" i="33"/>
  <c r="K62" i="1" l="1"/>
  <c r="K57" i="1"/>
  <c r="K51" i="1"/>
  <c r="K46" i="1"/>
  <c r="K41" i="1"/>
  <c r="K36" i="1"/>
  <c r="K26" i="1"/>
  <c r="K31" i="1"/>
  <c r="K20" i="1"/>
  <c r="K15" i="1"/>
  <c r="K10" i="1"/>
  <c r="K63" i="1" s="1"/>
  <c r="J35" i="18"/>
  <c r="J34" i="18"/>
  <c r="J33" i="18"/>
  <c r="J32" i="18"/>
  <c r="J31" i="18"/>
  <c r="J30" i="18"/>
  <c r="J29" i="18"/>
  <c r="J28" i="18"/>
  <c r="J22" i="18"/>
  <c r="J16" i="18"/>
  <c r="J10" i="18"/>
  <c r="J9" i="18"/>
  <c r="G11" i="18"/>
  <c r="H11" i="18" s="1"/>
  <c r="H18" i="6"/>
  <c r="L18" i="6"/>
  <c r="P18" i="6"/>
  <c r="T18" i="6"/>
  <c r="X18" i="6"/>
  <c r="K7" i="18"/>
  <c r="L7" i="18" s="1"/>
  <c r="J11" i="18"/>
  <c r="J23" i="18"/>
  <c r="J12" i="18"/>
  <c r="J24" i="18"/>
  <c r="J15" i="18"/>
  <c r="J13" i="18"/>
  <c r="J25" i="18"/>
  <c r="J17" i="18"/>
  <c r="J14" i="18"/>
  <c r="J18" i="18"/>
  <c r="J27" i="18"/>
  <c r="J26" i="18"/>
  <c r="J19" i="18"/>
  <c r="J20" i="18"/>
  <c r="J21" i="18"/>
  <c r="L8" i="18" l="1"/>
  <c r="M7" i="18"/>
  <c r="K6" i="18"/>
  <c r="K8" i="18"/>
  <c r="M8" i="18" l="1"/>
  <c r="N7" i="18"/>
  <c r="O7" i="18" l="1"/>
  <c r="N8" i="18"/>
  <c r="O8" i="18" l="1"/>
  <c r="P7" i="18"/>
  <c r="P8" i="18" l="1"/>
  <c r="Q7" i="18"/>
  <c r="R7" i="18" l="1"/>
  <c r="Q8" i="18"/>
  <c r="R6" i="18" l="1"/>
  <c r="S7" i="18"/>
  <c r="R8" i="18"/>
  <c r="T7" i="18" l="1"/>
  <c r="S8" i="18"/>
  <c r="U7" i="18" l="1"/>
  <c r="T8" i="18"/>
  <c r="U8" i="18" l="1"/>
  <c r="V7" i="18"/>
  <c r="W7" i="18" l="1"/>
  <c r="V8" i="18"/>
  <c r="X7" i="18" l="1"/>
  <c r="W8" i="18"/>
  <c r="X8" i="18" l="1"/>
  <c r="Y7" i="18"/>
  <c r="Y6" i="18" l="1"/>
  <c r="Z7" i="18"/>
  <c r="Y8" i="18"/>
  <c r="Z8" i="18" l="1"/>
  <c r="AA7" i="18"/>
  <c r="AA8" i="18" l="1"/>
  <c r="AB7" i="18"/>
  <c r="AC7" i="18" l="1"/>
  <c r="AB8" i="18"/>
  <c r="AC8" i="18" l="1"/>
  <c r="AD7" i="18"/>
  <c r="AE7" i="18" l="1"/>
  <c r="AD8" i="18"/>
  <c r="AF7" i="18" l="1"/>
  <c r="AE8" i="18"/>
  <c r="AF6" i="18" l="1"/>
  <c r="AG7" i="18"/>
  <c r="AF8" i="18"/>
  <c r="AH7" i="18" l="1"/>
  <c r="AG8" i="18"/>
  <c r="AI7" i="18" l="1"/>
  <c r="AH8" i="18"/>
  <c r="AI8" i="18" l="1"/>
  <c r="AJ7" i="18"/>
  <c r="AK7" i="18" l="1"/>
  <c r="AJ8" i="18"/>
  <c r="AL7" i="18" l="1"/>
  <c r="AK8" i="18"/>
  <c r="AL8" i="18" l="1"/>
  <c r="AM7" i="18"/>
  <c r="AN7" i="18" l="1"/>
  <c r="AM6" i="18"/>
  <c r="AM8" i="18"/>
  <c r="AO7" i="18" l="1"/>
  <c r="AN8" i="18"/>
  <c r="AO8" i="18" l="1"/>
  <c r="AP7" i="18"/>
  <c r="AQ7" i="18" l="1"/>
  <c r="AP8" i="18"/>
  <c r="AR7" i="18" l="1"/>
  <c r="AQ8" i="18"/>
  <c r="AR8" i="18" l="1"/>
  <c r="AS7" i="18"/>
  <c r="AT7" i="18" l="1"/>
  <c r="AS8" i="18"/>
  <c r="AT6" i="18" l="1"/>
  <c r="AT8" i="18"/>
  <c r="AU7" i="18"/>
  <c r="AU8" i="18" l="1"/>
  <c r="AV7" i="18"/>
  <c r="AW7" i="18" l="1"/>
  <c r="AV8" i="18"/>
  <c r="AW8" i="18" l="1"/>
  <c r="AX7" i="18"/>
  <c r="AX8" i="18" l="1"/>
  <c r="AY7" i="18"/>
  <c r="AZ7" i="18" l="1"/>
  <c r="AY8" i="18"/>
  <c r="BA7" i="18" l="1"/>
  <c r="AZ8" i="18"/>
  <c r="BA6" i="18" l="1"/>
  <c r="BB7" i="18"/>
  <c r="BA8" i="18"/>
  <c r="BB8" i="18" l="1"/>
  <c r="BC7" i="18"/>
  <c r="BD7" i="18" l="1"/>
  <c r="BC8" i="18"/>
  <c r="BE7" i="18" l="1"/>
  <c r="BD8" i="18"/>
  <c r="BF7" i="18" l="1"/>
  <c r="BE8" i="18"/>
  <c r="BF8" i="18" l="1"/>
  <c r="BG7" i="18"/>
  <c r="BG8" i="18" l="1"/>
  <c r="BH7" i="18"/>
  <c r="BH6" i="18" l="1"/>
  <c r="BH8" i="18"/>
  <c r="BI7" i="18"/>
  <c r="BI8" i="18" l="1"/>
  <c r="BJ7" i="18"/>
  <c r="BJ8" i="18" l="1"/>
  <c r="BK7" i="18"/>
  <c r="BK8" i="18" l="1"/>
  <c r="BL7" i="18"/>
  <c r="BM7" i="18" l="1"/>
  <c r="BL8" i="18"/>
  <c r="BN7" i="18" l="1"/>
  <c r="BN8" i="18" s="1"/>
  <c r="BM8"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Eduardo Montes, PMP</author>
  </authors>
  <commentList>
    <comment ref="C9" authorId="0" shapeId="0" xr:uid="{9F2C6DE6-13BE-4DE1-8DBC-EC1F2197C81D}">
      <text>
        <r>
          <rPr>
            <b/>
            <sz val="9"/>
            <color indexed="81"/>
            <rFont val="Tahoma"/>
            <family val="2"/>
          </rPr>
          <t>Eduardo Montes, PMP:</t>
        </r>
        <r>
          <rPr>
            <sz val="9"/>
            <color indexed="81"/>
            <rFont val="Tahoma"/>
            <family val="2"/>
          </rPr>
          <t xml:space="preserve">
Explique o ganho financeiro e forma de cálculo</t>
        </r>
      </text>
    </comment>
    <comment ref="B10" authorId="0" shapeId="0" xr:uid="{6CD79880-3B61-4C77-895D-16E38C7C2399}">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1" authorId="0" shapeId="0" xr:uid="{840B62D4-9C8C-4BCC-83F0-E9E92C663E49}">
      <text>
        <r>
          <rPr>
            <b/>
            <sz val="9"/>
            <color indexed="81"/>
            <rFont val="Tahoma"/>
            <family val="2"/>
          </rPr>
          <t>Eduardo Montes, PMP:</t>
        </r>
        <r>
          <rPr>
            <sz val="9"/>
            <color indexed="81"/>
            <rFont val="Tahoma"/>
            <family val="2"/>
          </rPr>
          <t xml:space="preserve">
Explique o ganho financeiro e forma de cálculo</t>
        </r>
      </text>
    </comment>
    <comment ref="B12" authorId="0" shapeId="0" xr:uid="{2276099D-E18F-4202-8E86-C01DAE5C4582}">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3" authorId="0" shapeId="0" xr:uid="{F8ADCBC6-9AC3-4537-8550-5CE8ADC7A1DC}">
      <text>
        <r>
          <rPr>
            <b/>
            <sz val="9"/>
            <color indexed="81"/>
            <rFont val="Tahoma"/>
            <family val="2"/>
          </rPr>
          <t>Eduardo Montes, PMP:</t>
        </r>
        <r>
          <rPr>
            <sz val="9"/>
            <color indexed="81"/>
            <rFont val="Tahoma"/>
            <family val="2"/>
          </rPr>
          <t xml:space="preserve">
Explique o ganho financeiro e forma de cálculo</t>
        </r>
      </text>
    </comment>
    <comment ref="B14" authorId="0" shapeId="0" xr:uid="{CAB58781-9AA6-4D82-A82A-270C07345321}">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5" authorId="0" shapeId="0" xr:uid="{8F27902E-9750-4EAB-B464-FACD31986330}">
      <text>
        <r>
          <rPr>
            <b/>
            <sz val="9"/>
            <color indexed="81"/>
            <rFont val="Tahoma"/>
            <family val="2"/>
          </rPr>
          <t>Eduardo Montes, PMP:</t>
        </r>
        <r>
          <rPr>
            <sz val="9"/>
            <color indexed="81"/>
            <rFont val="Tahoma"/>
            <family val="2"/>
          </rPr>
          <t xml:space="preserve">
Explique o ganho financeiro e forma de cálculo</t>
        </r>
      </text>
    </comment>
    <comment ref="B16" authorId="0" shapeId="0" xr:uid="{54D344E7-CA67-4FEF-9850-35E328F845AF}">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7" authorId="0" shapeId="0" xr:uid="{9C18083D-6FD7-4CE8-AE76-6E7B5E80404C}">
      <text>
        <r>
          <rPr>
            <b/>
            <sz val="9"/>
            <color indexed="81"/>
            <rFont val="Tahoma"/>
            <family val="2"/>
          </rPr>
          <t>Eduardo Montes, PMP:</t>
        </r>
        <r>
          <rPr>
            <sz val="9"/>
            <color indexed="81"/>
            <rFont val="Tahoma"/>
            <family val="2"/>
          </rPr>
          <t xml:space="preserve">
Explique o ganho financeiro e forma de cálculo</t>
        </r>
      </text>
    </comment>
    <comment ref="B18" authorId="0" shapeId="0" xr:uid="{0A10C604-3DB6-405B-ACEC-0B5AF8F0274E}">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9" authorId="0" shapeId="0" xr:uid="{DC949C11-3C9C-4924-9999-4E2D240418B9}">
      <text>
        <r>
          <rPr>
            <b/>
            <sz val="9"/>
            <color indexed="81"/>
            <rFont val="Tahoma"/>
            <family val="2"/>
          </rPr>
          <t>Eduardo Montes, PMP:</t>
        </r>
        <r>
          <rPr>
            <sz val="9"/>
            <color indexed="81"/>
            <rFont val="Tahoma"/>
            <family val="2"/>
          </rPr>
          <t xml:space="preserve">
Explique o ganho financeiro e forma de cálculo</t>
        </r>
      </text>
    </comment>
    <comment ref="B20" authorId="0" shapeId="0" xr:uid="{23859B99-5BA6-44BA-BBCE-5D633AC99148}">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1" authorId="0" shapeId="0" xr:uid="{BF5C21BA-85C0-4B0C-A6EC-47FF5626806E}">
      <text>
        <r>
          <rPr>
            <b/>
            <sz val="9"/>
            <color indexed="81"/>
            <rFont val="Tahoma"/>
            <family val="2"/>
          </rPr>
          <t>Eduardo Montes, PMP:</t>
        </r>
        <r>
          <rPr>
            <sz val="9"/>
            <color indexed="81"/>
            <rFont val="Tahoma"/>
            <family val="2"/>
          </rPr>
          <t xml:space="preserve">
Explique o ganho financeiro e forma de cálculo</t>
        </r>
      </text>
    </comment>
    <comment ref="B22" authorId="0" shapeId="0" xr:uid="{6FC0119E-EE24-46B6-BB88-73E1C11577EB}">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3" authorId="0" shapeId="0" xr:uid="{E548DA3E-BDA4-422D-8CD5-5A6856E5049B}">
      <text>
        <r>
          <rPr>
            <b/>
            <sz val="9"/>
            <color indexed="81"/>
            <rFont val="Tahoma"/>
            <family val="2"/>
          </rPr>
          <t>Eduardo Montes, PMP:</t>
        </r>
        <r>
          <rPr>
            <sz val="9"/>
            <color indexed="81"/>
            <rFont val="Tahoma"/>
            <family val="2"/>
          </rPr>
          <t xml:space="preserve">
Explique o ganho financeiro e forma de cálculo</t>
        </r>
      </text>
    </comment>
    <comment ref="B24" authorId="0" shapeId="0" xr:uid="{951137E0-75AD-4E7E-808F-C402794B00AC}">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5" authorId="0" shapeId="0" xr:uid="{8700645A-127A-46F8-A8B1-3CBB3D4EB556}">
      <text>
        <r>
          <rPr>
            <b/>
            <sz val="9"/>
            <color indexed="81"/>
            <rFont val="Tahoma"/>
            <family val="2"/>
          </rPr>
          <t>Eduardo Montes, PMP:</t>
        </r>
        <r>
          <rPr>
            <sz val="9"/>
            <color indexed="81"/>
            <rFont val="Tahoma"/>
            <family val="2"/>
          </rPr>
          <t xml:space="preserve">
Explique o ganho financeiro e forma de cálculo</t>
        </r>
      </text>
    </comment>
    <comment ref="B26" authorId="0" shapeId="0" xr:uid="{3C7C447D-2CDD-4CF8-B41D-E83DE89BA0F7}">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7" authorId="0" shapeId="0" xr:uid="{A387D4A0-6447-4B3B-B191-38E7A1F4A024}">
      <text>
        <r>
          <rPr>
            <b/>
            <sz val="9"/>
            <color indexed="81"/>
            <rFont val="Tahoma"/>
            <family val="2"/>
          </rPr>
          <t>Eduardo Montes, PMP:</t>
        </r>
        <r>
          <rPr>
            <sz val="9"/>
            <color indexed="81"/>
            <rFont val="Tahoma"/>
            <family val="2"/>
          </rPr>
          <t xml:space="preserve">
Explique o ganho financeiro e forma de cálculo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Eduardo Montes, PMP</author>
  </authors>
  <commentList>
    <comment ref="C9" authorId="0" shapeId="0" xr:uid="{A5B94961-AE52-4451-BFCD-B4AEBF1320B1}">
      <text>
        <r>
          <rPr>
            <b/>
            <sz val="9"/>
            <color indexed="81"/>
            <rFont val="Tahoma"/>
            <family val="2"/>
          </rPr>
          <t>Eduardo Montes, PMP:</t>
        </r>
        <r>
          <rPr>
            <sz val="9"/>
            <color indexed="81"/>
            <rFont val="Tahoma"/>
            <family val="2"/>
          </rPr>
          <t xml:space="preserve">
Explique o ganho financeiro e forma de cálculo</t>
        </r>
      </text>
    </comment>
    <comment ref="C11" authorId="0" shapeId="0" xr:uid="{23E1F0C3-8C1B-4CCD-968A-B3C98AC5E66D}">
      <text>
        <r>
          <rPr>
            <b/>
            <sz val="9"/>
            <color indexed="81"/>
            <rFont val="Tahoma"/>
            <family val="2"/>
          </rPr>
          <t>Eduardo Montes, PMP:</t>
        </r>
        <r>
          <rPr>
            <sz val="9"/>
            <color indexed="81"/>
            <rFont val="Tahoma"/>
            <family val="2"/>
          </rPr>
          <t xml:space="preserve">
Explique o ganho financeiro e forma de cálculo</t>
        </r>
      </text>
    </comment>
    <comment ref="C13" authorId="0" shapeId="0" xr:uid="{55842CF4-BB32-4E93-A5ED-A8B1C02AD266}">
      <text>
        <r>
          <rPr>
            <b/>
            <sz val="9"/>
            <color indexed="81"/>
            <rFont val="Tahoma"/>
            <family val="2"/>
          </rPr>
          <t>Eduardo Montes, PMP:</t>
        </r>
        <r>
          <rPr>
            <sz val="9"/>
            <color indexed="81"/>
            <rFont val="Tahoma"/>
            <family val="2"/>
          </rPr>
          <t xml:space="preserve">
Explique o ganho financeiro e forma de cálculo</t>
        </r>
      </text>
    </comment>
    <comment ref="C15" authorId="0" shapeId="0" xr:uid="{8C73715E-5227-4FE9-8658-AF3C9A85FCE8}">
      <text>
        <r>
          <rPr>
            <b/>
            <sz val="9"/>
            <color indexed="81"/>
            <rFont val="Tahoma"/>
            <family val="2"/>
          </rPr>
          <t>Eduardo Montes, PMP:</t>
        </r>
        <r>
          <rPr>
            <sz val="9"/>
            <color indexed="81"/>
            <rFont val="Tahoma"/>
            <family val="2"/>
          </rPr>
          <t xml:space="preserve">
Explique o ganho financeiro e forma de cálculo</t>
        </r>
      </text>
    </comment>
    <comment ref="C17" authorId="0" shapeId="0" xr:uid="{461B02C7-28C1-4FA9-B450-DC4066110E8D}">
      <text>
        <r>
          <rPr>
            <b/>
            <sz val="9"/>
            <color indexed="81"/>
            <rFont val="Tahoma"/>
            <family val="2"/>
          </rPr>
          <t>Eduardo Montes, PMP:</t>
        </r>
        <r>
          <rPr>
            <sz val="9"/>
            <color indexed="81"/>
            <rFont val="Tahoma"/>
            <family val="2"/>
          </rPr>
          <t xml:space="preserve">
Explique o ganho financeiro e forma de cálculo</t>
        </r>
      </text>
    </comment>
    <comment ref="C19" authorId="0" shapeId="0" xr:uid="{8573C330-653D-4400-B830-97FEF4AA6FB0}">
      <text>
        <r>
          <rPr>
            <b/>
            <sz val="9"/>
            <color indexed="81"/>
            <rFont val="Tahoma"/>
            <family val="2"/>
          </rPr>
          <t>Eduardo Montes, PMP:</t>
        </r>
        <r>
          <rPr>
            <sz val="9"/>
            <color indexed="81"/>
            <rFont val="Tahoma"/>
            <family val="2"/>
          </rPr>
          <t xml:space="preserve">
Explique o ganho financeiro e forma de cálculo</t>
        </r>
      </text>
    </comment>
    <comment ref="C21" authorId="0" shapeId="0" xr:uid="{D75FBCB0-62AC-49CC-A46F-0B3A7BFF765D}">
      <text>
        <r>
          <rPr>
            <b/>
            <sz val="9"/>
            <color indexed="81"/>
            <rFont val="Tahoma"/>
            <family val="2"/>
          </rPr>
          <t>Eduardo Montes, PMP:</t>
        </r>
        <r>
          <rPr>
            <sz val="9"/>
            <color indexed="81"/>
            <rFont val="Tahoma"/>
            <family val="2"/>
          </rPr>
          <t xml:space="preserve">
Explique o ganho financeiro e forma de cálculo</t>
        </r>
      </text>
    </comment>
    <comment ref="C23" authorId="0" shapeId="0" xr:uid="{F521929E-17A1-4282-8327-6C768C37AF62}">
      <text>
        <r>
          <rPr>
            <b/>
            <sz val="9"/>
            <color indexed="81"/>
            <rFont val="Tahoma"/>
            <family val="2"/>
          </rPr>
          <t>Eduardo Montes, PMP:</t>
        </r>
        <r>
          <rPr>
            <sz val="9"/>
            <color indexed="81"/>
            <rFont val="Tahoma"/>
            <family val="2"/>
          </rPr>
          <t xml:space="preserve">
Explique o ganho financeiro e forma de cálculo</t>
        </r>
      </text>
    </comment>
    <comment ref="C25" authorId="0" shapeId="0" xr:uid="{557E6534-F2B1-492F-88FD-1FA9E7169339}">
      <text>
        <r>
          <rPr>
            <b/>
            <sz val="9"/>
            <color indexed="81"/>
            <rFont val="Tahoma"/>
            <family val="2"/>
          </rPr>
          <t>Eduardo Montes, PMP:</t>
        </r>
        <r>
          <rPr>
            <sz val="9"/>
            <color indexed="81"/>
            <rFont val="Tahoma"/>
            <family val="2"/>
          </rPr>
          <t xml:space="preserve">
Explique o ganho financeiro e forma de cálculo</t>
        </r>
      </text>
    </comment>
    <comment ref="C27" authorId="0" shapeId="0" xr:uid="{5C10C26E-4B42-48CA-8C9D-075A588E15D2}">
      <text>
        <r>
          <rPr>
            <b/>
            <sz val="9"/>
            <color indexed="81"/>
            <rFont val="Tahoma"/>
            <family val="2"/>
          </rPr>
          <t>Eduardo Montes, PMP:</t>
        </r>
        <r>
          <rPr>
            <sz val="9"/>
            <color indexed="81"/>
            <rFont val="Tahoma"/>
            <family val="2"/>
          </rPr>
          <t xml:space="preserve">
Explique o ganho financeiro e forma de cálculo</t>
        </r>
      </text>
    </comment>
  </commentList>
</comments>
</file>

<file path=xl/sharedStrings.xml><?xml version="1.0" encoding="utf-8"?>
<sst xmlns="http://schemas.openxmlformats.org/spreadsheetml/2006/main" count="1872" uniqueCount="828">
  <si>
    <t>4.1 Plano de ação detalhado da WBS (com dependência, tempo e recurso)</t>
  </si>
  <si>
    <t>FAREMOS MAIS PARA FRENTE</t>
  </si>
  <si>
    <t>Ref</t>
  </si>
  <si>
    <t xml:space="preserve">Etapas – Atividades - </t>
  </si>
  <si>
    <t>Dependência</t>
  </si>
  <si>
    <t>Conclusão</t>
  </si>
  <si>
    <t>Responsável</t>
  </si>
  <si>
    <t xml:space="preserve">Recursos                                    </t>
  </si>
  <si>
    <t>Custos</t>
  </si>
  <si>
    <t>Obs</t>
  </si>
  <si>
    <t>Rede de Precedência de Atividades</t>
  </si>
  <si>
    <t>Iniciação</t>
  </si>
  <si>
    <t>Atividades</t>
  </si>
  <si>
    <t>1.1</t>
  </si>
  <si>
    <t>Definir os objetivos do aplicativo e sua proposta de valor</t>
  </si>
  <si>
    <t>2ª</t>
  </si>
  <si>
    <t>GERENTE DE PROJETO</t>
  </si>
  <si>
    <t>Pessoas</t>
  </si>
  <si>
    <t>1.2</t>
  </si>
  <si>
    <t>Identificar as principais funcionalidades e recursos a serem incluídos</t>
  </si>
  <si>
    <t>Planejamento</t>
  </si>
  <si>
    <t>1.3</t>
  </si>
  <si>
    <t>Formar uma equipe de desenvolvimento e design</t>
  </si>
  <si>
    <t>Design e Prototipagem</t>
  </si>
  <si>
    <t>Desenvolvimento</t>
  </si>
  <si>
    <t>2.1</t>
  </si>
  <si>
    <t>Realizar uma análise de mercado para entender concorrentes e demandas</t>
  </si>
  <si>
    <t>Integração com sistemas de monitoramento de saúde</t>
  </si>
  <si>
    <t>2.2</t>
  </si>
  <si>
    <t>Definir os requisitos detalhados do aplicativo (escopo)</t>
  </si>
  <si>
    <t>Testes</t>
  </si>
  <si>
    <t>2.2.1</t>
  </si>
  <si>
    <t>Dicas de saúde e bem-estar</t>
  </si>
  <si>
    <t>2.2.2</t>
  </si>
  <si>
    <t>Planos de exercícios físicos personalizados</t>
  </si>
  <si>
    <t>1ª</t>
  </si>
  <si>
    <t>2.2.3</t>
  </si>
  <si>
    <t>Mapas com locais de academias e parques</t>
  </si>
  <si>
    <t>2.2.4</t>
  </si>
  <si>
    <t>Avaliação e Aperfeiçoamento</t>
  </si>
  <si>
    <t>Marketing e Divulgação</t>
  </si>
  <si>
    <t>Criar um cronograma detalhado com marcos e prazos</t>
  </si>
  <si>
    <t xml:space="preserve"> </t>
  </si>
  <si>
    <t>3.1</t>
  </si>
  <si>
    <t>Realizar o design da interface do usuário (UI)</t>
  </si>
  <si>
    <t>DESIGN</t>
  </si>
  <si>
    <t>3.1.1</t>
  </si>
  <si>
    <t>Navegação simples entre as funcionalidades</t>
  </si>
  <si>
    <t>3.1.2</t>
  </si>
  <si>
    <t>Criar protótipos interativos para validar o fluxo de usuário</t>
  </si>
  <si>
    <t>3.2</t>
  </si>
  <si>
    <t xml:space="preserve"> Experiência do usuário (UX)</t>
  </si>
  <si>
    <t>3.2.1</t>
  </si>
  <si>
    <t>Interface limpa e intuitiva</t>
  </si>
  <si>
    <t>3.2.2</t>
  </si>
  <si>
    <t>Teste de UI / UX</t>
  </si>
  <si>
    <t>4.1</t>
  </si>
  <si>
    <t>Desenvolver a estrutura do aplicativo</t>
  </si>
  <si>
    <t>DESENVOLVIMENTO</t>
  </si>
  <si>
    <t>4.1.2</t>
  </si>
  <si>
    <t>Front-end: Interface do usuário e interações</t>
  </si>
  <si>
    <t>4.2</t>
  </si>
  <si>
    <t>Implementar as funcionalidades principais</t>
  </si>
  <si>
    <t>4.2.1</t>
  </si>
  <si>
    <t>Módulo de dicas de saúde</t>
  </si>
  <si>
    <t>4.2.2</t>
  </si>
  <si>
    <t>Gerador de planos de exercícios</t>
  </si>
  <si>
    <t>4.2.3</t>
  </si>
  <si>
    <t>Integração com APIs de mapas para localização de academias e parques</t>
  </si>
  <si>
    <t>5.1</t>
  </si>
  <si>
    <t>Integrar o aplicativo com sistemas de monitoramento de saúde, como dispositivos wearable ou aplicativos de rastreamento</t>
  </si>
  <si>
    <t>SEGURANÇA</t>
  </si>
  <si>
    <t>5.2</t>
  </si>
  <si>
    <t>Garantir a segurança e privacidade dos dados do usuário</t>
  </si>
  <si>
    <t>5.3</t>
  </si>
  <si>
    <t>Testar a integração para assegurar que os dados são sincronizados corretamente</t>
  </si>
  <si>
    <t>6.1</t>
  </si>
  <si>
    <t>Realizar testes de qualidade e desempenho em diversas plataformas (iOS, Android)</t>
  </si>
  <si>
    <t>QUALIDADE</t>
  </si>
  <si>
    <t>6.1.2</t>
  </si>
  <si>
    <t>Testar a usabilidade do aplicativo com usuários reais</t>
  </si>
  <si>
    <t>6.1.3</t>
  </si>
  <si>
    <t>Identificar e corrigir bugs e problemas de interface</t>
  </si>
  <si>
    <t>7.1.1</t>
  </si>
  <si>
    <t>Preparar a infraestrutura para o lançamento nas lojas de aplicativos (App Store, Google Play)</t>
  </si>
  <si>
    <t>REDES</t>
  </si>
  <si>
    <t>7.1.2</t>
  </si>
  <si>
    <t>Criar materiais de marketing, como vídeos promocionais e descrições claras</t>
  </si>
  <si>
    <t>COMERCIAL</t>
  </si>
  <si>
    <t>.</t>
  </si>
  <si>
    <t>7.1.3</t>
  </si>
  <si>
    <t>Submeter o aplicativo para revisão nas lojas de aplicativos</t>
  </si>
  <si>
    <t>8.1.1</t>
  </si>
  <si>
    <t>EQUIPE TÉCNICA</t>
  </si>
  <si>
    <t>8.1.2</t>
  </si>
  <si>
    <t>Realizar atualizações periódicas para adicionar novas funcionalidades e melhorias</t>
  </si>
  <si>
    <t>8.1.3</t>
  </si>
  <si>
    <t>Oferecer suporte ao cliente para solucionar problemas e responder dúvidas</t>
  </si>
  <si>
    <t>9.1.1</t>
  </si>
  <si>
    <t>Criar estratégias de marketing digital para aumentar a visibilidade do aplicativo</t>
  </si>
  <si>
    <t>9.1.2</t>
  </si>
  <si>
    <t>Colaborar com influenciadores de saúde e bem-estar para promoção</t>
  </si>
  <si>
    <t>9.1.3</t>
  </si>
  <si>
    <t>Realizar campanhas de mídia social e anúncios online</t>
  </si>
  <si>
    <t>10.1.1</t>
  </si>
  <si>
    <t>Realizar análises regulares sobre o desempenho do aplicativo</t>
  </si>
  <si>
    <t>DESEMPENHO</t>
  </si>
  <si>
    <t>10.1.2</t>
  </si>
  <si>
    <t>10.1.3</t>
  </si>
  <si>
    <t>TOTAL</t>
  </si>
  <si>
    <t>4.2 Plano de ação detalhado da WBS (com dependência, tempo e recurso)</t>
  </si>
  <si>
    <t>Saúde e bem-estar na palma da sua mão</t>
  </si>
  <si>
    <t>Insira o nome do Líder do projeto na célula B3. Insira a data de Início do projeto na célula E3. Início do projeto: o rótulo está na célula C3.</t>
  </si>
  <si>
    <t>Líder do projeto:
Gerente de Projeto</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</si>
  <si>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</si>
  <si>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</si>
  <si>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</si>
  <si>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</si>
  <si>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</si>
  <si>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</si>
  <si>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</si>
  <si>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</si>
  <si>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</si>
  <si>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</si>
  <si>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</si>
  <si>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</si>
  <si>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</si>
  <si>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</si>
  <si>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</si>
  <si>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</si>
  <si>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</si>
  <si>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</si>
  <si>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</si>
  <si>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</si>
  <si>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</si>
  <si>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Tarefa 1</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</si>
  <si>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</si>
  <si>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</si>
  <si>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</si>
  <si>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</si>
  <si>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</si>
  <si>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</si>
  <si>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</si>
  <si>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Soma de Custos</t>
  </si>
  <si>
    <t>Total</t>
  </si>
  <si>
    <t>(vazio)</t>
  </si>
  <si>
    <t>Explorar parcerias com empresas relacionadas à saúde e bem-estar</t>
  </si>
  <si>
    <t>Avaliar a possibilidade de oferecer versões premium ou modelos de assinatura</t>
  </si>
  <si>
    <t>2.3</t>
  </si>
  <si>
    <t>UX</t>
  </si>
  <si>
    <t>Monitorar o feedback dos usuários e analisar métricas de uso</t>
  </si>
  <si>
    <t>Lançamento</t>
  </si>
  <si>
    <t>Pós-lançamento</t>
  </si>
  <si>
    <t>Total Geral</t>
  </si>
  <si>
    <t>5.2. CRONOGRAMA DE CUSTOS</t>
  </si>
  <si>
    <t>Etapas – Atividades - Marcos</t>
  </si>
  <si>
    <t>Agosto</t>
  </si>
  <si>
    <t>Setembro</t>
  </si>
  <si>
    <t>Outubro</t>
  </si>
  <si>
    <t>Novembro</t>
  </si>
  <si>
    <t>Dezembro</t>
  </si>
  <si>
    <t>Janeiro</t>
  </si>
  <si>
    <t>Plano do Projeto</t>
  </si>
  <si>
    <t>Controle</t>
  </si>
  <si>
    <t>Fechamento</t>
  </si>
  <si>
    <t>Adequar o Espaço Físico</t>
  </si>
  <si>
    <t>Equipamentos de Ginástica</t>
  </si>
  <si>
    <t>Equipamentos de Apoio e Administração</t>
  </si>
  <si>
    <t>Contratar Mão de Obra</t>
  </si>
  <si>
    <t>Contratar empresa para informatização da academia</t>
  </si>
  <si>
    <t>Adquirir Sistemas de Segurança</t>
  </si>
  <si>
    <t>Fechar Convênio com Estacionamento próximo ao local</t>
  </si>
  <si>
    <t>5.4</t>
  </si>
  <si>
    <t>Contratação de Designer de Interiores</t>
  </si>
  <si>
    <t>–</t>
  </si>
  <si>
    <t>Levantamento de requisitos iniciais</t>
  </si>
  <si>
    <t>Gerente de Projeto</t>
  </si>
  <si>
    <t>Imersão no negócio Cannoli</t>
  </si>
  <si>
    <t>Identificação de stakeholders e recursos</t>
  </si>
  <si>
    <t>1.4</t>
  </si>
  <si>
    <t>Termo de abertura e aprovação do escopo</t>
  </si>
  <si>
    <t>Definição do escopo e metas</t>
  </si>
  <si>
    <t>Estruturação do cronograma e marcos</t>
  </si>
  <si>
    <t>Planilhas</t>
  </si>
  <si>
    <t>Alocação de recursos e custos simulados</t>
  </si>
  <si>
    <t>2.4</t>
  </si>
  <si>
    <t>Análise de riscos e plano de mitigação</t>
  </si>
  <si>
    <t>Documentos</t>
  </si>
  <si>
    <t>Modelagem de Dados (Python/Big Data)</t>
  </si>
  <si>
    <t>Recebimento das bases JSON</t>
  </si>
  <si>
    <t>Data Engineer</t>
  </si>
  <si>
    <t>Arquivos JSON</t>
  </si>
  <si>
    <t>Limpeza e padronização dos dados</t>
  </si>
  <si>
    <t>Python/Colab</t>
  </si>
  <si>
    <t>3.3</t>
  </si>
  <si>
    <t>Modelagem do banco (MySQL/SQLite)</t>
  </si>
  <si>
    <t>Backend</t>
  </si>
  <si>
    <t>MySQL</t>
  </si>
  <si>
    <t>3.4</t>
  </si>
  <si>
    <t>Definição dos KPIs e gráficos principais</t>
  </si>
  <si>
    <t>Data Engineer + Backend</t>
  </si>
  <si>
    <t>Excel, Python</t>
  </si>
  <si>
    <t>3.5</t>
  </si>
  <si>
    <t>Validação dos KPIs/gráficos com stakeholders</t>
  </si>
  <si>
    <t>Equipe</t>
  </si>
  <si>
    <t>Reuniões</t>
  </si>
  <si>
    <t>Protótipos no Figma (login, dashboards)</t>
  </si>
  <si>
    <t>Design</t>
  </si>
  <si>
    <t>Figma</t>
  </si>
  <si>
    <t>Identidade visual (cores, logo, fontes)</t>
  </si>
  <si>
    <t>4.3</t>
  </si>
  <si>
    <t>Protótipo dos relatórios exportáveis</t>
  </si>
  <si>
    <t>4.4</t>
  </si>
  <si>
    <t>Aprovação do protótipo (professores/Cannoli)</t>
  </si>
  <si>
    <t>Desenvolvimento do Dashboard (React + Chart.js)</t>
  </si>
  <si>
    <t>Dashboard Administrador – Layout e KPIs globais</t>
  </si>
  <si>
    <t>3ª</t>
  </si>
  <si>
    <t>Frontend</t>
  </si>
  <si>
    <t>React + Chart.js</t>
  </si>
  <si>
    <t>Dashboard Cliente – Layout e KPIs individuais</t>
  </si>
  <si>
    <t>Gráficos interativos (comparativos/canais)</t>
  </si>
  <si>
    <t>Chart.js</t>
  </si>
  <si>
    <t>Relatórios Exportáveis (PDF, Excel, CSV)</t>
  </si>
  <si>
    <t>Backend + Frontend</t>
  </si>
  <si>
    <t>Node.js, libs</t>
  </si>
  <si>
    <t>Backend e Integração (Node.js)</t>
  </si>
  <si>
    <t>Configuração do servidor e banco de dados</t>
  </si>
  <si>
    <t>Node.js + MySQL</t>
  </si>
  <si>
    <t>6.2</t>
  </si>
  <si>
    <t>Implementação da autenticação (admin/cliente)</t>
  </si>
  <si>
    <t>Node.js</t>
  </si>
  <si>
    <t>6.3</t>
  </si>
  <si>
    <t>Desenvolvimento das APIs (KPIs, gráficos, relatórios)</t>
  </si>
  <si>
    <t>6.4</t>
  </si>
  <si>
    <t>Integração com o Dashboard Web (React)</t>
  </si>
  <si>
    <t>Fullstack</t>
  </si>
  <si>
    <t>Node + React</t>
  </si>
  <si>
    <t>IA e Machine Learning (Python)</t>
  </si>
  <si>
    <t>7.1</t>
  </si>
  <si>
    <t>IA – Alertas inteligentes</t>
  </si>
  <si>
    <t>Data Scientist</t>
  </si>
  <si>
    <t>Python</t>
  </si>
  <si>
    <t>7.2</t>
  </si>
  <si>
    <t>ML – Previsão/segmentação de clientes</t>
  </si>
  <si>
    <t>7.3</t>
  </si>
  <si>
    <t>Testes com dados simulados</t>
  </si>
  <si>
    <t>7.4</t>
  </si>
  <si>
    <t>Documentação dos resultados</t>
  </si>
  <si>
    <t>Word</t>
  </si>
  <si>
    <t>Testes e Validação</t>
  </si>
  <si>
    <t>8.1</t>
  </si>
  <si>
    <t>Testes funcionais (login, filtros, KPIs)</t>
  </si>
  <si>
    <t>QA</t>
  </si>
  <si>
    <t>Postman/Jest</t>
  </si>
  <si>
    <t>8.2</t>
  </si>
  <si>
    <t>Testes de responsividade (web)</t>
  </si>
  <si>
    <t>Navegadores</t>
  </si>
  <si>
    <t>8.3</t>
  </si>
  <si>
    <t>Testes de segurança (cibersegurança)</t>
  </si>
  <si>
    <t>OWASP</t>
  </si>
  <si>
    <t>8.4</t>
  </si>
  <si>
    <t>Avaliação com usuários piloto</t>
  </si>
  <si>
    <t>QA + Equipe</t>
  </si>
  <si>
    <t>Documentação Acadêmica</t>
  </si>
  <si>
    <t>9.1</t>
  </si>
  <si>
    <t>Relatório de Big Data</t>
  </si>
  <si>
    <t>9.2</t>
  </si>
  <si>
    <t>Relatório de Empreendedorismo</t>
  </si>
  <si>
    <t>9.3</t>
  </si>
  <si>
    <t>Relatório de IA/ML</t>
  </si>
  <si>
    <t>9.4</t>
  </si>
  <si>
    <t>Documento de Cibersegurança (GUT)</t>
  </si>
  <si>
    <t>Excel/Word</t>
  </si>
  <si>
    <t>9.5</t>
  </si>
  <si>
    <t>Documentação técnica e relatório final</t>
  </si>
  <si>
    <t>Apresentação e Encerramento</t>
  </si>
  <si>
    <t>10.1</t>
  </si>
  <si>
    <t>Preparar banner</t>
  </si>
  <si>
    <t>Canva/Figma</t>
  </si>
  <si>
    <t>10.2</t>
  </si>
  <si>
    <t>Preparar pitch (4 min)</t>
  </si>
  <si>
    <t>PowerPoint</t>
  </si>
  <si>
    <t>10.3</t>
  </si>
  <si>
    <t>Entregar sistema funcional (site web)</t>
  </si>
  <si>
    <t>Equipe Dev</t>
  </si>
  <si>
    <t>10.4</t>
  </si>
  <si>
    <t>Apresentar para banca e Cannoli</t>
  </si>
  <si>
    <t>Auditório</t>
  </si>
  <si>
    <t>2</t>
  </si>
  <si>
    <t>3</t>
  </si>
  <si>
    <t>Modelagem de Dados (Big Data / Python)</t>
  </si>
  <si>
    <t>4</t>
  </si>
  <si>
    <t>5</t>
  </si>
  <si>
    <t>6</t>
  </si>
  <si>
    <t>7</t>
  </si>
  <si>
    <t>8</t>
  </si>
  <si>
    <t>9</t>
  </si>
  <si>
    <t>10</t>
  </si>
  <si>
    <t>Desenvolvimento do Dashboard</t>
  </si>
  <si>
    <t>Backend e Integração</t>
  </si>
  <si>
    <t>Backend + IA/ML</t>
  </si>
  <si>
    <t>Inteligência Artificial e Machine Learning (Python)</t>
  </si>
  <si>
    <t>DATA ENGINEER</t>
  </si>
  <si>
    <t>BACKEND</t>
  </si>
  <si>
    <t>DATA ENGINEER + BACKEND</t>
  </si>
  <si>
    <t>EQUIPE</t>
  </si>
  <si>
    <t>FRONTEND</t>
  </si>
  <si>
    <t>BACKEND + FRONTEND</t>
  </si>
  <si>
    <t>FULLSTACK</t>
  </si>
  <si>
    <t>DATA SCIENTIST</t>
  </si>
  <si>
    <t>QA + EQUIPE</t>
  </si>
  <si>
    <t>EQUIPE DEV</t>
  </si>
  <si>
    <t>Entregas do Projeto</t>
  </si>
  <si>
    <t xml:space="preserve">A definir </t>
  </si>
  <si>
    <t>Atulizado Em</t>
  </si>
  <si>
    <t>SAM</t>
  </si>
  <si>
    <t>SRM</t>
  </si>
  <si>
    <t>Stakeholder</t>
  </si>
  <si>
    <t>Objetivos</t>
  </si>
  <si>
    <t>Metas</t>
  </si>
  <si>
    <t xml:space="preserve">Motivações e Interesses </t>
  </si>
  <si>
    <t>Poder e influência</t>
  </si>
  <si>
    <t>Importância e
Impacto</t>
  </si>
  <si>
    <t>Papéis &amp; Responsabilidades</t>
  </si>
  <si>
    <t>Sintonia "fina"</t>
  </si>
  <si>
    <t>Área de Interesse</t>
  </si>
  <si>
    <t>Nível de Detalhe</t>
  </si>
  <si>
    <t>Formato</t>
  </si>
  <si>
    <t>Frequência</t>
  </si>
  <si>
    <t>Mecanismo de Entrega</t>
  </si>
  <si>
    <t xml:space="preserve"> Administradores da Cannoli</t>
  </si>
  <si>
    <t>Obter insights estratégicos, acompanhar KPIs de negócio, melhorar engajamento e fidelização</t>
  </si>
  <si>
    <t>Aumentar eficiência e fidelização</t>
  </si>
  <si>
    <t>Melhorar tomada de decisão, otimizar engajamento</t>
  </si>
  <si>
    <t xml:space="preserve"> Influenciam prioridades e direcionamento do projeto</t>
  </si>
  <si>
    <t xml:space="preserve">Cruciais para a aceitação e popularidade do aplicativo.  </t>
  </si>
  <si>
    <t xml:space="preserve">Patrocinar, definir metas, fornecer feedback </t>
  </si>
  <si>
    <t>Garantir que o sistema atenda às necessidades estratégicas</t>
  </si>
  <si>
    <t>Indicadores de performance, engajamento e vendas</t>
  </si>
  <si>
    <t>Alto nível de detalhamento em análises, com foco em métricas de performance estratégica.</t>
  </si>
  <si>
    <t>Relatórios executivos, dashboards</t>
  </si>
  <si>
    <t>Mensal / conforme necessidade</t>
  </si>
  <si>
    <t>Reuniões, e-mails, dashboard</t>
  </si>
  <si>
    <t>Clientes (Restaurantes e Parceiros)</t>
  </si>
  <si>
    <t>Acompanhar indicadores de vendas, campanhas, engajamento e performance do delivery em tempo real.</t>
  </si>
  <si>
    <t>Aumentar o faturamento, melhorar a experiência dos clientes finais e ampliar a base de usuários ativos.</t>
  </si>
  <si>
    <t>Interesse em melhorar a gestão do negócio, reduzir falhas e garantir resultados mais previsíveis.</t>
  </si>
  <si>
    <t>Determinam a direção das funcionalidades, pois suas necessidades orientam o desenvolvimento do sistema.</t>
  </si>
  <si>
    <t>São fundamentais para a adoção do dashboard, pois seu uso e satisfação medem o sucesso da solução.</t>
  </si>
  <si>
    <t>Utilizam o sistema diariamente, fornecem feedback e participam de testes de usabilidade.</t>
  </si>
  <si>
    <t>Garantir que a plataforma seja prática, intuitiva e ofereça valor direto ao negócio.</t>
  </si>
  <si>
    <t>Operações de vendas, marketing e gestão de clientes.</t>
  </si>
  <si>
    <t>Detalhamento médio, com relatórios claros e indicadores específicos.</t>
  </si>
  <si>
    <t>Painel visual online com exportação em PDF/Excel.</t>
  </si>
  <si>
    <t>Semanalmente, com possibilidade de consultas diárias.</t>
  </si>
  <si>
    <t>Acesso ao dashboard, relatórios automáticos enviados por e-mail.</t>
  </si>
  <si>
    <t>Equipe de Desenvolvimento</t>
  </si>
  <si>
    <t>Criar uma solução funcional, confiável e inovadora, aplicando ciência de dados, IA e boas práticas de segurança.</t>
  </si>
  <si>
    <t>Cumprir requisitos técnicos e entregar dentro do prazo.</t>
  </si>
  <si>
    <t>Interesse em aprendizado, experiência prática e conquista de nota máxima.</t>
  </si>
  <si>
    <t>Impactam diretamente a qualidade técnica e funcional do dashboard.</t>
  </si>
  <si>
    <t>Sem eles, o projeto não avança, sendo críticos para execução.</t>
  </si>
  <si>
    <t>Desenvolvem código, realizam testes, corrigem erros e documentam.</t>
  </si>
  <si>
    <t>Alinhamento entre membros e com os orientadores.</t>
  </si>
  <si>
    <t>Desenvolvimento técnico e metodologias ágeis.</t>
  </si>
  <si>
    <t>Alto nível de detalhe em tarefas técnicas e backlog.</t>
  </si>
  <si>
    <t>Documentação em GitHub, relatórios de progresso.</t>
  </si>
  <si>
    <t>Dailys e reuniões semanais de sprint.</t>
  </si>
  <si>
    <t>GitHub, relatórios técnicos, reuniões de alinhamento.</t>
  </si>
  <si>
    <t>Equipe de Vendas/Marketing da Cannoli</t>
  </si>
  <si>
    <t>Usar os dashboards como ferramenta para atrair e fidelizar parceiros.</t>
  </si>
  <si>
    <t>Aumentar a base de restaurantes cadastrados e melhorar retenção.</t>
  </si>
  <si>
    <t>Interesse em ter dados que reforcem argumentos comerciais, mostrem valor ao parceiro e ajudem em campanhas.</t>
  </si>
  <si>
    <t>Exercem influência direta, pois são responsáveis por apresentar os resultados aos estabelecimentos.</t>
  </si>
  <si>
    <t>São cruciais: sem eles, os clientes não percebem o valor da plataforma.</t>
  </si>
  <si>
    <t>Apresentar dashboards aos clientes, coletar feedback, intermediar relação com parceiros.</t>
  </si>
  <si>
    <t>Foco em relatórios visuais e indicadores claros que fortaleçam o discurso comercial.</t>
  </si>
  <si>
    <t>Vendas, campanhas e engajamento.</t>
  </si>
  <si>
    <t>Alto – precisam de informações detalhadas e bem organizadas.</t>
  </si>
  <si>
    <t>Relatórios de desempenho e dashboards interativos.</t>
  </si>
  <si>
    <t>Semanal e em reuniões comerciais.</t>
  </si>
  <si>
    <t>Apresentações presenciais/virtuais, relatórios em PDF e acesso ao dashboard.</t>
  </si>
  <si>
    <t>Data de Inicio</t>
  </si>
  <si>
    <t>Data de Fim</t>
  </si>
  <si>
    <t>Duração em dias</t>
  </si>
  <si>
    <t>-</t>
  </si>
  <si>
    <t>Modelagem de Dados + Design</t>
  </si>
  <si>
    <t>7.4, 6.4</t>
  </si>
  <si>
    <t>6.3, 5.4</t>
  </si>
  <si>
    <r>
      <t>1.</t>
    </r>
    <r>
      <rPr>
        <b/>
        <sz val="7"/>
        <rFont val="Times New Roman"/>
        <family val="1"/>
      </rPr>
      <t xml:space="preserve">    </t>
    </r>
    <r>
      <rPr>
        <b/>
        <sz val="11"/>
        <rFont val="Calibri"/>
        <family val="2"/>
      </rPr>
      <t>Identificação das principais partes interessadas no projeto (stakeholders do projeto)</t>
    </r>
  </si>
  <si>
    <r>
      <t xml:space="preserve">Quadro 01. Matriz Interesse </t>
    </r>
    <r>
      <rPr>
        <b/>
        <i/>
        <sz val="11"/>
        <rFont val="Calibri"/>
        <family val="2"/>
      </rPr>
      <t>versus</t>
    </r>
    <r>
      <rPr>
        <b/>
        <sz val="11"/>
        <rFont val="Calibri"/>
        <family val="2"/>
      </rPr>
      <t xml:space="preserve"> Poder para o projeto</t>
    </r>
  </si>
  <si>
    <t>Identificação Stakeholder</t>
  </si>
  <si>
    <t>Nível de Interesse no projeto</t>
  </si>
  <si>
    <t>Nível de poder no projeto</t>
  </si>
  <si>
    <t>Explicar a ação a ser tomada:</t>
  </si>
  <si>
    <t>Plano de Comunicação</t>
  </si>
  <si>
    <t>Cliente (Restaurantes Parceiros)</t>
  </si>
  <si>
    <t>Alto — dependem do sistema para gerir pedidos, vendas e desempenho.</t>
  </si>
  <si>
    <t>Alto — fornecem feedbacks e definem requisitos de melhoria.</t>
  </si>
  <si>
    <t>Manter comunicação constante, coletar sugestões e oferecer suporte técnico.</t>
  </si>
  <si>
    <t xml:space="preserve">     Data: 02/11/2025  Projeto: [CI] – Cannoli Intelligence</t>
  </si>
  <si>
    <t>Página: 01/01</t>
  </si>
  <si>
    <t>Gerente de Projeto (Alexandra Christine Silva Raimundo)</t>
  </si>
  <si>
    <t>Alto — coordena todas as entregas e garante o cumprimento do escopo.</t>
  </si>
  <si>
    <t>Alto — possui poder de decisão e priorização de recursos.</t>
  </si>
  <si>
    <t>Monitorar o progresso, aprovar mudanças e comunicar o status à equipe e stakeholders.</t>
  </si>
  <si>
    <t>Analista de Dados (Carlos Augusto)</t>
  </si>
  <si>
    <t>Alto — responsável por garantir a qualidade dos dados e relatórios.</t>
  </si>
  <si>
    <t>Médio — influencia diretamente as decisões baseadas em dados.</t>
  </si>
  <si>
    <t>Validar dados, manter consistência e atualizar indicadores.</t>
  </si>
  <si>
    <t>Atividade</t>
  </si>
  <si>
    <t>Assunto/Conteúdo</t>
  </si>
  <si>
    <t>Tipo</t>
  </si>
  <si>
    <t>Emissor –responsavel</t>
  </si>
  <si>
    <t>Local</t>
  </si>
  <si>
    <t>Receptor</t>
  </si>
  <si>
    <t>Data ou Freqüência</t>
  </si>
  <si>
    <t>Feedback</t>
  </si>
  <si>
    <t>Data Feedback</t>
  </si>
  <si>
    <t>Desenvolvedor Backend (Hebert dos Reis Esteves)</t>
  </si>
  <si>
    <t>Médio — implementa funcionalidades críticas e integrações.</t>
  </si>
  <si>
    <t>Médio — impacta na estabilidade técnica do sistema.</t>
  </si>
  <si>
    <t>Corrigir bugs, otimizar desempenho e documentar integrações.</t>
  </si>
  <si>
    <t>STK-001</t>
  </si>
  <si>
    <t>Kick-off Meeting</t>
  </si>
  <si>
    <t>Apresentação do projeto Cannoli Intelligence, seus objetivos e o impacto esperado para os restaurantes parceiros.</t>
  </si>
  <si>
    <t>Reunião</t>
  </si>
  <si>
    <t>Sala de Reuniões / Teams</t>
  </si>
  <si>
    <t>Todos os membros do projeto</t>
  </si>
  <si>
    <t>Uma vez no início do projeto</t>
  </si>
  <si>
    <t>Coleta de impressões iniciais da equipe e parceiros.</t>
  </si>
  <si>
    <t>Após 2 semanas</t>
  </si>
  <si>
    <t>Definição de alinhamento e próximos passos.</t>
  </si>
  <si>
    <t>Desenvolvedor Frontend (José Bento Almeida Gama)</t>
  </si>
  <si>
    <t>Médio — responsável pela interface visual e usabilidade do sistema.</t>
  </si>
  <si>
    <t>Médio — influencia na experiência e adoção do sistema pelos usuários.</t>
  </si>
  <si>
    <t>Garantir boa experiência visual, aplicar feedbacks e realizar testes de interface.</t>
  </si>
  <si>
    <t>STK-002</t>
  </si>
  <si>
    <t>Reunião de Planejamento</t>
  </si>
  <si>
    <t>Revisão de cronograma, divisão de tarefas e definição de entregáveis da sprint atual.</t>
  </si>
  <si>
    <t>Teams</t>
  </si>
  <si>
    <t>Analista de Dados e Desenvolvedores</t>
  </si>
  <si>
    <t>A cada 2 semanas</t>
  </si>
  <si>
    <t>Feedback sobre prazos e priorização das atividades.</t>
  </si>
  <si>
    <t>Após cada reunião</t>
  </si>
  <si>
    <t>Ajustes de escopo conforme progresso das tarefas.</t>
  </si>
  <si>
    <t>Time Comercial / Marketing</t>
  </si>
  <si>
    <t>Médio — acompanha resultados de vendas e campanhas de divulgação.</t>
  </si>
  <si>
    <t>Alto — molda a percepção do sistema e define estratégias de expansão.</t>
  </si>
  <si>
    <t>Alinhar comunicações promocionais e divulgar resultados do projeto</t>
  </si>
  <si>
    <t>STK-003</t>
  </si>
  <si>
    <t>Reuniões Diárias (Daily)</t>
  </si>
  <si>
    <t>Atualização do progresso, desafios técnicos e dependências entre equipes.</t>
  </si>
  <si>
    <t>Teams / Meeting</t>
  </si>
  <si>
    <t>Equipe Técnica (Desenvolvedores e Analista de Dados)</t>
  </si>
  <si>
    <t>Diariamente</t>
  </si>
  <si>
    <t>Feedback rápido sobre bloqueios e andamento das tarefas.</t>
  </si>
  <si>
    <t>Durante as reuniões</t>
  </si>
  <si>
    <t>reuniões
Acompanhamento ágil e solução imediata de impedimentos.</t>
  </si>
  <si>
    <t>Equipe de Suporte / Atendimento</t>
  </si>
  <si>
    <t>Médio — mantém relacionamento contínuo com os clientes.</t>
  </si>
  <si>
    <t>Baixo — atua em execução, não em decisão.</t>
  </si>
  <si>
    <t>Oferecer suporte rápido e registrar feedbacks recorrentes para melhorias.</t>
  </si>
  <si>
    <t>STK-004</t>
  </si>
  <si>
    <t>Reunião de Acompanhamento Comercial</t>
  </si>
  <si>
    <t>Avaliação dos impactos do sistema nas vendas, feedbacks dos restaurantes e resultados financeiros.</t>
  </si>
  <si>
    <t>Parceiros Comerciais e Gerente de Marketing</t>
  </si>
  <si>
    <t>Mensalmente</t>
  </si>
  <si>
    <t>Feedback sobre performance de vendas e satisfação dos clientes.</t>
  </si>
  <si>
    <t>Alinhamento de resultados e planejamento de melhorias.</t>
  </si>
  <si>
    <t>Alta Administração / Diretoria</t>
  </si>
  <si>
    <t>Médio — acompanha os indicadores do projeto e o retorno sobre investimento.</t>
  </si>
  <si>
    <t>Alto — define orçamento e decisões estratégicas.</t>
  </si>
  <si>
    <t>Apresentar relatórios consolidados e resultados de impacto do sistema.</t>
  </si>
  <si>
    <t>STK-005</t>
  </si>
  <si>
    <t>Reunião de Estratégia de Marketing</t>
  </si>
  <si>
    <t>Planejamento de campanhas de divulgação do sistema e comunicação com os restaurantes parceiros.</t>
  </si>
  <si>
    <t>Time de Marketing</t>
  </si>
  <si>
    <t>A cada 15 dias</t>
  </si>
  <si>
    <t>Feedback sobre efetividade das campanhas e engajamento.</t>
  </si>
  <si>
    <t>Ajuste de estratégias conforme métricas de alcance.</t>
  </si>
  <si>
    <t xml:space="preserve"> STK-006</t>
  </si>
  <si>
    <t>Sessões de Design e Usabilidade</t>
  </si>
  <si>
    <t>Avaliação da interface, usabilidade e experiência dos usuários dentro do sistema.</t>
  </si>
  <si>
    <t>Workshop / Reunião</t>
  </si>
  <si>
    <t>Laboratório de Testes / Teams</t>
  </si>
  <si>
    <t>Usuários Finais (Restaurantes Parceiros)</t>
  </si>
  <si>
    <t>Semanalmente</t>
  </si>
  <si>
    <t>Feedback sobre clareza, design e acessibilidade.</t>
  </si>
  <si>
    <t xml:space="preserve"> Após cada sessão</t>
  </si>
  <si>
    <t>Melhorias contínuas de UX e interface.</t>
  </si>
  <si>
    <t>STK-007</t>
  </si>
  <si>
    <t>Reunião de Feedback com Clientes</t>
  </si>
  <si>
    <t>Coleta de percepções dos usuários sobre desempenho e funcionalidades do sistema.</t>
  </si>
  <si>
    <t>Teams / E-mail</t>
  </si>
  <si>
    <t>Representantes de Restaurantes</t>
  </si>
  <si>
    <t>Bimestralmente</t>
  </si>
  <si>
    <t>Feedback dos clientes sobre uso real do sistema.</t>
  </si>
  <si>
    <t>Identificação de novas necessidades e funcionalidades.</t>
  </si>
  <si>
    <t>STK-008</t>
  </si>
  <si>
    <t>Reunião de Revisão Estratégica</t>
  </si>
  <si>
    <t>Análise final de desempenho do projeto, resultados obtidos e lições aprendidas.</t>
  </si>
  <si>
    <t>Sala de Diretoria / Teams</t>
  </si>
  <si>
    <t>Toda a equipe e Alta Administração</t>
  </si>
  <si>
    <t>Ao final do projeto</t>
  </si>
  <si>
    <t>Feedback sobre resultados e alinhamento estratégico.</t>
  </si>
  <si>
    <t>Após a conclusão</t>
  </si>
  <si>
    <t>Encerramento formal e documentação final do projeto.</t>
  </si>
  <si>
    <t>Gerente do projeto: Alexandra Christine Silva Raimundo</t>
  </si>
  <si>
    <t>Elaborado por: Equipe Cannoli Intelligence</t>
  </si>
  <si>
    <t>Aprovado por: Prefeitura de São Paulo - SP</t>
  </si>
  <si>
    <r>
      <t xml:space="preserve">Alternativas para o campo </t>
    </r>
    <r>
      <rPr>
        <b/>
        <sz val="11"/>
        <color rgb="FFFF0000"/>
        <rFont val="Calibri"/>
        <family val="2"/>
      </rPr>
      <t>Tipo de Mensagem</t>
    </r>
    <r>
      <rPr>
        <sz val="11"/>
        <color rgb="FFFF0000"/>
        <rFont val="Calibri"/>
        <family val="2"/>
      </rPr>
      <t xml:space="preserve">: </t>
    </r>
    <r>
      <rPr>
        <sz val="11"/>
        <rFont val="Calibri"/>
        <family val="2"/>
      </rPr>
      <t xml:space="preserve">Relatório executivo, Relatório operacional, Cartilha, Apostila, Prontuário de registros. Arquivo, </t>
    </r>
    <r>
      <rPr>
        <i/>
        <sz val="11"/>
        <rFont val="Calibri"/>
        <family val="2"/>
      </rPr>
      <t>e-Mail</t>
    </r>
    <r>
      <rPr>
        <sz val="11"/>
        <rFont val="Calibri"/>
        <family val="2"/>
      </rPr>
      <t xml:space="preserve">, Correio convencional, Carta registrada, </t>
    </r>
    <r>
      <rPr>
        <i/>
        <sz val="11"/>
        <rFont val="Calibri"/>
        <family val="2"/>
      </rPr>
      <t>Corrier</t>
    </r>
    <r>
      <rPr>
        <sz val="11"/>
        <rFont val="Calibri"/>
        <family val="2"/>
      </rPr>
      <t>, Telefone (</t>
    </r>
    <r>
      <rPr>
        <i/>
        <sz val="11"/>
        <rFont val="Calibri"/>
        <family val="2"/>
      </rPr>
      <t>voice-mail</t>
    </r>
    <r>
      <rPr>
        <sz val="11"/>
        <rFont val="Calibri"/>
        <family val="2"/>
      </rPr>
      <t xml:space="preserve">), Fax, Reunião, Apresentação, Workshop, Memorando (de/para), Jornal, Vídeo (filme VHS, AVI, etc), Quadro de avisos, Painel, Lista de discução, </t>
    </r>
    <r>
      <rPr>
        <i/>
        <sz val="11"/>
        <rFont val="Calibri"/>
        <family val="2"/>
      </rPr>
      <t>Internet</t>
    </r>
    <r>
      <rPr>
        <sz val="11"/>
        <rFont val="Calibri"/>
        <family val="2"/>
      </rPr>
      <t xml:space="preserve"> ou </t>
    </r>
    <r>
      <rPr>
        <i/>
        <sz val="11"/>
        <rFont val="Calibri"/>
        <family val="2"/>
      </rPr>
      <t>Intranet</t>
    </r>
    <r>
      <rPr>
        <sz val="11"/>
        <rFont val="Calibri"/>
        <family val="2"/>
      </rPr>
      <t>, entre outras.</t>
    </r>
  </si>
  <si>
    <t>Perfil de Qualificação</t>
  </si>
  <si>
    <t xml:space="preserve">MAPA DE COMPETÊNCIAS </t>
  </si>
  <si>
    <t>Nenhum conhecimento</t>
  </si>
  <si>
    <t>Cannoli Intelligence</t>
  </si>
  <si>
    <t>Participou de treinamento</t>
  </si>
  <si>
    <t>Domínio básico</t>
  </si>
  <si>
    <t>Aplicativo: Cannoli Intelligence</t>
  </si>
  <si>
    <t>Experiência prática</t>
  </si>
  <si>
    <t>Responsável: Alexandra Christine Silva Raimundo</t>
  </si>
  <si>
    <t>Especialista</t>
  </si>
  <si>
    <t>Pessoa</t>
  </si>
  <si>
    <t xml:space="preserve">Levantamento de requisitos </t>
  </si>
  <si>
    <t>Modelagem de dados e definição de KPIs</t>
  </si>
  <si>
    <t xml:space="preserve">Desenvolvimento do backend </t>
  </si>
  <si>
    <t xml:space="preserve"> Criação do frontend</t>
  </si>
  <si>
    <t xml:space="preserve"> Integração entre frontend e backend</t>
  </si>
  <si>
    <t>Construção dos dashboards interativos</t>
  </si>
  <si>
    <t>Implementação dos relatórios exportáveis</t>
  </si>
  <si>
    <t xml:space="preserve"> Aplicação de bibliotecas gráficas</t>
  </si>
  <si>
    <t>Testes de responsividade e segurança</t>
  </si>
  <si>
    <t xml:space="preserve"> Documentação técnica e acadêmica </t>
  </si>
  <si>
    <t xml:space="preserve"> Gestão de cronograma e tarefas</t>
  </si>
  <si>
    <t>Comunicação com stakeholders e alinhamento de entregas</t>
  </si>
  <si>
    <t>Planejamento estratégico e controle de qualidade</t>
  </si>
  <si>
    <t>Preparação do pitch e banner de apresentação</t>
  </si>
  <si>
    <t xml:space="preserve"> Alexandra Christine </t>
  </si>
  <si>
    <t>Carlos Augusto</t>
  </si>
  <si>
    <t xml:space="preserve">Hebert dos Reis </t>
  </si>
  <si>
    <t>José Bento Almeida</t>
  </si>
  <si>
    <t>Modelo de registro de treinamento no local de trabalho.</t>
  </si>
  <si>
    <t>6. Matriz de Responsabilidade</t>
  </si>
  <si>
    <t>Etapas / Atividades</t>
  </si>
  <si>
    <t xml:space="preserve">Alexandra Christine </t>
  </si>
  <si>
    <t xml:space="preserve">Carlos Augusto </t>
  </si>
  <si>
    <t xml:space="preserve">Hebert Esteves </t>
  </si>
  <si>
    <t xml:space="preserve">José Bento </t>
  </si>
  <si>
    <t>Levantamento de requisitos e definição do escopo</t>
  </si>
  <si>
    <t>A</t>
  </si>
  <si>
    <t>C</t>
  </si>
  <si>
    <t>R</t>
  </si>
  <si>
    <t>Modelagem do banco de dados (MySQL)</t>
  </si>
  <si>
    <t>I</t>
  </si>
  <si>
    <t>EQUIPE DO PROJETO</t>
  </si>
  <si>
    <t>Desenvolvimento do backend (Node.js / API REST)</t>
  </si>
  <si>
    <t>Alexandra Christine</t>
  </si>
  <si>
    <t>Criação do frontend (React.js / Dashboards)</t>
  </si>
  <si>
    <t>Analista de Dados</t>
  </si>
  <si>
    <t>1.5</t>
  </si>
  <si>
    <t>Integração entre frontend e backend</t>
  </si>
  <si>
    <t>Desenvolvedor Frontend e Backend</t>
  </si>
  <si>
    <t>1.6</t>
  </si>
  <si>
    <t>Implementação de autenticação e segurança (JWT / Bcrypt)</t>
  </si>
  <si>
    <t>1.7</t>
  </si>
  <si>
    <t>Criação dos dashboards e KPIs (Chart.js / Plotly)</t>
  </si>
  <si>
    <t>1.8</t>
  </si>
  <si>
    <t>Testes funcionais e correção de bugs</t>
  </si>
  <si>
    <t>1.9</t>
  </si>
  <si>
    <t>Documentação técnica e manual de uso</t>
  </si>
  <si>
    <t>1.10</t>
  </si>
  <si>
    <t>Reuniões de acompanhamento e alinhamento semanal</t>
  </si>
  <si>
    <t>1.11</t>
  </si>
  <si>
    <t>Validação final e homologação do sistema</t>
  </si>
  <si>
    <t>1.12</t>
  </si>
  <si>
    <t>Apresentação do projeto e entrega final</t>
  </si>
  <si>
    <t>Legenda - - Gráfico RACI (Responsabilidade, Aprovação, Consultado e Informado)</t>
  </si>
  <si>
    <t>1.13</t>
  </si>
  <si>
    <t>Monitoramento dos resultados e coleta de feedback</t>
  </si>
  <si>
    <t>1.14</t>
  </si>
  <si>
    <t>Análise de dados e otimização dos dashboards</t>
  </si>
  <si>
    <t>R - Responsável pela Execução</t>
  </si>
  <si>
    <t>1.15</t>
  </si>
  <si>
    <t>Planejamento de expansão e novas integrações</t>
  </si>
  <si>
    <t>A - Aprovação</t>
  </si>
  <si>
    <t>C - Consultado</t>
  </si>
  <si>
    <t>I - Informado</t>
  </si>
  <si>
    <t>P - Participante</t>
  </si>
  <si>
    <t>Projeto para construir uma casa</t>
  </si>
  <si>
    <t>Diagrama de seta</t>
  </si>
  <si>
    <t>Atividade fantasma</t>
  </si>
  <si>
    <t>Quantos Dias dura o projeto?</t>
  </si>
  <si>
    <t>Dias</t>
  </si>
  <si>
    <t>Desenvolvimento APP</t>
  </si>
  <si>
    <t>Duração</t>
  </si>
  <si>
    <t>Levantamento de requisitos</t>
  </si>
  <si>
    <t>H</t>
  </si>
  <si>
    <t>B</t>
  </si>
  <si>
    <t>Imersão no negócio</t>
  </si>
  <si>
    <t>D</t>
  </si>
  <si>
    <t>N</t>
  </si>
  <si>
    <t>O</t>
  </si>
  <si>
    <t>Q</t>
  </si>
  <si>
    <t>S</t>
  </si>
  <si>
    <t>Identificação de stakeholders</t>
  </si>
  <si>
    <t>E</t>
  </si>
  <si>
    <t>F</t>
  </si>
  <si>
    <t>T</t>
  </si>
  <si>
    <t>U</t>
  </si>
  <si>
    <t>V</t>
  </si>
  <si>
    <t>Termo de abertura</t>
  </si>
  <si>
    <t>Escopo e metas</t>
  </si>
  <si>
    <t>G</t>
  </si>
  <si>
    <t>P</t>
  </si>
  <si>
    <t>Cronograma e marcos</t>
  </si>
  <si>
    <t>Análise de riscos</t>
  </si>
  <si>
    <t>J</t>
  </si>
  <si>
    <t>K</t>
  </si>
  <si>
    <t>L</t>
  </si>
  <si>
    <t>M</t>
  </si>
  <si>
    <t>Modelagem do banco de dados</t>
  </si>
  <si>
    <t>Protótipos no Figma</t>
  </si>
  <si>
    <t>Aprovação de protótipos</t>
  </si>
  <si>
    <t>Quantos dias dura o Projeto? 16</t>
  </si>
  <si>
    <t>Dashboard Administrador (FE)</t>
  </si>
  <si>
    <t>Quais as atividades não podem atrasar? A, D, G, H --&gt; caminho crítico</t>
  </si>
  <si>
    <t>Dashboard Cliente (FE)</t>
  </si>
  <si>
    <t>A atividade B tem folga de 1 dia</t>
  </si>
  <si>
    <t>Relatórios exportáveis (FE/BE)</t>
  </si>
  <si>
    <t>A atividade C tem folga de 2 dias no máximo para não atrasar a atividade E</t>
  </si>
  <si>
    <t>Backend – servidor e BD</t>
  </si>
  <si>
    <t>A atividade E e F tem folga de 2 dias.</t>
  </si>
  <si>
    <t>Backend – APIs</t>
  </si>
  <si>
    <t>Integração Front + Back</t>
  </si>
  <si>
    <t>O, M</t>
  </si>
  <si>
    <t>IA – Alertas</t>
  </si>
  <si>
    <t>ML – Segmentação clientes</t>
  </si>
  <si>
    <t>Testes funcionais</t>
  </si>
  <si>
    <t>P, R</t>
  </si>
  <si>
    <t>Testes de segurança</t>
  </si>
  <si>
    <t>Documentação técnica final</t>
  </si>
  <si>
    <t>Apresentação (banner + pitch)</t>
  </si>
  <si>
    <t>PDI -Primeiro dia de início</t>
  </si>
  <si>
    <t>UDI - Último dia de início</t>
  </si>
  <si>
    <t>PDT - Primeito dia de término</t>
  </si>
  <si>
    <t>UDT - Último dia de término</t>
  </si>
  <si>
    <t>FL-Folgas Livres</t>
  </si>
  <si>
    <t>É o caminho crítico</t>
  </si>
  <si>
    <t>FT-Folgas totais</t>
  </si>
  <si>
    <t>descrição</t>
  </si>
  <si>
    <t>modelo</t>
  </si>
  <si>
    <t>atividade</t>
  </si>
  <si>
    <t>duração</t>
  </si>
  <si>
    <t>PDI</t>
  </si>
  <si>
    <t>PDT</t>
  </si>
  <si>
    <t>UDI</t>
  </si>
  <si>
    <t>UDT</t>
  </si>
  <si>
    <t>FL</t>
  </si>
  <si>
    <t>FT</t>
  </si>
  <si>
    <t>Identificação do Projeto</t>
  </si>
  <si>
    <t>Mês</t>
  </si>
  <si>
    <t>Nome do Projeto</t>
  </si>
  <si>
    <t>Patrocinador</t>
  </si>
  <si>
    <t>Investimento inicial Total</t>
  </si>
  <si>
    <t>Investimento Acumulado</t>
  </si>
  <si>
    <t>[</t>
  </si>
  <si>
    <t>Orçado</t>
  </si>
  <si>
    <t>Explicação</t>
  </si>
  <si>
    <t>Investimento c/ taxa de crescimento</t>
  </si>
  <si>
    <t>Para facilitar o cálculo do gasto baseado em uma taxa de crescimento.</t>
  </si>
  <si>
    <t>Etapa responsável por dar início ao projeto, definindo objetivos, equipe e escopo inicial para o desenvolvimento do sistema.</t>
  </si>
  <si>
    <t>Taxa de Crescimento de 10%</t>
  </si>
  <si>
    <t>Taxa de crescimento de investimento de 10% ao mês MOM</t>
  </si>
  <si>
    <t>Fase de estruturação do projeto, onde são definidas metas, cronograma, recursos, custos e riscos principais.</t>
  </si>
  <si>
    <t>Etapa voltada para a coleta, tratamento e modelagem dos dados, preparando o ambiente analítico e os indicadores que serão exibidos no dashboard.</t>
  </si>
  <si>
    <t>Desenvolvimento das telas, layout e identidade visual do sistema, criando os protótipos de interface e relatórios para validação.</t>
  </si>
  <si>
    <t>Implementação das telas e gráficos interativos do sistema web, integrando as informações principais do negócio.</t>
  </si>
  <si>
    <t>Construção da parte lógica do sistema, com APIs, banco de dados e comunicação entre o backend e o frontend.</t>
  </si>
  <si>
    <t>Desenvolvimento dos modelos de inteligência artificial e machine learning para geração de insights, previsões e alertas automáticos.</t>
  </si>
  <si>
    <t>Etapa de testes funcionais e de segurança, garantindo que o sistema esteja estável, seguro e pronto para uso.</t>
  </si>
  <si>
    <t>Produção dos relatórios técnicos e acadêmicos do projeto, incluindo documentação de Big Data, IA e Cibersegurança.</t>
  </si>
  <si>
    <t>Etapa final de preparação do banner, pitch e apresentação do sistema completo à banca e à empresa Cannoli.</t>
  </si>
  <si>
    <t>Investimentos</t>
  </si>
  <si>
    <t>Custo de Implementação</t>
  </si>
  <si>
    <t>Custo da Operação</t>
  </si>
  <si>
    <t>Custos de Treinamento</t>
  </si>
  <si>
    <t>Custo</t>
  </si>
  <si>
    <t>Outros custos</t>
  </si>
  <si>
    <t>Indicadores Financeiros</t>
  </si>
  <si>
    <t>NPV/VPL</t>
  </si>
  <si>
    <t xml:space="preserve">Payback </t>
  </si>
  <si>
    <t>ROI</t>
  </si>
  <si>
    <t>Investimento Total</t>
  </si>
  <si>
    <t>Realizado</t>
  </si>
  <si>
    <t/>
  </si>
  <si>
    <t>No Período (R$)</t>
  </si>
  <si>
    <t>Acumulado (R$)</t>
  </si>
  <si>
    <t>Desvio (R$)</t>
  </si>
  <si>
    <t>Desvio %</t>
  </si>
  <si>
    <t>Diferença dos realizados</t>
  </si>
  <si>
    <t>Saldo Final</t>
  </si>
  <si>
    <t>Variável</t>
  </si>
  <si>
    <t>Tipo de Benefício</t>
  </si>
  <si>
    <t>Custo do Capital</t>
  </si>
  <si>
    <t>Retorno Requerido do Investimento</t>
  </si>
  <si>
    <t>Domínio ou Valor</t>
  </si>
  <si>
    <t>Aumento de Receita</t>
  </si>
  <si>
    <t>Aumento de Produtividade</t>
  </si>
  <si>
    <t>Aumento da Capacidade Produtiva</t>
  </si>
  <si>
    <t>Redução do Turn-over</t>
  </si>
  <si>
    <t>Redução de retrabalho</t>
  </si>
  <si>
    <t>Redução dos custos da não qualidade</t>
  </si>
  <si>
    <t>Redução das reclamações dos clientes</t>
  </si>
  <si>
    <t>Redução dos custos</t>
  </si>
  <si>
    <t>Parametros a serem configurados inicialmente</t>
  </si>
  <si>
    <t>Projeto</t>
  </si>
  <si>
    <t>Nome do projeto</t>
  </si>
  <si>
    <t>Mês de início</t>
  </si>
  <si>
    <t>FECAP</t>
  </si>
  <si>
    <t>Informações sobre o projeto</t>
  </si>
  <si>
    <t>[CI]- Cannoli Intelligence</t>
  </si>
  <si>
    <t>Gerente Responsável</t>
  </si>
  <si>
    <t>Alexandra Christine Silva Raimundo</t>
  </si>
  <si>
    <t>Data da avaliação</t>
  </si>
  <si>
    <t>Histórico da avaliação de riscos</t>
  </si>
  <si>
    <t>Primeira versão da matriz de gestão de riscos elaborada para o projeto Cannoli Intelligence.</t>
  </si>
  <si>
    <t>Identificação dos Riscos</t>
  </si>
  <si>
    <t>Probabilidade</t>
  </si>
  <si>
    <t>Impacto</t>
  </si>
  <si>
    <t>Muito Baixa - 1</t>
  </si>
  <si>
    <t>Muito Baixo - 1</t>
  </si>
  <si>
    <t>ID</t>
  </si>
  <si>
    <t>Fase ou</t>
  </si>
  <si>
    <t>Declaração do Risco</t>
  </si>
  <si>
    <t>Resp.</t>
  </si>
  <si>
    <t>Estratégia de Resposta</t>
  </si>
  <si>
    <t>Plano de Prevenção</t>
  </si>
  <si>
    <t>Plano de Contingência</t>
  </si>
  <si>
    <t>Severidade 
(X,Y)</t>
  </si>
  <si>
    <t>Baixa - 2</t>
  </si>
  <si>
    <t>Muito Baixo - 2</t>
  </si>
  <si>
    <t>Recurso</t>
  </si>
  <si>
    <t>Classificação</t>
  </si>
  <si>
    <r>
      <t xml:space="preserve">CAUSA 
</t>
    </r>
    <r>
      <rPr>
        <sz val="8"/>
        <color indexed="8"/>
        <rFont val="Arial"/>
        <family val="2"/>
      </rPr>
      <t>(Começa a frase com "Como Resultado ...")</t>
    </r>
  </si>
  <si>
    <r>
      <t xml:space="preserve">RISCO 
</t>
    </r>
    <r>
      <rPr>
        <sz val="8"/>
        <rFont val="Arial"/>
        <family val="2"/>
      </rPr>
      <t>(Começar a frase com "Pode ocorrer ...")</t>
    </r>
  </si>
  <si>
    <r>
      <t xml:space="preserve">CONSEQUÊNCIA </t>
    </r>
    <r>
      <rPr>
        <sz val="8"/>
        <rFont val="Arial"/>
        <family val="2"/>
      </rPr>
      <t>(Começar a frase com "O que acarretaria ...")</t>
    </r>
  </si>
  <si>
    <t>Riscos Colaterais</t>
  </si>
  <si>
    <t>Moderada - 3</t>
  </si>
  <si>
    <t>Baixo - 3</t>
  </si>
  <si>
    <t>R01</t>
  </si>
  <si>
    <t>Ausência</t>
  </si>
  <si>
    <t>Como resultado da ausência do Instrutor</t>
  </si>
  <si>
    <t>Pode ocorrer atraso na conclusão do treinamento</t>
  </si>
  <si>
    <t>Equipe não estará capacitada para o lançamento do sistema</t>
  </si>
  <si>
    <t>Mitigar</t>
  </si>
  <si>
    <t>Monitorar logs de execução e validar conexões periodicamente</t>
  </si>
  <si>
    <t>Restaurar backup do banco e reiniciar o serviço de integração</t>
  </si>
  <si>
    <t>Atraso no projeto e aumento nos custos</t>
  </si>
  <si>
    <t>Alta - 4</t>
  </si>
  <si>
    <t>Baixo - 4</t>
  </si>
  <si>
    <t>R02</t>
  </si>
  <si>
    <t>Falta de habilidade</t>
  </si>
  <si>
    <t>Como resultado da baixa qualidade do treinamento
- Falha do instrutor</t>
  </si>
  <si>
    <t>Pode ocorrer do treinamento não capacitar adequadamente a equipe</t>
  </si>
  <si>
    <t>Gerente de Projeto (Alexandra Christine Silva Raimundo</t>
  </si>
  <si>
    <t>Realizar reuniões semanais de acompanhamento e comunicação via canal oficial</t>
  </si>
  <si>
    <t>Replanejar o cronograma e redistribuir tarefas</t>
  </si>
  <si>
    <t>R03</t>
  </si>
  <si>
    <t>Expectativas</t>
  </si>
  <si>
    <t>Como resultado da baixa qualidade do treinamento
- Falha do software</t>
  </si>
  <si>
    <t>Pode ocorrer a identificação de falhas do software que impeçam o adequado atendimento</t>
  </si>
  <si>
    <t>O lançamento do sistema será cancelado</t>
  </si>
  <si>
    <t>Analista de Dados (Carlos Augusto</t>
  </si>
  <si>
    <t>Criar padrão de formatação e validar dados (ETL) antes da carga</t>
  </si>
  <si>
    <t>Revisar manualmente os dados e refazer cálculos de KPIs</t>
  </si>
  <si>
    <t>R04</t>
  </si>
  <si>
    <t>Equipamentos</t>
  </si>
  <si>
    <t>Roubos</t>
  </si>
  <si>
    <t>Como resultado do roubo do projetor durante o treinamento</t>
  </si>
  <si>
    <t>Aceitar</t>
  </si>
  <si>
    <t>Testar desempenho antes das apresentações e otimizar consultas</t>
  </si>
  <si>
    <t>Reforçar recursos de hospedagem temporariamente</t>
  </si>
  <si>
    <t>R05</t>
  </si>
  <si>
    <t>Quebras</t>
  </si>
  <si>
    <t>Como resultado da quebra do projetor durante o treinamento</t>
  </si>
  <si>
    <t>Evitar</t>
  </si>
  <si>
    <t>Revisar permissões e aplicar autenticação por perfil (admin/cliente)</t>
  </si>
  <si>
    <t>Restaurar permissões via backup e revisar logs de acesso</t>
  </si>
  <si>
    <t>R06</t>
  </si>
  <si>
    <t>Defeito</t>
  </si>
  <si>
    <t>Como resultado de defeito no projeto durante o treinamento</t>
  </si>
  <si>
    <t>Pode ocorrer comprometimento do treinamento</t>
  </si>
  <si>
    <t>Manter cronograma com folgas e revisar tarefas críticas semanalmente</t>
  </si>
  <si>
    <t>Redistribuir funções entre desenvolvedores para agilizar entregas</t>
  </si>
  <si>
    <t>R07</t>
  </si>
  <si>
    <t>Instalações</t>
  </si>
  <si>
    <t>Falhas</t>
  </si>
  <si>
    <t>Como resultado de falha na energia elétrica durante o treinamento</t>
  </si>
  <si>
    <t>Criar roteiro de testes e validar cenários críticos semanalmente</t>
  </si>
  <si>
    <t>Fazer rollback para versão anterior e corrigir bugs críticos</t>
  </si>
  <si>
    <t>R08</t>
  </si>
  <si>
    <t>Inadequação</t>
  </si>
  <si>
    <t>Como resultado de problemas no ar condicionado durante o treinamento</t>
  </si>
  <si>
    <t>Congelar escopo até marcos definidos e formalizar mudanças via CR</t>
  </si>
  <si>
    <t>Repriorizar backlog e adiar itens não críticos</t>
  </si>
  <si>
    <t>R09</t>
  </si>
  <si>
    <t>R10</t>
  </si>
  <si>
    <t>R11</t>
  </si>
  <si>
    <t>R12</t>
  </si>
  <si>
    <t>R13</t>
  </si>
  <si>
    <t>R14</t>
  </si>
  <si>
    <t>R15</t>
  </si>
  <si>
    <t>R16</t>
  </si>
  <si>
    <t>R17</t>
  </si>
  <si>
    <t>R18</t>
  </si>
  <si>
    <t>R19</t>
  </si>
  <si>
    <t>R20</t>
  </si>
  <si>
    <r>
      <t xml:space="preserve">CONSEQÜÊNCIA </t>
    </r>
    <r>
      <rPr>
        <sz val="8"/>
        <rFont val="Arial"/>
        <family val="2"/>
      </rPr>
      <t>(Começar a frase com "O que acarretaria ...")</t>
    </r>
  </si>
  <si>
    <t>Quantificação dos Riscos</t>
  </si>
  <si>
    <r>
      <t xml:space="preserve">Impacto no Custo 
</t>
    </r>
    <r>
      <rPr>
        <b/>
        <sz val="8"/>
        <color indexed="10"/>
        <rFont val="Arial"/>
        <family val="2"/>
      </rPr>
      <t>(Considerar qtde. de horas como unidade de medida, inclusive, a maior ou menor)</t>
    </r>
  </si>
  <si>
    <r>
      <t xml:space="preserve">Impacto no Cronograma 
</t>
    </r>
    <r>
      <rPr>
        <b/>
        <sz val="8"/>
        <color indexed="10"/>
        <rFont val="Arial"/>
        <family val="2"/>
      </rPr>
      <t>(Colocar qtde. de dias de redução ou atraso no cronograma)</t>
    </r>
  </si>
  <si>
    <t>Observação</t>
  </si>
  <si>
    <t>Dias de atraso na implantação</t>
  </si>
  <si>
    <t>1 mês de atraso</t>
  </si>
  <si>
    <t>Dias de atraso na implantação e retrabalho de código</t>
  </si>
  <si>
    <t>Atraso de até duas semanas no cronograma final</t>
  </si>
  <si>
    <t>Pequenos atrasos em testes e correções de bugs</t>
  </si>
  <si>
    <t>Atraso por replanejamento de escopo e revalidação de entregas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</si>
</sst>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quot;R$ &quot;* #,##0.00_);_(&quot;R$ &quot;* \(#,##0.00\);_(&quot;R$ &quot;* &quot;-&quot;??_);_(@_)"/>
    <numFmt numFmtId="165" formatCode="ddd\,\ dd/mm/yyyy"/>
    <numFmt numFmtId="166" formatCode="d\-mmm\-yyyy"/>
    <numFmt numFmtId="167" formatCode="d"/>
    <numFmt numFmtId="168" formatCode="d/m/yy;@"/>
    <numFmt numFmtId="169" formatCode="&quot;R$&quot;\ #,##0.00"/>
    <numFmt numFmtId="178" formatCode="[$-416]mmm/yy;@"/>
    <numFmt numFmtId="179" formatCode="&quot;$&quot;#,##0.00_);[Red]\(&quot;$&quot;#,##0.00\)"/>
    <numFmt numFmtId="180" formatCode="&quot;R$ &quot;#,##0_);\(&quot;R$ &quot;#,##0\)"/>
    <numFmt numFmtId="182" formatCode="0_);\(0\)"/>
  </numFmts>
  <fonts count="9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2"/>
      <name val="Times New Roman"/>
      <family val="1"/>
    </font>
    <font>
      <b/>
      <sz val="10"/>
      <name val="Arial"/>
      <family val="2"/>
    </font>
    <font>
      <sz val="10"/>
      <name val="Arial"/>
      <family val="2"/>
    </font>
    <font>
      <u/>
      <sz val="10"/>
      <color indexed="12"/>
      <name val="Arial"/>
      <family val="2"/>
    </font>
    <font>
      <b/>
      <sz val="13"/>
      <name val="Times New Roman"/>
      <family val="1"/>
    </font>
    <font>
      <sz val="10"/>
      <name val="Arial"/>
      <family val="2"/>
    </font>
    <font>
      <b/>
      <sz val="12"/>
      <color indexed="9"/>
      <name val="Times New Roman"/>
      <family val="1"/>
    </font>
    <font>
      <sz val="8"/>
      <name val="Arial"/>
      <family val="2"/>
    </font>
    <font>
      <sz val="12"/>
      <name val="Arial"/>
      <family val="2"/>
    </font>
    <font>
      <sz val="9"/>
      <name val="Arial"/>
      <family val="2"/>
    </font>
    <font>
      <sz val="10"/>
      <name val="Times New Roman"/>
      <family val="1"/>
    </font>
    <font>
      <sz val="11"/>
      <color theme="1"/>
      <name val="Calibri"/>
      <family val="2"/>
      <scheme val="minor"/>
    </font>
    <font>
      <sz val="11"/>
      <color theme="0"/>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b/>
      <sz val="11"/>
      <color theme="1"/>
      <name val="Calibri"/>
      <family val="2"/>
      <scheme val="minor"/>
    </font>
    <font>
      <b/>
      <sz val="18"/>
      <color theme="9" tint="-0.249977111117893"/>
      <name val="Arial"/>
      <family val="2"/>
    </font>
    <font>
      <b/>
      <sz val="20"/>
      <color theme="4"/>
      <name val="Arial"/>
      <family val="2"/>
    </font>
    <font>
      <sz val="10"/>
      <color rgb="FF374151"/>
      <name val="Segoe UI"/>
      <family val="2"/>
    </font>
    <font>
      <b/>
      <sz val="20"/>
      <color theme="4" tint="-0.249977111117893"/>
      <name val="Cambria"/>
      <family val="2"/>
      <scheme val="major"/>
    </font>
    <font>
      <sz val="10"/>
      <name val="Calibri"/>
      <family val="2"/>
      <scheme val="minor"/>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b/>
      <sz val="12"/>
      <color theme="1"/>
      <name val="Arial"/>
      <family val="2"/>
    </font>
    <font>
      <b/>
      <sz val="12"/>
      <name val="Arial"/>
      <family val="2"/>
    </font>
    <font>
      <u/>
      <sz val="12"/>
      <name val="Arial"/>
      <family val="2"/>
    </font>
    <font>
      <sz val="12"/>
      <color rgb="FF374151"/>
      <name val="Arial"/>
      <family val="2"/>
    </font>
    <font>
      <b/>
      <sz val="14"/>
      <name val="Arial"/>
      <family val="2"/>
    </font>
    <font>
      <sz val="9"/>
      <name val="Times New Roman"/>
      <family val="1"/>
    </font>
    <font>
      <sz val="10"/>
      <color rgb="FF374151"/>
      <name val="Arial"/>
      <family val="2"/>
    </font>
    <font>
      <b/>
      <sz val="9"/>
      <name val="Arial"/>
      <family val="2"/>
    </font>
    <font>
      <sz val="14"/>
      <name val="Arial"/>
      <family val="2"/>
    </font>
    <font>
      <b/>
      <sz val="14"/>
      <color theme="1"/>
      <name val="Arial"/>
      <family val="2"/>
    </font>
    <font>
      <b/>
      <sz val="18"/>
      <name val="Arial"/>
      <family val="2"/>
    </font>
    <font>
      <u/>
      <sz val="11"/>
      <color theme="10"/>
      <name val="Calibri"/>
      <family val="2"/>
      <scheme val="minor"/>
    </font>
    <font>
      <sz val="11"/>
      <color theme="1"/>
      <name val="Calibri"/>
      <family val="2"/>
    </font>
    <font>
      <sz val="10"/>
      <name val="Arial"/>
      <family val="2"/>
    </font>
    <font>
      <b/>
      <sz val="10"/>
      <name val="Calibri"/>
      <family val="2"/>
      <scheme val="minor"/>
    </font>
    <font>
      <i/>
      <sz val="10"/>
      <name val="Calibri"/>
      <family val="2"/>
      <scheme val="minor"/>
    </font>
    <font>
      <sz val="10"/>
      <name val="Arial"/>
    </font>
    <font>
      <b/>
      <sz val="11"/>
      <color theme="0"/>
      <name val="Calibri"/>
      <family val="2"/>
      <scheme val="minor"/>
    </font>
    <font>
      <b/>
      <sz val="11"/>
      <name val="Calibri"/>
      <family val="2"/>
    </font>
    <font>
      <b/>
      <sz val="7"/>
      <name val="Times New Roman"/>
      <family val="1"/>
    </font>
    <font>
      <sz val="11"/>
      <name val="Calibri"/>
      <family val="2"/>
    </font>
    <font>
      <b/>
      <i/>
      <sz val="11"/>
      <name val="Calibri"/>
      <family val="2"/>
    </font>
    <font>
      <b/>
      <sz val="16"/>
      <name val="Arial"/>
      <family val="2"/>
    </font>
    <font>
      <sz val="3"/>
      <name val="Calibri"/>
      <family val="2"/>
    </font>
    <font>
      <sz val="10"/>
      <name val="Calibri"/>
      <family val="2"/>
    </font>
    <font>
      <sz val="11"/>
      <color rgb="FFFF0000"/>
      <name val="Calibri"/>
      <family val="2"/>
    </font>
    <font>
      <b/>
      <sz val="11"/>
      <color rgb="FFFF0000"/>
      <name val="Calibri"/>
      <family val="2"/>
    </font>
    <font>
      <i/>
      <sz val="11"/>
      <name val="Calibri"/>
      <family val="2"/>
    </font>
    <font>
      <sz val="12"/>
      <color rgb="FF374151"/>
      <name val="Segoe UI"/>
      <family val="2"/>
    </font>
    <font>
      <b/>
      <sz val="10"/>
      <color indexed="9"/>
      <name val="Arial"/>
      <family val="2"/>
    </font>
    <font>
      <b/>
      <sz val="12"/>
      <color indexed="9"/>
      <name val="Arial"/>
      <family val="2"/>
    </font>
    <font>
      <i/>
      <sz val="14"/>
      <name val="Arial"/>
      <family val="2"/>
    </font>
    <font>
      <b/>
      <sz val="14"/>
      <color indexed="62"/>
      <name val="Arial"/>
      <family val="2"/>
    </font>
    <font>
      <sz val="12"/>
      <color indexed="9"/>
      <name val="Arial"/>
      <family val="2"/>
    </font>
    <font>
      <sz val="10"/>
      <color indexed="62"/>
      <name val="Arial"/>
      <family val="2"/>
    </font>
    <font>
      <b/>
      <sz val="15"/>
      <name val="Arial"/>
      <family val="2"/>
    </font>
    <font>
      <sz val="9"/>
      <color rgb="FF000000"/>
      <name val="Calibri"/>
      <family val="2"/>
    </font>
    <font>
      <sz val="9"/>
      <name val="Calibri"/>
      <family val="2"/>
    </font>
    <font>
      <b/>
      <sz val="10"/>
      <color theme="0"/>
      <name val="Arial"/>
      <family val="2"/>
    </font>
    <font>
      <sz val="10"/>
      <color theme="0"/>
      <name val="Arial"/>
      <family val="2"/>
    </font>
    <font>
      <sz val="10"/>
      <color rgb="FFFF0000"/>
      <name val="Arial"/>
      <family val="2"/>
    </font>
    <font>
      <b/>
      <sz val="8"/>
      <name val="Arial"/>
      <family val="2"/>
    </font>
    <font>
      <b/>
      <i/>
      <sz val="12"/>
      <color theme="1"/>
      <name val="Calibri"/>
      <family val="2"/>
    </font>
    <font>
      <b/>
      <sz val="11"/>
      <color theme="1"/>
      <name val="Calibri"/>
      <family val="2"/>
    </font>
    <font>
      <b/>
      <sz val="11"/>
      <name val="Calibri"/>
      <family val="2"/>
      <scheme val="minor"/>
    </font>
    <font>
      <b/>
      <sz val="9"/>
      <color indexed="81"/>
      <name val="Tahoma"/>
      <family val="2"/>
    </font>
    <font>
      <sz val="9"/>
      <color indexed="81"/>
      <name val="Tahoma"/>
      <family val="2"/>
    </font>
    <font>
      <b/>
      <i/>
      <sz val="11"/>
      <color theme="1"/>
      <name val="Calibri"/>
      <family val="2"/>
    </font>
    <font>
      <b/>
      <i/>
      <sz val="11"/>
      <color theme="1"/>
      <name val="Calibri"/>
      <family val="2"/>
      <scheme val="minor"/>
    </font>
    <font>
      <b/>
      <sz val="10"/>
      <color indexed="9"/>
      <name val="Arial"/>
    </font>
    <font>
      <b/>
      <sz val="10"/>
      <name val="Arial"/>
    </font>
    <font>
      <b/>
      <sz val="8"/>
      <color indexed="9"/>
      <name val="Tahoma"/>
      <family val="2"/>
    </font>
    <font>
      <b/>
      <sz val="8"/>
      <color indexed="8"/>
      <name val="Arial"/>
      <family val="2"/>
    </font>
    <font>
      <sz val="8"/>
      <color indexed="8"/>
      <name val="Arial"/>
      <family val="2"/>
    </font>
    <font>
      <b/>
      <sz val="8"/>
      <color indexed="10"/>
      <name val="Arial"/>
      <family val="2"/>
    </font>
    <font>
      <b/>
      <sz val="12"/>
      <color indexed="10"/>
      <name val="Arial"/>
      <family val="2"/>
    </font>
  </fonts>
  <fills count="41">
    <fill>
      <patternFill patternType="none"/>
    </fill>
    <fill>
      <patternFill patternType="gray125"/>
    </fill>
    <fill>
      <patternFill patternType="solid">
        <fgColor indexed="62"/>
        <bgColor indexed="64"/>
      </patternFill>
    </fill>
    <fill>
      <patternFill patternType="solid">
        <fgColor indexed="56"/>
        <bgColor indexed="64"/>
      </patternFill>
    </fill>
    <fill>
      <patternFill patternType="solid">
        <fgColor indexed="9"/>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5"/>
      </patternFill>
    </fill>
    <fill>
      <patternFill patternType="solid">
        <fgColor theme="4"/>
        <bgColor theme="4"/>
      </patternFill>
    </fill>
    <fill>
      <patternFill patternType="solid">
        <fgColor theme="5"/>
        <bgColor theme="5"/>
      </patternFill>
    </fill>
    <fill>
      <patternFill patternType="solid">
        <fgColor theme="5" tint="0.39997558519241921"/>
        <bgColor indexed="64"/>
      </patternFill>
    </fill>
    <fill>
      <patternFill patternType="solid">
        <fgColor rgb="FFDCCAF6"/>
        <bgColor indexed="64"/>
      </patternFill>
    </fill>
    <fill>
      <patternFill patternType="solid">
        <fgColor rgb="FFA679E7"/>
        <bgColor indexed="64"/>
      </patternFill>
    </fill>
    <fill>
      <patternFill patternType="solid">
        <fgColor rgb="FFFFFFFF"/>
        <bgColor indexed="64"/>
      </patternFill>
    </fill>
    <fill>
      <patternFill patternType="gray125">
        <bgColor rgb="FFDFDFDF"/>
      </patternFill>
    </fill>
    <fill>
      <patternFill patternType="solid">
        <fgColor indexed="43"/>
        <bgColor indexed="64"/>
      </patternFill>
    </fill>
    <fill>
      <patternFill patternType="solid">
        <fgColor indexed="47"/>
        <bgColor indexed="64"/>
      </patternFill>
    </fill>
    <fill>
      <patternFill patternType="solid">
        <fgColor indexed="10"/>
        <bgColor indexed="64"/>
      </patternFill>
    </fill>
    <fill>
      <patternFill patternType="solid">
        <fgColor indexed="42"/>
        <bgColor indexed="64"/>
      </patternFill>
    </fill>
    <fill>
      <patternFill patternType="solid">
        <fgColor rgb="FFFF0000"/>
        <bgColor indexed="64"/>
      </patternFill>
    </fill>
    <fill>
      <patternFill patternType="solid">
        <fgColor theme="9" tint="0.59999389629810485"/>
        <bgColor indexed="64"/>
      </patternFill>
    </fill>
    <fill>
      <patternFill patternType="solid">
        <fgColor theme="4"/>
        <bgColor indexed="64"/>
      </patternFill>
    </fill>
    <fill>
      <patternFill patternType="solid">
        <fgColor indexed="56"/>
      </patternFill>
    </fill>
    <fill>
      <patternFill patternType="solid">
        <fgColor indexed="41"/>
        <bgColor indexed="64"/>
      </patternFill>
    </fill>
    <fill>
      <patternFill patternType="solid">
        <fgColor indexed="22"/>
        <bgColor indexed="64"/>
      </patternFill>
    </fill>
  </fills>
  <borders count="1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9"/>
      </top>
      <bottom/>
      <diagonal/>
    </border>
    <border>
      <left style="thin">
        <color indexed="9"/>
      </left>
      <right/>
      <top style="thin">
        <color rgb="FF999999"/>
      </top>
      <bottom style="thin">
        <color rgb="FF99999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style="thin">
        <color theme="3"/>
      </right>
      <top style="thin">
        <color theme="3"/>
      </top>
      <bottom style="thin">
        <color theme="3"/>
      </bottom>
      <diagonal/>
    </border>
    <border>
      <left style="thin">
        <color theme="3"/>
      </left>
      <right style="medium">
        <color indexed="64"/>
      </right>
      <top/>
      <bottom style="thin">
        <color theme="3"/>
      </bottom>
      <diagonal/>
    </border>
    <border>
      <left style="medium">
        <color indexed="64"/>
      </left>
      <right style="thin">
        <color indexed="64"/>
      </right>
      <top style="thin">
        <color indexed="64"/>
      </top>
      <bottom style="medium">
        <color indexed="64"/>
      </bottom>
      <diagonal/>
    </border>
    <border>
      <left style="thin">
        <color theme="3"/>
      </left>
      <right/>
      <top style="thin">
        <color theme="3"/>
      </top>
      <bottom style="thin">
        <color theme="3"/>
      </bottom>
      <diagonal/>
    </border>
    <border>
      <left style="thin">
        <color theme="3"/>
      </left>
      <right/>
      <top style="thin">
        <color theme="3"/>
      </top>
      <bottom/>
      <diagonal/>
    </border>
    <border>
      <left/>
      <right style="thin">
        <color theme="3"/>
      </right>
      <top/>
      <bottom style="thin">
        <color theme="3"/>
      </bottom>
      <diagonal/>
    </border>
    <border>
      <left style="thin">
        <color indexed="64"/>
      </left>
      <right style="thin">
        <color indexed="64"/>
      </right>
      <top style="thin">
        <color indexed="64"/>
      </top>
      <bottom/>
      <diagonal/>
    </border>
    <border>
      <left/>
      <right style="thin">
        <color theme="3"/>
      </right>
      <top style="thin">
        <color theme="3"/>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theme="3"/>
      </left>
      <right style="thin">
        <color theme="3"/>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theme="3"/>
      </left>
      <right/>
      <top/>
      <bottom style="thin">
        <color theme="3"/>
      </bottom>
      <diagonal/>
    </border>
    <border>
      <left style="medium">
        <color indexed="64"/>
      </left>
      <right style="thin">
        <color theme="3"/>
      </right>
      <top style="medium">
        <color indexed="64"/>
      </top>
      <bottom style="medium">
        <color indexed="64"/>
      </bottom>
      <diagonal/>
    </border>
    <border>
      <left style="medium">
        <color indexed="64"/>
      </left>
      <right style="thin">
        <color theme="3"/>
      </right>
      <top/>
      <bottom style="thin">
        <color theme="3"/>
      </bottom>
      <diagonal/>
    </border>
    <border>
      <left/>
      <right style="medium">
        <color indexed="64"/>
      </right>
      <top/>
      <bottom style="thin">
        <color theme="3"/>
      </bottom>
      <diagonal/>
    </border>
    <border>
      <left style="thin">
        <color theme="3"/>
      </left>
      <right style="medium">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theme="0" tint="-0.14993743705557422"/>
      </top>
      <bottom style="medium">
        <color theme="0" tint="-0.14993743705557422"/>
      </bottom>
      <diagonal/>
    </border>
    <border>
      <left/>
      <right/>
      <top style="medium">
        <color theme="0" tint="-0.14990691854609822"/>
      </top>
      <bottom style="medium">
        <color theme="0" tint="-0.1499069185460982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top style="medium">
        <color theme="0" tint="-0.1498764000366222"/>
      </top>
      <bottom style="medium">
        <color theme="0" tint="-0.1498764000366222"/>
      </bottom>
      <diagonal/>
    </border>
    <border>
      <left/>
      <right style="medium">
        <color rgb="FF000000"/>
      </right>
      <top style="medium">
        <color indexed="64"/>
      </top>
      <bottom style="medium">
        <color indexed="64"/>
      </bottom>
      <diagonal/>
    </border>
    <border>
      <left style="medium">
        <color rgb="FF000000"/>
      </left>
      <right/>
      <top/>
      <bottom/>
      <diagonal/>
    </border>
    <border>
      <left/>
      <right style="medium">
        <color indexed="64"/>
      </right>
      <top/>
      <bottom style="medium">
        <color indexed="64"/>
      </bottom>
      <diagonal/>
    </border>
    <border>
      <left/>
      <right/>
      <top/>
      <bottom style="medium">
        <color indexed="64"/>
      </bottom>
      <diagonal/>
    </border>
    <border>
      <left style="thick">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medium">
        <color indexed="64"/>
      </right>
      <top/>
      <bottom style="medium">
        <color indexed="64"/>
      </bottom>
      <diagonal/>
    </border>
    <border>
      <left style="medium">
        <color rgb="FF000000"/>
      </left>
      <right/>
      <top style="medium">
        <color indexed="64"/>
      </top>
      <bottom style="medium">
        <color indexed="64"/>
      </bottom>
      <diagonal/>
    </border>
    <border>
      <left style="medium">
        <color rgb="FF000000"/>
      </left>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right/>
      <top style="thin">
        <color indexed="64"/>
      </top>
      <bottom style="medium">
        <color indexed="64"/>
      </bottom>
      <diagonal/>
    </border>
    <border>
      <left style="medium">
        <color indexed="64"/>
      </left>
      <right style="medium">
        <color indexed="64"/>
      </right>
      <top/>
      <bottom/>
      <diagonal/>
    </border>
  </borders>
  <cellStyleXfs count="62">
    <xf numFmtId="0" fontId="0" fillId="0" borderId="0"/>
    <xf numFmtId="168" fontId="19" fillId="0" borderId="39" applyFill="0">
      <alignment horizontal="center" vertical="center"/>
    </xf>
    <xf numFmtId="0" fontId="11" fillId="0" borderId="0" applyNumberFormat="0" applyFill="0" applyBorder="0" applyAlignment="0" applyProtection="0">
      <alignment vertical="top"/>
      <protection locked="0"/>
    </xf>
    <xf numFmtId="165" fontId="19" fillId="0" borderId="31">
      <alignment horizontal="center" vertical="center"/>
    </xf>
    <xf numFmtId="164" fontId="6" fillId="0" borderId="0" applyFont="0" applyFill="0" applyBorder="0" applyAlignment="0" applyProtection="0"/>
    <xf numFmtId="0" fontId="19" fillId="0" borderId="39" applyFill="0">
      <alignment horizontal="center" vertical="center"/>
    </xf>
    <xf numFmtId="9" fontId="6" fillId="0" borderId="0" applyFont="0" applyFill="0" applyBorder="0" applyAlignment="0" applyProtection="0"/>
    <xf numFmtId="0" fontId="19" fillId="0" borderId="39" applyFill="0">
      <alignment horizontal="left" vertical="center" indent="2"/>
    </xf>
    <xf numFmtId="0" fontId="21" fillId="0" borderId="0" applyNumberFormat="0" applyFill="0" applyBorder="0" applyAlignment="0" applyProtection="0"/>
    <xf numFmtId="0" fontId="22" fillId="0" borderId="19" applyNumberFormat="0" applyFill="0" applyAlignment="0" applyProtection="0"/>
    <xf numFmtId="0" fontId="23" fillId="0" borderId="20" applyNumberFormat="0" applyFill="0" applyAlignment="0" applyProtection="0"/>
    <xf numFmtId="0" fontId="20" fillId="0" borderId="0"/>
    <xf numFmtId="0" fontId="6" fillId="0" borderId="0"/>
    <xf numFmtId="0" fontId="21" fillId="0" borderId="0" applyNumberFormat="0" applyFill="0" applyBorder="0" applyAlignment="0" applyProtection="0"/>
    <xf numFmtId="0" fontId="49" fillId="0" borderId="0" applyNumberFormat="0" applyFill="0" applyBorder="0" applyAlignment="0" applyProtection="0"/>
    <xf numFmtId="0" fontId="20" fillId="24" borderId="0" applyNumberFormat="0" applyBorder="0" applyAlignment="0" applyProtection="0"/>
    <xf numFmtId="0" fontId="33" fillId="0" borderId="0"/>
    <xf numFmtId="0" fontId="20" fillId="25" borderId="0" applyNumberFormat="0" applyBorder="0" applyAlignment="0" applyProtection="0"/>
    <xf numFmtId="0" fontId="50" fillId="23" borderId="0" applyNumberFormat="0" applyBorder="0" applyAlignment="0" applyProtection="0"/>
    <xf numFmtId="0" fontId="5" fillId="0" borderId="0"/>
    <xf numFmtId="9" fontId="51" fillId="0" borderId="0" applyFont="0" applyFill="0" applyBorder="0" applyAlignment="0" applyProtection="0"/>
    <xf numFmtId="168" fontId="4" fillId="0" borderId="66">
      <alignment horizontal="center" vertical="center"/>
    </xf>
    <xf numFmtId="0" fontId="11" fillId="0" borderId="0">
      <alignment vertical="top"/>
      <protection locked="0"/>
    </xf>
    <xf numFmtId="165" fontId="4" fillId="0" borderId="31">
      <alignment horizontal="center" vertical="center"/>
    </xf>
    <xf numFmtId="164" fontId="6" fillId="0" borderId="0"/>
    <xf numFmtId="0" fontId="4" fillId="0" borderId="66">
      <alignment horizontal="center" vertical="center"/>
    </xf>
    <xf numFmtId="9" fontId="6" fillId="0" borderId="0"/>
    <xf numFmtId="0" fontId="4" fillId="0" borderId="66">
      <alignment horizontal="left" vertical="center" indent="2"/>
    </xf>
    <xf numFmtId="0" fontId="21" fillId="0" borderId="0"/>
    <xf numFmtId="0" fontId="22" fillId="0" borderId="19"/>
    <xf numFmtId="0" fontId="23" fillId="0" borderId="20"/>
    <xf numFmtId="0" fontId="21" fillId="0" borderId="0"/>
    <xf numFmtId="0" fontId="49" fillId="0" borderId="0"/>
    <xf numFmtId="0" fontId="20" fillId="24" borderId="0"/>
    <xf numFmtId="0" fontId="20" fillId="25" borderId="0"/>
    <xf numFmtId="0" fontId="50" fillId="23" borderId="0"/>
    <xf numFmtId="0" fontId="4" fillId="0" borderId="0"/>
    <xf numFmtId="9" fontId="6" fillId="0" borderId="0"/>
    <xf numFmtId="168" fontId="4" fillId="0" borderId="67">
      <alignment horizontal="center" vertical="center"/>
    </xf>
    <xf numFmtId="0" fontId="4" fillId="0" borderId="67">
      <alignment horizontal="center" vertical="center"/>
    </xf>
    <xf numFmtId="0" fontId="4" fillId="0" borderId="67">
      <alignment horizontal="left" vertical="center" indent="2"/>
    </xf>
    <xf numFmtId="168" fontId="3" fillId="0" borderId="66">
      <alignment horizontal="center" vertical="center"/>
    </xf>
    <xf numFmtId="165" fontId="3" fillId="0" borderId="31">
      <alignment horizontal="center" vertical="center"/>
    </xf>
    <xf numFmtId="0" fontId="3" fillId="0" borderId="66">
      <alignment horizontal="center" vertical="center"/>
    </xf>
    <xf numFmtId="0" fontId="3" fillId="0" borderId="66">
      <alignment horizontal="left" vertical="center" indent="2"/>
    </xf>
    <xf numFmtId="0" fontId="3" fillId="0" borderId="0"/>
    <xf numFmtId="168" fontId="3" fillId="0" borderId="67">
      <alignment horizontal="center" vertical="center"/>
    </xf>
    <xf numFmtId="165" fontId="3" fillId="0" borderId="31">
      <alignment horizontal="center" vertical="center"/>
    </xf>
    <xf numFmtId="0" fontId="3" fillId="0" borderId="67">
      <alignment horizontal="center" vertical="center"/>
    </xf>
    <xf numFmtId="0" fontId="3" fillId="0" borderId="67">
      <alignment horizontal="left" vertical="center" indent="2"/>
    </xf>
    <xf numFmtId="0" fontId="3" fillId="0" borderId="0"/>
    <xf numFmtId="168" fontId="3" fillId="0" borderId="71">
      <alignment horizontal="center" vertical="center"/>
    </xf>
    <xf numFmtId="0" fontId="3" fillId="0" borderId="71">
      <alignment horizontal="center" vertical="center"/>
    </xf>
    <xf numFmtId="0" fontId="3" fillId="0" borderId="71">
      <alignment horizontal="left" vertical="center" indent="2"/>
    </xf>
    <xf numFmtId="0" fontId="2" fillId="0" borderId="0"/>
    <xf numFmtId="168" fontId="1" fillId="0" borderId="39" applyFill="0">
      <alignment horizontal="center" vertical="center"/>
    </xf>
    <xf numFmtId="165" fontId="1" fillId="0" borderId="31">
      <alignment horizontal="center" vertical="center"/>
    </xf>
    <xf numFmtId="0" fontId="1" fillId="0" borderId="39" applyFill="0">
      <alignment horizontal="center" vertical="center"/>
    </xf>
    <xf numFmtId="0" fontId="1" fillId="0" borderId="39" applyFill="0">
      <alignment horizontal="left" vertical="center" indent="2"/>
    </xf>
    <xf numFmtId="0" fontId="1" fillId="0" borderId="0"/>
    <xf numFmtId="9" fontId="6" fillId="0" borderId="0" applyFont="0" applyFill="0" applyBorder="0" applyAlignment="0" applyProtection="0"/>
    <xf numFmtId="9" fontId="54" fillId="0" borderId="0" applyFont="0" applyFill="0" applyBorder="0" applyAlignment="0" applyProtection="0"/>
  </cellStyleXfs>
  <cellXfs count="646">
    <xf numFmtId="0" fontId="0" fillId="0" borderId="0" xfId="0"/>
    <xf numFmtId="0" fontId="0" fillId="0" borderId="0" xfId="0" applyAlignment="1">
      <alignment horizontal="center"/>
    </xf>
    <xf numFmtId="0" fontId="10" fillId="0" borderId="0" xfId="0" applyFont="1"/>
    <xf numFmtId="0" fontId="0" fillId="0" borderId="0" xfId="0" applyAlignment="1">
      <alignment horizontal="left"/>
    </xf>
    <xf numFmtId="0" fontId="12" fillId="0" borderId="0" xfId="0" applyFont="1"/>
    <xf numFmtId="0" fontId="8" fillId="0" borderId="1" xfId="0" applyFont="1" applyBorder="1" applyAlignment="1">
      <alignment horizontal="left" vertical="top" wrapText="1"/>
    </xf>
    <xf numFmtId="0" fontId="8" fillId="0" borderId="2" xfId="0" applyFont="1" applyBorder="1" applyAlignment="1">
      <alignment horizontal="left" vertical="top" wrapText="1" indent="2"/>
    </xf>
    <xf numFmtId="0" fontId="13" fillId="0" borderId="0" xfId="0" applyFont="1"/>
    <xf numFmtId="0" fontId="9" fillId="0" borderId="0" xfId="0" applyFont="1" applyAlignment="1">
      <alignment vertical="center"/>
    </xf>
    <xf numFmtId="0" fontId="8" fillId="0" borderId="1" xfId="0" applyFont="1" applyBorder="1" applyAlignment="1">
      <alignment horizontal="left" vertical="center" wrapText="1"/>
    </xf>
    <xf numFmtId="0" fontId="13" fillId="0" borderId="0" xfId="0" applyFont="1" applyAlignment="1">
      <alignment vertical="center"/>
    </xf>
    <xf numFmtId="0" fontId="8" fillId="0" borderId="2" xfId="0" applyFont="1" applyBorder="1" applyAlignment="1">
      <alignment horizontal="left" vertical="center" wrapText="1" indent="2"/>
    </xf>
    <xf numFmtId="0" fontId="14" fillId="2" borderId="3" xfId="0" applyFont="1" applyFill="1" applyBorder="1" applyAlignment="1">
      <alignment horizontal="left" vertical="center" wrapText="1" indent="2"/>
    </xf>
    <xf numFmtId="0" fontId="14" fillId="2" borderId="4" xfId="0" applyFont="1" applyFill="1" applyBorder="1" applyAlignment="1">
      <alignment horizontal="left" vertical="center" wrapText="1"/>
    </xf>
    <xf numFmtId="0" fontId="0" fillId="0" borderId="0" xfId="0" applyAlignment="1">
      <alignment vertical="center"/>
    </xf>
    <xf numFmtId="0" fontId="14" fillId="3" borderId="7"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0" fillId="0" borderId="5" xfId="0" applyBorder="1"/>
    <xf numFmtId="0" fontId="9" fillId="0" borderId="0" xfId="0" applyFont="1"/>
    <xf numFmtId="0" fontId="16" fillId="0" borderId="0" xfId="0" applyFont="1"/>
    <xf numFmtId="0" fontId="25" fillId="0" borderId="0" xfId="0" applyFont="1" applyAlignment="1">
      <alignment horizontal="center" vertical="center"/>
    </xf>
    <xf numFmtId="0" fontId="26" fillId="0" borderId="0" xfId="0" applyFont="1" applyAlignment="1">
      <alignment horizontal="center"/>
    </xf>
    <xf numFmtId="0" fontId="26" fillId="0" borderId="0" xfId="0" applyFont="1"/>
    <xf numFmtId="0" fontId="17" fillId="0" borderId="0" xfId="0" applyFont="1"/>
    <xf numFmtId="0" fontId="0" fillId="0" borderId="23" xfId="0" applyBorder="1"/>
    <xf numFmtId="0" fontId="0" fillId="0" borderId="24" xfId="0" applyBorder="1"/>
    <xf numFmtId="0" fontId="0" fillId="0" borderId="23" xfId="0" pivotButton="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20" fillId="0" borderId="0" xfId="11" applyAlignment="1">
      <alignment wrapText="1"/>
    </xf>
    <xf numFmtId="0" fontId="21" fillId="0" borderId="0" xfId="8" applyAlignment="1">
      <alignment horizontal="left"/>
    </xf>
    <xf numFmtId="0" fontId="28" fillId="0" borderId="0" xfId="0" applyFont="1" applyAlignment="1">
      <alignment horizontal="left"/>
    </xf>
    <xf numFmtId="0" fontId="29" fillId="0" borderId="0" xfId="0" applyFont="1"/>
    <xf numFmtId="0" fontId="29" fillId="0" borderId="0" xfId="0" applyFont="1" applyAlignment="1">
      <alignment horizontal="center"/>
    </xf>
    <xf numFmtId="0" fontId="20" fillId="0" borderId="0" xfId="11"/>
    <xf numFmtId="0" fontId="0" fillId="0" borderId="31" xfId="0" applyBorder="1" applyAlignment="1">
      <alignment horizontal="center" vertical="center"/>
    </xf>
    <xf numFmtId="0" fontId="0" fillId="0" borderId="35" xfId="0" applyBorder="1"/>
    <xf numFmtId="167" fontId="30" fillId="8" borderId="36" xfId="0" applyNumberFormat="1" applyFont="1" applyFill="1" applyBorder="1" applyAlignment="1">
      <alignment horizontal="center" vertical="center"/>
    </xf>
    <xf numFmtId="167" fontId="30" fillId="8" borderId="0" xfId="0" applyNumberFormat="1" applyFont="1" applyFill="1" applyAlignment="1">
      <alignment horizontal="center" vertical="center"/>
    </xf>
    <xf numFmtId="167" fontId="30" fillId="8" borderId="30" xfId="0" applyNumberFormat="1" applyFont="1" applyFill="1" applyBorder="1" applyAlignment="1">
      <alignment horizontal="center" vertical="center"/>
    </xf>
    <xf numFmtId="0" fontId="31" fillId="9" borderId="33" xfId="0" applyFont="1" applyFill="1" applyBorder="1" applyAlignment="1">
      <alignment horizontal="left" vertical="center" indent="1"/>
    </xf>
    <xf numFmtId="0" fontId="31" fillId="9" borderId="33" xfId="0" applyFont="1" applyFill="1" applyBorder="1" applyAlignment="1">
      <alignment horizontal="center" vertical="center" wrapText="1"/>
    </xf>
    <xf numFmtId="0" fontId="32" fillId="10" borderId="37" xfId="0" applyFont="1" applyFill="1" applyBorder="1" applyAlignment="1">
      <alignment horizontal="center" vertical="center" shrinkToFit="1"/>
    </xf>
    <xf numFmtId="0" fontId="0" fillId="0" borderId="0" xfId="0" applyAlignment="1">
      <alignment wrapText="1"/>
    </xf>
    <xf numFmtId="0" fontId="0" fillId="0" borderId="38" xfId="0" applyBorder="1" applyAlignment="1">
      <alignment vertical="center"/>
    </xf>
    <xf numFmtId="0" fontId="24" fillId="11" borderId="39" xfId="0" applyFont="1" applyFill="1" applyBorder="1" applyAlignment="1">
      <alignment horizontal="left" vertical="center" indent="1"/>
    </xf>
    <xf numFmtId="0" fontId="19" fillId="11" borderId="39" xfId="5" applyFill="1">
      <alignment horizontal="center" vertical="center"/>
    </xf>
    <xf numFmtId="9" fontId="33" fillId="11" borderId="39" xfId="6" applyFont="1" applyFill="1" applyBorder="1" applyAlignment="1">
      <alignment horizontal="center" vertical="center"/>
    </xf>
    <xf numFmtId="168" fontId="0" fillId="11" borderId="39" xfId="0" applyNumberFormat="1" applyFill="1" applyBorder="1" applyAlignment="1">
      <alignment horizontal="center" vertical="center"/>
    </xf>
    <xf numFmtId="168" fontId="33" fillId="11" borderId="39" xfId="0" applyNumberFormat="1" applyFont="1" applyFill="1" applyBorder="1" applyAlignment="1">
      <alignment horizontal="center" vertical="center"/>
    </xf>
    <xf numFmtId="0" fontId="33" fillId="0" borderId="39" xfId="0" applyFont="1" applyBorder="1" applyAlignment="1">
      <alignment horizontal="center" vertical="center"/>
    </xf>
    <xf numFmtId="0" fontId="19" fillId="12" borderId="39" xfId="7" applyFill="1">
      <alignment horizontal="left" vertical="center" indent="2"/>
    </xf>
    <xf numFmtId="0" fontId="19" fillId="12" borderId="39" xfId="5" applyFill="1">
      <alignment horizontal="center" vertical="center"/>
    </xf>
    <xf numFmtId="9" fontId="33" fillId="12" borderId="39" xfId="6" applyFont="1" applyFill="1" applyBorder="1" applyAlignment="1">
      <alignment horizontal="center" vertical="center"/>
    </xf>
    <xf numFmtId="168" fontId="19" fillId="12" borderId="39" xfId="1" applyFill="1">
      <alignment horizontal="center" vertical="center"/>
    </xf>
    <xf numFmtId="0" fontId="0" fillId="0" borderId="38" xfId="0" applyBorder="1" applyAlignment="1">
      <alignment horizontal="right" vertical="center"/>
    </xf>
    <xf numFmtId="0" fontId="24" fillId="13" borderId="39" xfId="0" applyFont="1" applyFill="1" applyBorder="1" applyAlignment="1">
      <alignment horizontal="left" vertical="center" indent="1"/>
    </xf>
    <xf numFmtId="0" fontId="19" fillId="13" borderId="39" xfId="5" applyFill="1">
      <alignment horizontal="center" vertical="center"/>
    </xf>
    <xf numFmtId="9" fontId="33" fillId="13" borderId="39" xfId="6" applyFont="1" applyFill="1" applyBorder="1" applyAlignment="1">
      <alignment horizontal="center" vertical="center"/>
    </xf>
    <xf numFmtId="168" fontId="0" fillId="13" borderId="39" xfId="0" applyNumberFormat="1" applyFill="1" applyBorder="1" applyAlignment="1">
      <alignment horizontal="center" vertical="center"/>
    </xf>
    <xf numFmtId="168" fontId="33" fillId="13" borderId="39" xfId="0" applyNumberFormat="1" applyFont="1" applyFill="1" applyBorder="1" applyAlignment="1">
      <alignment horizontal="center" vertical="center"/>
    </xf>
    <xf numFmtId="0" fontId="19" fillId="14" borderId="39" xfId="7" applyFill="1">
      <alignment horizontal="left" vertical="center" indent="2"/>
    </xf>
    <xf numFmtId="0" fontId="19" fillId="14" borderId="39" xfId="5" applyFill="1">
      <alignment horizontal="center" vertical="center"/>
    </xf>
    <xf numFmtId="9" fontId="33" fillId="14" borderId="39" xfId="6" applyFont="1" applyFill="1" applyBorder="1" applyAlignment="1">
      <alignment horizontal="center" vertical="center"/>
    </xf>
    <xf numFmtId="168" fontId="19" fillId="14" borderId="39" xfId="1" applyFill="1">
      <alignment horizontal="center" vertical="center"/>
    </xf>
    <xf numFmtId="0" fontId="24" fillId="15" borderId="39" xfId="0" applyFont="1" applyFill="1" applyBorder="1" applyAlignment="1">
      <alignment horizontal="left" vertical="center" indent="1"/>
    </xf>
    <xf numFmtId="0" fontId="19" fillId="15" borderId="39" xfId="5" applyFill="1">
      <alignment horizontal="center" vertical="center"/>
    </xf>
    <xf numFmtId="9" fontId="33" fillId="15" borderId="39" xfId="6" applyFont="1" applyFill="1" applyBorder="1" applyAlignment="1">
      <alignment horizontal="center" vertical="center"/>
    </xf>
    <xf numFmtId="168" fontId="0" fillId="15" borderId="39" xfId="0" applyNumberFormat="1" applyFill="1" applyBorder="1" applyAlignment="1">
      <alignment horizontal="center" vertical="center"/>
    </xf>
    <xf numFmtId="168" fontId="33" fillId="15" borderId="39" xfId="0" applyNumberFormat="1" applyFont="1" applyFill="1" applyBorder="1" applyAlignment="1">
      <alignment horizontal="center" vertical="center"/>
    </xf>
    <xf numFmtId="0" fontId="19" fillId="16" borderId="39" xfId="7" applyFill="1">
      <alignment horizontal="left" vertical="center" indent="2"/>
    </xf>
    <xf numFmtId="0" fontId="19" fillId="16" borderId="39" xfId="5" applyFill="1">
      <alignment horizontal="center" vertical="center"/>
    </xf>
    <xf numFmtId="9" fontId="33" fillId="16" borderId="39" xfId="6" applyFont="1" applyFill="1" applyBorder="1" applyAlignment="1">
      <alignment horizontal="center" vertical="center"/>
    </xf>
    <xf numFmtId="168" fontId="19" fillId="16" borderId="39" xfId="1" applyFill="1">
      <alignment horizontal="center" vertical="center"/>
    </xf>
    <xf numFmtId="0" fontId="24" fillId="17" borderId="39" xfId="0" applyFont="1" applyFill="1" applyBorder="1" applyAlignment="1">
      <alignment horizontal="left" vertical="center" indent="1"/>
    </xf>
    <xf numFmtId="0" fontId="19" fillId="17" borderId="39" xfId="5" applyFill="1">
      <alignment horizontal="center" vertical="center"/>
    </xf>
    <xf numFmtId="9" fontId="33" fillId="17" borderId="39" xfId="6" applyFont="1" applyFill="1" applyBorder="1" applyAlignment="1">
      <alignment horizontal="center" vertical="center"/>
    </xf>
    <xf numFmtId="168" fontId="0" fillId="17" borderId="39" xfId="0" applyNumberFormat="1" applyFill="1" applyBorder="1" applyAlignment="1">
      <alignment horizontal="center" vertical="center"/>
    </xf>
    <xf numFmtId="168" fontId="33" fillId="17" borderId="39" xfId="0" applyNumberFormat="1" applyFont="1" applyFill="1" applyBorder="1" applyAlignment="1">
      <alignment horizontal="center" vertical="center"/>
    </xf>
    <xf numFmtId="0" fontId="19" fillId="18" borderId="39" xfId="7" applyFill="1">
      <alignment horizontal="left" vertical="center" indent="2"/>
    </xf>
    <xf numFmtId="0" fontId="19" fillId="18" borderId="39" xfId="5" applyFill="1">
      <alignment horizontal="center" vertical="center"/>
    </xf>
    <xf numFmtId="9" fontId="33" fillId="18" borderId="39" xfId="6" applyFont="1" applyFill="1" applyBorder="1" applyAlignment="1">
      <alignment horizontal="center" vertical="center"/>
    </xf>
    <xf numFmtId="168" fontId="19" fillId="18" borderId="39" xfId="1" applyFill="1">
      <alignment horizontal="center" vertical="center"/>
    </xf>
    <xf numFmtId="0" fontId="19" fillId="0" borderId="39" xfId="7">
      <alignment horizontal="left" vertical="center" indent="2"/>
    </xf>
    <xf numFmtId="0" fontId="19" fillId="0" borderId="39" xfId="5">
      <alignment horizontal="center" vertical="center"/>
    </xf>
    <xf numFmtId="9" fontId="33" fillId="0" borderId="39" xfId="6" applyFont="1" applyBorder="1" applyAlignment="1">
      <alignment horizontal="center" vertical="center"/>
    </xf>
    <xf numFmtId="168" fontId="19" fillId="0" borderId="39" xfId="1">
      <alignment horizontal="center" vertical="center"/>
    </xf>
    <xf numFmtId="0" fontId="34" fillId="19" borderId="39" xfId="0" applyFont="1" applyFill="1" applyBorder="1" applyAlignment="1">
      <alignment horizontal="left" vertical="center" indent="1"/>
    </xf>
    <xf numFmtId="0" fontId="34" fillId="19" borderId="39" xfId="0" applyFont="1" applyFill="1" applyBorder="1" applyAlignment="1">
      <alignment horizontal="center" vertical="center"/>
    </xf>
    <xf numFmtId="9" fontId="33" fillId="19" borderId="39" xfId="6" applyFont="1" applyFill="1" applyBorder="1" applyAlignment="1">
      <alignment horizontal="center" vertical="center"/>
    </xf>
    <xf numFmtId="168" fontId="35" fillId="19" borderId="39" xfId="0" applyNumberFormat="1" applyFont="1" applyFill="1" applyBorder="1" applyAlignment="1">
      <alignment horizontal="left" vertical="center"/>
    </xf>
    <xf numFmtId="168" fontId="33" fillId="19" borderId="39" xfId="0" applyNumberFormat="1" applyFont="1" applyFill="1" applyBorder="1" applyAlignment="1">
      <alignment horizontal="center" vertical="center"/>
    </xf>
    <xf numFmtId="0" fontId="33" fillId="19" borderId="39" xfId="0" applyFont="1" applyFill="1" applyBorder="1" applyAlignment="1">
      <alignment horizontal="center" vertical="center"/>
    </xf>
    <xf numFmtId="0" fontId="0" fillId="19" borderId="38" xfId="0" applyFill="1" applyBorder="1" applyAlignment="1">
      <alignment vertical="center"/>
    </xf>
    <xf numFmtId="0" fontId="0" fillId="0" borderId="0" xfId="0" applyAlignment="1">
      <alignment horizontal="right" vertical="center"/>
    </xf>
    <xf numFmtId="0" fontId="36" fillId="0" borderId="0" xfId="0" applyFont="1"/>
    <xf numFmtId="0" fontId="20" fillId="0" borderId="0" xfId="0" applyFont="1" applyAlignment="1">
      <alignment horizontal="center"/>
    </xf>
    <xf numFmtId="0" fontId="37" fillId="0" borderId="0" xfId="2" applyFont="1" applyAlignment="1" applyProtection="1"/>
    <xf numFmtId="0" fontId="22" fillId="0" borderId="19" xfId="9" applyAlignment="1">
      <alignment vertical="top" wrapText="1"/>
    </xf>
    <xf numFmtId="0" fontId="10" fillId="0" borderId="0" xfId="0" applyFont="1" applyAlignment="1">
      <alignment horizontal="center"/>
    </xf>
    <xf numFmtId="0" fontId="0" fillId="0" borderId="0" xfId="0" applyAlignment="1">
      <alignment horizontal="left" vertical="center"/>
    </xf>
    <xf numFmtId="0" fontId="6" fillId="0" borderId="0" xfId="0" applyFont="1" applyAlignment="1">
      <alignment horizontal="left" vertical="center" wrapText="1"/>
    </xf>
    <xf numFmtId="0" fontId="39" fillId="0" borderId="0" xfId="0" applyFont="1" applyAlignment="1">
      <alignment horizontal="left" vertical="center"/>
    </xf>
    <xf numFmtId="0" fontId="42" fillId="0" borderId="0" xfId="0" applyFont="1" applyAlignment="1">
      <alignment horizontal="left" vertical="center"/>
    </xf>
    <xf numFmtId="0" fontId="18" fillId="0" borderId="1" xfId="0" applyFont="1" applyBorder="1" applyAlignment="1">
      <alignment horizontal="center" vertical="center" wrapText="1"/>
    </xf>
    <xf numFmtId="0" fontId="27" fillId="0" borderId="1" xfId="0" applyFont="1" applyBorder="1"/>
    <xf numFmtId="0" fontId="18" fillId="0" borderId="1" xfId="0" applyFont="1" applyBorder="1" applyAlignment="1">
      <alignment horizontal="center" vertical="top" wrapText="1"/>
    </xf>
    <xf numFmtId="0" fontId="17" fillId="0" borderId="1" xfId="0" applyFont="1" applyBorder="1" applyAlignment="1">
      <alignment horizontal="center" vertical="top" wrapText="1"/>
    </xf>
    <xf numFmtId="0" fontId="17" fillId="0" borderId="1" xfId="0" applyFont="1" applyBorder="1" applyAlignment="1">
      <alignment horizontal="center" vertical="center" wrapText="1"/>
    </xf>
    <xf numFmtId="0" fontId="17" fillId="0" borderId="1" xfId="0" applyFont="1" applyBorder="1" applyAlignment="1">
      <alignment horizontal="center"/>
    </xf>
    <xf numFmtId="0" fontId="44" fillId="0" borderId="1" xfId="0" applyFont="1" applyBorder="1" applyAlignment="1">
      <alignment vertical="center"/>
    </xf>
    <xf numFmtId="0" fontId="44" fillId="0" borderId="1" xfId="0" applyFont="1" applyBorder="1" applyAlignment="1">
      <alignment vertical="center" wrapText="1"/>
    </xf>
    <xf numFmtId="0" fontId="27" fillId="0" borderId="50" xfId="0" applyFont="1" applyBorder="1"/>
    <xf numFmtId="0" fontId="18" fillId="0" borderId="50" xfId="0" applyFont="1" applyBorder="1" applyAlignment="1">
      <alignment horizontal="center" vertical="top" wrapText="1"/>
    </xf>
    <xf numFmtId="0" fontId="6" fillId="0" borderId="0" xfId="0" applyFont="1"/>
    <xf numFmtId="0" fontId="18" fillId="0" borderId="57" xfId="0" applyFont="1" applyBorder="1" applyAlignment="1">
      <alignment horizontal="center" vertical="center" wrapText="1"/>
    </xf>
    <xf numFmtId="0" fontId="6" fillId="6" borderId="54" xfId="0" applyFont="1" applyFill="1" applyBorder="1" applyAlignment="1">
      <alignment horizontal="center" vertical="center"/>
    </xf>
    <xf numFmtId="0" fontId="18" fillId="0" borderId="2" xfId="0" applyFont="1" applyBorder="1" applyAlignment="1">
      <alignment horizontal="center" vertical="center" wrapText="1"/>
    </xf>
    <xf numFmtId="0" fontId="6" fillId="6" borderId="51" xfId="0" applyFont="1" applyFill="1" applyBorder="1" applyAlignment="1">
      <alignment horizontal="center" vertical="center"/>
    </xf>
    <xf numFmtId="164" fontId="18" fillId="6" borderId="51" xfId="0" applyNumberFormat="1" applyFont="1" applyFill="1" applyBorder="1" applyAlignment="1">
      <alignment horizontal="center" vertical="center" wrapText="1"/>
    </xf>
    <xf numFmtId="0" fontId="6" fillId="0" borderId="2" xfId="0" applyFont="1" applyBorder="1" applyAlignment="1">
      <alignment horizontal="center" vertical="top" wrapText="1"/>
    </xf>
    <xf numFmtId="164" fontId="18" fillId="6" borderId="51" xfId="4" applyFont="1" applyFill="1" applyBorder="1" applyAlignment="1">
      <alignment horizontal="center" vertical="center" wrapText="1"/>
    </xf>
    <xf numFmtId="0" fontId="6" fillId="0" borderId="51" xfId="0" applyFont="1" applyBorder="1" applyAlignment="1">
      <alignment horizontal="center" vertical="center"/>
    </xf>
    <xf numFmtId="0" fontId="17" fillId="0" borderId="50"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47" xfId="0" applyFont="1" applyBorder="1" applyAlignment="1">
      <alignment horizontal="center" vertical="center" wrapText="1"/>
    </xf>
    <xf numFmtId="0" fontId="17" fillId="0" borderId="45" xfId="0" applyFont="1" applyBorder="1" applyAlignment="1">
      <alignment horizontal="center" vertical="top" wrapText="1"/>
    </xf>
    <xf numFmtId="0" fontId="17" fillId="0" borderId="40" xfId="0" applyFont="1" applyBorder="1" applyAlignment="1">
      <alignment horizontal="center" vertical="top" wrapText="1"/>
    </xf>
    <xf numFmtId="0" fontId="17" fillId="0" borderId="2" xfId="0" applyFont="1" applyBorder="1" applyAlignment="1">
      <alignment horizontal="center" vertical="top" wrapText="1"/>
    </xf>
    <xf numFmtId="0" fontId="17" fillId="0" borderId="2" xfId="0" applyFont="1" applyBorder="1" applyAlignment="1">
      <alignment horizontal="center" vertical="center" wrapText="1"/>
    </xf>
    <xf numFmtId="0" fontId="17" fillId="0" borderId="2" xfId="0" applyFont="1" applyBorder="1" applyAlignment="1">
      <alignment horizontal="center"/>
    </xf>
    <xf numFmtId="0" fontId="17" fillId="0" borderId="44" xfId="0" applyFont="1" applyBorder="1" applyAlignment="1">
      <alignment horizontal="center" vertical="center" wrapText="1"/>
    </xf>
    <xf numFmtId="0" fontId="17" fillId="0" borderId="56" xfId="0" applyFont="1" applyBorder="1" applyAlignment="1">
      <alignment horizontal="center" vertical="top" wrapText="1"/>
    </xf>
    <xf numFmtId="0" fontId="17" fillId="0" borderId="59" xfId="0" applyFont="1" applyBorder="1" applyAlignment="1">
      <alignment horizontal="center" vertical="top" wrapText="1"/>
    </xf>
    <xf numFmtId="0" fontId="17" fillId="0" borderId="44" xfId="0" applyFont="1" applyBorder="1" applyAlignment="1">
      <alignment horizontal="center" vertical="top" wrapText="1"/>
    </xf>
    <xf numFmtId="14" fontId="43" fillId="0" borderId="55" xfId="0" applyNumberFormat="1" applyFont="1" applyBorder="1" applyAlignment="1">
      <alignment horizontal="center" vertical="center" wrapText="1"/>
    </xf>
    <xf numFmtId="14" fontId="17" fillId="0" borderId="59" xfId="0" applyNumberFormat="1" applyFont="1" applyBorder="1" applyAlignment="1">
      <alignment horizontal="center" vertical="center" wrapText="1"/>
    </xf>
    <xf numFmtId="0" fontId="17" fillId="0" borderId="43" xfId="0" applyFont="1" applyBorder="1" applyAlignment="1">
      <alignment horizontal="center" vertical="top" wrapText="1"/>
    </xf>
    <xf numFmtId="0" fontId="45" fillId="21" borderId="48" xfId="0" applyFont="1" applyFill="1" applyBorder="1" applyAlignment="1">
      <alignment horizontal="center" vertical="center" wrapText="1"/>
    </xf>
    <xf numFmtId="0" fontId="45" fillId="21" borderId="49" xfId="0" applyFont="1" applyFill="1" applyBorder="1" applyAlignment="1">
      <alignment horizontal="center" vertical="center" wrapText="1"/>
    </xf>
    <xf numFmtId="0" fontId="45" fillId="21" borderId="8" xfId="0" applyFont="1" applyFill="1" applyBorder="1" applyAlignment="1">
      <alignment horizontal="center" vertical="center" wrapText="1"/>
    </xf>
    <xf numFmtId="0" fontId="0" fillId="0" borderId="0" xfId="0" applyAlignment="1">
      <alignment horizontal="center" vertical="center"/>
    </xf>
    <xf numFmtId="0" fontId="12" fillId="0" borderId="0" xfId="0" applyFont="1" applyAlignment="1">
      <alignment horizontal="left" vertical="center"/>
    </xf>
    <xf numFmtId="0" fontId="17" fillId="0" borderId="46" xfId="0" applyFont="1" applyBorder="1" applyAlignment="1">
      <alignment horizontal="center" vertical="center" wrapText="1"/>
    </xf>
    <xf numFmtId="0" fontId="17" fillId="6" borderId="1" xfId="0" applyFont="1" applyFill="1" applyBorder="1" applyAlignment="1">
      <alignment horizontal="center" vertical="center" wrapText="1"/>
    </xf>
    <xf numFmtId="0" fontId="46" fillId="0" borderId="22" xfId="0" applyFont="1" applyBorder="1" applyAlignment="1">
      <alignment horizontal="center" vertical="center" wrapText="1"/>
    </xf>
    <xf numFmtId="0" fontId="46" fillId="0" borderId="21" xfId="0" applyFont="1" applyBorder="1" applyAlignment="1">
      <alignment horizontal="center" vertical="center" wrapText="1"/>
    </xf>
    <xf numFmtId="0" fontId="46" fillId="0" borderId="1" xfId="0" applyFont="1" applyBorder="1" applyAlignment="1">
      <alignment horizontal="center" vertical="center" wrapText="1"/>
    </xf>
    <xf numFmtId="0" fontId="47" fillId="5" borderId="53" xfId="0" applyFont="1" applyFill="1" applyBorder="1" applyAlignment="1">
      <alignment horizontal="center" vertical="center" wrapText="1"/>
    </xf>
    <xf numFmtId="0" fontId="47" fillId="5" borderId="60" xfId="0" applyFont="1" applyFill="1" applyBorder="1" applyAlignment="1">
      <alignment horizontal="center" vertical="center" wrapText="1"/>
    </xf>
    <xf numFmtId="0" fontId="47" fillId="5" borderId="8" xfId="0" applyFont="1" applyFill="1" applyBorder="1" applyAlignment="1">
      <alignment horizontal="center" vertical="center" wrapText="1"/>
    </xf>
    <xf numFmtId="0" fontId="46" fillId="0" borderId="61" xfId="0" applyFont="1" applyBorder="1" applyAlignment="1">
      <alignment horizontal="center" vertical="center" wrapText="1"/>
    </xf>
    <xf numFmtId="0" fontId="46" fillId="22" borderId="42" xfId="0" applyFont="1" applyFill="1" applyBorder="1" applyAlignment="1">
      <alignment horizontal="center" vertical="center"/>
    </xf>
    <xf numFmtId="0" fontId="42" fillId="22" borderId="58" xfId="0" applyFont="1" applyFill="1" applyBorder="1" applyAlignment="1">
      <alignment horizontal="center"/>
    </xf>
    <xf numFmtId="0" fontId="46" fillId="0" borderId="41" xfId="0" applyFont="1" applyBorder="1" applyAlignment="1">
      <alignment horizontal="center" vertical="center" wrapText="1"/>
    </xf>
    <xf numFmtId="0" fontId="46" fillId="0" borderId="62" xfId="0" applyFont="1" applyBorder="1" applyAlignment="1">
      <alignment horizontal="center" vertical="center" wrapText="1"/>
    </xf>
    <xf numFmtId="0" fontId="46" fillId="0" borderId="63" xfId="0" applyFont="1" applyBorder="1" applyAlignment="1">
      <alignment horizontal="center" vertical="center" wrapText="1"/>
    </xf>
    <xf numFmtId="0" fontId="6" fillId="0" borderId="0" xfId="0" applyFont="1" applyAlignment="1">
      <alignment horizontal="center"/>
    </xf>
    <xf numFmtId="0" fontId="6" fillId="0" borderId="5" xfId="0" applyFont="1" applyBorder="1"/>
    <xf numFmtId="0" fontId="6" fillId="0" borderId="6" xfId="0" applyFont="1" applyBorder="1"/>
    <xf numFmtId="0" fontId="39" fillId="0" borderId="1" xfId="0" applyFont="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64" fontId="16" fillId="0" borderId="1" xfId="24" applyFont="1" applyBorder="1" applyAlignment="1">
      <alignment vertical="center" wrapText="1"/>
    </xf>
    <xf numFmtId="0" fontId="16" fillId="6" borderId="1" xfId="0" applyFont="1" applyFill="1" applyBorder="1" applyAlignment="1">
      <alignment horizontal="center" vertical="center" wrapText="1"/>
    </xf>
    <xf numFmtId="0" fontId="16" fillId="0" borderId="1" xfId="0" applyFont="1" applyBorder="1"/>
    <xf numFmtId="0" fontId="38" fillId="5" borderId="1" xfId="0" applyFont="1" applyFill="1" applyBorder="1" applyAlignment="1">
      <alignment horizontal="center" vertical="center" wrapText="1"/>
    </xf>
    <xf numFmtId="0" fontId="38" fillId="5" borderId="1" xfId="0" applyFont="1" applyFill="1" applyBorder="1" applyAlignment="1">
      <alignment horizontal="left" vertical="center" wrapText="1"/>
    </xf>
    <xf numFmtId="164" fontId="38" fillId="20" borderId="1" xfId="0" applyNumberFormat="1" applyFont="1" applyFill="1" applyBorder="1" applyAlignment="1">
      <alignment horizontal="center" vertical="center" wrapText="1"/>
    </xf>
    <xf numFmtId="0" fontId="41" fillId="0" borderId="1" xfId="0" applyFont="1" applyBorder="1" applyAlignment="1">
      <alignment vertical="center"/>
    </xf>
    <xf numFmtId="14" fontId="16" fillId="0" borderId="1" xfId="0" applyNumberFormat="1" applyFont="1" applyBorder="1" applyAlignment="1">
      <alignment horizontal="center" vertical="center" wrapText="1"/>
    </xf>
    <xf numFmtId="0" fontId="16" fillId="0" borderId="1" xfId="0" applyFont="1" applyBorder="1" applyAlignment="1">
      <alignment horizontal="center" vertical="top" wrapText="1"/>
    </xf>
    <xf numFmtId="0" fontId="39" fillId="0" borderId="1" xfId="0" applyFont="1" applyBorder="1" applyAlignment="1">
      <alignment horizontal="left" vertical="center" wrapText="1"/>
    </xf>
    <xf numFmtId="0" fontId="16" fillId="0" borderId="1" xfId="0" applyFont="1" applyBorder="1" applyAlignment="1">
      <alignment horizontal="left" vertical="top" wrapText="1"/>
    </xf>
    <xf numFmtId="0" fontId="39" fillId="5" borderId="1" xfId="0" applyFont="1" applyFill="1" applyBorder="1" applyAlignment="1">
      <alignment horizontal="center" vertical="center" wrapText="1"/>
    </xf>
    <xf numFmtId="0" fontId="39" fillId="5" borderId="1" xfId="0" applyFont="1" applyFill="1" applyBorder="1" applyAlignment="1">
      <alignment horizontal="left" vertical="center" wrapText="1"/>
    </xf>
    <xf numFmtId="0" fontId="41" fillId="0" borderId="1" xfId="0" applyFont="1" applyBorder="1" applyAlignment="1">
      <alignment horizontal="left" vertical="center"/>
    </xf>
    <xf numFmtId="164" fontId="39" fillId="20" borderId="1" xfId="4" applyFont="1" applyFill="1" applyBorder="1" applyAlignment="1">
      <alignment horizontal="center" vertical="center" wrapText="1"/>
    </xf>
    <xf numFmtId="0" fontId="16" fillId="5" borderId="1" xfId="0" applyFont="1" applyFill="1" applyBorder="1" applyAlignment="1">
      <alignment horizontal="center" vertical="center" wrapText="1"/>
    </xf>
    <xf numFmtId="0" fontId="41" fillId="0" borderId="1" xfId="0" applyFont="1" applyBorder="1" applyAlignment="1">
      <alignment horizontal="left" vertical="center" wrapText="1" shrinkToFit="1"/>
    </xf>
    <xf numFmtId="0" fontId="41" fillId="0" borderId="1" xfId="0" applyFont="1" applyBorder="1" applyAlignment="1">
      <alignment horizontal="left" vertical="center" wrapText="1"/>
    </xf>
    <xf numFmtId="0" fontId="40" fillId="0" borderId="1" xfId="0" applyFont="1" applyBorder="1" applyAlignment="1">
      <alignment horizontal="center" vertical="center" wrapText="1"/>
    </xf>
    <xf numFmtId="0" fontId="39" fillId="5" borderId="1" xfId="0" applyFont="1" applyFill="1" applyBorder="1" applyAlignment="1">
      <alignment horizontal="left" vertical="center"/>
    </xf>
    <xf numFmtId="0" fontId="16" fillId="0" borderId="1" xfId="0" applyFont="1" applyBorder="1" applyAlignment="1">
      <alignment vertical="center"/>
    </xf>
    <xf numFmtId="0" fontId="39" fillId="5" borderId="1" xfId="0" applyFont="1" applyFill="1" applyBorder="1" applyAlignment="1">
      <alignment vertical="center"/>
    </xf>
    <xf numFmtId="169" fontId="39" fillId="7" borderId="1" xfId="4" applyNumberFormat="1" applyFont="1" applyFill="1" applyBorder="1" applyAlignment="1">
      <alignment vertical="center" wrapText="1"/>
    </xf>
    <xf numFmtId="164" fontId="39" fillId="5" borderId="1" xfId="4" applyFont="1" applyFill="1" applyBorder="1" applyAlignment="1">
      <alignment vertical="center" wrapText="1"/>
    </xf>
    <xf numFmtId="0" fontId="52" fillId="27" borderId="69" xfId="0" applyFont="1" applyFill="1" applyBorder="1" applyAlignment="1">
      <alignment horizontal="center" vertical="center" wrapText="1"/>
    </xf>
    <xf numFmtId="0" fontId="53" fillId="6" borderId="70" xfId="0" applyFont="1" applyFill="1" applyBorder="1" applyAlignment="1">
      <alignment horizontal="center" vertical="center" wrapText="1"/>
    </xf>
    <xf numFmtId="0" fontId="18" fillId="0" borderId="1" xfId="0" applyFont="1" applyBorder="1" applyAlignment="1">
      <alignment horizontal="center" vertical="top"/>
    </xf>
    <xf numFmtId="0" fontId="17" fillId="0" borderId="56" xfId="0" applyFont="1" applyBorder="1" applyAlignment="1">
      <alignment horizontal="center" vertical="top"/>
    </xf>
    <xf numFmtId="0" fontId="17" fillId="0" borderId="2" xfId="0" applyFont="1" applyBorder="1" applyAlignment="1">
      <alignment horizontal="center" vertical="center"/>
    </xf>
    <xf numFmtId="0" fontId="52" fillId="27" borderId="69" xfId="0" applyFont="1" applyFill="1" applyBorder="1" applyAlignment="1">
      <alignment horizontal="center" vertical="center"/>
    </xf>
    <xf numFmtId="0" fontId="52" fillId="6" borderId="0" xfId="0" applyFont="1" applyFill="1" applyAlignment="1">
      <alignment horizontal="center" vertical="center" wrapText="1"/>
    </xf>
    <xf numFmtId="0" fontId="29" fillId="6" borderId="70" xfId="0" applyFont="1" applyFill="1" applyBorder="1" applyAlignment="1">
      <alignment horizontal="center" vertical="center" wrapText="1"/>
    </xf>
    <xf numFmtId="14" fontId="29" fillId="6" borderId="0" xfId="0" applyNumberFormat="1" applyFont="1" applyFill="1" applyAlignment="1">
      <alignment horizontal="center" vertical="center" wrapText="1"/>
    </xf>
    <xf numFmtId="0" fontId="44" fillId="0" borderId="1" xfId="0" applyFont="1" applyBorder="1" applyAlignment="1">
      <alignment vertical="center" shrinkToFit="1"/>
    </xf>
    <xf numFmtId="0" fontId="17" fillId="0" borderId="1" xfId="0" applyFont="1" applyBorder="1" applyAlignment="1">
      <alignment horizontal="center" vertical="top"/>
    </xf>
    <xf numFmtId="0" fontId="17" fillId="0" borderId="1" xfId="0" applyFont="1" applyBorder="1" applyAlignment="1">
      <alignment horizontal="center" vertical="center"/>
    </xf>
    <xf numFmtId="0" fontId="29" fillId="6" borderId="0" xfId="0" applyFont="1" applyFill="1" applyAlignment="1">
      <alignment horizontal="center" vertical="center" wrapText="1"/>
    </xf>
    <xf numFmtId="14" fontId="39" fillId="5" borderId="1" xfId="0" applyNumberFormat="1" applyFont="1" applyFill="1" applyBorder="1" applyAlignment="1">
      <alignment horizontal="center" vertical="center" wrapText="1"/>
    </xf>
    <xf numFmtId="14" fontId="16" fillId="6" borderId="1" xfId="0" applyNumberFormat="1" applyFont="1" applyFill="1" applyBorder="1" applyAlignment="1">
      <alignment horizontal="center" vertical="center" wrapText="1"/>
    </xf>
    <xf numFmtId="14" fontId="16" fillId="0" borderId="1" xfId="0" applyNumberFormat="1" applyFont="1" applyBorder="1" applyAlignment="1">
      <alignment horizontal="center" vertical="center"/>
    </xf>
    <xf numFmtId="0" fontId="25" fillId="0" borderId="0" xfId="0" applyFont="1" applyAlignment="1">
      <alignment horizontal="center" vertical="center"/>
    </xf>
    <xf numFmtId="0" fontId="39" fillId="5" borderId="1" xfId="0" applyFont="1" applyFill="1" applyBorder="1" applyAlignment="1">
      <alignment horizontal="right" vertical="center" wrapText="1"/>
    </xf>
    <xf numFmtId="0" fontId="16" fillId="0" borderId="1" xfId="0" applyFont="1" applyBorder="1" applyAlignment="1">
      <alignment horizontal="center"/>
    </xf>
    <xf numFmtId="0" fontId="42" fillId="22" borderId="64" xfId="0" applyFont="1" applyFill="1" applyBorder="1" applyAlignment="1">
      <alignment horizontal="right" vertical="center"/>
    </xf>
    <xf numFmtId="0" fontId="42" fillId="22" borderId="65" xfId="0" applyFont="1" applyFill="1" applyBorder="1" applyAlignment="1">
      <alignment horizontal="right" vertical="center"/>
    </xf>
    <xf numFmtId="0" fontId="48" fillId="22" borderId="52" xfId="0" applyFont="1" applyFill="1" applyBorder="1" applyAlignment="1">
      <alignment horizontal="center" vertical="center"/>
    </xf>
    <xf numFmtId="0" fontId="48" fillId="22" borderId="14" xfId="0" applyFont="1" applyFill="1" applyBorder="1" applyAlignment="1">
      <alignment horizontal="center" vertical="center"/>
    </xf>
    <xf numFmtId="0" fontId="48" fillId="22" borderId="8" xfId="0" applyFont="1" applyFill="1" applyBorder="1" applyAlignment="1">
      <alignment horizontal="center" vertical="center"/>
    </xf>
    <xf numFmtId="0" fontId="52" fillId="22" borderId="68" xfId="0" applyFont="1" applyFill="1" applyBorder="1" applyAlignment="1">
      <alignment horizontal="center" vertical="center" wrapText="1"/>
    </xf>
    <xf numFmtId="0" fontId="52" fillId="26" borderId="52" xfId="0" applyFont="1" applyFill="1" applyBorder="1" applyAlignment="1">
      <alignment horizontal="center"/>
    </xf>
    <xf numFmtId="0" fontId="52" fillId="26" borderId="14" xfId="0" applyFont="1" applyFill="1" applyBorder="1" applyAlignment="1">
      <alignment horizontal="center"/>
    </xf>
    <xf numFmtId="0" fontId="52" fillId="26" borderId="8" xfId="0" applyFont="1" applyFill="1" applyBorder="1" applyAlignment="1">
      <alignment horizontal="center"/>
    </xf>
    <xf numFmtId="0" fontId="29" fillId="20" borderId="52" xfId="0" applyFont="1" applyFill="1" applyBorder="1" applyAlignment="1">
      <alignment horizontal="center"/>
    </xf>
    <xf numFmtId="0" fontId="29" fillId="20" borderId="14" xfId="0" applyFont="1" applyFill="1" applyBorder="1" applyAlignment="1">
      <alignment horizontal="center"/>
    </xf>
    <xf numFmtId="0" fontId="29" fillId="20" borderId="8" xfId="0" applyFont="1" applyFill="1" applyBorder="1" applyAlignment="1">
      <alignment horizontal="center"/>
    </xf>
    <xf numFmtId="166" fontId="0" fillId="8" borderId="32" xfId="0" applyNumberFormat="1" applyFill="1" applyBorder="1" applyAlignment="1">
      <alignment horizontal="left" vertical="center" wrapText="1" indent="1"/>
    </xf>
    <xf numFmtId="166" fontId="0" fillId="8" borderId="33" xfId="0" applyNumberFormat="1" applyFill="1" applyBorder="1" applyAlignment="1">
      <alignment horizontal="left" vertical="center" wrapText="1" indent="1"/>
    </xf>
    <xf numFmtId="166" fontId="0" fillId="8" borderId="34" xfId="0" applyNumberFormat="1" applyFill="1" applyBorder="1" applyAlignment="1">
      <alignment horizontal="left" vertical="center" wrapText="1" indent="1"/>
    </xf>
    <xf numFmtId="0" fontId="23" fillId="0" borderId="20" xfId="10" applyAlignment="1">
      <alignment horizontal="right" indent="1"/>
    </xf>
    <xf numFmtId="0" fontId="23" fillId="0" borderId="30" xfId="10" applyBorder="1" applyAlignment="1">
      <alignment horizontal="right" indent="1"/>
    </xf>
    <xf numFmtId="165" fontId="19" fillId="0" borderId="31" xfId="3">
      <alignment horizontal="center" vertical="center"/>
    </xf>
    <xf numFmtId="0" fontId="8" fillId="4" borderId="11" xfId="0" applyFont="1" applyFill="1" applyBorder="1" applyAlignment="1">
      <alignment horizontal="center" vertical="center" wrapText="1"/>
    </xf>
    <xf numFmtId="0" fontId="0" fillId="0" borderId="12" xfId="0" applyBorder="1"/>
    <xf numFmtId="0" fontId="0" fillId="0" borderId="13" xfId="0" applyBorder="1"/>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6" fillId="0" borderId="16" xfId="0" applyFont="1" applyBorder="1" applyAlignment="1">
      <alignment horizontal="center" wrapText="1"/>
    </xf>
    <xf numFmtId="0" fontId="0" fillId="0" borderId="17" xfId="0" applyBorder="1"/>
    <xf numFmtId="0" fontId="0" fillId="0" borderId="18" xfId="0" applyBorder="1"/>
    <xf numFmtId="0" fontId="6" fillId="0" borderId="16" xfId="0" applyFont="1" applyBorder="1" applyAlignment="1">
      <alignment horizontal="center"/>
    </xf>
    <xf numFmtId="0" fontId="8" fillId="4" borderId="11" xfId="0" quotePrefix="1" applyFont="1" applyFill="1" applyBorder="1" applyAlignment="1">
      <alignment horizontal="center" vertical="center" wrapText="1"/>
    </xf>
    <xf numFmtId="0" fontId="56" fillId="0" borderId="0" xfId="0" applyFont="1" applyAlignment="1">
      <alignment vertical="center"/>
    </xf>
    <xf numFmtId="0" fontId="58" fillId="0" borderId="0" xfId="0" applyFont="1" applyAlignment="1">
      <alignment vertical="center"/>
    </xf>
    <xf numFmtId="0" fontId="56" fillId="28" borderId="7" xfId="0" applyFont="1" applyFill="1" applyBorder="1" applyAlignment="1">
      <alignment horizontal="center" vertical="center" wrapText="1"/>
    </xf>
    <xf numFmtId="0" fontId="56" fillId="28" borderId="8" xfId="0" applyFont="1" applyFill="1" applyBorder="1" applyAlignment="1">
      <alignment horizontal="center" vertical="center" wrapText="1"/>
    </xf>
    <xf numFmtId="0" fontId="60" fillId="28" borderId="52" xfId="0" applyFont="1" applyFill="1" applyBorder="1" applyAlignment="1">
      <alignment horizontal="center" vertical="center"/>
    </xf>
    <xf numFmtId="0" fontId="60" fillId="28" borderId="14" xfId="0" applyFont="1" applyFill="1" applyBorder="1" applyAlignment="1">
      <alignment horizontal="center" vertical="center"/>
    </xf>
    <xf numFmtId="0" fontId="60" fillId="28" borderId="72" xfId="0" applyFont="1" applyFill="1" applyBorder="1" applyAlignment="1">
      <alignment horizontal="center" vertical="center"/>
    </xf>
    <xf numFmtId="0" fontId="58" fillId="0" borderId="73" xfId="0" applyFont="1" applyBorder="1" applyAlignment="1">
      <alignment vertical="center" wrapText="1"/>
    </xf>
    <xf numFmtId="0" fontId="58" fillId="0" borderId="0" xfId="0" applyFont="1" applyAlignment="1">
      <alignment vertical="center" wrapText="1"/>
    </xf>
    <xf numFmtId="0" fontId="56" fillId="0" borderId="74" xfId="0" applyFont="1" applyBorder="1" applyAlignment="1">
      <alignment horizontal="center" vertical="center" wrapText="1"/>
    </xf>
    <xf numFmtId="0" fontId="58" fillId="0" borderId="74" xfId="0" applyFont="1" applyBorder="1" applyAlignment="1">
      <alignment horizontal="center" vertical="center" wrapText="1"/>
    </xf>
    <xf numFmtId="0" fontId="42" fillId="29" borderId="52" xfId="0" applyFont="1" applyFill="1" applyBorder="1" applyAlignment="1">
      <alignment horizontal="center" vertical="center"/>
    </xf>
    <xf numFmtId="0" fontId="42" fillId="29" borderId="14" xfId="0" applyFont="1" applyFill="1" applyBorder="1" applyAlignment="1">
      <alignment horizontal="center" vertical="center"/>
    </xf>
    <xf numFmtId="0" fontId="42" fillId="29" borderId="75" xfId="0" applyFont="1" applyFill="1" applyBorder="1" applyAlignment="1">
      <alignment horizontal="center" vertical="center"/>
    </xf>
    <xf numFmtId="0" fontId="42" fillId="29" borderId="72" xfId="0" applyFont="1" applyFill="1" applyBorder="1" applyAlignment="1">
      <alignment horizontal="center" vertical="center"/>
    </xf>
    <xf numFmtId="0" fontId="61" fillId="29" borderId="0" xfId="0" applyFont="1" applyFill="1" applyAlignment="1">
      <alignment horizontal="center" vertical="center"/>
    </xf>
    <xf numFmtId="0" fontId="6" fillId="29" borderId="0" xfId="0" applyFont="1" applyFill="1" applyAlignment="1">
      <alignment horizontal="center" vertical="center"/>
    </xf>
    <xf numFmtId="0" fontId="6" fillId="29" borderId="9" xfId="0" applyFont="1" applyFill="1" applyBorder="1" applyAlignment="1">
      <alignment horizontal="center" vertical="center"/>
    </xf>
    <xf numFmtId="0" fontId="6" fillId="29" borderId="14" xfId="0" applyFont="1" applyFill="1" applyBorder="1" applyAlignment="1">
      <alignment horizontal="center" vertical="center"/>
    </xf>
    <xf numFmtId="0" fontId="6" fillId="29" borderId="0" xfId="0" applyFont="1" applyFill="1" applyAlignment="1">
      <alignment horizontal="center" vertical="center"/>
    </xf>
    <xf numFmtId="0" fontId="9" fillId="30" borderId="76" xfId="0" applyFont="1" applyFill="1" applyBorder="1" applyAlignment="1">
      <alignment horizontal="center" vertical="center" wrapText="1"/>
    </xf>
    <xf numFmtId="0" fontId="9" fillId="30" borderId="77" xfId="0" applyFont="1" applyFill="1" applyBorder="1" applyAlignment="1">
      <alignment horizontal="center" vertical="center" wrapText="1"/>
    </xf>
    <xf numFmtId="0" fontId="9" fillId="30" borderId="78" xfId="0" applyFont="1" applyFill="1" applyBorder="1" applyAlignment="1">
      <alignment horizontal="center" vertical="center" wrapText="1"/>
    </xf>
    <xf numFmtId="0" fontId="9" fillId="30" borderId="77" xfId="0" applyFont="1" applyFill="1" applyBorder="1" applyAlignment="1">
      <alignment horizontal="center" vertical="center" wrapText="1"/>
    </xf>
    <xf numFmtId="0" fontId="9" fillId="30" borderId="52" xfId="0" applyFont="1" applyFill="1" applyBorder="1" applyAlignment="1">
      <alignment horizontal="center" vertical="center" wrapText="1"/>
    </xf>
    <xf numFmtId="0" fontId="9" fillId="30" borderId="14" xfId="0" applyFont="1" applyFill="1" applyBorder="1" applyAlignment="1">
      <alignment horizontal="center" vertical="center" wrapText="1"/>
    </xf>
    <xf numFmtId="0" fontId="9" fillId="30" borderId="8" xfId="0" applyFont="1" applyFill="1" applyBorder="1" applyAlignment="1">
      <alignment horizontal="center" vertical="center" wrapText="1"/>
    </xf>
    <xf numFmtId="0" fontId="9" fillId="30" borderId="79" xfId="0" applyFont="1" applyFill="1" applyBorder="1" applyAlignment="1">
      <alignment horizontal="center" vertical="center" wrapText="1"/>
    </xf>
    <xf numFmtId="0" fontId="58" fillId="0" borderId="0" xfId="0" applyFont="1" applyAlignment="1">
      <alignment vertical="center" wrapText="1"/>
    </xf>
    <xf numFmtId="0" fontId="62" fillId="29" borderId="80" xfId="0" applyFont="1" applyFill="1" applyBorder="1" applyAlignment="1">
      <alignment horizontal="center" vertical="center" wrapText="1"/>
    </xf>
    <xf numFmtId="0" fontId="62" fillId="29" borderId="74" xfId="0" applyFont="1" applyFill="1" applyBorder="1" applyAlignment="1">
      <alignment horizontal="center" vertical="center" wrapText="1"/>
    </xf>
    <xf numFmtId="0" fontId="62" fillId="29" borderId="52" xfId="0" applyFont="1" applyFill="1" applyBorder="1" applyAlignment="1">
      <alignment horizontal="center" vertical="center" wrapText="1"/>
    </xf>
    <xf numFmtId="0" fontId="62" fillId="29" borderId="8" xfId="0" applyFont="1" applyFill="1" applyBorder="1" applyAlignment="1">
      <alignment horizontal="center" vertical="center" wrapText="1"/>
    </xf>
    <xf numFmtId="0" fontId="62" fillId="29" borderId="14" xfId="0" applyFont="1" applyFill="1" applyBorder="1" applyAlignment="1">
      <alignment horizontal="center" vertical="center" wrapText="1"/>
    </xf>
    <xf numFmtId="0" fontId="62" fillId="29" borderId="15" xfId="0" applyFont="1" applyFill="1" applyBorder="1" applyAlignment="1">
      <alignment horizontal="center" vertical="center" wrapText="1"/>
    </xf>
    <xf numFmtId="0" fontId="9" fillId="30" borderId="72" xfId="0" applyFont="1" applyFill="1" applyBorder="1" applyAlignment="1">
      <alignment horizontal="center" vertical="center" wrapText="1"/>
    </xf>
    <xf numFmtId="0" fontId="9" fillId="30" borderId="81" xfId="0" applyFont="1" applyFill="1" applyBorder="1" applyAlignment="1">
      <alignment horizontal="center" vertical="center" wrapText="1"/>
    </xf>
    <xf numFmtId="0" fontId="63" fillId="29" borderId="52" xfId="0" applyFont="1" applyFill="1" applyBorder="1" applyAlignment="1">
      <alignment vertical="center" wrapText="1"/>
    </xf>
    <xf numFmtId="0" fontId="63" fillId="29" borderId="14" xfId="0" applyFont="1" applyFill="1" applyBorder="1" applyAlignment="1">
      <alignment vertical="center" wrapText="1"/>
    </xf>
    <xf numFmtId="0" fontId="63" fillId="29" borderId="72" xfId="0" applyFont="1" applyFill="1" applyBorder="1" applyAlignment="1">
      <alignment vertical="center" wrapText="1"/>
    </xf>
    <xf numFmtId="0" fontId="6" fillId="29" borderId="82" xfId="0" applyFont="1" applyFill="1" applyBorder="1" applyAlignment="1">
      <alignment vertical="center"/>
    </xf>
    <xf numFmtId="0" fontId="6" fillId="29" borderId="9" xfId="0" applyFont="1" applyFill="1" applyBorder="1" applyAlignment="1">
      <alignment vertical="center"/>
    </xf>
    <xf numFmtId="0" fontId="6" fillId="29" borderId="0" xfId="0" applyFont="1" applyFill="1" applyAlignment="1">
      <alignment vertical="center"/>
    </xf>
    <xf numFmtId="0" fontId="6" fillId="29" borderId="0" xfId="0" applyFont="1" applyFill="1" applyAlignment="1">
      <alignment vertical="center"/>
    </xf>
    <xf numFmtId="0" fontId="66" fillId="0" borderId="0" xfId="0" applyFont="1" applyAlignment="1">
      <alignment vertical="center"/>
    </xf>
    <xf numFmtId="0" fontId="0" fillId="0" borderId="0" xfId="0" applyAlignment="1">
      <alignment horizontal="left" vertical="center" indent="1"/>
    </xf>
    <xf numFmtId="0" fontId="66" fillId="0" borderId="0" xfId="0" applyFont="1" applyAlignment="1">
      <alignment horizontal="left" vertical="center" indent="1"/>
    </xf>
    <xf numFmtId="0" fontId="17" fillId="32" borderId="17" xfId="12" applyFont="1" applyFill="1" applyBorder="1" applyAlignment="1">
      <alignment horizontal="left"/>
    </xf>
    <xf numFmtId="0" fontId="76" fillId="28" borderId="48" xfId="12" applyFont="1" applyFill="1" applyBorder="1" applyAlignment="1">
      <alignment horizontal="center"/>
    </xf>
    <xf numFmtId="0" fontId="0" fillId="0" borderId="0" xfId="0"/>
    <xf numFmtId="0" fontId="17" fillId="32" borderId="18" xfId="12" applyFont="1" applyFill="1" applyBorder="1" applyAlignment="1">
      <alignment horizontal="left"/>
    </xf>
    <xf numFmtId="0" fontId="17" fillId="32" borderId="16" xfId="12" applyFont="1" applyFill="1" applyBorder="1" applyAlignment="1">
      <alignment horizontal="left"/>
    </xf>
    <xf numFmtId="0" fontId="17" fillId="32" borderId="12" xfId="12" applyFont="1" applyFill="1" applyBorder="1" applyAlignment="1">
      <alignment horizontal="left"/>
    </xf>
    <xf numFmtId="0" fontId="17" fillId="32" borderId="11" xfId="12" applyFont="1" applyFill="1" applyBorder="1" applyAlignment="1">
      <alignment horizontal="left"/>
    </xf>
    <xf numFmtId="0" fontId="42" fillId="11" borderId="52" xfId="0" applyFont="1" applyFill="1" applyBorder="1" applyAlignment="1">
      <alignment horizontal="center"/>
    </xf>
    <xf numFmtId="0" fontId="9" fillId="12" borderId="1" xfId="0" applyFont="1" applyFill="1" applyBorder="1"/>
    <xf numFmtId="0" fontId="76" fillId="28" borderId="84" xfId="12" applyFont="1" applyFill="1" applyBorder="1" applyAlignment="1">
      <alignment horizontal="center"/>
    </xf>
    <xf numFmtId="0" fontId="17" fillId="32" borderId="13" xfId="12" applyFont="1" applyFill="1" applyBorder="1" applyAlignment="1">
      <alignment horizontal="left"/>
    </xf>
    <xf numFmtId="0" fontId="0" fillId="0" borderId="0" xfId="0"/>
    <xf numFmtId="0" fontId="0" fillId="0" borderId="0" xfId="0" applyAlignment="1">
      <alignment vertical="center"/>
    </xf>
    <xf numFmtId="0" fontId="0" fillId="0" borderId="0" xfId="0" applyAlignment="1">
      <alignment wrapText="1"/>
    </xf>
    <xf numFmtId="0" fontId="6" fillId="0" borderId="0" xfId="12"/>
    <xf numFmtId="0" fontId="8" fillId="0" borderId="0" xfId="12" applyFont="1" applyAlignment="1">
      <alignment vertical="center"/>
    </xf>
    <xf numFmtId="0" fontId="68" fillId="2" borderId="5" xfId="12" applyFont="1" applyFill="1" applyBorder="1" applyAlignment="1">
      <alignment horizontal="centerContinuous"/>
    </xf>
    <xf numFmtId="0" fontId="68" fillId="2" borderId="0" xfId="12" applyFont="1" applyFill="1" applyAlignment="1">
      <alignment horizontal="centerContinuous"/>
    </xf>
    <xf numFmtId="0" fontId="69" fillId="0" borderId="0" xfId="12" applyFont="1"/>
    <xf numFmtId="0" fontId="70" fillId="0" borderId="0" xfId="12" applyFont="1"/>
    <xf numFmtId="0" fontId="9" fillId="0" borderId="0" xfId="12" applyFont="1"/>
    <xf numFmtId="0" fontId="9" fillId="0" borderId="0" xfId="12" applyFont="1" applyAlignment="1">
      <alignment horizontal="right"/>
    </xf>
    <xf numFmtId="0" fontId="6" fillId="32" borderId="3" xfId="12" applyFill="1" applyBorder="1"/>
    <xf numFmtId="0" fontId="6" fillId="32" borderId="17" xfId="12" applyFill="1" applyBorder="1"/>
    <xf numFmtId="0" fontId="6" fillId="32" borderId="10" xfId="12" applyFill="1" applyBorder="1"/>
    <xf numFmtId="0" fontId="71" fillId="2" borderId="0" xfId="12" applyFont="1" applyFill="1"/>
    <xf numFmtId="0" fontId="6" fillId="2" borderId="0" xfId="12" applyFill="1"/>
    <xf numFmtId="0" fontId="68" fillId="2" borderId="0" xfId="12" applyFont="1" applyFill="1" applyAlignment="1">
      <alignment horizontal="right"/>
    </xf>
    <xf numFmtId="0" fontId="6" fillId="32" borderId="2" xfId="12" applyFill="1" applyBorder="1"/>
    <xf numFmtId="0" fontId="6" fillId="32" borderId="83" xfId="12" applyFill="1" applyBorder="1"/>
    <xf numFmtId="0" fontId="6" fillId="32" borderId="87" xfId="12" applyFill="1" applyBorder="1"/>
    <xf numFmtId="0" fontId="72" fillId="0" borderId="0" xfId="12" applyFont="1"/>
    <xf numFmtId="0" fontId="6" fillId="31" borderId="2" xfId="12" applyFill="1" applyBorder="1"/>
    <xf numFmtId="0" fontId="6" fillId="31" borderId="83" xfId="12" applyFill="1" applyBorder="1"/>
    <xf numFmtId="0" fontId="6" fillId="31" borderId="87" xfId="12" applyFill="1" applyBorder="1"/>
    <xf numFmtId="0" fontId="9" fillId="34" borderId="2" xfId="12" applyFont="1" applyFill="1" applyBorder="1"/>
    <xf numFmtId="0" fontId="6" fillId="34" borderId="83" xfId="12" applyFill="1" applyBorder="1"/>
    <xf numFmtId="0" fontId="6" fillId="34" borderId="13" xfId="12" applyFill="1" applyBorder="1"/>
    <xf numFmtId="0" fontId="67" fillId="33" borderId="42" xfId="12" applyFont="1" applyFill="1" applyBorder="1"/>
    <xf numFmtId="0" fontId="67" fillId="33" borderId="88" xfId="12" applyFont="1" applyFill="1" applyBorder="1"/>
    <xf numFmtId="0" fontId="6" fillId="33" borderId="89" xfId="12" applyFill="1" applyBorder="1"/>
    <xf numFmtId="0" fontId="68" fillId="2" borderId="85" xfId="12" applyFont="1" applyFill="1" applyBorder="1" applyAlignment="1">
      <alignment horizontal="centerContinuous"/>
    </xf>
    <xf numFmtId="0" fontId="71" fillId="2" borderId="85" xfId="12" applyFont="1" applyFill="1" applyBorder="1" applyAlignment="1">
      <alignment horizontal="centerContinuous"/>
    </xf>
    <xf numFmtId="0" fontId="6" fillId="32" borderId="49" xfId="12" applyFill="1" applyBorder="1" applyAlignment="1">
      <alignment textRotation="90"/>
    </xf>
    <xf numFmtId="0" fontId="6" fillId="0" borderId="0" xfId="12" applyAlignment="1">
      <alignment textRotation="90"/>
    </xf>
    <xf numFmtId="0" fontId="67" fillId="33" borderId="1" xfId="12" applyFont="1" applyFill="1" applyBorder="1" applyAlignment="1">
      <alignment horizontal="center"/>
    </xf>
    <xf numFmtId="0" fontId="9" fillId="34" borderId="2" xfId="12" applyFont="1" applyFill="1" applyBorder="1" applyAlignment="1">
      <alignment horizontal="center"/>
    </xf>
    <xf numFmtId="0" fontId="9" fillId="34" borderId="1" xfId="12" applyFont="1" applyFill="1" applyBorder="1" applyAlignment="1">
      <alignment horizontal="center"/>
    </xf>
    <xf numFmtId="0" fontId="6" fillId="0" borderId="0" xfId="12" applyAlignment="1">
      <alignment horizontal="center"/>
    </xf>
    <xf numFmtId="0" fontId="74" fillId="0" borderId="86" xfId="0" applyFont="1" applyBorder="1" applyAlignment="1">
      <alignment horizontal="center" vertical="center" wrapText="1"/>
    </xf>
    <xf numFmtId="0" fontId="74" fillId="0" borderId="74" xfId="0" applyFont="1" applyBorder="1" applyAlignment="1">
      <alignment horizontal="center" vertical="center" wrapText="1"/>
    </xf>
    <xf numFmtId="0" fontId="75" fillId="0" borderId="74" xfId="0" applyFont="1" applyBorder="1" applyAlignment="1">
      <alignment horizontal="center" vertical="center" wrapText="1"/>
    </xf>
    <xf numFmtId="0" fontId="17" fillId="32" borderId="48" xfId="12" applyFont="1" applyFill="1" applyBorder="1" applyAlignment="1">
      <alignment textRotation="90" wrapText="1"/>
    </xf>
    <xf numFmtId="0" fontId="17" fillId="32" borderId="49" xfId="12" applyFont="1" applyFill="1" applyBorder="1" applyAlignment="1">
      <alignment textRotation="90"/>
    </xf>
    <xf numFmtId="0" fontId="73" fillId="0" borderId="0" xfId="12" applyFont="1"/>
    <xf numFmtId="0" fontId="76" fillId="35" borderId="1" xfId="12" applyFont="1" applyFill="1" applyBorder="1" applyAlignment="1">
      <alignment horizontal="center"/>
    </xf>
    <xf numFmtId="0" fontId="76" fillId="35" borderId="2" xfId="12" applyFont="1" applyFill="1" applyBorder="1" applyAlignment="1">
      <alignment horizontal="center"/>
    </xf>
    <xf numFmtId="0" fontId="77" fillId="35" borderId="1" xfId="12" applyFont="1" applyFill="1" applyBorder="1" applyAlignment="1">
      <alignment horizontal="center"/>
    </xf>
    <xf numFmtId="0" fontId="55" fillId="28" borderId="1" xfId="0" applyFont="1" applyFill="1" applyBorder="1" applyAlignment="1">
      <alignment horizontal="center" vertical="top"/>
    </xf>
    <xf numFmtId="0" fontId="0" fillId="19" borderId="0" xfId="0" applyFill="1"/>
    <xf numFmtId="0" fontId="24" fillId="19" borderId="1" xfId="0" applyFont="1"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horizontal="center"/>
    </xf>
    <xf numFmtId="0" fontId="0" fillId="0" borderId="90" xfId="0" applyBorder="1"/>
    <xf numFmtId="0" fontId="0" fillId="0" borderId="92" xfId="0" applyBorder="1"/>
    <xf numFmtId="0" fontId="0" fillId="0" borderId="91" xfId="0" applyBorder="1"/>
    <xf numFmtId="0" fontId="0" fillId="0" borderId="94" xfId="0" applyBorder="1"/>
    <xf numFmtId="0" fontId="0" fillId="0" borderId="95" xfId="0" applyBorder="1"/>
    <xf numFmtId="0" fontId="0" fillId="0" borderId="96" xfId="0" applyBorder="1"/>
    <xf numFmtId="0" fontId="0" fillId="0" borderId="97" xfId="0" applyBorder="1"/>
    <xf numFmtId="0" fontId="0" fillId="0" borderId="98" xfId="0" applyBorder="1"/>
    <xf numFmtId="0" fontId="6" fillId="0" borderId="94" xfId="0" applyFont="1" applyBorder="1"/>
    <xf numFmtId="0" fontId="6" fillId="0" borderId="91" xfId="0" applyFont="1" applyBorder="1"/>
    <xf numFmtId="0" fontId="0" fillId="12" borderId="48" xfId="0" applyFill="1" applyBorder="1"/>
    <xf numFmtId="0" fontId="0" fillId="12" borderId="49" xfId="0" applyFill="1" applyBorder="1"/>
    <xf numFmtId="0" fontId="0" fillId="12" borderId="84" xfId="0" applyFill="1" applyBorder="1"/>
    <xf numFmtId="0" fontId="0" fillId="0" borderId="99" xfId="0" applyBorder="1"/>
    <xf numFmtId="0" fontId="0" fillId="0" borderId="100" xfId="0" applyBorder="1"/>
    <xf numFmtId="0" fontId="6" fillId="0" borderId="100" xfId="0" applyFont="1" applyBorder="1"/>
    <xf numFmtId="0" fontId="0" fillId="0" borderId="101" xfId="0" applyBorder="1"/>
    <xf numFmtId="0" fontId="0" fillId="6" borderId="0" xfId="0" applyFill="1"/>
    <xf numFmtId="0" fontId="48" fillId="6" borderId="0" xfId="0" applyFont="1" applyFill="1"/>
    <xf numFmtId="0" fontId="78" fillId="6" borderId="0" xfId="0" applyFont="1" applyFill="1"/>
    <xf numFmtId="0" fontId="16" fillId="6" borderId="0" xfId="0" applyFont="1" applyFill="1"/>
    <xf numFmtId="0" fontId="6" fillId="0" borderId="1" xfId="0" applyFont="1" applyBorder="1"/>
    <xf numFmtId="0" fontId="79" fillId="12" borderId="1" xfId="0" applyFont="1" applyFill="1" applyBorder="1" applyAlignment="1">
      <alignment horizontal="center" wrapText="1"/>
    </xf>
    <xf numFmtId="0" fontId="6" fillId="0" borderId="1" xfId="0" applyFont="1" applyBorder="1" applyAlignment="1">
      <alignment wrapText="1"/>
    </xf>
    <xf numFmtId="0" fontId="0" fillId="6" borderId="1" xfId="0" applyFill="1" applyBorder="1" applyAlignment="1">
      <alignment horizontal="center" vertical="center"/>
    </xf>
    <xf numFmtId="0" fontId="0" fillId="6" borderId="1" xfId="0" applyFill="1" applyBorder="1" applyAlignment="1">
      <alignment horizontal="center"/>
    </xf>
    <xf numFmtId="0" fontId="6" fillId="0" borderId="95" xfId="0" applyFont="1" applyBorder="1"/>
    <xf numFmtId="0" fontId="0" fillId="36" borderId="0" xfId="0" applyFill="1"/>
    <xf numFmtId="0" fontId="6" fillId="36" borderId="103" xfId="0" applyFont="1" applyFill="1" applyBorder="1"/>
    <xf numFmtId="0" fontId="0" fillId="36" borderId="9" xfId="0" applyFill="1" applyBorder="1"/>
    <xf numFmtId="0" fontId="0" fillId="36" borderId="10" xfId="0" applyFill="1" applyBorder="1"/>
    <xf numFmtId="0" fontId="6" fillId="36" borderId="5" xfId="0" applyFont="1" applyFill="1" applyBorder="1"/>
    <xf numFmtId="0" fontId="0" fillId="36" borderId="6" xfId="0" applyFill="1" applyBorder="1"/>
    <xf numFmtId="0" fontId="0" fillId="36" borderId="102" xfId="0" applyFill="1" applyBorder="1"/>
    <xf numFmtId="0" fontId="0" fillId="36" borderId="75" xfId="0" applyFill="1" applyBorder="1"/>
    <xf numFmtId="0" fontId="0" fillId="36" borderId="74" xfId="0" applyFill="1" applyBorder="1"/>
    <xf numFmtId="0" fontId="0" fillId="0" borderId="91" xfId="0" applyBorder="1" applyAlignment="1">
      <alignment vertical="top"/>
    </xf>
    <xf numFmtId="0" fontId="0" fillId="0" borderId="91" xfId="0" applyBorder="1" applyAlignment="1">
      <alignment vertical="center"/>
    </xf>
    <xf numFmtId="0" fontId="9" fillId="12" borderId="1" xfId="0" applyFont="1" applyFill="1" applyBorder="1" applyAlignment="1">
      <alignment horizontal="center" vertical="center"/>
    </xf>
    <xf numFmtId="0" fontId="6" fillId="0" borderId="94" xfId="0" applyFont="1" applyBorder="1" applyAlignment="1">
      <alignment horizontal="right"/>
    </xf>
    <xf numFmtId="0" fontId="0" fillId="0" borderId="91" xfId="0" applyBorder="1" applyAlignment="1">
      <alignment horizontal="right" vertical="top"/>
    </xf>
    <xf numFmtId="0" fontId="0" fillId="0" borderId="91" xfId="0" applyBorder="1" applyAlignment="1">
      <alignment horizontal="right"/>
    </xf>
    <xf numFmtId="0" fontId="42" fillId="11" borderId="14" xfId="0" applyFont="1" applyFill="1" applyBorder="1" applyAlignment="1">
      <alignment horizontal="center"/>
    </xf>
    <xf numFmtId="0" fontId="42" fillId="11" borderId="8" xfId="0" applyFont="1" applyFill="1" applyBorder="1" applyAlignment="1">
      <alignment horizontal="center"/>
    </xf>
    <xf numFmtId="0" fontId="9" fillId="12" borderId="52" xfId="0" applyFont="1" applyFill="1" applyBorder="1" applyAlignment="1">
      <alignment horizontal="center"/>
    </xf>
    <xf numFmtId="0" fontId="0" fillId="0" borderId="0" xfId="0"/>
    <xf numFmtId="0" fontId="9" fillId="12" borderId="1" xfId="0" applyFont="1" applyFill="1" applyBorder="1"/>
    <xf numFmtId="0" fontId="0" fillId="0" borderId="1" xfId="0" applyBorder="1" applyAlignment="1">
      <alignment horizontal="center" vertical="center"/>
    </xf>
    <xf numFmtId="0" fontId="0" fillId="0" borderId="1" xfId="0" applyBorder="1" applyAlignment="1">
      <alignment horizontal="center"/>
    </xf>
    <xf numFmtId="0" fontId="6" fillId="0" borderId="0" xfId="0" applyFont="1"/>
    <xf numFmtId="0" fontId="0" fillId="6" borderId="0" xfId="0" applyFill="1"/>
    <xf numFmtId="0" fontId="48" fillId="6" borderId="0" xfId="0" applyFont="1" applyFill="1"/>
    <xf numFmtId="0" fontId="16" fillId="6" borderId="0" xfId="0" applyFont="1" applyFill="1"/>
    <xf numFmtId="0" fontId="6" fillId="6" borderId="0" xfId="0" applyFont="1" applyFill="1"/>
    <xf numFmtId="0" fontId="6" fillId="0" borderId="1" xfId="0" applyFont="1" applyBorder="1"/>
    <xf numFmtId="0" fontId="6" fillId="6" borderId="103" xfId="0" applyFont="1" applyFill="1" applyBorder="1"/>
    <xf numFmtId="0" fontId="0" fillId="6" borderId="9" xfId="0" applyFill="1" applyBorder="1"/>
    <xf numFmtId="0" fontId="0" fillId="6" borderId="10" xfId="0" applyFill="1" applyBorder="1"/>
    <xf numFmtId="0" fontId="6" fillId="6" borderId="5" xfId="0" applyFont="1" applyFill="1" applyBorder="1"/>
    <xf numFmtId="0" fontId="0" fillId="6" borderId="6" xfId="0" applyFill="1" applyBorder="1"/>
    <xf numFmtId="0" fontId="6" fillId="6" borderId="102" xfId="0" applyFont="1" applyFill="1" applyBorder="1"/>
    <xf numFmtId="0" fontId="6" fillId="0" borderId="2" xfId="0" applyFont="1" applyBorder="1"/>
    <xf numFmtId="0" fontId="6" fillId="0" borderId="51" xfId="0" applyFont="1" applyBorder="1"/>
    <xf numFmtId="0" fontId="6" fillId="0" borderId="42" xfId="0" applyFont="1" applyBorder="1"/>
    <xf numFmtId="0" fontId="6" fillId="6" borderId="9" xfId="0" applyFont="1" applyFill="1" applyBorder="1"/>
    <xf numFmtId="0" fontId="0" fillId="6" borderId="75" xfId="0" applyFill="1" applyBorder="1"/>
    <xf numFmtId="0" fontId="0" fillId="6" borderId="74" xfId="0" applyFill="1" applyBorder="1"/>
    <xf numFmtId="0" fontId="6" fillId="0" borderId="57" xfId="0" applyFont="1" applyBorder="1"/>
    <xf numFmtId="0" fontId="6" fillId="0" borderId="54" xfId="0" applyFont="1" applyBorder="1"/>
    <xf numFmtId="0" fontId="9" fillId="0" borderId="48" xfId="0" applyFont="1" applyBorder="1" applyAlignment="1">
      <alignment horizontal="center"/>
    </xf>
    <xf numFmtId="0" fontId="9" fillId="0" borderId="84" xfId="0" applyFont="1" applyBorder="1" applyAlignment="1">
      <alignment horizontal="center"/>
    </xf>
    <xf numFmtId="0" fontId="6" fillId="0" borderId="1" xfId="0" applyFont="1" applyBorder="1" applyAlignment="1">
      <alignment wrapText="1"/>
    </xf>
    <xf numFmtId="0" fontId="0" fillId="6" borderId="1" xfId="0" applyFill="1" applyBorder="1" applyAlignment="1">
      <alignment horizontal="center" vertical="center"/>
    </xf>
    <xf numFmtId="0" fontId="0" fillId="6" borderId="1" xfId="0" applyFill="1" applyBorder="1" applyAlignment="1">
      <alignment horizontal="center"/>
    </xf>
    <xf numFmtId="0" fontId="6" fillId="36" borderId="3" xfId="0" applyFont="1" applyFill="1" applyBorder="1"/>
    <xf numFmtId="0" fontId="0" fillId="36" borderId="93" xfId="0" applyFill="1" applyBorder="1"/>
    <xf numFmtId="0" fontId="6" fillId="36" borderId="2" xfId="0" applyFont="1" applyFill="1" applyBorder="1"/>
    <xf numFmtId="0" fontId="6" fillId="36" borderId="51" xfId="0" applyFont="1" applyFill="1" applyBorder="1"/>
    <xf numFmtId="0" fontId="6" fillId="36" borderId="42" xfId="0" applyFont="1" applyFill="1" applyBorder="1"/>
    <xf numFmtId="0" fontId="6" fillId="36" borderId="58" xfId="0" applyFont="1" applyFill="1" applyBorder="1"/>
    <xf numFmtId="0" fontId="9" fillId="6" borderId="48" xfId="0" applyFont="1" applyFill="1" applyBorder="1" applyAlignment="1">
      <alignment horizontal="center"/>
    </xf>
    <xf numFmtId="0" fontId="9" fillId="6" borderId="84" xfId="0" applyFont="1" applyFill="1" applyBorder="1" applyAlignment="1">
      <alignment horizontal="center"/>
    </xf>
    <xf numFmtId="0" fontId="6" fillId="6" borderId="57" xfId="0" applyFont="1" applyFill="1" applyBorder="1"/>
    <xf numFmtId="0" fontId="6" fillId="6" borderId="54" xfId="0" applyFont="1" applyFill="1" applyBorder="1"/>
    <xf numFmtId="0" fontId="6" fillId="6" borderId="2" xfId="0" applyFont="1" applyFill="1" applyBorder="1"/>
    <xf numFmtId="0" fontId="6" fillId="6" borderId="51" xfId="0" applyFont="1" applyFill="1" applyBorder="1"/>
    <xf numFmtId="0" fontId="6" fillId="6" borderId="42" xfId="0" applyFont="1" applyFill="1" applyBorder="1"/>
    <xf numFmtId="0" fontId="9" fillId="6" borderId="48" xfId="0" applyFont="1" applyFill="1" applyBorder="1" applyAlignment="1">
      <alignment horizontal="center" vertical="center"/>
    </xf>
    <xf numFmtId="0" fontId="9" fillId="6" borderId="84" xfId="0" applyFont="1" applyFill="1" applyBorder="1" applyAlignment="1">
      <alignment horizontal="center" vertical="center"/>
    </xf>
    <xf numFmtId="0" fontId="9" fillId="12" borderId="8" xfId="0" applyFont="1" applyFill="1" applyBorder="1" applyAlignment="1">
      <alignment horizontal="center"/>
    </xf>
    <xf numFmtId="0" fontId="55" fillId="24" borderId="0" xfId="15" applyFont="1" applyAlignment="1">
      <alignment horizontal="left"/>
    </xf>
    <xf numFmtId="0" fontId="55" fillId="24" borderId="0" xfId="15" applyFont="1" applyAlignment="1">
      <alignment horizontal="center"/>
    </xf>
    <xf numFmtId="0" fontId="20" fillId="25" borderId="0" xfId="17"/>
    <xf numFmtId="0" fontId="33" fillId="0" borderId="0" xfId="16"/>
    <xf numFmtId="0" fontId="55" fillId="24" borderId="0" xfId="15" applyFont="1"/>
    <xf numFmtId="0" fontId="80" fillId="23" borderId="1" xfId="18" applyFont="1" applyBorder="1" applyAlignment="1">
      <alignment horizontal="center" vertical="center"/>
    </xf>
    <xf numFmtId="0" fontId="20" fillId="24" borderId="0" xfId="15"/>
    <xf numFmtId="17" fontId="20" fillId="24" borderId="0" xfId="15" applyNumberFormat="1" applyAlignment="1">
      <alignment horizontal="center"/>
    </xf>
    <xf numFmtId="178" fontId="20" fillId="24" borderId="0" xfId="15" applyNumberFormat="1" applyAlignment="1">
      <alignment horizontal="center"/>
    </xf>
    <xf numFmtId="0" fontId="55" fillId="24" borderId="0" xfId="15" applyFont="1" applyAlignment="1">
      <alignment vertical="center"/>
    </xf>
    <xf numFmtId="0" fontId="81" fillId="23" borderId="0" xfId="18" applyFont="1" applyAlignment="1">
      <alignment horizontal="center" vertical="center"/>
    </xf>
    <xf numFmtId="0" fontId="20" fillId="37" borderId="0" xfId="16" applyFont="1" applyFill="1" applyAlignment="1">
      <alignment horizontal="right"/>
    </xf>
    <xf numFmtId="0" fontId="82" fillId="0" borderId="1" xfId="16" applyFont="1" applyBorder="1" applyAlignment="1">
      <alignment vertical="center"/>
    </xf>
    <xf numFmtId="169" fontId="82" fillId="0" borderId="1" xfId="16" applyNumberFormat="1" applyFont="1" applyBorder="1" applyAlignment="1">
      <alignment horizontal="center" vertical="center"/>
    </xf>
    <xf numFmtId="169" fontId="82" fillId="37" borderId="0" xfId="16" applyNumberFormat="1" applyFont="1" applyFill="1"/>
    <xf numFmtId="169" fontId="55" fillId="25" borderId="0" xfId="17" applyNumberFormat="1" applyFont="1"/>
    <xf numFmtId="0" fontId="82" fillId="0" borderId="0" xfId="16" applyFont="1"/>
    <xf numFmtId="0" fontId="33" fillId="0" borderId="104" xfId="16" applyBorder="1" applyAlignment="1">
      <alignment horizontal="center" vertical="center"/>
    </xf>
    <xf numFmtId="9" fontId="33" fillId="0" borderId="104" xfId="16" applyNumberFormat="1" applyBorder="1"/>
    <xf numFmtId="9" fontId="50" fillId="0" borderId="104" xfId="18" applyNumberFormat="1" applyFill="1" applyBorder="1"/>
    <xf numFmtId="9" fontId="50" fillId="23" borderId="104" xfId="18" applyNumberFormat="1" applyBorder="1"/>
    <xf numFmtId="0" fontId="33" fillId="0" borderId="105" xfId="16" applyBorder="1"/>
    <xf numFmtId="3" fontId="82" fillId="0" borderId="55" xfId="16" applyNumberFormat="1" applyFont="1" applyBorder="1" applyAlignment="1">
      <alignment horizontal="left" vertical="center"/>
    </xf>
    <xf numFmtId="3" fontId="33" fillId="0" borderId="106" xfId="16" applyNumberFormat="1" applyBorder="1" applyAlignment="1">
      <alignment horizontal="center" vertical="center" wrapText="1"/>
    </xf>
    <xf numFmtId="3" fontId="33" fillId="0" borderId="106" xfId="16" applyNumberFormat="1" applyBorder="1"/>
    <xf numFmtId="3" fontId="50" fillId="23" borderId="106" xfId="18" applyNumberFormat="1" applyBorder="1"/>
    <xf numFmtId="3" fontId="20" fillId="25" borderId="107" xfId="17" applyNumberFormat="1" applyBorder="1"/>
    <xf numFmtId="0" fontId="33" fillId="0" borderId="108" xfId="16" applyBorder="1" applyAlignment="1">
      <alignment horizontal="left" vertical="center"/>
    </xf>
    <xf numFmtId="0" fontId="33" fillId="0" borderId="104" xfId="16" applyBorder="1" applyAlignment="1">
      <alignment horizontal="center" vertical="top"/>
    </xf>
    <xf numFmtId="0" fontId="82" fillId="0" borderId="55" xfId="16" applyFont="1" applyBorder="1" applyAlignment="1">
      <alignment horizontal="left" vertical="center"/>
    </xf>
    <xf numFmtId="0" fontId="33" fillId="0" borderId="106" xfId="16" applyBorder="1" applyAlignment="1">
      <alignment horizontal="center" vertical="center" wrapText="1"/>
    </xf>
    <xf numFmtId="0" fontId="82" fillId="0" borderId="55" xfId="16" applyFont="1" applyBorder="1" applyAlignment="1">
      <alignment vertical="center"/>
    </xf>
    <xf numFmtId="0" fontId="33" fillId="0" borderId="106" xfId="16" applyBorder="1" applyAlignment="1">
      <alignment horizontal="center" vertical="center"/>
    </xf>
    <xf numFmtId="9" fontId="33" fillId="0" borderId="0" xfId="16" applyNumberFormat="1"/>
    <xf numFmtId="0" fontId="82" fillId="0" borderId="0" xfId="16" applyFont="1" applyAlignment="1">
      <alignment wrapText="1"/>
    </xf>
    <xf numFmtId="3" fontId="33" fillId="0" borderId="0" xfId="16" applyNumberFormat="1"/>
    <xf numFmtId="3" fontId="50" fillId="23" borderId="0" xfId="18" applyNumberFormat="1" applyBorder="1"/>
    <xf numFmtId="3" fontId="20" fillId="25" borderId="0" xfId="17" applyNumberFormat="1" applyBorder="1"/>
    <xf numFmtId="3" fontId="50" fillId="23" borderId="0" xfId="18" applyNumberFormat="1"/>
    <xf numFmtId="3" fontId="20" fillId="25" borderId="0" xfId="17" applyNumberFormat="1"/>
    <xf numFmtId="1" fontId="33" fillId="0" borderId="0" xfId="16" applyNumberFormat="1"/>
    <xf numFmtId="0" fontId="82" fillId="12" borderId="0" xfId="16" applyFont="1" applyFill="1"/>
    <xf numFmtId="0" fontId="33" fillId="12" borderId="0" xfId="16" applyFill="1"/>
    <xf numFmtId="10" fontId="33" fillId="0" borderId="0" xfId="16" applyNumberFormat="1"/>
    <xf numFmtId="179" fontId="33" fillId="0" borderId="0" xfId="16" applyNumberFormat="1"/>
    <xf numFmtId="9" fontId="33" fillId="0" borderId="0" xfId="6" applyFont="1"/>
    <xf numFmtId="0" fontId="82" fillId="37" borderId="0" xfId="16" applyFont="1" applyFill="1" applyAlignment="1">
      <alignment horizontal="center"/>
    </xf>
    <xf numFmtId="0" fontId="20" fillId="24" borderId="0" xfId="15" applyAlignment="1">
      <alignment horizontal="center"/>
    </xf>
    <xf numFmtId="0" fontId="1" fillId="25" borderId="0" xfId="17" applyFont="1"/>
    <xf numFmtId="0" fontId="85" fillId="23" borderId="1" xfId="18" applyFont="1" applyBorder="1" applyAlignment="1">
      <alignment horizontal="center" vertical="center"/>
    </xf>
    <xf numFmtId="0" fontId="24" fillId="25" borderId="0" xfId="17" applyFont="1" applyAlignment="1">
      <alignment horizontal="center"/>
    </xf>
    <xf numFmtId="0" fontId="81" fillId="23" borderId="0" xfId="18" applyFont="1" applyAlignment="1">
      <alignment horizontal="center"/>
    </xf>
    <xf numFmtId="169" fontId="24" fillId="25" borderId="0" xfId="17" applyNumberFormat="1" applyFont="1"/>
    <xf numFmtId="0" fontId="1" fillId="0" borderId="0" xfId="16" applyFont="1"/>
    <xf numFmtId="0" fontId="33" fillId="0" borderId="104" xfId="16" applyBorder="1"/>
    <xf numFmtId="0" fontId="1" fillId="0" borderId="105" xfId="16" applyFont="1" applyBorder="1"/>
    <xf numFmtId="3" fontId="82" fillId="0" borderId="55" xfId="16" applyNumberFormat="1" applyFont="1" applyBorder="1" applyAlignment="1">
      <alignment vertical="center"/>
    </xf>
    <xf numFmtId="3" fontId="33" fillId="0" borderId="106" xfId="16" applyNumberFormat="1" applyBorder="1" applyAlignment="1">
      <alignment wrapText="1"/>
    </xf>
    <xf numFmtId="0" fontId="33" fillId="0" borderId="108" xfId="16" applyBorder="1" applyAlignment="1">
      <alignment vertical="center"/>
    </xf>
    <xf numFmtId="0" fontId="33" fillId="0" borderId="106" xfId="16" applyBorder="1" applyAlignment="1">
      <alignment wrapText="1"/>
    </xf>
    <xf numFmtId="0" fontId="33" fillId="0" borderId="106" xfId="16" applyBorder="1"/>
    <xf numFmtId="3" fontId="33" fillId="0" borderId="1" xfId="16" applyNumberFormat="1" applyBorder="1"/>
    <xf numFmtId="3" fontId="1" fillId="0" borderId="0" xfId="17" applyNumberFormat="1" applyFont="1" applyFill="1" applyBorder="1"/>
    <xf numFmtId="4" fontId="33" fillId="0" borderId="0" xfId="16" applyNumberFormat="1"/>
    <xf numFmtId="4" fontId="50" fillId="23" borderId="0" xfId="18" applyNumberFormat="1"/>
    <xf numFmtId="3" fontId="1" fillId="25" borderId="0" xfId="17" applyNumberFormat="1" applyFont="1"/>
    <xf numFmtId="0" fontId="20" fillId="24" borderId="0" xfId="15" quotePrefix="1" applyAlignment="1">
      <alignment wrapText="1"/>
    </xf>
    <xf numFmtId="0" fontId="20" fillId="24" borderId="108" xfId="15" applyBorder="1" applyAlignment="1">
      <alignment wrapText="1"/>
    </xf>
    <xf numFmtId="0" fontId="20" fillId="24" borderId="105" xfId="15" applyBorder="1" applyAlignment="1">
      <alignment wrapText="1"/>
    </xf>
    <xf numFmtId="0" fontId="20" fillId="24" borderId="46" xfId="15" applyBorder="1" applyAlignment="1">
      <alignment wrapText="1"/>
    </xf>
    <xf numFmtId="0" fontId="20" fillId="24" borderId="0" xfId="15" applyAlignment="1">
      <alignment wrapText="1"/>
    </xf>
    <xf numFmtId="0" fontId="20" fillId="24" borderId="55" xfId="15" applyBorder="1" applyAlignment="1">
      <alignment wrapText="1"/>
    </xf>
    <xf numFmtId="0" fontId="20" fillId="24" borderId="107" xfId="15" applyBorder="1" applyAlignment="1">
      <alignment wrapText="1"/>
    </xf>
    <xf numFmtId="0" fontId="20" fillId="24" borderId="50" xfId="15" applyBorder="1" applyAlignment="1">
      <alignment wrapText="1"/>
    </xf>
    <xf numFmtId="0" fontId="33" fillId="0" borderId="1" xfId="16" applyBorder="1"/>
    <xf numFmtId="9" fontId="33" fillId="0" borderId="1" xfId="16" applyNumberFormat="1" applyBorder="1"/>
    <xf numFmtId="0" fontId="20" fillId="25" borderId="1" xfId="17" applyBorder="1"/>
    <xf numFmtId="0" fontId="20" fillId="24" borderId="1" xfId="15" applyBorder="1"/>
    <xf numFmtId="0" fontId="33" fillId="0" borderId="46" xfId="16" applyBorder="1"/>
    <xf numFmtId="0" fontId="33" fillId="0" borderId="108" xfId="16" applyBorder="1"/>
    <xf numFmtId="9" fontId="33" fillId="0" borderId="46" xfId="16" applyNumberFormat="1" applyBorder="1"/>
    <xf numFmtId="0" fontId="33" fillId="0" borderId="90" xfId="16" applyBorder="1"/>
    <xf numFmtId="0" fontId="33" fillId="0" borderId="91" xfId="16" applyBorder="1"/>
    <xf numFmtId="0" fontId="33" fillId="0" borderId="55" xfId="16" applyBorder="1"/>
    <xf numFmtId="0" fontId="33" fillId="0" borderId="50" xfId="16" applyBorder="1"/>
    <xf numFmtId="0" fontId="86" fillId="7" borderId="0" xfId="59" applyFont="1" applyFill="1"/>
    <xf numFmtId="17" fontId="1" fillId="7" borderId="0" xfId="59" applyNumberFormat="1" applyFill="1"/>
    <xf numFmtId="0" fontId="24" fillId="7" borderId="0" xfId="59" applyFont="1" applyFill="1"/>
    <xf numFmtId="0" fontId="33" fillId="7" borderId="0" xfId="16" applyFill="1"/>
    <xf numFmtId="0" fontId="1" fillId="7" borderId="0" xfId="59" applyFill="1"/>
    <xf numFmtId="0" fontId="87" fillId="38" borderId="109" xfId="0" applyFont="1" applyFill="1" applyBorder="1" applyAlignment="1">
      <alignment horizontal="center"/>
    </xf>
    <xf numFmtId="0" fontId="87" fillId="38" borderId="110" xfId="0" applyFont="1" applyFill="1" applyBorder="1" applyAlignment="1">
      <alignment horizontal="center"/>
    </xf>
    <xf numFmtId="0" fontId="87" fillId="38" borderId="111" xfId="0" applyFont="1" applyFill="1" applyBorder="1" applyAlignment="1">
      <alignment horizontal="center"/>
    </xf>
    <xf numFmtId="0" fontId="88" fillId="0" borderId="0" xfId="0" applyFont="1"/>
    <xf numFmtId="0" fontId="89" fillId="3" borderId="112" xfId="0" applyFont="1" applyFill="1" applyBorder="1" applyAlignment="1">
      <alignment horizontal="left" vertical="center"/>
    </xf>
    <xf numFmtId="0" fontId="89" fillId="3" borderId="113" xfId="0" applyFont="1" applyFill="1" applyBorder="1" applyAlignment="1">
      <alignment horizontal="left" vertical="center"/>
    </xf>
    <xf numFmtId="0" fontId="9" fillId="0" borderId="113" xfId="0" applyFont="1" applyBorder="1" applyAlignment="1">
      <alignment horizontal="left" vertical="center"/>
    </xf>
    <xf numFmtId="0" fontId="9" fillId="0" borderId="114" xfId="0" applyFont="1" applyBorder="1" applyAlignment="1">
      <alignment horizontal="left" vertical="center"/>
    </xf>
    <xf numFmtId="0" fontId="89" fillId="3" borderId="115" xfId="0" applyFont="1" applyFill="1" applyBorder="1" applyAlignment="1">
      <alignment horizontal="left" vertical="center"/>
    </xf>
    <xf numFmtId="0" fontId="89" fillId="3" borderId="116" xfId="0" applyFont="1" applyFill="1" applyBorder="1" applyAlignment="1">
      <alignment horizontal="left" vertical="center"/>
    </xf>
    <xf numFmtId="14" fontId="9" fillId="0" borderId="116" xfId="0" applyNumberFormat="1" applyFont="1" applyBorder="1" applyAlignment="1">
      <alignment horizontal="left" vertical="center"/>
    </xf>
    <xf numFmtId="14" fontId="9" fillId="0" borderId="117" xfId="0" applyNumberFormat="1" applyFont="1" applyBorder="1" applyAlignment="1">
      <alignment horizontal="left" vertical="center"/>
    </xf>
    <xf numFmtId="0" fontId="89" fillId="3" borderId="56" xfId="0" applyFont="1" applyFill="1" applyBorder="1" applyAlignment="1">
      <alignment horizontal="center" vertical="center"/>
    </xf>
    <xf numFmtId="0" fontId="89" fillId="3" borderId="12" xfId="0" applyFont="1" applyFill="1" applyBorder="1" applyAlignment="1">
      <alignment horizontal="center" vertical="center"/>
    </xf>
    <xf numFmtId="0" fontId="89" fillId="3" borderId="83" xfId="0" applyFont="1" applyFill="1" applyBorder="1" applyAlignment="1">
      <alignment horizontal="center" vertical="center"/>
    </xf>
    <xf numFmtId="14" fontId="9" fillId="0" borderId="1" xfId="0" applyNumberFormat="1" applyFont="1" applyBorder="1" applyAlignment="1">
      <alignment horizontal="center" vertical="center" wrapText="1"/>
    </xf>
    <xf numFmtId="0" fontId="0" fillId="0" borderId="56" xfId="0" applyBorder="1" applyAlignment="1">
      <alignment horizontal="left" vertical="top"/>
    </xf>
    <xf numFmtId="0" fontId="0" fillId="0" borderId="12" xfId="0" applyBorder="1" applyAlignment="1">
      <alignment horizontal="left" vertical="top"/>
    </xf>
    <xf numFmtId="0" fontId="0" fillId="0" borderId="83" xfId="0" applyBorder="1" applyAlignment="1">
      <alignment horizontal="left" vertical="top"/>
    </xf>
    <xf numFmtId="0" fontId="60" fillId="0" borderId="103" xfId="0" applyFont="1" applyBorder="1" applyAlignment="1">
      <alignment horizontal="center" vertical="center" wrapText="1"/>
    </xf>
    <xf numFmtId="0" fontId="60" fillId="0" borderId="9" xfId="0" applyFont="1" applyBorder="1" applyAlignment="1">
      <alignment horizontal="center" vertical="center" wrapText="1"/>
    </xf>
    <xf numFmtId="49" fontId="79" fillId="0" borderId="9" xfId="0" applyNumberFormat="1" applyFont="1" applyBorder="1" applyAlignment="1">
      <alignment vertical="center" wrapText="1"/>
    </xf>
    <xf numFmtId="0" fontId="7" fillId="0" borderId="9" xfId="0" applyFont="1" applyBorder="1" applyAlignment="1">
      <alignment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0" xfId="0" applyFont="1" applyAlignment="1">
      <alignment horizontal="center" vertical="center" wrapText="1"/>
    </xf>
    <xf numFmtId="0" fontId="0" fillId="39" borderId="48" xfId="0" applyFill="1" applyBorder="1" applyAlignment="1">
      <alignment horizontal="center" wrapText="1"/>
    </xf>
    <xf numFmtId="0" fontId="0" fillId="39" borderId="84" xfId="0" applyFill="1" applyBorder="1" applyAlignment="1">
      <alignment horizontal="center" wrapText="1"/>
    </xf>
    <xf numFmtId="0" fontId="0" fillId="39" borderId="52" xfId="0" applyFill="1" applyBorder="1" applyAlignment="1">
      <alignment horizontal="center" wrapText="1"/>
    </xf>
    <xf numFmtId="0" fontId="0" fillId="39" borderId="8" xfId="0" applyFill="1" applyBorder="1" applyAlignment="1">
      <alignment horizontal="center" wrapText="1"/>
    </xf>
    <xf numFmtId="0" fontId="60" fillId="0" borderId="5" xfId="0" applyFont="1" applyBorder="1" applyAlignment="1">
      <alignment horizontal="center" vertical="center" wrapText="1"/>
    </xf>
    <xf numFmtId="0" fontId="60" fillId="0" borderId="0" xfId="0" applyFont="1" applyAlignment="1">
      <alignment horizontal="center" vertical="center" wrapText="1"/>
    </xf>
    <xf numFmtId="49" fontId="79" fillId="0" borderId="0" xfId="0" applyNumberFormat="1" applyFont="1" applyAlignment="1">
      <alignment vertical="center" wrapText="1"/>
    </xf>
    <xf numFmtId="0" fontId="7" fillId="0" borderId="0" xfId="0" applyFont="1" applyAlignment="1">
      <alignment vertical="center" wrapText="1"/>
    </xf>
    <xf numFmtId="0" fontId="7" fillId="0" borderId="6" xfId="0" applyFont="1" applyBorder="1" applyAlignment="1">
      <alignment horizontal="center" vertical="center" wrapText="1"/>
    </xf>
    <xf numFmtId="0" fontId="0" fillId="39" borderId="94" xfId="0" applyFill="1" applyBorder="1" applyAlignment="1">
      <alignment horizontal="center" wrapText="1"/>
    </xf>
    <xf numFmtId="0" fontId="0" fillId="39" borderId="95" xfId="0" applyFill="1" applyBorder="1" applyAlignment="1">
      <alignment horizontal="center" wrapText="1"/>
    </xf>
    <xf numFmtId="0" fontId="0" fillId="39" borderId="5" xfId="0" applyFill="1" applyBorder="1" applyAlignment="1">
      <alignment horizontal="center" wrapText="1"/>
    </xf>
    <xf numFmtId="0" fontId="0" fillId="39" borderId="6" xfId="0" applyFill="1" applyBorder="1" applyAlignment="1">
      <alignment horizontal="center" wrapText="1"/>
    </xf>
    <xf numFmtId="0" fontId="7" fillId="0" borderId="0" xfId="0" quotePrefix="1" applyFont="1" applyAlignment="1">
      <alignment vertical="center" wrapText="1"/>
    </xf>
    <xf numFmtId="0" fontId="60" fillId="0" borderId="102" xfId="0" applyFont="1" applyBorder="1" applyAlignment="1">
      <alignment horizontal="center" vertical="center" wrapText="1"/>
    </xf>
    <xf numFmtId="0" fontId="60" fillId="0" borderId="75" xfId="0" applyFont="1" applyBorder="1" applyAlignment="1">
      <alignment horizontal="center" vertical="center" wrapText="1"/>
    </xf>
    <xf numFmtId="0" fontId="7" fillId="0" borderId="75" xfId="0" applyFont="1" applyBorder="1" applyAlignment="1">
      <alignment horizontal="center" vertical="center" wrapText="1"/>
    </xf>
    <xf numFmtId="0" fontId="7" fillId="0" borderId="75" xfId="0" applyFont="1" applyBorder="1" applyAlignment="1">
      <alignment vertical="center" wrapText="1"/>
    </xf>
    <xf numFmtId="0" fontId="7" fillId="0" borderId="74" xfId="0" applyFont="1" applyBorder="1" applyAlignment="1">
      <alignment horizontal="center" vertical="center" wrapText="1"/>
    </xf>
    <xf numFmtId="0" fontId="0" fillId="0" borderId="57" xfId="0" applyBorder="1" applyAlignment="1">
      <alignment wrapText="1"/>
    </xf>
    <xf numFmtId="0" fontId="0" fillId="0" borderId="54" xfId="0" applyBorder="1" applyAlignment="1">
      <alignment horizontal="center" wrapText="1"/>
    </xf>
    <xf numFmtId="0" fontId="79" fillId="40" borderId="85" xfId="0" applyFont="1" applyFill="1" applyBorder="1" applyAlignment="1">
      <alignment horizontal="center" vertical="center" wrapText="1"/>
    </xf>
    <xf numFmtId="0" fontId="79" fillId="40" borderId="103" xfId="0" applyFont="1" applyFill="1" applyBorder="1" applyAlignment="1">
      <alignment horizontal="center" vertical="center" wrapText="1"/>
    </xf>
    <xf numFmtId="0" fontId="79" fillId="40" borderId="52" xfId="0" applyFont="1" applyFill="1" applyBorder="1" applyAlignment="1">
      <alignment horizontal="center" vertical="center" wrapText="1"/>
    </xf>
    <xf numFmtId="0" fontId="79" fillId="40" borderId="14" xfId="0" applyFont="1" applyFill="1" applyBorder="1" applyAlignment="1">
      <alignment horizontal="center" vertical="center" wrapText="1"/>
    </xf>
    <xf numFmtId="0" fontId="79" fillId="40" borderId="8" xfId="0" applyFont="1" applyFill="1" applyBorder="1" applyAlignment="1">
      <alignment horizontal="center" vertical="center" wrapText="1"/>
    </xf>
    <xf numFmtId="49" fontId="90" fillId="40" borderId="103" xfId="0" applyNumberFormat="1" applyFont="1" applyFill="1" applyBorder="1" applyAlignment="1" applyProtection="1">
      <alignment horizontal="center" vertical="center" wrapText="1"/>
      <protection locked="0"/>
    </xf>
    <xf numFmtId="0" fontId="79" fillId="40" borderId="85" xfId="0" applyFont="1" applyFill="1" applyBorder="1" applyAlignment="1" applyProtection="1">
      <alignment horizontal="center" vertical="center" wrapText="1"/>
      <protection locked="0"/>
    </xf>
    <xf numFmtId="0" fontId="90" fillId="40" borderId="85" xfId="0" applyFont="1" applyFill="1" applyBorder="1" applyAlignment="1" applyProtection="1">
      <alignment horizontal="center" vertical="center" wrapText="1"/>
      <protection locked="0"/>
    </xf>
    <xf numFmtId="0" fontId="79" fillId="40" borderId="9" xfId="0" applyFont="1" applyFill="1" applyBorder="1" applyAlignment="1">
      <alignment horizontal="center" vertical="center" wrapText="1"/>
    </xf>
    <xf numFmtId="0" fontId="79" fillId="40" borderId="10" xfId="0" applyFont="1" applyFill="1" applyBorder="1" applyAlignment="1" applyProtection="1">
      <alignment horizontal="center" vertical="center" wrapText="1"/>
      <protection locked="0"/>
    </xf>
    <xf numFmtId="0" fontId="0" fillId="0" borderId="2" xfId="0" applyBorder="1" applyAlignment="1">
      <alignment wrapText="1"/>
    </xf>
    <xf numFmtId="0" fontId="0" fillId="0" borderId="51" xfId="0" applyBorder="1" applyAlignment="1">
      <alignment horizontal="center" wrapText="1"/>
    </xf>
    <xf numFmtId="0" fontId="79" fillId="40" borderId="86" xfId="0" applyFont="1" applyFill="1" applyBorder="1" applyAlignment="1">
      <alignment horizontal="center" vertical="center" wrapText="1"/>
    </xf>
    <xf numFmtId="0" fontId="79" fillId="40" borderId="86" xfId="0" applyFont="1" applyFill="1" applyBorder="1" applyAlignment="1">
      <alignment horizontal="center" vertical="center" wrapText="1"/>
    </xf>
    <xf numFmtId="0" fontId="90" fillId="40" borderId="7" xfId="0" applyFont="1" applyFill="1" applyBorder="1" applyAlignment="1" applyProtection="1">
      <alignment horizontal="center" vertical="center" wrapText="1"/>
      <protection locked="0"/>
    </xf>
    <xf numFmtId="0" fontId="79" fillId="40" borderId="7" xfId="0" applyFont="1" applyFill="1" applyBorder="1" applyAlignment="1" applyProtection="1">
      <alignment horizontal="center" vertical="center" wrapText="1"/>
      <protection locked="0"/>
    </xf>
    <xf numFmtId="49" fontId="90" fillId="40" borderId="102" xfId="0" applyNumberFormat="1" applyFont="1" applyFill="1" applyBorder="1" applyAlignment="1" applyProtection="1">
      <alignment horizontal="center" vertical="center" wrapText="1"/>
      <protection locked="0"/>
    </xf>
    <xf numFmtId="0" fontId="79" fillId="40" borderId="86" xfId="0" applyFont="1" applyFill="1" applyBorder="1" applyAlignment="1" applyProtection="1">
      <alignment horizontal="center" vertical="center" wrapText="1"/>
      <protection locked="0"/>
    </xf>
    <xf numFmtId="0" fontId="90" fillId="40" borderId="86" xfId="0" applyFont="1" applyFill="1" applyBorder="1" applyAlignment="1" applyProtection="1">
      <alignment horizontal="center" vertical="center" wrapText="1"/>
      <protection locked="0"/>
    </xf>
    <xf numFmtId="0" fontId="79" fillId="40" borderId="118" xfId="0" applyFont="1" applyFill="1" applyBorder="1" applyAlignment="1" applyProtection="1">
      <alignment horizontal="center" vertical="center" wrapText="1"/>
      <protection locked="0"/>
    </xf>
    <xf numFmtId="0" fontId="79" fillId="40" borderId="74" xfId="0" applyFont="1" applyFill="1" applyBorder="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7" fillId="0" borderId="57" xfId="0" applyFont="1" applyBorder="1" applyAlignment="1">
      <alignment horizontal="center" vertical="center" wrapText="1"/>
    </xf>
    <xf numFmtId="0" fontId="7" fillId="0" borderId="107" xfId="0" applyFont="1" applyBorder="1" applyAlignment="1">
      <alignment horizontal="center" vertical="center" wrapText="1"/>
    </xf>
    <xf numFmtId="0" fontId="79" fillId="0" borderId="50" xfId="0" applyFont="1" applyBorder="1" applyAlignment="1">
      <alignment horizontal="center" vertical="center" wrapText="1"/>
    </xf>
    <xf numFmtId="0" fontId="79" fillId="0" borderId="107" xfId="0" applyFont="1" applyBorder="1" applyAlignment="1">
      <alignment horizontal="center" vertical="center" wrapText="1"/>
    </xf>
    <xf numFmtId="0" fontId="92" fillId="0" borderId="50" xfId="0" applyFont="1" applyBorder="1" applyAlignment="1">
      <alignment horizontal="center" vertical="center" wrapText="1"/>
    </xf>
    <xf numFmtId="0" fontId="7" fillId="0" borderId="50" xfId="0" applyFont="1" applyBorder="1" applyAlignment="1">
      <alignment vertical="center" wrapText="1" shrinkToFit="1"/>
    </xf>
    <xf numFmtId="49" fontId="7" fillId="0" borderId="54" xfId="0" applyNumberFormat="1" applyFont="1" applyBorder="1" applyAlignment="1">
      <alignment vertical="center" wrapText="1" shrinkToFit="1"/>
    </xf>
    <xf numFmtId="0" fontId="7" fillId="0" borderId="50"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0" xfId="0" applyFont="1" applyAlignment="1">
      <alignment horizontal="center" vertical="center" wrapText="1"/>
    </xf>
    <xf numFmtId="0" fontId="6" fillId="0" borderId="42" xfId="0" applyFont="1" applyBorder="1" applyAlignment="1">
      <alignment horizontal="center" vertical="center" wrapText="1"/>
    </xf>
    <xf numFmtId="0" fontId="6" fillId="0" borderId="58" xfId="0" applyFont="1" applyBorder="1" applyAlignment="1">
      <alignment horizontal="center" vertical="center" wrapText="1"/>
    </xf>
    <xf numFmtId="49" fontId="79" fillId="0" borderId="55" xfId="0" applyNumberFormat="1" applyFont="1" applyBorder="1" applyAlignment="1">
      <alignment horizontal="center" vertical="center" wrapText="1"/>
    </xf>
    <xf numFmtId="0" fontId="7" fillId="0" borderId="0" xfId="0" applyFont="1" applyAlignment="1">
      <alignment horizontal="left" vertical="center" wrapText="1"/>
    </xf>
    <xf numFmtId="0" fontId="60" fillId="0" borderId="0" xfId="0" applyFont="1" applyBorder="1" applyAlignment="1">
      <alignment horizontal="center" vertical="center" wrapText="1"/>
    </xf>
    <xf numFmtId="0" fontId="7" fillId="0" borderId="50" xfId="0" applyFont="1" applyFill="1" applyBorder="1" applyAlignment="1">
      <alignment horizontal="center" vertical="center" wrapText="1"/>
    </xf>
    <xf numFmtId="0" fontId="90" fillId="40" borderId="119" xfId="0" applyFont="1" applyFill="1" applyBorder="1" applyAlignment="1" applyProtection="1">
      <alignment horizontal="center" vertical="center" wrapText="1"/>
      <protection locked="0"/>
    </xf>
    <xf numFmtId="0" fontId="79" fillId="40" borderId="119" xfId="0" applyFont="1" applyFill="1" applyBorder="1" applyAlignment="1" applyProtection="1">
      <alignment horizontal="center" vertical="center" wrapText="1"/>
      <protection locked="0"/>
    </xf>
    <xf numFmtId="0" fontId="0" fillId="0" borderId="0" xfId="0"/>
    <xf numFmtId="0" fontId="79" fillId="40" borderId="118" xfId="0" applyFont="1" applyFill="1" applyBorder="1" applyAlignment="1" applyProtection="1">
      <alignment horizontal="center" vertical="center" wrapText="1"/>
      <protection locked="0"/>
    </xf>
    <xf numFmtId="0" fontId="7" fillId="0" borderId="107"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pplyProtection="1">
      <alignment horizontal="center" vertical="center" wrapText="1"/>
      <protection locked="0"/>
    </xf>
    <xf numFmtId="0" fontId="79" fillId="40" borderId="9" xfId="0" applyFont="1" applyFill="1" applyBorder="1" applyAlignment="1">
      <alignment horizontal="center" vertical="center" wrapText="1"/>
    </xf>
    <xf numFmtId="0" fontId="0" fillId="0" borderId="0" xfId="0" applyAlignment="1">
      <alignment wrapText="1"/>
    </xf>
    <xf numFmtId="0" fontId="0" fillId="0" borderId="57" xfId="0" applyBorder="1" applyAlignment="1">
      <alignment wrapText="1"/>
    </xf>
    <xf numFmtId="0" fontId="0" fillId="0" borderId="54" xfId="0" applyBorder="1" applyAlignment="1">
      <alignment horizontal="center" wrapText="1"/>
    </xf>
    <xf numFmtId="0" fontId="0" fillId="0" borderId="2" xfId="0" applyBorder="1" applyAlignment="1">
      <alignment wrapText="1"/>
    </xf>
    <xf numFmtId="0" fontId="0" fillId="0" borderId="51" xfId="0" applyBorder="1" applyAlignment="1">
      <alignment horizontal="center" wrapText="1"/>
    </xf>
    <xf numFmtId="0" fontId="7" fillId="0" borderId="57" xfId="0" applyFont="1" applyFill="1" applyBorder="1" applyAlignment="1">
      <alignment horizontal="center" vertical="center" wrapText="1"/>
    </xf>
    <xf numFmtId="0" fontId="0" fillId="39" borderId="94" xfId="0" applyFill="1" applyBorder="1" applyAlignment="1">
      <alignment horizontal="center" wrapText="1"/>
    </xf>
    <xf numFmtId="0" fontId="0" fillId="39" borderId="95" xfId="0" applyFill="1" applyBorder="1" applyAlignment="1">
      <alignment horizontal="center" wrapText="1"/>
    </xf>
    <xf numFmtId="0" fontId="0" fillId="39" borderId="5" xfId="0" applyFill="1" applyBorder="1" applyAlignment="1">
      <alignment horizontal="center" wrapText="1"/>
    </xf>
    <xf numFmtId="0" fontId="0" fillId="39" borderId="6" xfId="0" applyFill="1" applyBorder="1" applyAlignment="1">
      <alignment horizontal="center" wrapText="1"/>
    </xf>
    <xf numFmtId="0" fontId="6" fillId="0" borderId="2"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0" xfId="0" applyFont="1" applyAlignment="1">
      <alignment horizontal="center" vertical="center" wrapText="1"/>
    </xf>
    <xf numFmtId="0" fontId="6" fillId="0" borderId="42" xfId="0" applyFont="1" applyBorder="1" applyAlignment="1">
      <alignment horizontal="center" vertical="center" wrapText="1"/>
    </xf>
    <xf numFmtId="0" fontId="6" fillId="0" borderId="58" xfId="0" applyFont="1" applyBorder="1" applyAlignment="1">
      <alignment horizontal="center" vertical="center" wrapText="1"/>
    </xf>
    <xf numFmtId="0" fontId="90" fillId="40" borderId="7" xfId="0" applyFont="1" applyFill="1" applyBorder="1" applyAlignment="1" applyProtection="1">
      <alignment horizontal="center" vertical="center" wrapText="1"/>
      <protection locked="0"/>
    </xf>
    <xf numFmtId="0" fontId="79" fillId="40" borderId="7" xfId="0" applyFont="1" applyFill="1" applyBorder="1" applyAlignment="1" applyProtection="1">
      <alignment horizontal="center" vertical="center" wrapText="1"/>
      <protection locked="0"/>
    </xf>
    <xf numFmtId="182" fontId="93" fillId="0" borderId="50" xfId="0" applyNumberFormat="1" applyFont="1" applyBorder="1" applyAlignment="1">
      <alignment horizontal="center" vertical="center" wrapText="1" shrinkToFit="1"/>
    </xf>
    <xf numFmtId="180" fontId="93" fillId="0" borderId="50" xfId="0" applyNumberFormat="1" applyFont="1" applyBorder="1" applyAlignment="1">
      <alignment horizontal="center" vertical="center" wrapText="1" shrinkToFit="1"/>
    </xf>
    <xf numFmtId="49" fontId="7" fillId="0" borderId="1" xfId="0" applyNumberFormat="1" applyFont="1" applyBorder="1" applyAlignment="1">
      <alignment horizontal="left" vertical="center" wrapText="1"/>
    </xf>
    <xf numFmtId="0" fontId="60" fillId="0" borderId="10" xfId="0" applyFont="1" applyBorder="1" applyAlignment="1">
      <alignment horizontal="center" vertical="center" wrapText="1"/>
    </xf>
    <xf numFmtId="0" fontId="60" fillId="0" borderId="6" xfId="0" applyFont="1" applyBorder="1" applyAlignment="1">
      <alignment horizontal="center" vertical="center" wrapText="1"/>
    </xf>
    <xf numFmtId="0" fontId="60" fillId="0" borderId="74" xfId="0" applyFont="1" applyBorder="1" applyAlignment="1">
      <alignment horizontal="center" vertical="center" wrapText="1"/>
    </xf>
  </cellXfs>
  <cellStyles count="62">
    <cellStyle name="40% - Ênfase3 2" xfId="18" xr:uid="{2E1732D0-21A5-4FD5-A0FA-58950CD24079}"/>
    <cellStyle name="40% - Ênfase3 2 2" xfId="35" xr:uid="{74DF2909-69D7-4C34-914C-5815BA106E99}"/>
    <cellStyle name="Data" xfId="1" xr:uid="{00000000-0005-0000-0000-000000000000}"/>
    <cellStyle name="Data 2" xfId="21" xr:uid="{BBEC9AB9-392B-489B-B9D6-3CD6B9EE7380}"/>
    <cellStyle name="Data 2 2" xfId="38" xr:uid="{B511BC88-30CE-4B02-8198-9F0757A0B55B}"/>
    <cellStyle name="Data 2 2 2" xfId="51" xr:uid="{339EF5DB-3E1B-4490-AE96-165AD506CBD8}"/>
    <cellStyle name="Data 2 3" xfId="46" xr:uid="{E23CDD3F-0F99-49B8-9EB2-9B88C984F4A5}"/>
    <cellStyle name="Data 3" xfId="41" xr:uid="{A6092B94-8918-4B4A-9057-03437C70DB20}"/>
    <cellStyle name="Data 4" xfId="55" xr:uid="{D5E0B213-8FDF-439D-930A-5549C327DD83}"/>
    <cellStyle name="Ênfase1 2" xfId="15" xr:uid="{BCDBC982-B276-447C-AA36-7BFFA994747A}"/>
    <cellStyle name="Ênfase1 2 2" xfId="33" xr:uid="{08DFFAC2-9CEB-4C1C-97BC-8CB03EB9C542}"/>
    <cellStyle name="Ênfase2 2" xfId="17" xr:uid="{1F3BBD3C-EEE0-4C82-92A8-17D876527163}"/>
    <cellStyle name="Ênfase2 2 2" xfId="34" xr:uid="{62508BF3-9D48-4C2E-9856-05EF45FF2686}"/>
    <cellStyle name="Hiperlink" xfId="2" builtinId="8"/>
    <cellStyle name="Hiperlink 2" xfId="14" xr:uid="{0B5709AF-CB5E-4D1F-89FF-80FDEDCEA8EB}"/>
    <cellStyle name="Hiperlink 2 2" xfId="32" xr:uid="{80CC3BCB-5255-426B-8978-6839BE61BAC7}"/>
    <cellStyle name="Hiperlink 3" xfId="22" xr:uid="{B5468401-BC3E-4E93-B2AC-42365337ED1A}"/>
    <cellStyle name="Início do Projeto" xfId="3" xr:uid="{00000000-0005-0000-0000-000002000000}"/>
    <cellStyle name="Início do Projeto 2" xfId="23" xr:uid="{CA0A5CB9-730A-48BF-A4F2-123E3B282779}"/>
    <cellStyle name="Início do Projeto 2 2" xfId="47" xr:uid="{3F1B9682-8D2D-4716-B324-A58607E3C06B}"/>
    <cellStyle name="Início do Projeto 3" xfId="42" xr:uid="{732D66F2-DCD7-48EC-B0D8-046142436BE2}"/>
    <cellStyle name="Início do Projeto 4" xfId="56" xr:uid="{8B105BBC-962D-4BFB-8749-9BACBDACF427}"/>
    <cellStyle name="Moeda" xfId="4" builtinId="4"/>
    <cellStyle name="Moeda 2" xfId="24" xr:uid="{5B44E0C1-D376-423A-9C44-1D8E4B95D24B}"/>
    <cellStyle name="Nome" xfId="5" xr:uid="{00000000-0005-0000-0000-000004000000}"/>
    <cellStyle name="Nome 2" xfId="25" xr:uid="{0EC23B9E-D812-4FA0-A8DD-332D1DF91A68}"/>
    <cellStyle name="Nome 2 2" xfId="39" xr:uid="{8DA77C3F-3746-4E27-83C9-302FA6DF4587}"/>
    <cellStyle name="Nome 2 2 2" xfId="52" xr:uid="{D54729CC-71AD-4D5F-A528-35E7E8BAA09C}"/>
    <cellStyle name="Nome 2 3" xfId="48" xr:uid="{C050AC53-371B-4F38-9AA9-8C0077F3AE96}"/>
    <cellStyle name="Nome 3" xfId="43" xr:uid="{C0E40428-0C82-420F-8139-A5C8B61AD7EB}"/>
    <cellStyle name="Nome 4" xfId="57" xr:uid="{80350527-1A3D-4352-92D8-F5DC98CCB6C5}"/>
    <cellStyle name="Normal" xfId="0" builtinId="0"/>
    <cellStyle name="Normal 2" xfId="12" xr:uid="{4868D47C-44C3-4B12-8527-CC5A29EA757E}"/>
    <cellStyle name="Normal 3" xfId="16" xr:uid="{90DC9492-8557-4F8B-B218-614291E57F6F}"/>
    <cellStyle name="Normal 3 2 2" xfId="19" xr:uid="{76EDCE1B-A641-485D-ADEB-4C3E0F37A32E}"/>
    <cellStyle name="Normal 3 2 2 2" xfId="36" xr:uid="{463547A6-0F01-4B8F-92EB-9D99D5A94505}"/>
    <cellStyle name="Normal 3 2 2 2 2" xfId="50" xr:uid="{79796DC6-A7B8-4C91-876E-BF710802782F}"/>
    <cellStyle name="Normal 3 2 2 3" xfId="45" xr:uid="{5E7ADC40-8A41-4391-9067-A5E47968594B}"/>
    <cellStyle name="Normal 3 2 2 4" xfId="59" xr:uid="{5055CCA9-C468-489B-8DB2-421A1F50F903}"/>
    <cellStyle name="Normal 4" xfId="54" xr:uid="{00000000-0005-0000-0000-000060000000}"/>
    <cellStyle name="Porcentagem" xfId="6" builtinId="5"/>
    <cellStyle name="Porcentagem 2" xfId="20" xr:uid="{DD4485E6-46B2-4568-8B1E-DB364132CBAA}"/>
    <cellStyle name="Porcentagem 2 2" xfId="37" xr:uid="{1701FFB2-C69D-465C-AA30-5799DF50B031}"/>
    <cellStyle name="Porcentagem 2 3" xfId="60" xr:uid="{77DD9094-D135-4E28-8B6D-65A1F5849A1E}"/>
    <cellStyle name="Porcentagem 3" xfId="26" xr:uid="{CE9B23E4-C4F4-445D-984D-203711DE51C9}"/>
    <cellStyle name="Porcentagem 4" xfId="61" xr:uid="{CBA800D6-F7C4-471A-95F3-278BC8854131}"/>
    <cellStyle name="Sheet Title" xfId="13" xr:uid="{389373B7-6F72-40BB-880D-F1BB75AD7E2F}"/>
    <cellStyle name="Sheet Title 2" xfId="31" xr:uid="{CAF57612-5D10-4226-A970-3FC2B60A8A6A}"/>
    <cellStyle name="Tarefa" xfId="7" xr:uid="{00000000-0005-0000-0000-000007000000}"/>
    <cellStyle name="Tarefa 2" xfId="27" xr:uid="{F5656EC5-6E4F-441C-9868-B5062F42862D}"/>
    <cellStyle name="Tarefa 2 2" xfId="40" xr:uid="{96259E71-851A-44A7-98E9-0D0D13B48269}"/>
    <cellStyle name="Tarefa 2 2 2" xfId="53" xr:uid="{08ACF578-6E0D-4E22-B705-D4189BD9B9FD}"/>
    <cellStyle name="Tarefa 2 3" xfId="49" xr:uid="{77A8AD66-21E3-4533-A1B9-774DCF6B74C8}"/>
    <cellStyle name="Tarefa 3" xfId="44" xr:uid="{18A37A88-7693-4BB1-9F2F-6AE01E30C6A1}"/>
    <cellStyle name="Tarefa 4" xfId="58" xr:uid="{A7AFC93E-C26F-446B-80A8-612EF861F41A}"/>
    <cellStyle name="Título" xfId="8" builtinId="15"/>
    <cellStyle name="Título 2" xfId="9" builtinId="17"/>
    <cellStyle name="Título 2 2" xfId="29" xr:uid="{98DF2B30-A49B-4D41-9BBB-74DF8730AE31}"/>
    <cellStyle name="Título 3" xfId="10" builtinId="18"/>
    <cellStyle name="Título 3 2" xfId="30" xr:uid="{2C4B4FDF-3E90-444E-877E-D33BEF2D8EBE}"/>
    <cellStyle name="Título 5" xfId="28" xr:uid="{133F12B6-ADA9-4945-BA42-CF282C12C1EE}"/>
    <cellStyle name="zTextoOculto" xfId="11" xr:uid="{00000000-0005-0000-0000-00000B000000}"/>
  </cellStyles>
  <dxfs count="14">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theme="1"/>
        <name val="Calibri"/>
        <family val="2"/>
        <scheme val="minor"/>
      </font>
      <fill>
        <patternFill patternType="solid">
          <fgColor indexed="64"/>
          <bgColor rgb="FFA679E7"/>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7"/>
        </patternFill>
      </fill>
      <border>
        <left/>
        <right/>
      </border>
    </dxf>
    <dxf>
      <fill>
        <patternFill>
          <bgColor theme="0" tint="-0.34998626667073579"/>
        </patternFill>
      </fill>
    </dxf>
    <dxf>
      <border>
        <left style="thin">
          <color rgb="FFC00000"/>
        </left>
        <right style="thin">
          <color rgb="FFC00000"/>
        </right>
      </border>
    </dxf>
  </dxfs>
  <tableStyles count="0" defaultTableStyle="TableStyleMedium9" defaultPivotStyle="PivotStyleLight16"/>
  <colors>
    <mruColors>
      <color rgb="FFDCCAF6"/>
      <color rgb="FFFF7838"/>
      <color rgb="FFA679E7"/>
      <color rgb="FF8961ED"/>
      <color rgb="FFD1D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t-BR"/>
              <a:t>Relação entre Investimento Orçado e Realizado</a:t>
            </a:r>
          </a:p>
        </c:rich>
      </c:tx>
      <c:layout>
        <c:manualLayout>
          <c:xMode val="edge"/>
          <c:yMode val="edge"/>
          <c:x val="0.1526338666265443"/>
          <c:y val="1.8325087044163461E-2"/>
        </c:manualLayout>
      </c:layout>
      <c:overlay val="0"/>
    </c:title>
    <c:autoTitleDeleted val="0"/>
    <c:plotArea>
      <c:layout/>
      <c:lineChart>
        <c:grouping val="standard"/>
        <c:varyColors val="0"/>
        <c:ser>
          <c:idx val="3"/>
          <c:order val="1"/>
          <c:tx>
            <c:strRef>
              <c:f>'[5]Gráfico -Status'!$E$3</c:f>
              <c:strCache>
                <c:ptCount val="1"/>
                <c:pt idx="0">
                  <c:v>Orçado</c:v>
                </c:pt>
              </c:strCache>
            </c:strRef>
          </c:tx>
          <c:marker>
            <c:symbol val="none"/>
          </c:marker>
          <c:val>
            <c:numRef>
              <c:f>'[5]Gráfico -Status'!$E$4:$E$8</c:f>
              <c:numCache>
                <c:formatCode>General</c:formatCode>
                <c:ptCount val="5"/>
                <c:pt idx="0">
                  <c:v>86420</c:v>
                </c:pt>
                <c:pt idx="1">
                  <c:v>106881.95</c:v>
                </c:pt>
                <c:pt idx="2">
                  <c:v>129040.095</c:v>
                </c:pt>
                <c:pt idx="3">
                  <c:v>150264.0545</c:v>
                </c:pt>
                <c:pt idx="4">
                  <c:v>172840.40995</c:v>
                </c:pt>
              </c:numCache>
            </c:numRef>
          </c:val>
          <c:smooth val="0"/>
          <c:extLst>
            <c:ext xmlns:c16="http://schemas.microsoft.com/office/drawing/2014/chart" uri="{C3380CC4-5D6E-409C-BE32-E72D297353CC}">
              <c16:uniqueId val="{00000000-3BD5-4111-A81C-FCB0E4733950}"/>
            </c:ext>
          </c:extLst>
        </c:ser>
        <c:ser>
          <c:idx val="4"/>
          <c:order val="2"/>
          <c:tx>
            <c:strRef>
              <c:f>'[5]Gráfico -Status'!$F$3</c:f>
              <c:strCache>
                <c:ptCount val="1"/>
                <c:pt idx="0">
                  <c:v>Realizado</c:v>
                </c:pt>
              </c:strCache>
            </c:strRef>
          </c:tx>
          <c:marker>
            <c:symbol val="none"/>
          </c:marker>
          <c:val>
            <c:numRef>
              <c:f>'[5]Gráfico -Status'!$F$4:$F$8</c:f>
              <c:numCache>
                <c:formatCode>General</c:formatCode>
                <c:ptCount val="5"/>
                <c:pt idx="0">
                  <c:v>92333</c:v>
                </c:pt>
                <c:pt idx="1">
                  <c:v>112228.07</c:v>
                </c:pt>
                <c:pt idx="2">
                  <c:v>134112.647</c:v>
                </c:pt>
                <c:pt idx="3">
                  <c:v>158185.68170000002</c:v>
                </c:pt>
                <c:pt idx="4">
                  <c:v>184666.01987000002</c:v>
                </c:pt>
              </c:numCache>
            </c:numRef>
          </c:val>
          <c:smooth val="0"/>
          <c:extLst>
            <c:ext xmlns:c16="http://schemas.microsoft.com/office/drawing/2014/chart" uri="{C3380CC4-5D6E-409C-BE32-E72D297353CC}">
              <c16:uniqueId val="{00000001-3BD5-4111-A81C-FCB0E4733950}"/>
            </c:ext>
          </c:extLst>
        </c:ser>
        <c:dLbls>
          <c:showLegendKey val="0"/>
          <c:showVal val="0"/>
          <c:showCatName val="0"/>
          <c:showSerName val="0"/>
          <c:showPercent val="0"/>
          <c:showBubbleSize val="0"/>
        </c:dLbls>
        <c:smooth val="0"/>
        <c:axId val="-118521552"/>
        <c:axId val="-118518832"/>
        <c:extLst>
          <c:ext xmlns:c15="http://schemas.microsoft.com/office/drawing/2012/chart" uri="{02D57815-91ED-43cb-92C2-25804820EDAC}">
            <c15:filteredLineSeries>
              <c15:ser>
                <c:idx val="0"/>
                <c:order val="0"/>
                <c:tx>
                  <c:strRef>
                    <c:extLst>
                      <c:ext uri="{02D57815-91ED-43cb-92C2-25804820EDAC}">
                        <c15:formulaRef>
                          <c15:sqref>'[5]Gráfico -Status'!$B$3</c15:sqref>
                        </c15:formulaRef>
                      </c:ext>
                    </c:extLst>
                    <c:strCache>
                      <c:ptCount val="1"/>
                      <c:pt idx="0">
                        <c:v>Mês</c:v>
                      </c:pt>
                    </c:strCache>
                  </c:strRef>
                </c:tx>
                <c:marker>
                  <c:symbol val="none"/>
                </c:marker>
                <c:val>
                  <c:numRef>
                    <c:extLst>
                      <c:ext uri="{02D57815-91ED-43cb-92C2-25804820EDAC}">
                        <c15:formulaRef>
                          <c15:sqref>'[5]Gráfico -Status'!$B$4:$B$8</c15:sqref>
                        </c15:formulaRef>
                      </c:ext>
                    </c:extLst>
                    <c:numCache>
                      <c:formatCode>General</c:formatCode>
                      <c:ptCount val="5"/>
                      <c:pt idx="0">
                        <c:v>0</c:v>
                      </c:pt>
                      <c:pt idx="1">
                        <c:v>1</c:v>
                      </c:pt>
                      <c:pt idx="2">
                        <c:v>2</c:v>
                      </c:pt>
                      <c:pt idx="3">
                        <c:v>3</c:v>
                      </c:pt>
                      <c:pt idx="4">
                        <c:v>4</c:v>
                      </c:pt>
                    </c:numCache>
                  </c:numRef>
                </c:val>
                <c:smooth val="0"/>
                <c:extLst>
                  <c:ext xmlns:c16="http://schemas.microsoft.com/office/drawing/2014/chart" uri="{C3380CC4-5D6E-409C-BE32-E72D297353CC}">
                    <c16:uniqueId val="{00000002-3BD5-4111-A81C-FCB0E4733950}"/>
                  </c:ext>
                </c:extLst>
              </c15:ser>
            </c15:filteredLineSeries>
          </c:ext>
        </c:extLst>
      </c:lineChart>
      <c:catAx>
        <c:axId val="-118521552"/>
        <c:scaling>
          <c:orientation val="minMax"/>
        </c:scaling>
        <c:delete val="0"/>
        <c:axPos val="b"/>
        <c:numFmt formatCode="General" sourceLinked="1"/>
        <c:majorTickMark val="out"/>
        <c:minorTickMark val="none"/>
        <c:tickLblPos val="nextTo"/>
        <c:crossAx val="-118518832"/>
        <c:crosses val="autoZero"/>
        <c:auto val="1"/>
        <c:lblAlgn val="ctr"/>
        <c:lblOffset val="100"/>
        <c:noMultiLvlLbl val="0"/>
      </c:catAx>
      <c:valAx>
        <c:axId val="-118518832"/>
        <c:scaling>
          <c:orientation val="minMax"/>
        </c:scaling>
        <c:delete val="0"/>
        <c:axPos val="l"/>
        <c:majorGridlines/>
        <c:numFmt formatCode="General" sourceLinked="1"/>
        <c:majorTickMark val="out"/>
        <c:minorTickMark val="none"/>
        <c:tickLblPos val="nextTo"/>
        <c:crossAx val="-1185215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CFB7DD9-0DA5-4E4C-8DA3-9F1B6119F4C6}" type="doc">
      <dgm:prSet loTypeId="urn:microsoft.com/office/officeart/2005/8/layout/orgChart1" loCatId="hierarchy" qsTypeId="urn:microsoft.com/office/officeart/2005/8/quickstyle/simple4" qsCatId="simple" csTypeId="urn:microsoft.com/office/officeart/2005/8/colors/accent1_2" csCatId="accent1" phldr="1"/>
      <dgm:spPr/>
      <dgm:t>
        <a:bodyPr/>
        <a:lstStyle/>
        <a:p>
          <a:endParaRPr lang="pt-BR"/>
        </a:p>
      </dgm:t>
    </dgm:pt>
    <dgm:pt modelId="{0102E4FE-20A8-44CB-9044-37DB2019EEF7}">
      <dgm:prSet phldrT="[Texto]" custT="1"/>
      <dgm:spPr>
        <a:solidFill>
          <a:schemeClr val="tx1"/>
        </a:solidFill>
      </dgm:spPr>
      <dgm:t>
        <a:bodyPr/>
        <a:lstStyle/>
        <a:p>
          <a:r>
            <a:rPr lang="pt-BR" sz="1600" b="1"/>
            <a:t>CANNOLI INTELLIGENCE</a:t>
          </a:r>
        </a:p>
      </dgm:t>
    </dgm:pt>
    <dgm:pt modelId="{2EDE4DE6-9005-475A-8D27-D82D00EB941C}" type="parTrans" cxnId="{8856D64A-8E4C-492F-98E8-19CF0A0ADB32}">
      <dgm:prSet/>
      <dgm:spPr/>
      <dgm:t>
        <a:bodyPr/>
        <a:lstStyle/>
        <a:p>
          <a:endParaRPr lang="pt-BR"/>
        </a:p>
      </dgm:t>
    </dgm:pt>
    <dgm:pt modelId="{E7C380F8-F032-4E10-986A-DDA7FC09E32D}" type="sibTrans" cxnId="{8856D64A-8E4C-492F-98E8-19CF0A0ADB32}">
      <dgm:prSet/>
      <dgm:spPr/>
      <dgm:t>
        <a:bodyPr/>
        <a:lstStyle/>
        <a:p>
          <a:endParaRPr lang="pt-BR"/>
        </a:p>
      </dgm:t>
    </dgm:pt>
    <dgm:pt modelId="{4D29C077-1695-455C-9DAA-E15887E6F57B}">
      <dgm:prSet custT="1"/>
      <dgm:spPr>
        <a:solidFill>
          <a:srgbClr val="FF7838"/>
        </a:solidFill>
      </dgm:spPr>
      <dgm:t>
        <a:bodyPr/>
        <a:lstStyle/>
        <a:p>
          <a:r>
            <a:rPr lang="pt-BR" sz="1100" b="1"/>
            <a:t>MODELAGEM DE DADOS</a:t>
          </a:r>
        </a:p>
      </dgm:t>
    </dgm:pt>
    <dgm:pt modelId="{DE3A69AF-6A99-44DF-9639-EBEE5AEFB1D1}" type="parTrans" cxnId="{27C00910-C226-4303-8866-345AE734DB89}">
      <dgm:prSet/>
      <dgm:spPr/>
      <dgm:t>
        <a:bodyPr/>
        <a:lstStyle/>
        <a:p>
          <a:endParaRPr lang="pt-BR"/>
        </a:p>
      </dgm:t>
    </dgm:pt>
    <dgm:pt modelId="{E6AEEF36-DE94-4725-A972-AA3652B3FD65}" type="sibTrans" cxnId="{27C00910-C226-4303-8866-345AE734DB89}">
      <dgm:prSet/>
      <dgm:spPr/>
      <dgm:t>
        <a:bodyPr/>
        <a:lstStyle/>
        <a:p>
          <a:endParaRPr lang="pt-BR"/>
        </a:p>
      </dgm:t>
    </dgm:pt>
    <dgm:pt modelId="{809B22AA-EB2B-4C4F-82C3-E979FD4CF357}">
      <dgm:prSet custT="1"/>
      <dgm:spPr>
        <a:solidFill>
          <a:srgbClr val="FF7838"/>
        </a:solidFill>
      </dgm:spPr>
      <dgm:t>
        <a:bodyPr/>
        <a:lstStyle/>
        <a:p>
          <a:r>
            <a:rPr lang="pt-BR" sz="1100" b="1"/>
            <a:t>PLANEJAMENTO</a:t>
          </a:r>
        </a:p>
      </dgm:t>
    </dgm:pt>
    <dgm:pt modelId="{E2EA6942-20E6-4D51-99FA-C77C5E746936}" type="parTrans" cxnId="{8F7AF59A-A09C-4519-9E40-16E103BD2262}">
      <dgm:prSet/>
      <dgm:spPr/>
      <dgm:t>
        <a:bodyPr/>
        <a:lstStyle/>
        <a:p>
          <a:endParaRPr lang="pt-BR"/>
        </a:p>
      </dgm:t>
    </dgm:pt>
    <dgm:pt modelId="{A3E7A7D9-26B8-432D-9CFA-8BAF85BB66C1}" type="sibTrans" cxnId="{8F7AF59A-A09C-4519-9E40-16E103BD2262}">
      <dgm:prSet/>
      <dgm:spPr/>
      <dgm:t>
        <a:bodyPr/>
        <a:lstStyle/>
        <a:p>
          <a:endParaRPr lang="pt-BR"/>
        </a:p>
      </dgm:t>
    </dgm:pt>
    <dgm:pt modelId="{8D244D8F-C792-40BC-A511-7DE39E45E194}">
      <dgm:prSet custT="1"/>
      <dgm:spPr>
        <a:solidFill>
          <a:srgbClr val="FF7838"/>
        </a:solidFill>
      </dgm:spPr>
      <dgm:t>
        <a:bodyPr/>
        <a:lstStyle/>
        <a:p>
          <a:r>
            <a:rPr lang="pt-BR" sz="1100" b="1"/>
            <a:t>INÍCIO</a:t>
          </a:r>
        </a:p>
      </dgm:t>
    </dgm:pt>
    <dgm:pt modelId="{D6922E7D-1806-4E3F-8FA5-876C5E53C8A8}" type="parTrans" cxnId="{C552F942-1B7C-4AFB-821A-4D72C958D1CB}">
      <dgm:prSet/>
      <dgm:spPr>
        <a:solidFill>
          <a:schemeClr val="tx1"/>
        </a:solidFill>
      </dgm:spPr>
      <dgm:t>
        <a:bodyPr/>
        <a:lstStyle/>
        <a:p>
          <a:endParaRPr lang="pt-BR">
            <a:solidFill>
              <a:schemeClr val="tx1"/>
            </a:solidFill>
          </a:endParaRPr>
        </a:p>
      </dgm:t>
    </dgm:pt>
    <dgm:pt modelId="{0BEBD46A-8D07-492E-B8B0-DBB8BC9382EB}" type="sibTrans" cxnId="{C552F942-1B7C-4AFB-821A-4D72C958D1CB}">
      <dgm:prSet/>
      <dgm:spPr/>
      <dgm:t>
        <a:bodyPr/>
        <a:lstStyle/>
        <a:p>
          <a:endParaRPr lang="pt-BR"/>
        </a:p>
      </dgm:t>
    </dgm:pt>
    <dgm:pt modelId="{B6389D6D-8AE5-4B3C-9BF6-CF7D2B974EDD}">
      <dgm:prSet custT="1"/>
      <dgm:spPr>
        <a:solidFill>
          <a:schemeClr val="tx1"/>
        </a:solidFill>
      </dgm:spPr>
      <dgm:t>
        <a:bodyPr/>
        <a:lstStyle/>
        <a:p>
          <a:r>
            <a:rPr lang="pt-BR" sz="1100">
              <a:latin typeface="+mn-lt"/>
            </a:rPr>
            <a:t>LEVANTAMENTO DE REQUISITOS</a:t>
          </a:r>
        </a:p>
      </dgm:t>
    </dgm:pt>
    <dgm:pt modelId="{B5B99BBF-342F-4A4E-BF02-3E97606E944D}" type="parTrans" cxnId="{B7AC3C7B-0BE2-4CB7-AD76-781FCBA9DD7A}">
      <dgm:prSet/>
      <dgm:spPr/>
      <dgm:t>
        <a:bodyPr/>
        <a:lstStyle/>
        <a:p>
          <a:endParaRPr lang="pt-BR"/>
        </a:p>
      </dgm:t>
    </dgm:pt>
    <dgm:pt modelId="{9C75F253-3EC4-44CF-866A-C32D08314D38}" type="sibTrans" cxnId="{B7AC3C7B-0BE2-4CB7-AD76-781FCBA9DD7A}">
      <dgm:prSet/>
      <dgm:spPr/>
      <dgm:t>
        <a:bodyPr/>
        <a:lstStyle/>
        <a:p>
          <a:endParaRPr lang="pt-BR"/>
        </a:p>
      </dgm:t>
    </dgm:pt>
    <dgm:pt modelId="{97F38E1B-8B0A-4C1C-BB0E-8DC2824BBDEE}">
      <dgm:prSet custT="1"/>
      <dgm:spPr>
        <a:solidFill>
          <a:schemeClr val="tx1"/>
        </a:solidFill>
      </dgm:spPr>
      <dgm:t>
        <a:bodyPr/>
        <a:lstStyle/>
        <a:p>
          <a:r>
            <a:rPr lang="pt-BR" sz="1100"/>
            <a:t>DEFINIÇÃO DO ESCOPO E METAS</a:t>
          </a:r>
        </a:p>
      </dgm:t>
    </dgm:pt>
    <dgm:pt modelId="{9792CF75-292C-4BCA-A2CF-C2FA68F001BD}" type="parTrans" cxnId="{F28D2A09-27DD-4A0C-BC01-7D87ED14C5EF}">
      <dgm:prSet/>
      <dgm:spPr/>
      <dgm:t>
        <a:bodyPr/>
        <a:lstStyle/>
        <a:p>
          <a:endParaRPr lang="pt-BR"/>
        </a:p>
      </dgm:t>
    </dgm:pt>
    <dgm:pt modelId="{2D6198F2-32BE-47EB-A094-B34B1ED30EA3}" type="sibTrans" cxnId="{F28D2A09-27DD-4A0C-BC01-7D87ED14C5EF}">
      <dgm:prSet/>
      <dgm:spPr/>
      <dgm:t>
        <a:bodyPr/>
        <a:lstStyle/>
        <a:p>
          <a:endParaRPr lang="pt-BR"/>
        </a:p>
      </dgm:t>
    </dgm:pt>
    <dgm:pt modelId="{D9DCBD92-CF2D-4FA3-9650-A94983E94475}">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r>
            <a:rPr lang="pt-BR" sz="1100" kern="1200">
              <a:solidFill>
                <a:sysClr val="window" lastClr="FFFFFF"/>
              </a:solidFill>
              <a:latin typeface="Calibri"/>
              <a:ea typeface="+mn-ea"/>
              <a:cs typeface="+mn-cs"/>
            </a:rPr>
            <a:t>DASHBOARD</a:t>
          </a:r>
          <a:r>
            <a:rPr lang="pt-BR" sz="1100" kern="1200"/>
            <a:t> ADIMINISTRADOR </a:t>
          </a:r>
        </a:p>
      </dgm:t>
    </dgm:pt>
    <dgm:pt modelId="{8069AF01-BDAC-4439-9E0A-EA0793CC3F91}" type="parTrans" cxnId="{0251C4D9-523C-45CA-9883-E36842905429}">
      <dgm:prSet/>
      <dgm:spPr/>
      <dgm:t>
        <a:bodyPr/>
        <a:lstStyle/>
        <a:p>
          <a:endParaRPr lang="pt-BR"/>
        </a:p>
      </dgm:t>
    </dgm:pt>
    <dgm:pt modelId="{62C8F385-660A-4B36-9BB8-6E3C7FF1DC57}" type="sibTrans" cxnId="{0251C4D9-523C-45CA-9883-E36842905429}">
      <dgm:prSet/>
      <dgm:spPr/>
      <dgm:t>
        <a:bodyPr/>
        <a:lstStyle/>
        <a:p>
          <a:endParaRPr lang="pt-BR"/>
        </a:p>
      </dgm:t>
    </dgm:pt>
    <dgm:pt modelId="{86AF350A-A785-4BDD-9C13-1E90196942B4}">
      <dgm:prSet custT="1"/>
      <dgm:spPr>
        <a:solidFill>
          <a:schemeClr val="tx1"/>
        </a:solidFill>
      </dgm:spPr>
      <dgm:t>
        <a:bodyPr/>
        <a:lstStyle/>
        <a:p>
          <a:r>
            <a:rPr lang="pt-BR" sz="1100"/>
            <a:t>ESTRUTURAÇÃO DO CRONOGRAMA</a:t>
          </a:r>
        </a:p>
      </dgm:t>
    </dgm:pt>
    <dgm:pt modelId="{B7B3C6AE-DFBB-46A9-8CF1-A1BD803B9409}" type="parTrans" cxnId="{25A7167F-DF6B-457E-B8FE-9C31F86E5923}">
      <dgm:prSet/>
      <dgm:spPr/>
      <dgm:t>
        <a:bodyPr/>
        <a:lstStyle/>
        <a:p>
          <a:endParaRPr lang="pt-BR"/>
        </a:p>
      </dgm:t>
    </dgm:pt>
    <dgm:pt modelId="{E2A53098-4FAB-4666-9DF9-9FFC35DA3367}" type="sibTrans" cxnId="{25A7167F-DF6B-457E-B8FE-9C31F86E5923}">
      <dgm:prSet/>
      <dgm:spPr/>
      <dgm:t>
        <a:bodyPr/>
        <a:lstStyle/>
        <a:p>
          <a:endParaRPr lang="pt-BR"/>
        </a:p>
      </dgm:t>
    </dgm:pt>
    <dgm:pt modelId="{6ED531EE-0BC7-4118-B43F-7D8D436633A8}">
      <dgm:prSet custT="1"/>
      <dgm:spPr>
        <a:solidFill>
          <a:schemeClr val="tx1"/>
        </a:solidFill>
      </dgm:spPr>
      <dgm:t>
        <a:bodyPr/>
        <a:lstStyle/>
        <a:p>
          <a:r>
            <a:rPr lang="pt-BR" sz="1100"/>
            <a:t>IDENTIFICAÇÃO DE FUNCIONALIDADES E RECURSOS</a:t>
          </a:r>
        </a:p>
      </dgm:t>
    </dgm:pt>
    <dgm:pt modelId="{D433E747-1E2C-41A0-B616-42B31870972F}" type="parTrans" cxnId="{14C546E3-3C2E-474D-828F-11A57961D2DD}">
      <dgm:prSet/>
      <dgm:spPr/>
      <dgm:t>
        <a:bodyPr/>
        <a:lstStyle/>
        <a:p>
          <a:endParaRPr lang="pt-BR"/>
        </a:p>
      </dgm:t>
    </dgm:pt>
    <dgm:pt modelId="{9952C637-C4F1-4218-8E7E-3DE34073E216}" type="sibTrans" cxnId="{14C546E3-3C2E-474D-828F-11A57961D2DD}">
      <dgm:prSet/>
      <dgm:spPr/>
      <dgm:t>
        <a:bodyPr/>
        <a:lstStyle/>
        <a:p>
          <a:endParaRPr lang="pt-BR"/>
        </a:p>
      </dgm:t>
    </dgm:pt>
    <dgm:pt modelId="{939AE253-A7E2-4EBA-B997-5913C2301F5A}">
      <dgm:prSet custT="1"/>
      <dgm:spPr>
        <a:solidFill>
          <a:schemeClr val="tx1"/>
        </a:solidFill>
      </dgm:spPr>
      <dgm:t>
        <a:bodyPr/>
        <a:lstStyle/>
        <a:p>
          <a:r>
            <a:rPr lang="pt-BR" sz="1100"/>
            <a:t>IMERSÃO NO NEGÓCIO CANNOLI</a:t>
          </a:r>
        </a:p>
      </dgm:t>
    </dgm:pt>
    <dgm:pt modelId="{CB1CFF7C-42F1-4A09-8B31-0773BB970F24}" type="parTrans" cxnId="{5674EC56-7284-401F-B9D6-9A37111DF4F8}">
      <dgm:prSet/>
      <dgm:spPr/>
      <dgm:t>
        <a:bodyPr/>
        <a:lstStyle/>
        <a:p>
          <a:endParaRPr lang="pt-BR"/>
        </a:p>
      </dgm:t>
    </dgm:pt>
    <dgm:pt modelId="{8DE7717C-7BB8-4CCA-B0CF-5548E227F675}" type="sibTrans" cxnId="{5674EC56-7284-401F-B9D6-9A37111DF4F8}">
      <dgm:prSet/>
      <dgm:spPr/>
      <dgm:t>
        <a:bodyPr/>
        <a:lstStyle/>
        <a:p>
          <a:endParaRPr lang="pt-BR"/>
        </a:p>
      </dgm:t>
    </dgm:pt>
    <dgm:pt modelId="{69233474-9CCA-431F-ADB6-8A9AC33B9697}">
      <dgm:prSet custT="1"/>
      <dgm:spPr>
        <a:solidFill>
          <a:schemeClr val="tx1"/>
        </a:solidFill>
      </dgm:spPr>
      <dgm:t>
        <a:bodyPr/>
        <a:lstStyle/>
        <a:p>
          <a:r>
            <a:rPr lang="pt-BR" sz="1050"/>
            <a:t>RECEBIMENTO DA BASE FORNECIDA PELA CANNOLI</a:t>
          </a:r>
        </a:p>
      </dgm:t>
    </dgm:pt>
    <dgm:pt modelId="{622DEC80-7D3B-489F-A688-386A3BD66E46}" type="parTrans" cxnId="{F1E5D1E5-1268-475D-944D-33E806414ACD}">
      <dgm:prSet/>
      <dgm:spPr/>
      <dgm:t>
        <a:bodyPr/>
        <a:lstStyle/>
        <a:p>
          <a:endParaRPr lang="pt-BR"/>
        </a:p>
      </dgm:t>
    </dgm:pt>
    <dgm:pt modelId="{FEF84970-9F64-4C23-B93E-C7AB8DAB57E9}" type="sibTrans" cxnId="{F1E5D1E5-1268-475D-944D-33E806414ACD}">
      <dgm:prSet/>
      <dgm:spPr/>
      <dgm:t>
        <a:bodyPr/>
        <a:lstStyle/>
        <a:p>
          <a:endParaRPr lang="pt-BR"/>
        </a:p>
      </dgm:t>
    </dgm:pt>
    <dgm:pt modelId="{DBA8929B-46BA-404E-A3FA-7CF913B88C72}">
      <dgm:prSet custT="1"/>
      <dgm:spPr>
        <a:solidFill>
          <a:schemeClr val="tx1"/>
        </a:solidFill>
      </dgm:spPr>
      <dgm:t>
        <a:bodyPr/>
        <a:lstStyle/>
        <a:p>
          <a:endParaRPr lang="pt-BR" sz="1050" kern="1200">
            <a:solidFill>
              <a:sysClr val="window" lastClr="FFFFFF"/>
            </a:solidFill>
            <a:latin typeface="Calibri"/>
            <a:ea typeface="+mn-ea"/>
            <a:cs typeface="+mn-cs"/>
          </a:endParaRPr>
        </a:p>
        <a:p>
          <a:r>
            <a:rPr lang="pt-BR" sz="1100" kern="1200">
              <a:solidFill>
                <a:sysClr val="window" lastClr="FFFFFF"/>
              </a:solidFill>
              <a:latin typeface="Calibri"/>
              <a:ea typeface="+mn-ea"/>
              <a:cs typeface="+mn-cs"/>
            </a:rPr>
            <a:t>IMPLEMENTAR LAYOUT</a:t>
          </a:r>
          <a:r>
            <a:rPr lang="pt-BR" sz="1050" kern="1200">
              <a:solidFill>
                <a:sysClr val="window" lastClr="FFFFFF"/>
              </a:solidFill>
              <a:latin typeface="Calibri"/>
              <a:ea typeface="+mn-ea"/>
              <a:cs typeface="+mn-cs"/>
            </a:rPr>
            <a:t>
</a:t>
          </a:r>
        </a:p>
      </dgm:t>
    </dgm:pt>
    <dgm:pt modelId="{F26A6E32-5FBB-4CEF-BDB1-A0E805534581}" type="parTrans" cxnId="{A0E7CBB5-7CF0-42B5-B4E5-93BE50449420}">
      <dgm:prSet/>
      <dgm:spPr/>
      <dgm:t>
        <a:bodyPr/>
        <a:lstStyle/>
        <a:p>
          <a:endParaRPr lang="pt-BR"/>
        </a:p>
      </dgm:t>
    </dgm:pt>
    <dgm:pt modelId="{79AC7646-F02B-4EB7-8D35-A654D4BDF6CA}" type="sibTrans" cxnId="{A0E7CBB5-7CF0-42B5-B4E5-93BE50449420}">
      <dgm:prSet/>
      <dgm:spPr/>
      <dgm:t>
        <a:bodyPr/>
        <a:lstStyle/>
        <a:p>
          <a:endParaRPr lang="pt-BR"/>
        </a:p>
      </dgm:t>
    </dgm:pt>
    <dgm:pt modelId="{C2E9E08C-C520-4750-9A46-099873830BC9}">
      <dgm:prSet custT="1"/>
      <dgm:spPr>
        <a:solidFill>
          <a:schemeClr val="tx1"/>
        </a:solidFill>
      </dgm:spPr>
      <dgm:t>
        <a:bodyPr/>
        <a:lstStyle/>
        <a:p>
          <a:r>
            <a:rPr lang="pt-BR" sz="1100"/>
            <a:t>IMPLEMENTAR KPIS GLOBAIS</a:t>
          </a:r>
        </a:p>
      </dgm:t>
    </dgm:pt>
    <dgm:pt modelId="{304499FC-178F-457B-9D5B-07C633CC1703}" type="parTrans" cxnId="{EB7666B2-9172-4ECA-B786-AA8FF5113B06}">
      <dgm:prSet/>
      <dgm:spPr/>
      <dgm:t>
        <a:bodyPr/>
        <a:lstStyle/>
        <a:p>
          <a:endParaRPr lang="pt-BR"/>
        </a:p>
      </dgm:t>
    </dgm:pt>
    <dgm:pt modelId="{E69A4F6D-B644-4F5C-905D-8356A91FFF6D}" type="sibTrans" cxnId="{EB7666B2-9172-4ECA-B786-AA8FF5113B06}">
      <dgm:prSet/>
      <dgm:spPr/>
      <dgm:t>
        <a:bodyPr/>
        <a:lstStyle/>
        <a:p>
          <a:endParaRPr lang="pt-BR"/>
        </a:p>
      </dgm:t>
    </dgm:pt>
    <dgm:pt modelId="{D5E38E4B-FED5-4A0A-B8AA-8728BED387A3}">
      <dgm:prSet custT="1"/>
      <dgm:spPr>
        <a:solidFill>
          <a:schemeClr val="tx1"/>
        </a:solidFill>
      </dgm:spPr>
      <dgm:t>
        <a:bodyPr/>
        <a:lstStyle/>
        <a:p>
          <a:r>
            <a:rPr lang="pt-BR" sz="1100"/>
            <a:t>DASHBOARD CLIENTE</a:t>
          </a:r>
        </a:p>
      </dgm:t>
    </dgm:pt>
    <dgm:pt modelId="{1182CA2F-4565-428E-AE54-DA4AC822DEC1}" type="parTrans" cxnId="{21C18FBE-38F8-4F4C-A586-7435BBF5F356}">
      <dgm:prSet/>
      <dgm:spPr/>
      <dgm:t>
        <a:bodyPr/>
        <a:lstStyle/>
        <a:p>
          <a:endParaRPr lang="pt-BR"/>
        </a:p>
      </dgm:t>
    </dgm:pt>
    <dgm:pt modelId="{F08BBAFC-C54C-473A-A12D-0976EAD9F5B1}" type="sibTrans" cxnId="{21C18FBE-38F8-4F4C-A586-7435BBF5F356}">
      <dgm:prSet/>
      <dgm:spPr/>
      <dgm:t>
        <a:bodyPr/>
        <a:lstStyle/>
        <a:p>
          <a:endParaRPr lang="pt-BR"/>
        </a:p>
      </dgm:t>
    </dgm:pt>
    <dgm:pt modelId="{B3F45023-E1E3-43C0-B67F-AD1E7AC51078}">
      <dgm:prSet custT="1"/>
      <dgm:spPr>
        <a:solidFill>
          <a:schemeClr val="tx1"/>
        </a:solidFill>
      </dgm:spPr>
      <dgm:t>
        <a:bodyPr/>
        <a:lstStyle/>
        <a:p>
          <a:r>
            <a:rPr lang="pt-BR" sz="1050"/>
            <a:t>IMPLEMENTAR LAYOUT</a:t>
          </a:r>
        </a:p>
      </dgm:t>
    </dgm:pt>
    <dgm:pt modelId="{E5DFCF2D-8524-4D8E-AB8B-E3229044C96F}" type="parTrans" cxnId="{AD7A2B7E-65A4-458E-9A02-A18E82620DF8}">
      <dgm:prSet/>
      <dgm:spPr/>
      <dgm:t>
        <a:bodyPr/>
        <a:lstStyle/>
        <a:p>
          <a:endParaRPr lang="pt-BR"/>
        </a:p>
      </dgm:t>
    </dgm:pt>
    <dgm:pt modelId="{C9664199-173B-4D48-A43A-0784E524AFD3}" type="sibTrans" cxnId="{AD7A2B7E-65A4-458E-9A02-A18E82620DF8}">
      <dgm:prSet/>
      <dgm:spPr/>
      <dgm:t>
        <a:bodyPr/>
        <a:lstStyle/>
        <a:p>
          <a:endParaRPr lang="pt-BR"/>
        </a:p>
      </dgm:t>
    </dgm:pt>
    <dgm:pt modelId="{0E0D5914-9733-4438-B53B-E54AED87BD25}">
      <dgm:prSet custT="1"/>
      <dgm:spPr>
        <a:solidFill>
          <a:srgbClr val="FF7838"/>
        </a:solidFill>
      </dgm:spPr>
      <dgm:t>
        <a:bodyPr/>
        <a:lstStyle/>
        <a:p>
          <a:r>
            <a:rPr lang="pt-BR" sz="1100" b="1"/>
            <a:t>DESENVOLVIMENTO DO DASHBOARD</a:t>
          </a:r>
        </a:p>
      </dgm:t>
    </dgm:pt>
    <dgm:pt modelId="{D8EA48FB-2A30-458D-BF2E-504D6379A563}" type="sibTrans" cxnId="{4A2D8755-0CFA-4659-993A-B10BB913460D}">
      <dgm:prSet/>
      <dgm:spPr/>
      <dgm:t>
        <a:bodyPr/>
        <a:lstStyle/>
        <a:p>
          <a:endParaRPr lang="pt-BR"/>
        </a:p>
      </dgm:t>
    </dgm:pt>
    <dgm:pt modelId="{C025D0B3-3453-4AB2-8C0D-9A93251A872D}" type="parTrans" cxnId="{4A2D8755-0CFA-4659-993A-B10BB913460D}">
      <dgm:prSet/>
      <dgm:spPr/>
      <dgm:t>
        <a:bodyPr/>
        <a:lstStyle/>
        <a:p>
          <a:endParaRPr lang="pt-BR"/>
        </a:p>
      </dgm:t>
    </dgm:pt>
    <dgm:pt modelId="{0B7A893D-34B0-412E-AAF0-3244FF37E62F}">
      <dgm:prSet custT="1"/>
      <dgm:spPr>
        <a:solidFill>
          <a:schemeClr val="tx1"/>
        </a:solidFill>
      </dgm:spPr>
      <dgm:t>
        <a:bodyPr/>
        <a:lstStyle/>
        <a:p>
          <a:r>
            <a:rPr lang="pt-BR" sz="1100"/>
            <a:t>ALOCAÇÃO DE RECURSOS</a:t>
          </a:r>
        </a:p>
      </dgm:t>
    </dgm:pt>
    <dgm:pt modelId="{EBBEF2A1-4FE1-445D-81D1-191137E58D73}" type="sibTrans" cxnId="{DD8252DC-97BB-4DFF-98B1-5F9768B012B2}">
      <dgm:prSet/>
      <dgm:spPr/>
      <dgm:t>
        <a:bodyPr/>
        <a:lstStyle/>
        <a:p>
          <a:endParaRPr lang="pt-BR"/>
        </a:p>
      </dgm:t>
    </dgm:pt>
    <dgm:pt modelId="{2DEF8671-DD1F-49D2-9C9F-4553E51583D7}" type="parTrans" cxnId="{DD8252DC-97BB-4DFF-98B1-5F9768B012B2}">
      <dgm:prSet/>
      <dgm:spPr/>
      <dgm:t>
        <a:bodyPr/>
        <a:lstStyle/>
        <a:p>
          <a:endParaRPr lang="pt-BR"/>
        </a:p>
      </dgm:t>
    </dgm:pt>
    <dgm:pt modelId="{A6D171A2-ACE9-47CE-966B-07AC28368C51}">
      <dgm:prSet custT="1"/>
      <dgm:spPr>
        <a:solidFill>
          <a:schemeClr val="tx1"/>
        </a:solidFill>
      </dgm:spPr>
      <dgm:t>
        <a:bodyPr/>
        <a:lstStyle/>
        <a:p>
          <a:r>
            <a:rPr lang="pt-BR" sz="1050"/>
            <a:t>ANÁLISE DE RISCOS E PLANO DE MITIGAÇÃO</a:t>
          </a:r>
        </a:p>
      </dgm:t>
    </dgm:pt>
    <dgm:pt modelId="{A7F6F4D7-B248-4104-AFC1-56F4E080B179}" type="parTrans" cxnId="{7D8CF95E-2144-427B-A790-BE8E0DC351AE}">
      <dgm:prSet/>
      <dgm:spPr/>
      <dgm:t>
        <a:bodyPr/>
        <a:lstStyle/>
        <a:p>
          <a:endParaRPr lang="pt-BR"/>
        </a:p>
      </dgm:t>
    </dgm:pt>
    <dgm:pt modelId="{77C6076A-5BC1-4169-8F2A-4C4AB3C5AE54}" type="sibTrans" cxnId="{7D8CF95E-2144-427B-A790-BE8E0DC351AE}">
      <dgm:prSet/>
      <dgm:spPr/>
      <dgm:t>
        <a:bodyPr/>
        <a:lstStyle/>
        <a:p>
          <a:endParaRPr lang="pt-BR"/>
        </a:p>
      </dgm:t>
    </dgm:pt>
    <dgm:pt modelId="{528CD382-5692-46EE-90E4-AC2CF9821533}">
      <dgm:prSet custT="1"/>
      <dgm:spPr>
        <a:solidFill>
          <a:srgbClr val="FF7838"/>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DESIGN</a:t>
          </a:r>
        </a:p>
        <a:p>
          <a:pPr marL="0" lvl="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PROTOTIPAGEM</a:t>
          </a:r>
        </a:p>
      </dgm:t>
    </dgm:pt>
    <dgm:pt modelId="{26686CA9-5606-4501-B724-82E4C0BF49B7}" type="parTrans" cxnId="{35418B78-DE73-4F5E-A93A-E7450DDD94EE}">
      <dgm:prSet/>
      <dgm:spPr/>
      <dgm:t>
        <a:bodyPr/>
        <a:lstStyle/>
        <a:p>
          <a:endParaRPr lang="pt-BR"/>
        </a:p>
      </dgm:t>
    </dgm:pt>
    <dgm:pt modelId="{6BA46488-FE19-4F98-BBA9-C635A705427E}" type="sibTrans" cxnId="{35418B78-DE73-4F5E-A93A-E7450DDD94EE}">
      <dgm:prSet/>
      <dgm:spPr/>
      <dgm:t>
        <a:bodyPr/>
        <a:lstStyle/>
        <a:p>
          <a:endParaRPr lang="pt-BR"/>
        </a:p>
      </dgm:t>
    </dgm:pt>
    <dgm:pt modelId="{8A2B2102-1499-4193-A6B2-01CFDA548D57}">
      <dgm:prSet custT="1"/>
      <dgm:spPr>
        <a:solidFill>
          <a:schemeClr val="tx1"/>
        </a:solidFill>
      </dgm:spPr>
      <dgm:t>
        <a:bodyPr/>
        <a:lstStyle/>
        <a:p>
          <a:r>
            <a:rPr lang="pt-BR" sz="1050"/>
            <a:t>DEFINIÇÃO E CÁLCULO DOS KPIs PRINCIPAIS</a:t>
          </a:r>
        </a:p>
      </dgm:t>
    </dgm:pt>
    <dgm:pt modelId="{739DF37C-1AFF-4825-BBC9-76F853AC86EF}" type="parTrans" cxnId="{A11D2A2A-C315-4A63-B1F6-E951FEB8A1AF}">
      <dgm:prSet/>
      <dgm:spPr/>
      <dgm:t>
        <a:bodyPr/>
        <a:lstStyle/>
        <a:p>
          <a:endParaRPr lang="pt-BR"/>
        </a:p>
      </dgm:t>
    </dgm:pt>
    <dgm:pt modelId="{58029EA2-C793-4EA8-9AA8-3AD1C23FFCC6}" type="sibTrans" cxnId="{A11D2A2A-C315-4A63-B1F6-E951FEB8A1AF}">
      <dgm:prSet/>
      <dgm:spPr/>
      <dgm:t>
        <a:bodyPr/>
        <a:lstStyle/>
        <a:p>
          <a:endParaRPr lang="pt-BR"/>
        </a:p>
      </dgm:t>
    </dgm:pt>
    <dgm:pt modelId="{A0968FAE-D548-4156-ABEA-12473981AA9C}">
      <dgm:prSet custT="1"/>
      <dgm:spPr>
        <a:solidFill>
          <a:schemeClr val="tx1"/>
        </a:solidFill>
      </dgm:spPr>
      <dgm:t>
        <a:bodyPr/>
        <a:lstStyle/>
        <a:p>
          <a:r>
            <a:rPr lang="pt-BR" sz="1050"/>
            <a:t>TRATAMENTO E LIMPEZA DOS DADOS</a:t>
          </a:r>
        </a:p>
      </dgm:t>
    </dgm:pt>
    <dgm:pt modelId="{5014405E-534E-41DC-819F-77BAF9C82FF5}" type="parTrans" cxnId="{7830597A-AA01-46BA-BF9F-D9C645876DB0}">
      <dgm:prSet/>
      <dgm:spPr/>
      <dgm:t>
        <a:bodyPr/>
        <a:lstStyle/>
        <a:p>
          <a:endParaRPr lang="pt-BR"/>
        </a:p>
      </dgm:t>
    </dgm:pt>
    <dgm:pt modelId="{81C83AD3-7D66-4BEF-AE3C-E32834111947}" type="sibTrans" cxnId="{7830597A-AA01-46BA-BF9F-D9C645876DB0}">
      <dgm:prSet/>
      <dgm:spPr/>
      <dgm:t>
        <a:bodyPr/>
        <a:lstStyle/>
        <a:p>
          <a:endParaRPr lang="pt-BR"/>
        </a:p>
      </dgm:t>
    </dgm:pt>
    <dgm:pt modelId="{BFC17AD2-8029-4D12-9803-4D4F2A3A73B2}">
      <dgm:prSet custT="1"/>
      <dgm:spPr>
        <a:solidFill>
          <a:schemeClr val="tx1"/>
        </a:solidFill>
      </dgm:spPr>
      <dgm:t>
        <a:bodyPr/>
        <a:lstStyle/>
        <a:p>
          <a:r>
            <a:rPr lang="pt-BR" sz="1050"/>
            <a:t>ESTRUTURAÇÃO DO MODELO DE DADOS</a:t>
          </a:r>
        </a:p>
      </dgm:t>
    </dgm:pt>
    <dgm:pt modelId="{882CC68B-8EA7-439F-9947-CD33B6A7DE3D}" type="parTrans" cxnId="{98047195-120B-47A4-9882-3A4DCF24A3EF}">
      <dgm:prSet/>
      <dgm:spPr/>
      <dgm:t>
        <a:bodyPr/>
        <a:lstStyle/>
        <a:p>
          <a:endParaRPr lang="pt-BR"/>
        </a:p>
      </dgm:t>
    </dgm:pt>
    <dgm:pt modelId="{84BF932C-2EB3-40B8-8D6F-E3C657FE6A7D}" type="sibTrans" cxnId="{98047195-120B-47A4-9882-3A4DCF24A3EF}">
      <dgm:prSet/>
      <dgm:spPr/>
      <dgm:t>
        <a:bodyPr/>
        <a:lstStyle/>
        <a:p>
          <a:endParaRPr lang="pt-BR"/>
        </a:p>
      </dgm:t>
    </dgm:pt>
    <dgm:pt modelId="{12B7EA37-BC8C-4F54-9D16-C66BA8698BAD}">
      <dgm:prSet custT="1"/>
      <dgm:spPr>
        <a:solidFill>
          <a:schemeClr val="tx1"/>
        </a:solidFill>
      </dgm:spPr>
      <dgm:t>
        <a:bodyPr/>
        <a:lstStyle/>
        <a:p>
          <a:r>
            <a:rPr lang="pt-BR" sz="1050"/>
            <a:t>VALIDAÇÃO DOS DADOS COM STAKEHOLDERS</a:t>
          </a:r>
        </a:p>
      </dgm:t>
    </dgm:pt>
    <dgm:pt modelId="{0149A2DF-9F11-47E6-9D34-16530D6B5F07}" type="parTrans" cxnId="{956C6003-8AB0-44FE-862C-A359F3C20E4F}">
      <dgm:prSet/>
      <dgm:spPr/>
      <dgm:t>
        <a:bodyPr/>
        <a:lstStyle/>
        <a:p>
          <a:endParaRPr lang="pt-BR"/>
        </a:p>
      </dgm:t>
    </dgm:pt>
    <dgm:pt modelId="{46BA83CB-65E6-44A3-8355-4A8FE7FF215D}" type="sibTrans" cxnId="{956C6003-8AB0-44FE-862C-A359F3C20E4F}">
      <dgm:prSet/>
      <dgm:spPr/>
      <dgm:t>
        <a:bodyPr/>
        <a:lstStyle/>
        <a:p>
          <a:endParaRPr lang="pt-BR"/>
        </a:p>
      </dgm:t>
    </dgm:pt>
    <dgm:pt modelId="{93083002-5ED9-4B2F-81AB-B7B7CAD2A4E1}">
      <dgm:prSet custT="1"/>
      <dgm:spPr>
        <a:solidFill>
          <a:schemeClr val="tx1"/>
        </a:solidFill>
      </dgm:spPr>
      <dgm:t>
        <a:bodyPr/>
        <a:lstStyle/>
        <a:p>
          <a:r>
            <a:rPr lang="pt-BR" sz="1050"/>
            <a:t>PROTOTIPAÇÃO DA INTERFACE</a:t>
          </a:r>
        </a:p>
      </dgm:t>
    </dgm:pt>
    <dgm:pt modelId="{10DAA332-DF4A-4D95-8B17-0D00334A0AFA}" type="parTrans" cxnId="{44BF87CD-4A2C-4E43-9C65-50F4E7A714CD}">
      <dgm:prSet/>
      <dgm:spPr/>
      <dgm:t>
        <a:bodyPr/>
        <a:lstStyle/>
        <a:p>
          <a:endParaRPr lang="pt-BR"/>
        </a:p>
      </dgm:t>
    </dgm:pt>
    <dgm:pt modelId="{CFCEA1F2-0A15-449A-AE13-BFE08A9E3268}" type="sibTrans" cxnId="{44BF87CD-4A2C-4E43-9C65-50F4E7A714CD}">
      <dgm:prSet/>
      <dgm:spPr/>
      <dgm:t>
        <a:bodyPr/>
        <a:lstStyle/>
        <a:p>
          <a:endParaRPr lang="pt-BR"/>
        </a:p>
      </dgm:t>
    </dgm:pt>
    <dgm:pt modelId="{291FB17D-DBF1-48F6-B2AE-1B56F1267FEB}">
      <dgm:prSet custT="1"/>
      <dgm:spPr>
        <a:solidFill>
          <a:schemeClr val="tx1"/>
        </a:solidFill>
      </dgm:spPr>
      <dgm:t>
        <a:bodyPr/>
        <a:lstStyle/>
        <a:p>
          <a:r>
            <a:rPr lang="pt-BR" sz="1050"/>
            <a:t>LAYOUT DESKTOP</a:t>
          </a:r>
        </a:p>
      </dgm:t>
    </dgm:pt>
    <dgm:pt modelId="{36C680D7-D85F-4350-8D7A-88B0A717AC17}" type="parTrans" cxnId="{3DD8A5E1-1AA6-4E90-B7D1-B20348410B83}">
      <dgm:prSet/>
      <dgm:spPr/>
      <dgm:t>
        <a:bodyPr/>
        <a:lstStyle/>
        <a:p>
          <a:endParaRPr lang="pt-BR"/>
        </a:p>
      </dgm:t>
    </dgm:pt>
    <dgm:pt modelId="{96CAC7D0-3565-4FFF-8380-A01294FE3806}" type="sibTrans" cxnId="{3DD8A5E1-1AA6-4E90-B7D1-B20348410B83}">
      <dgm:prSet/>
      <dgm:spPr/>
      <dgm:t>
        <a:bodyPr/>
        <a:lstStyle/>
        <a:p>
          <a:endParaRPr lang="pt-BR"/>
        </a:p>
      </dgm:t>
    </dgm:pt>
    <dgm:pt modelId="{ED2BFF5E-6E43-48B9-A0B1-73D5452CC67B}">
      <dgm:prSet custT="1"/>
      <dgm:spPr>
        <a:solidFill>
          <a:schemeClr val="tx1"/>
        </a:solidFill>
      </dgm:spPr>
      <dgm:t>
        <a:bodyPr/>
        <a:lstStyle/>
        <a:p>
          <a:r>
            <a:rPr lang="pt-BR" sz="1050"/>
            <a:t>LAYOUT MOBILE</a:t>
          </a:r>
        </a:p>
      </dgm:t>
    </dgm:pt>
    <dgm:pt modelId="{CA0CB7E6-3B73-436C-BE67-374EE45E06C5}" type="parTrans" cxnId="{87891EBD-8B33-481D-861E-50E0CC4785CA}">
      <dgm:prSet/>
      <dgm:spPr/>
      <dgm:t>
        <a:bodyPr/>
        <a:lstStyle/>
        <a:p>
          <a:endParaRPr lang="pt-BR"/>
        </a:p>
      </dgm:t>
    </dgm:pt>
    <dgm:pt modelId="{F4EE129E-F818-4F07-B0AA-69FD99D43E32}" type="sibTrans" cxnId="{87891EBD-8B33-481D-861E-50E0CC4785CA}">
      <dgm:prSet/>
      <dgm:spPr/>
      <dgm:t>
        <a:bodyPr/>
        <a:lstStyle/>
        <a:p>
          <a:endParaRPr lang="pt-BR"/>
        </a:p>
      </dgm:t>
    </dgm:pt>
    <dgm:pt modelId="{93ABF7D2-5710-472D-8AB2-FC60297382E9}">
      <dgm:prSet custT="1"/>
      <dgm:spPr>
        <a:solidFill>
          <a:schemeClr val="tx1"/>
        </a:solidFill>
      </dgm:spPr>
      <dgm:t>
        <a:bodyPr/>
        <a:lstStyle/>
        <a:p>
          <a:r>
            <a:rPr lang="pt-BR" sz="1050"/>
            <a:t>IDENTIDADE VISUAL CANNOLI</a:t>
          </a:r>
        </a:p>
      </dgm:t>
    </dgm:pt>
    <dgm:pt modelId="{05C901AB-5DEB-40C3-B4FB-BE32DC8D99AC}" type="parTrans" cxnId="{4ECDA099-65A4-4668-B9BE-38D60268B0EA}">
      <dgm:prSet/>
      <dgm:spPr/>
      <dgm:t>
        <a:bodyPr/>
        <a:lstStyle/>
        <a:p>
          <a:endParaRPr lang="pt-BR"/>
        </a:p>
      </dgm:t>
    </dgm:pt>
    <dgm:pt modelId="{1DF6BC91-AD3B-4315-AD7D-F942E824BEBE}" type="sibTrans" cxnId="{4ECDA099-65A4-4668-B9BE-38D60268B0EA}">
      <dgm:prSet/>
      <dgm:spPr/>
      <dgm:t>
        <a:bodyPr/>
        <a:lstStyle/>
        <a:p>
          <a:endParaRPr lang="pt-BR"/>
        </a:p>
      </dgm:t>
    </dgm:pt>
    <dgm:pt modelId="{6ED7CE4A-2562-45A8-9620-A9DE72BEB691}">
      <dgm:prSet custT="1"/>
      <dgm:spPr>
        <a:solidFill>
          <a:schemeClr val="tx1"/>
        </a:solidFill>
      </dgm:spPr>
      <dgm:t>
        <a:bodyPr/>
        <a:lstStyle/>
        <a:p>
          <a:r>
            <a:rPr lang="pt-BR" sz="1050"/>
            <a:t>PROTÓTIPO DOS RELATÓRIOS EXPORTÁVEIS</a:t>
          </a:r>
        </a:p>
      </dgm:t>
    </dgm:pt>
    <dgm:pt modelId="{C9D6D058-29C4-4A9B-B453-98C00726E847}" type="parTrans" cxnId="{1CDEFD9B-341A-4340-9CF0-35EF7B22F288}">
      <dgm:prSet/>
      <dgm:spPr/>
      <dgm:t>
        <a:bodyPr/>
        <a:lstStyle/>
        <a:p>
          <a:endParaRPr lang="pt-BR"/>
        </a:p>
      </dgm:t>
    </dgm:pt>
    <dgm:pt modelId="{099F8C7E-4E03-48C6-B285-212E4F3EDC14}" type="sibTrans" cxnId="{1CDEFD9B-341A-4340-9CF0-35EF7B22F288}">
      <dgm:prSet/>
      <dgm:spPr/>
      <dgm:t>
        <a:bodyPr/>
        <a:lstStyle/>
        <a:p>
          <a:endParaRPr lang="pt-BR"/>
        </a:p>
      </dgm:t>
    </dgm:pt>
    <dgm:pt modelId="{1691AC1F-A941-466F-BEEA-3D931DFE24B3}">
      <dgm:prSet custT="1"/>
      <dgm:spPr>
        <a:solidFill>
          <a:schemeClr val="tx1"/>
        </a:solidFill>
      </dgm:spPr>
      <dgm:t>
        <a:bodyPr/>
        <a:lstStyle/>
        <a:p>
          <a:r>
            <a:rPr lang="pt-BR" sz="1100">
              <a:latin typeface="+mn-lt"/>
            </a:rPr>
            <a:t>APROVAÇÃO DO PROTÓTIPO</a:t>
          </a:r>
        </a:p>
      </dgm:t>
    </dgm:pt>
    <dgm:pt modelId="{07743DB8-D1D8-4F42-A41D-3A7F0DD4C651}" type="parTrans" cxnId="{B8F96199-5A90-4540-A88A-BEA8BA36B8F6}">
      <dgm:prSet/>
      <dgm:spPr/>
      <dgm:t>
        <a:bodyPr/>
        <a:lstStyle/>
        <a:p>
          <a:endParaRPr lang="pt-BR"/>
        </a:p>
      </dgm:t>
    </dgm:pt>
    <dgm:pt modelId="{C39F3DCB-FBD7-4E96-BCDE-DCE8C2839EF5}" type="sibTrans" cxnId="{B8F96199-5A90-4540-A88A-BEA8BA36B8F6}">
      <dgm:prSet/>
      <dgm:spPr/>
      <dgm:t>
        <a:bodyPr/>
        <a:lstStyle/>
        <a:p>
          <a:endParaRPr lang="pt-BR"/>
        </a:p>
      </dgm:t>
    </dgm:pt>
    <dgm:pt modelId="{49CE9B73-FF7C-46DD-AFBB-FC2285FBD282}">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RELATORIOS EXPORTAVEIS </a:t>
          </a:r>
        </a:p>
      </dgm:t>
    </dgm:pt>
    <dgm:pt modelId="{A3A6548B-7989-414C-9983-AC46E8F7CE35}" type="parTrans" cxnId="{04751F41-4491-4786-936E-77621373EE1A}">
      <dgm:prSet/>
      <dgm:spPr/>
      <dgm:t>
        <a:bodyPr/>
        <a:lstStyle/>
        <a:p>
          <a:endParaRPr lang="pt-BR"/>
        </a:p>
      </dgm:t>
    </dgm:pt>
    <dgm:pt modelId="{990846DD-BBAF-41F2-AEED-995C95B67DFC}" type="sibTrans" cxnId="{04751F41-4491-4786-936E-77621373EE1A}">
      <dgm:prSet/>
      <dgm:spPr/>
      <dgm:t>
        <a:bodyPr/>
        <a:lstStyle/>
        <a:p>
          <a:endParaRPr lang="pt-BR"/>
        </a:p>
      </dgm:t>
    </dgm:pt>
    <dgm:pt modelId="{D9CF4831-4D8A-4996-892B-AA36EF6FBE83}">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100" kern="1200">
              <a:solidFill>
                <a:sysClr val="window" lastClr="FFFFFF"/>
              </a:solidFill>
              <a:latin typeface="Calibri"/>
              <a:ea typeface="+mn-ea"/>
              <a:cs typeface="+mn-cs"/>
            </a:rPr>
            <a:t>IMPLEMENTAR GRÁFICOS COMPARATIVOS</a:t>
          </a:r>
        </a:p>
      </dgm:t>
    </dgm:pt>
    <dgm:pt modelId="{4CFCB267-0565-4290-B0EC-F2168D38F6BB}" type="parTrans" cxnId="{CAD9DAAB-3C1F-4622-B5E6-68B6C5B5D941}">
      <dgm:prSet/>
      <dgm:spPr/>
      <dgm:t>
        <a:bodyPr/>
        <a:lstStyle/>
        <a:p>
          <a:endParaRPr lang="pt-BR"/>
        </a:p>
      </dgm:t>
    </dgm:pt>
    <dgm:pt modelId="{7B6D17A7-5EA7-49C0-860E-2B65F10E8FA4}" type="sibTrans" cxnId="{CAD9DAAB-3C1F-4622-B5E6-68B6C5B5D941}">
      <dgm:prSet/>
      <dgm:spPr/>
      <dgm:t>
        <a:bodyPr/>
        <a:lstStyle/>
        <a:p>
          <a:endParaRPr lang="pt-BR"/>
        </a:p>
      </dgm:t>
    </dgm:pt>
    <dgm:pt modelId="{A9373C89-A434-40DE-9EF2-FFE68B81A36D}">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100" kern="1200">
              <a:solidFill>
                <a:sysClr val="window" lastClr="FFFFFF"/>
              </a:solidFill>
              <a:latin typeface="Calibri"/>
              <a:ea typeface="+mn-ea"/>
              <a:cs typeface="+mn-cs"/>
            </a:rPr>
            <a:t>IMPLEMENTAR KPIS INDIVIDUAIS</a:t>
          </a:r>
        </a:p>
      </dgm:t>
    </dgm:pt>
    <dgm:pt modelId="{828019C1-8BDA-454A-A3F5-71B5DF66CD64}" type="parTrans" cxnId="{0CB40642-9AFE-4EF0-B2EE-DEA4D18C0B8C}">
      <dgm:prSet/>
      <dgm:spPr/>
      <dgm:t>
        <a:bodyPr/>
        <a:lstStyle/>
        <a:p>
          <a:endParaRPr lang="pt-BR"/>
        </a:p>
      </dgm:t>
    </dgm:pt>
    <dgm:pt modelId="{C2C53485-9A17-493C-8DBE-3FB0D05145D8}" type="sibTrans" cxnId="{0CB40642-9AFE-4EF0-B2EE-DEA4D18C0B8C}">
      <dgm:prSet/>
      <dgm:spPr/>
      <dgm:t>
        <a:bodyPr/>
        <a:lstStyle/>
        <a:p>
          <a:endParaRPr lang="pt-BR"/>
        </a:p>
      </dgm:t>
    </dgm:pt>
    <dgm:pt modelId="{62A597C2-3985-4DF1-B6A3-CD97CF04D85C}">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IMPLEMENTAR REMENDAÇÕES AUTOMÁTICAS</a:t>
          </a:r>
        </a:p>
      </dgm:t>
    </dgm:pt>
    <dgm:pt modelId="{3A82848D-3BAD-4D07-B792-259C9C5739EB}" type="parTrans" cxnId="{51829C56-F69D-4A18-9143-F04BDFC5A65D}">
      <dgm:prSet/>
      <dgm:spPr/>
      <dgm:t>
        <a:bodyPr/>
        <a:lstStyle/>
        <a:p>
          <a:endParaRPr lang="pt-BR"/>
        </a:p>
      </dgm:t>
    </dgm:pt>
    <dgm:pt modelId="{C34544E4-A71D-4241-B4F2-5921B1CA74D7}" type="sibTrans" cxnId="{51829C56-F69D-4A18-9143-F04BDFC5A65D}">
      <dgm:prSet/>
      <dgm:spPr/>
      <dgm:t>
        <a:bodyPr/>
        <a:lstStyle/>
        <a:p>
          <a:endParaRPr lang="pt-BR"/>
        </a:p>
      </dgm:t>
    </dgm:pt>
    <dgm:pt modelId="{C07DE72C-9BBD-4BF2-9868-B1DF3C8A2835}">
      <dgm:prSet custT="1"/>
      <dgm:spPr>
        <a:solidFill>
          <a:srgbClr val="FF7838"/>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BACKEND INTEGRAÇÃO  </a:t>
          </a:r>
        </a:p>
      </dgm:t>
    </dgm:pt>
    <dgm:pt modelId="{244DD4FF-C8BF-40AA-8BE8-88B857889572}" type="parTrans" cxnId="{6AA09400-E9FF-41F4-8CF7-CCD8134C73B7}">
      <dgm:prSet/>
      <dgm:spPr/>
      <dgm:t>
        <a:bodyPr/>
        <a:lstStyle/>
        <a:p>
          <a:endParaRPr lang="pt-BR"/>
        </a:p>
      </dgm:t>
    </dgm:pt>
    <dgm:pt modelId="{6D7219E7-C8AE-47CE-87EC-715BB0DFCE2F}" type="sibTrans" cxnId="{6AA09400-E9FF-41F4-8CF7-CCD8134C73B7}">
      <dgm:prSet/>
      <dgm:spPr/>
      <dgm:t>
        <a:bodyPr/>
        <a:lstStyle/>
        <a:p>
          <a:endParaRPr lang="pt-BR"/>
        </a:p>
      </dgm:t>
    </dgm:pt>
    <dgm:pt modelId="{BBC0D196-8F41-431A-9896-93F27C1DBC3B}">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ARQUITETURA DO SERVIDOR </a:t>
          </a:r>
        </a:p>
      </dgm:t>
    </dgm:pt>
    <dgm:pt modelId="{CE1E6D1A-5491-4AFC-AC38-12490E395605}" type="parTrans" cxnId="{65606121-2BE3-4F27-8AF4-A2B9ED54E976}">
      <dgm:prSet/>
      <dgm:spPr/>
      <dgm:t>
        <a:bodyPr/>
        <a:lstStyle/>
        <a:p>
          <a:endParaRPr lang="pt-BR"/>
        </a:p>
      </dgm:t>
    </dgm:pt>
    <dgm:pt modelId="{180A18BB-B8DC-43C9-8093-0BD64F4D4EFA}" type="sibTrans" cxnId="{65606121-2BE3-4F27-8AF4-A2B9ED54E976}">
      <dgm:prSet/>
      <dgm:spPr/>
      <dgm:t>
        <a:bodyPr/>
        <a:lstStyle/>
        <a:p>
          <a:endParaRPr lang="pt-BR"/>
        </a:p>
      </dgm:t>
    </dgm:pt>
    <dgm:pt modelId="{90D1C9F8-CB77-480D-9FBB-EB042A6F735B}">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r>
            <a:rPr lang="pt-BR" sz="1050"/>
            <a:t>CONFIGURAÇÃO DO SERVIDOR  E BANCO DE DADOS</a:t>
          </a:r>
        </a:p>
      </dgm:t>
    </dgm:pt>
    <dgm:pt modelId="{211704C1-AAD3-4864-94FC-2B6320152294}" type="parTrans" cxnId="{5D34B455-F423-4858-9253-8F9D74E03D27}">
      <dgm:prSet/>
      <dgm:spPr/>
      <dgm:t>
        <a:bodyPr/>
        <a:lstStyle/>
        <a:p>
          <a:endParaRPr lang="pt-BR"/>
        </a:p>
      </dgm:t>
    </dgm:pt>
    <dgm:pt modelId="{12A51C37-EC78-4FCC-9394-6A6CD6A35079}" type="sibTrans" cxnId="{5D34B455-F423-4858-9253-8F9D74E03D27}">
      <dgm:prSet/>
      <dgm:spPr/>
      <dgm:t>
        <a:bodyPr/>
        <a:lstStyle/>
        <a:p>
          <a:endParaRPr lang="pt-BR"/>
        </a:p>
      </dgm:t>
    </dgm:pt>
    <dgm:pt modelId="{28501417-7E4B-40FC-B34B-7E3432507401}">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GERAÇÃO EM PDF</a:t>
          </a:r>
        </a:p>
      </dgm:t>
    </dgm:pt>
    <dgm:pt modelId="{D6BD0BF4-0FB2-4001-BAF4-817E7CA3C2B3}" type="parTrans" cxnId="{64CB9504-2C71-4E67-BD5C-E29839BAE720}">
      <dgm:prSet/>
      <dgm:spPr/>
      <dgm:t>
        <a:bodyPr/>
        <a:lstStyle/>
        <a:p>
          <a:endParaRPr lang="pt-BR"/>
        </a:p>
      </dgm:t>
    </dgm:pt>
    <dgm:pt modelId="{783963FA-5C9B-417F-92E2-0A27D96DFC34}" type="sibTrans" cxnId="{64CB9504-2C71-4E67-BD5C-E29839BAE720}">
      <dgm:prSet/>
      <dgm:spPr/>
      <dgm:t>
        <a:bodyPr/>
        <a:lstStyle/>
        <a:p>
          <a:endParaRPr lang="pt-BR"/>
        </a:p>
      </dgm:t>
    </dgm:pt>
    <dgm:pt modelId="{9681D347-D36D-4FED-96D1-DB31A3688FA1}">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GERAÇÃO EM EXCEL</a:t>
          </a:r>
        </a:p>
      </dgm:t>
    </dgm:pt>
    <dgm:pt modelId="{F0FECEE8-DCD5-4678-9C8B-437B099A8302}" type="parTrans" cxnId="{5AC9A687-ECCC-4180-9A6A-D82EAF941A6A}">
      <dgm:prSet/>
      <dgm:spPr/>
      <dgm:t>
        <a:bodyPr/>
        <a:lstStyle/>
        <a:p>
          <a:endParaRPr lang="pt-BR"/>
        </a:p>
      </dgm:t>
    </dgm:pt>
    <dgm:pt modelId="{63F31538-7B39-4358-A09C-5552F8200443}" type="sibTrans" cxnId="{5AC9A687-ECCC-4180-9A6A-D82EAF941A6A}">
      <dgm:prSet/>
      <dgm:spPr/>
      <dgm:t>
        <a:bodyPr/>
        <a:lstStyle/>
        <a:p>
          <a:endParaRPr lang="pt-BR"/>
        </a:p>
      </dgm:t>
    </dgm:pt>
    <dgm:pt modelId="{35A27B8C-710F-4E4E-AF7C-044AA5B9CDF3}">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GERAÇÃO EM CSV</a:t>
          </a:r>
        </a:p>
      </dgm:t>
    </dgm:pt>
    <dgm:pt modelId="{7C8371B9-B552-4E17-AA77-DFDE57563D36}" type="parTrans" cxnId="{2B63BD82-8ACB-451F-BF9D-DA0B49075309}">
      <dgm:prSet/>
      <dgm:spPr/>
      <dgm:t>
        <a:bodyPr/>
        <a:lstStyle/>
        <a:p>
          <a:endParaRPr lang="pt-BR"/>
        </a:p>
      </dgm:t>
    </dgm:pt>
    <dgm:pt modelId="{11EDC8D0-52AC-4E53-85CF-ECD375105733}" type="sibTrans" cxnId="{2B63BD82-8ACB-451F-BF9D-DA0B49075309}">
      <dgm:prSet/>
      <dgm:spPr/>
      <dgm:t>
        <a:bodyPr/>
        <a:lstStyle/>
        <a:p>
          <a:endParaRPr lang="pt-BR"/>
        </a:p>
      </dgm:t>
    </dgm:pt>
    <dgm:pt modelId="{348E782C-9E57-44D4-AA0C-9489BC0241A0}">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100" kern="1200">
              <a:solidFill>
                <a:sysClr val="window" lastClr="FFFFFF"/>
              </a:solidFill>
              <a:latin typeface="Calibri"/>
              <a:ea typeface="+mn-ea"/>
              <a:cs typeface="+mn-cs"/>
            </a:rPr>
            <a:t>IMPEMENTAÇÃO DA AUTENTICAÇÃO</a:t>
          </a:r>
        </a:p>
      </dgm:t>
    </dgm:pt>
    <dgm:pt modelId="{2E30F0D8-4269-462B-A8B4-E10E06F29B1C}" type="parTrans" cxnId="{118E565F-5CED-494C-99AC-2680C0A03FE0}">
      <dgm:prSet/>
      <dgm:spPr/>
      <dgm:t>
        <a:bodyPr/>
        <a:lstStyle/>
        <a:p>
          <a:endParaRPr lang="pt-BR"/>
        </a:p>
      </dgm:t>
    </dgm:pt>
    <dgm:pt modelId="{89BAD6C8-7DD5-46C8-976C-7FFE43F9F6D8}" type="sibTrans" cxnId="{118E565F-5CED-494C-99AC-2680C0A03FE0}">
      <dgm:prSet/>
      <dgm:spPr/>
      <dgm:t>
        <a:bodyPr/>
        <a:lstStyle/>
        <a:p>
          <a:endParaRPr lang="pt-BR"/>
        </a:p>
      </dgm:t>
    </dgm:pt>
    <dgm:pt modelId="{C589DDB4-2E67-44CB-9CC5-AE32D79BB260}">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INTEGRAÇÃO COM DASHBOARD WEB</a:t>
          </a:r>
        </a:p>
      </dgm:t>
    </dgm:pt>
    <dgm:pt modelId="{F5F45B82-5909-497D-8820-AA12D2C4A68E}" type="parTrans" cxnId="{371DFA87-7AC5-4949-89BD-5733A1C27040}">
      <dgm:prSet/>
      <dgm:spPr/>
      <dgm:t>
        <a:bodyPr/>
        <a:lstStyle/>
        <a:p>
          <a:endParaRPr lang="pt-BR"/>
        </a:p>
      </dgm:t>
    </dgm:pt>
    <dgm:pt modelId="{EC4358EC-5CCE-42D2-8299-278C8E29D405}" type="sibTrans" cxnId="{371DFA87-7AC5-4949-89BD-5733A1C27040}">
      <dgm:prSet/>
      <dgm:spPr/>
      <dgm:t>
        <a:bodyPr/>
        <a:lstStyle/>
        <a:p>
          <a:endParaRPr lang="pt-BR"/>
        </a:p>
      </dgm:t>
    </dgm:pt>
    <dgm:pt modelId="{A7D8441C-B55E-4780-9598-7D1CEC7960F2}">
      <dgm:prSet custT="1"/>
      <dgm:spPr>
        <a:solidFill>
          <a:srgbClr val="FF7838"/>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INTEIGÊNCIA ARTIFICIAL  E MACHINE LEARNING</a:t>
          </a:r>
        </a:p>
      </dgm:t>
    </dgm:pt>
    <dgm:pt modelId="{27CAA9D9-4772-45F9-9D95-A8FA2306D666}" type="parTrans" cxnId="{84E9442F-9AC5-4DAF-A27C-C89ED0BE6694}">
      <dgm:prSet/>
      <dgm:spPr/>
      <dgm:t>
        <a:bodyPr/>
        <a:lstStyle/>
        <a:p>
          <a:endParaRPr lang="pt-BR"/>
        </a:p>
      </dgm:t>
    </dgm:pt>
    <dgm:pt modelId="{07492033-9966-4716-B35B-B1B984BFEB04}" type="sibTrans" cxnId="{84E9442F-9AC5-4DAF-A27C-C89ED0BE6694}">
      <dgm:prSet/>
      <dgm:spPr/>
      <dgm:t>
        <a:bodyPr/>
        <a:lstStyle/>
        <a:p>
          <a:endParaRPr lang="pt-BR"/>
        </a:p>
      </dgm:t>
    </dgm:pt>
    <dgm:pt modelId="{2AD9DFD9-FF42-40D3-A347-616CDF00209B}">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ALERTAS INTELIGENTES </a:t>
          </a:r>
        </a:p>
      </dgm:t>
    </dgm:pt>
    <dgm:pt modelId="{49F0ABCA-626D-4EAD-8D91-509E38EB3BEC}" type="parTrans" cxnId="{40B1C0E1-7E0A-4453-9A83-E9EDE734AD94}">
      <dgm:prSet/>
      <dgm:spPr/>
      <dgm:t>
        <a:bodyPr/>
        <a:lstStyle/>
        <a:p>
          <a:endParaRPr lang="pt-BR"/>
        </a:p>
      </dgm:t>
    </dgm:pt>
    <dgm:pt modelId="{BFA92960-A24D-44CE-9865-BF53EB9140B2}" type="sibTrans" cxnId="{40B1C0E1-7E0A-4453-9A83-E9EDE734AD94}">
      <dgm:prSet/>
      <dgm:spPr/>
      <dgm:t>
        <a:bodyPr/>
        <a:lstStyle/>
        <a:p>
          <a:endParaRPr lang="pt-BR"/>
        </a:p>
      </dgm:t>
    </dgm:pt>
    <dgm:pt modelId="{420E026A-B0F1-4F79-AE92-6FB2FB30A7D5}">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PREVISÃO / SEGMENTAÇÃO DE CLIENTES</a:t>
          </a:r>
        </a:p>
      </dgm:t>
    </dgm:pt>
    <dgm:pt modelId="{6EB3A023-DF18-456F-8742-709BC29A6D90}" type="parTrans" cxnId="{FC15BDD2-4253-4E5C-B1A7-446120CFA49D}">
      <dgm:prSet/>
      <dgm:spPr/>
      <dgm:t>
        <a:bodyPr/>
        <a:lstStyle/>
        <a:p>
          <a:endParaRPr lang="pt-BR"/>
        </a:p>
      </dgm:t>
    </dgm:pt>
    <dgm:pt modelId="{938DADEC-F465-4741-AEFF-B512D9AA1C7D}" type="sibTrans" cxnId="{FC15BDD2-4253-4E5C-B1A7-446120CFA49D}">
      <dgm:prSet/>
      <dgm:spPr/>
      <dgm:t>
        <a:bodyPr/>
        <a:lstStyle/>
        <a:p>
          <a:endParaRPr lang="pt-BR"/>
        </a:p>
      </dgm:t>
    </dgm:pt>
    <dgm:pt modelId="{AF707513-AC3B-416F-9558-6B37FEC32921}">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TESTES COM  DADOS SIMULADOS</a:t>
          </a:r>
        </a:p>
      </dgm:t>
    </dgm:pt>
    <dgm:pt modelId="{1511BF46-F7E7-417C-B9F2-BD3532FDAA44}" type="parTrans" cxnId="{CE1B0F34-C7B6-473E-AACE-0A423FE3C367}">
      <dgm:prSet/>
      <dgm:spPr/>
      <dgm:t>
        <a:bodyPr/>
        <a:lstStyle/>
        <a:p>
          <a:endParaRPr lang="pt-BR"/>
        </a:p>
      </dgm:t>
    </dgm:pt>
    <dgm:pt modelId="{A960F2E7-6043-41ED-9EC6-6C0B8250FA92}" type="sibTrans" cxnId="{CE1B0F34-C7B6-473E-AACE-0A423FE3C367}">
      <dgm:prSet/>
      <dgm:spPr/>
      <dgm:t>
        <a:bodyPr/>
        <a:lstStyle/>
        <a:p>
          <a:endParaRPr lang="pt-BR"/>
        </a:p>
      </dgm:t>
    </dgm:pt>
    <dgm:pt modelId="{970EEFA4-C91D-4794-9DDD-D3DE98BC48CB}">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DOCUMENTAÇÃO DOS RESULTADOS DE IA/ML</a:t>
          </a:r>
        </a:p>
      </dgm:t>
    </dgm:pt>
    <dgm:pt modelId="{A1659C20-29A2-4486-A0DF-587A9939B621}" type="parTrans" cxnId="{9A20BF35-734F-4053-AEDB-1763544674F8}">
      <dgm:prSet/>
      <dgm:spPr/>
      <dgm:t>
        <a:bodyPr/>
        <a:lstStyle/>
        <a:p>
          <a:endParaRPr lang="pt-BR"/>
        </a:p>
      </dgm:t>
    </dgm:pt>
    <dgm:pt modelId="{1CF1FCF1-A9C6-4A41-A90C-A257B3888586}" type="sibTrans" cxnId="{9A20BF35-734F-4053-AEDB-1763544674F8}">
      <dgm:prSet/>
      <dgm:spPr/>
      <dgm:t>
        <a:bodyPr/>
        <a:lstStyle/>
        <a:p>
          <a:endParaRPr lang="pt-BR"/>
        </a:p>
      </dgm:t>
    </dgm:pt>
    <dgm:pt modelId="{0C2D4EF3-226C-4637-A496-5025A0614D79}">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TESTESDE RESPONSIVIDADE</a:t>
          </a:r>
        </a:p>
      </dgm:t>
    </dgm:pt>
    <dgm:pt modelId="{28A11BAF-04BE-47EE-B081-1696A41C0F1F}" type="parTrans" cxnId="{2ACD92AF-8834-4AEC-80D0-98B6B416D0D6}">
      <dgm:prSet/>
      <dgm:spPr/>
      <dgm:t>
        <a:bodyPr/>
        <a:lstStyle/>
        <a:p>
          <a:endParaRPr lang="pt-BR"/>
        </a:p>
      </dgm:t>
    </dgm:pt>
    <dgm:pt modelId="{2A42A7D6-FD69-4B5D-B344-BE81A3BC38A4}" type="sibTrans" cxnId="{2ACD92AF-8834-4AEC-80D0-98B6B416D0D6}">
      <dgm:prSet/>
      <dgm:spPr/>
      <dgm:t>
        <a:bodyPr/>
        <a:lstStyle/>
        <a:p>
          <a:endParaRPr lang="pt-BR"/>
        </a:p>
      </dgm:t>
    </dgm:pt>
    <dgm:pt modelId="{36228F37-34A5-48C8-88CB-5A3EF9260555}">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TESTES DE SEGURANÇA</a:t>
          </a:r>
        </a:p>
      </dgm:t>
    </dgm:pt>
    <dgm:pt modelId="{0FFBB908-0334-4CF4-9FFE-1417E3845736}" type="parTrans" cxnId="{96696F74-E026-4B35-AA98-6055065CFC74}">
      <dgm:prSet/>
      <dgm:spPr/>
      <dgm:t>
        <a:bodyPr/>
        <a:lstStyle/>
        <a:p>
          <a:endParaRPr lang="pt-BR"/>
        </a:p>
      </dgm:t>
    </dgm:pt>
    <dgm:pt modelId="{C8CB8D33-94AE-4800-B879-17DE46F4C684}" type="sibTrans" cxnId="{96696F74-E026-4B35-AA98-6055065CFC74}">
      <dgm:prSet/>
      <dgm:spPr/>
      <dgm:t>
        <a:bodyPr/>
        <a:lstStyle/>
        <a:p>
          <a:endParaRPr lang="pt-BR"/>
        </a:p>
      </dgm:t>
    </dgm:pt>
    <dgm:pt modelId="{81474DC1-9675-432E-A6EF-BA6686558EDE}">
      <dgm:prSet custT="1"/>
      <dgm:spPr>
        <a:solidFill>
          <a:srgbClr val="FF7838"/>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DOCMENTAÇÃO ACADÊMICA</a:t>
          </a:r>
        </a:p>
      </dgm:t>
    </dgm:pt>
    <dgm:pt modelId="{7BF15C27-0061-47EA-9B42-D2A948E6E979}" type="parTrans" cxnId="{EE4E6832-2DC8-48BC-B053-7996B26D0C38}">
      <dgm:prSet/>
      <dgm:spPr/>
      <dgm:t>
        <a:bodyPr/>
        <a:lstStyle/>
        <a:p>
          <a:endParaRPr lang="pt-BR"/>
        </a:p>
      </dgm:t>
    </dgm:pt>
    <dgm:pt modelId="{B71BCFE2-4FCC-42C8-87E4-AA11927B7B56}" type="sibTrans" cxnId="{EE4E6832-2DC8-48BC-B053-7996B26D0C38}">
      <dgm:prSet/>
      <dgm:spPr/>
      <dgm:t>
        <a:bodyPr/>
        <a:lstStyle/>
        <a:p>
          <a:endParaRPr lang="pt-BR"/>
        </a:p>
      </dgm:t>
    </dgm:pt>
    <dgm:pt modelId="{73243CCA-A446-4C73-A8F2-FA1FD7785728}">
      <dgm:prSet custT="1"/>
      <dgm:spPr>
        <a:solidFill>
          <a:srgbClr val="FF7838"/>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APRESENTAÇÃO E ENCERRAMENTO</a:t>
          </a:r>
        </a:p>
      </dgm:t>
    </dgm:pt>
    <dgm:pt modelId="{4E8E5799-D48D-46DA-B16B-77A41401E8E0}" type="parTrans" cxnId="{837C7B68-651F-4DFE-AA99-7371465778A4}">
      <dgm:prSet/>
      <dgm:spPr/>
      <dgm:t>
        <a:bodyPr/>
        <a:lstStyle/>
        <a:p>
          <a:endParaRPr lang="pt-BR"/>
        </a:p>
      </dgm:t>
    </dgm:pt>
    <dgm:pt modelId="{D6C600F7-75AB-4A15-90AC-A36A6B4B5CA3}" type="sibTrans" cxnId="{837C7B68-651F-4DFE-AA99-7371465778A4}">
      <dgm:prSet/>
      <dgm:spPr/>
      <dgm:t>
        <a:bodyPr/>
        <a:lstStyle/>
        <a:p>
          <a:endParaRPr lang="pt-BR"/>
        </a:p>
      </dgm:t>
    </dgm:pt>
    <dgm:pt modelId="{8019AB13-6D20-429D-99DC-136A3BE0F0C4}">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RELATÓRIO DE BIG DATA</a:t>
          </a:r>
        </a:p>
      </dgm:t>
    </dgm:pt>
    <dgm:pt modelId="{2B21AADB-94FC-454D-8266-A5A7A2CB1921}" type="parTrans" cxnId="{054D8B7C-A93B-4309-B9A3-9031EF3D1F25}">
      <dgm:prSet/>
      <dgm:spPr/>
      <dgm:t>
        <a:bodyPr/>
        <a:lstStyle/>
        <a:p>
          <a:endParaRPr lang="pt-BR"/>
        </a:p>
      </dgm:t>
    </dgm:pt>
    <dgm:pt modelId="{9D8FF467-AF1A-4432-982B-C30C1D6967E6}" type="sibTrans" cxnId="{054D8B7C-A93B-4309-B9A3-9031EF3D1F25}">
      <dgm:prSet/>
      <dgm:spPr/>
      <dgm:t>
        <a:bodyPr/>
        <a:lstStyle/>
        <a:p>
          <a:endParaRPr lang="pt-BR"/>
        </a:p>
      </dgm:t>
    </dgm:pt>
    <dgm:pt modelId="{A5790AA9-A25C-4784-8775-BA71E09B2E17}">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RELATÓRIO DE IA/ML</a:t>
          </a:r>
        </a:p>
      </dgm:t>
    </dgm:pt>
    <dgm:pt modelId="{619F0375-CDD7-4C99-95FA-0394E098555E}" type="parTrans" cxnId="{FD3FCF04-54ED-4981-BFDA-415E3D8E3B30}">
      <dgm:prSet/>
      <dgm:spPr/>
      <dgm:t>
        <a:bodyPr/>
        <a:lstStyle/>
        <a:p>
          <a:endParaRPr lang="pt-BR"/>
        </a:p>
      </dgm:t>
    </dgm:pt>
    <dgm:pt modelId="{02D03815-08CC-45FA-B169-6F4C5C702C15}" type="sibTrans" cxnId="{FD3FCF04-54ED-4981-BFDA-415E3D8E3B30}">
      <dgm:prSet/>
      <dgm:spPr/>
      <dgm:t>
        <a:bodyPr/>
        <a:lstStyle/>
        <a:p>
          <a:endParaRPr lang="pt-BR"/>
        </a:p>
      </dgm:t>
    </dgm:pt>
    <dgm:pt modelId="{BEBB6B44-5855-4428-B75D-885701B5A8EA}">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DOCUMENTO DE CIBERSEGURANÇA</a:t>
          </a:r>
        </a:p>
      </dgm:t>
    </dgm:pt>
    <dgm:pt modelId="{2ED6A068-BA7F-48D7-974F-D17F3632CD17}" type="parTrans" cxnId="{3C02E87E-A8FD-4DDA-80F8-0C8E8A05907F}">
      <dgm:prSet/>
      <dgm:spPr/>
      <dgm:t>
        <a:bodyPr/>
        <a:lstStyle/>
        <a:p>
          <a:endParaRPr lang="pt-BR"/>
        </a:p>
      </dgm:t>
    </dgm:pt>
    <dgm:pt modelId="{CD3AD337-BE21-41D9-9534-74359FE8FEAD}" type="sibTrans" cxnId="{3C02E87E-A8FD-4DDA-80F8-0C8E8A05907F}">
      <dgm:prSet/>
      <dgm:spPr/>
      <dgm:t>
        <a:bodyPr/>
        <a:lstStyle/>
        <a:p>
          <a:endParaRPr lang="pt-BR"/>
        </a:p>
      </dgm:t>
    </dgm:pt>
    <dgm:pt modelId="{60632654-6003-4E2D-BB3F-B32702522E81}">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r>
            <a:rPr lang="pt-BR" sz="1050"/>
            <a:t>AVALIAÇÃO DE CLAREZA/VALOR DIS KPIS E GRÁFICOS COM USUÁRIOS PILOTO</a:t>
          </a:r>
        </a:p>
      </dgm:t>
    </dgm:pt>
    <dgm:pt modelId="{9EF1D56F-404C-4D16-9734-CA6081A2DE40}" type="parTrans" cxnId="{558B70DF-E7FF-4760-A9A2-C14861AC8CDF}">
      <dgm:prSet/>
      <dgm:spPr/>
      <dgm:t>
        <a:bodyPr/>
        <a:lstStyle/>
        <a:p>
          <a:endParaRPr lang="pt-BR"/>
        </a:p>
      </dgm:t>
    </dgm:pt>
    <dgm:pt modelId="{73EE8BCB-9B22-4108-B259-357254A300C7}" type="sibTrans" cxnId="{558B70DF-E7FF-4760-A9A2-C14861AC8CDF}">
      <dgm:prSet/>
      <dgm:spPr/>
      <dgm:t>
        <a:bodyPr/>
        <a:lstStyle/>
        <a:p>
          <a:endParaRPr lang="pt-BR"/>
        </a:p>
      </dgm:t>
    </dgm:pt>
    <dgm:pt modelId="{060F3217-7C49-4826-805A-E22C20FF48BF}">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AJUSTES FINAIS</a:t>
          </a:r>
        </a:p>
      </dgm:t>
    </dgm:pt>
    <dgm:pt modelId="{9CBD7C76-C7D6-4DBC-A311-553FA397D74B}" type="parTrans" cxnId="{91BAD566-86EB-489B-8448-D25D7B0EE0A3}">
      <dgm:prSet/>
      <dgm:spPr/>
      <dgm:t>
        <a:bodyPr/>
        <a:lstStyle/>
        <a:p>
          <a:endParaRPr lang="pt-BR"/>
        </a:p>
      </dgm:t>
    </dgm:pt>
    <dgm:pt modelId="{1067BB0E-7B63-4573-A8F9-61E29B13D828}" type="sibTrans" cxnId="{91BAD566-86EB-489B-8448-D25D7B0EE0A3}">
      <dgm:prSet/>
      <dgm:spPr/>
      <dgm:t>
        <a:bodyPr/>
        <a:lstStyle/>
        <a:p>
          <a:endParaRPr lang="pt-BR"/>
        </a:p>
      </dgm:t>
    </dgm:pt>
    <dgm:pt modelId="{701483BD-27AA-4F8B-A3E5-11E43608E216}">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TESTES  FUNCIONAIS</a:t>
          </a:r>
        </a:p>
      </dgm:t>
    </dgm:pt>
    <dgm:pt modelId="{BD6266DB-CA4A-4688-9C09-8528D5914385}" type="sibTrans" cxnId="{BFDF3B2F-0547-4084-A0D5-DFDEAA72FDD5}">
      <dgm:prSet/>
      <dgm:spPr/>
      <dgm:t>
        <a:bodyPr/>
        <a:lstStyle/>
        <a:p>
          <a:endParaRPr lang="pt-BR"/>
        </a:p>
      </dgm:t>
    </dgm:pt>
    <dgm:pt modelId="{0D00E017-D3D5-46D1-999A-7719EC3D4C6D}" type="parTrans" cxnId="{BFDF3B2F-0547-4084-A0D5-DFDEAA72FDD5}">
      <dgm:prSet/>
      <dgm:spPr/>
      <dgm:t>
        <a:bodyPr/>
        <a:lstStyle/>
        <a:p>
          <a:endParaRPr lang="pt-BR"/>
        </a:p>
      </dgm:t>
    </dgm:pt>
    <dgm:pt modelId="{8DC0284B-2994-4181-BD5E-036527C76AC4}">
      <dgm:prSet custT="1"/>
      <dgm:spPr>
        <a:solidFill>
          <a:srgbClr val="FF7838"/>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TESTES E VALIDAÇÃO</a:t>
          </a:r>
        </a:p>
      </dgm:t>
    </dgm:pt>
    <dgm:pt modelId="{70F34A1A-1D03-41F9-98D0-53DBCAA0B913}" type="sibTrans" cxnId="{2FB5E35F-485E-4EA2-8AA5-3F26EB9B914D}">
      <dgm:prSet/>
      <dgm:spPr/>
      <dgm:t>
        <a:bodyPr/>
        <a:lstStyle/>
        <a:p>
          <a:endParaRPr lang="pt-BR"/>
        </a:p>
      </dgm:t>
    </dgm:pt>
    <dgm:pt modelId="{299BE8CA-8B21-4AEF-ADA9-97117DD0B39F}" type="parTrans" cxnId="{2FB5E35F-485E-4EA2-8AA5-3F26EB9B914D}">
      <dgm:prSet/>
      <dgm:spPr/>
      <dgm:t>
        <a:bodyPr/>
        <a:lstStyle/>
        <a:p>
          <a:endParaRPr lang="pt-BR"/>
        </a:p>
      </dgm:t>
    </dgm:pt>
    <dgm:pt modelId="{857F6AB5-4E16-42DE-9B31-CE6BC0FBB1E0}">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r>
            <a:rPr lang="pt-BR" sz="1100"/>
            <a:t>DOCUMENTAÇÃO  TÉCNICA DO SISTEMA E RELATÓRIO FINAL</a:t>
          </a:r>
        </a:p>
      </dgm:t>
    </dgm:pt>
    <dgm:pt modelId="{8ED092D5-D0C9-4D56-A6C0-7AD0D6762A78}" type="parTrans" cxnId="{9309310E-EFF1-4F8C-AB56-6712F4A9E080}">
      <dgm:prSet/>
      <dgm:spPr/>
      <dgm:t>
        <a:bodyPr/>
        <a:lstStyle/>
        <a:p>
          <a:endParaRPr lang="pt-BR"/>
        </a:p>
      </dgm:t>
    </dgm:pt>
    <dgm:pt modelId="{4B2671A1-81E0-4C48-906D-AE0A4FE4135D}" type="sibTrans" cxnId="{9309310E-EFF1-4F8C-AB56-6712F4A9E080}">
      <dgm:prSet/>
      <dgm:spPr/>
      <dgm:t>
        <a:bodyPr/>
        <a:lstStyle/>
        <a:p>
          <a:endParaRPr lang="pt-BR"/>
        </a:p>
      </dgm:t>
    </dgm:pt>
    <dgm:pt modelId="{A5F57B00-D771-488F-BF7F-A1A63164E150}">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BANNER</a:t>
          </a:r>
        </a:p>
      </dgm:t>
    </dgm:pt>
    <dgm:pt modelId="{BB05355C-6EC1-4840-AF39-A94D72865F47}" type="parTrans" cxnId="{7955F3D1-0EA0-42D9-A61A-E792C29AC2F0}">
      <dgm:prSet/>
      <dgm:spPr/>
      <dgm:t>
        <a:bodyPr/>
        <a:lstStyle/>
        <a:p>
          <a:endParaRPr lang="pt-BR"/>
        </a:p>
      </dgm:t>
    </dgm:pt>
    <dgm:pt modelId="{D53A3AA2-8BFA-44BE-855C-B93D69428504}" type="sibTrans" cxnId="{7955F3D1-0EA0-42D9-A61A-E792C29AC2F0}">
      <dgm:prSet/>
      <dgm:spPr/>
      <dgm:t>
        <a:bodyPr/>
        <a:lstStyle/>
        <a:p>
          <a:endParaRPr lang="pt-BR"/>
        </a:p>
      </dgm:t>
    </dgm:pt>
    <dgm:pt modelId="{CE790BE1-B5E0-4B1B-89BD-C83DF974DBA1}">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PITCH</a:t>
          </a:r>
        </a:p>
      </dgm:t>
    </dgm:pt>
    <dgm:pt modelId="{0B2E88C3-463B-4363-A7EA-5724DB134821}" type="parTrans" cxnId="{97B71568-220D-4749-8493-711A019C0153}">
      <dgm:prSet/>
      <dgm:spPr/>
      <dgm:t>
        <a:bodyPr/>
        <a:lstStyle/>
        <a:p>
          <a:endParaRPr lang="pt-BR"/>
        </a:p>
      </dgm:t>
    </dgm:pt>
    <dgm:pt modelId="{3F172DC8-6D5E-4E1E-AADB-CA64A2CF387D}" type="sibTrans" cxnId="{97B71568-220D-4749-8493-711A019C0153}">
      <dgm:prSet/>
      <dgm:spPr/>
      <dgm:t>
        <a:bodyPr/>
        <a:lstStyle/>
        <a:p>
          <a:endParaRPr lang="pt-BR"/>
        </a:p>
      </dgm:t>
    </dgm:pt>
    <dgm:pt modelId="{B52E82DC-35C4-4166-8342-3490FD1B2C38}">
      <dgm:prSet custT="1"/>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ENTREGA  DO SISTEMA FUNCIONAL</a:t>
          </a:r>
        </a:p>
      </dgm:t>
    </dgm:pt>
    <dgm:pt modelId="{DDDBC0D4-9B61-4640-A4BA-9CD088494B2F}" type="parTrans" cxnId="{1CA68EC8-F1CD-4D25-8616-FE789F94DACC}">
      <dgm:prSet/>
      <dgm:spPr/>
      <dgm:t>
        <a:bodyPr/>
        <a:lstStyle/>
        <a:p>
          <a:endParaRPr lang="pt-BR"/>
        </a:p>
      </dgm:t>
    </dgm:pt>
    <dgm:pt modelId="{5804A5C9-9E5D-4517-A36F-8B5863BB12E3}" type="sibTrans" cxnId="{1CA68EC8-F1CD-4D25-8616-FE789F94DACC}">
      <dgm:prSet/>
      <dgm:spPr/>
      <dgm:t>
        <a:bodyPr/>
        <a:lstStyle/>
        <a:p>
          <a:endParaRPr lang="pt-BR"/>
        </a:p>
      </dgm:t>
    </dgm:pt>
    <dgm:pt modelId="{FD9ABEA2-79CA-4058-AABB-EDE95E7DFF48}">
      <dgm:prSet/>
      <dgm:spPr>
        <a:solidFill>
          <a:sysClr val="windowText" lastClr="000000"/>
        </a:solidFill>
        <a:ln>
          <a:noFill/>
        </a:ln>
        <a:effectLst>
          <a:outerShdw blurRad="40000" dist="23000" dir="5400000" rotWithShape="0">
            <a:srgbClr val="000000">
              <a:alpha val="35000"/>
            </a:srgbClr>
          </a:outerShdw>
        </a:effectLst>
      </dgm:spPr>
      <dgm:t>
        <a:bodyPr spcFirstLastPara="0" vert="horz" wrap="square" lIns="8890" tIns="8890" rIns="8890" bIns="8890" numCol="1" spcCol="1270" anchor="ctr" anchorCtr="0"/>
        <a:lstStyle/>
        <a:p>
          <a:r>
            <a:rPr lang="pt-BR"/>
            <a:t>APRESENTAÇÃO PARABANCA E CANNOLI</a:t>
          </a:r>
        </a:p>
      </dgm:t>
    </dgm:pt>
    <dgm:pt modelId="{CF2967D6-E400-4918-A0E5-58A3341322B7}" type="parTrans" cxnId="{B8833690-39C3-4CAB-8676-09E83E1C6411}">
      <dgm:prSet/>
      <dgm:spPr/>
      <dgm:t>
        <a:bodyPr/>
        <a:lstStyle/>
        <a:p>
          <a:endParaRPr lang="pt-BR"/>
        </a:p>
      </dgm:t>
    </dgm:pt>
    <dgm:pt modelId="{BFCA399E-1670-4C12-8136-04247B7BB272}" type="sibTrans" cxnId="{B8833690-39C3-4CAB-8676-09E83E1C6411}">
      <dgm:prSet/>
      <dgm:spPr/>
      <dgm:t>
        <a:bodyPr/>
        <a:lstStyle/>
        <a:p>
          <a:endParaRPr lang="pt-BR"/>
        </a:p>
      </dgm:t>
    </dgm:pt>
    <dgm:pt modelId="{90431E3C-4F42-4628-B684-A96161BFF430}" type="pres">
      <dgm:prSet presAssocID="{0CFB7DD9-0DA5-4E4C-8DA3-9F1B6119F4C6}" presName="hierChild1" presStyleCnt="0">
        <dgm:presLayoutVars>
          <dgm:orgChart val="1"/>
          <dgm:chPref val="1"/>
          <dgm:dir/>
          <dgm:animOne val="branch"/>
          <dgm:animLvl val="lvl"/>
          <dgm:resizeHandles/>
        </dgm:presLayoutVars>
      </dgm:prSet>
      <dgm:spPr/>
    </dgm:pt>
    <dgm:pt modelId="{0A189367-43EC-4441-BA08-750B899E9469}" type="pres">
      <dgm:prSet presAssocID="{0102E4FE-20A8-44CB-9044-37DB2019EEF7}" presName="hierRoot1" presStyleCnt="0">
        <dgm:presLayoutVars>
          <dgm:hierBranch val="init"/>
        </dgm:presLayoutVars>
      </dgm:prSet>
      <dgm:spPr/>
    </dgm:pt>
    <dgm:pt modelId="{360B80A0-E040-4231-A03C-DB4C44D4BEFB}" type="pres">
      <dgm:prSet presAssocID="{0102E4FE-20A8-44CB-9044-37DB2019EEF7}" presName="rootComposite1" presStyleCnt="0"/>
      <dgm:spPr/>
    </dgm:pt>
    <dgm:pt modelId="{2D883808-430E-40D8-8B07-302E85302A34}" type="pres">
      <dgm:prSet presAssocID="{0102E4FE-20A8-44CB-9044-37DB2019EEF7}" presName="rootText1" presStyleLbl="node0" presStyleIdx="0" presStyleCnt="1" custScaleX="150162" custScaleY="128812" custLinFactY="-34665" custLinFactNeighborX="-6143" custLinFactNeighborY="-100000">
        <dgm:presLayoutVars>
          <dgm:chPref val="3"/>
        </dgm:presLayoutVars>
      </dgm:prSet>
      <dgm:spPr/>
    </dgm:pt>
    <dgm:pt modelId="{9E54A725-AB28-4B64-8844-9F2951F2F7A0}" type="pres">
      <dgm:prSet presAssocID="{0102E4FE-20A8-44CB-9044-37DB2019EEF7}" presName="rootConnector1" presStyleLbl="node1" presStyleIdx="0" presStyleCnt="0"/>
      <dgm:spPr/>
    </dgm:pt>
    <dgm:pt modelId="{7F944FE0-D2A2-405B-BDFF-D1897631706E}" type="pres">
      <dgm:prSet presAssocID="{0102E4FE-20A8-44CB-9044-37DB2019EEF7}" presName="hierChild2" presStyleCnt="0"/>
      <dgm:spPr/>
    </dgm:pt>
    <dgm:pt modelId="{7BA6A4CA-F40E-4826-9E97-95062F5DD647}" type="pres">
      <dgm:prSet presAssocID="{D6922E7D-1806-4E3F-8FA5-876C5E53C8A8}" presName="Name37" presStyleLbl="parChTrans1D2" presStyleIdx="0" presStyleCnt="10"/>
      <dgm:spPr/>
    </dgm:pt>
    <dgm:pt modelId="{92667419-A898-4795-9C0E-361368D04859}" type="pres">
      <dgm:prSet presAssocID="{8D244D8F-C792-40BC-A511-7DE39E45E194}" presName="hierRoot2" presStyleCnt="0">
        <dgm:presLayoutVars>
          <dgm:hierBranch val="init"/>
        </dgm:presLayoutVars>
      </dgm:prSet>
      <dgm:spPr/>
    </dgm:pt>
    <dgm:pt modelId="{AAE10948-D9BD-4DD1-83D8-C8238129D30B}" type="pres">
      <dgm:prSet presAssocID="{8D244D8F-C792-40BC-A511-7DE39E45E194}" presName="rootComposite" presStyleCnt="0"/>
      <dgm:spPr/>
    </dgm:pt>
    <dgm:pt modelId="{4C9AEEA8-806B-4221-A8CF-497F84C39D63}" type="pres">
      <dgm:prSet presAssocID="{8D244D8F-C792-40BC-A511-7DE39E45E194}" presName="rootText" presStyleLbl="node2" presStyleIdx="0" presStyleCnt="10" custScaleX="76938" custLinFactNeighborX="-2261">
        <dgm:presLayoutVars>
          <dgm:chPref val="3"/>
        </dgm:presLayoutVars>
      </dgm:prSet>
      <dgm:spPr/>
    </dgm:pt>
    <dgm:pt modelId="{CFC31A14-C94F-4A30-A37D-372AB6BB600E}" type="pres">
      <dgm:prSet presAssocID="{8D244D8F-C792-40BC-A511-7DE39E45E194}" presName="rootConnector" presStyleLbl="node2" presStyleIdx="0" presStyleCnt="10"/>
      <dgm:spPr/>
    </dgm:pt>
    <dgm:pt modelId="{CFE7259F-6958-4278-B532-D5FC1DF0D989}" type="pres">
      <dgm:prSet presAssocID="{8D244D8F-C792-40BC-A511-7DE39E45E194}" presName="hierChild4" presStyleCnt="0"/>
      <dgm:spPr/>
    </dgm:pt>
    <dgm:pt modelId="{0DBA4C10-E38C-4A57-BDCF-A02983AC86EA}" type="pres">
      <dgm:prSet presAssocID="{B5B99BBF-342F-4A4E-BF02-3E97606E944D}" presName="Name37" presStyleLbl="parChTrans1D3" presStyleIdx="0" presStyleCnt="29"/>
      <dgm:spPr/>
    </dgm:pt>
    <dgm:pt modelId="{F7237C1A-2CFF-4D51-9968-643427BC722B}" type="pres">
      <dgm:prSet presAssocID="{B6389D6D-8AE5-4B3C-9BF6-CF7D2B974EDD}" presName="hierRoot2" presStyleCnt="0">
        <dgm:presLayoutVars>
          <dgm:hierBranch val="init"/>
        </dgm:presLayoutVars>
      </dgm:prSet>
      <dgm:spPr/>
    </dgm:pt>
    <dgm:pt modelId="{1F57570A-EEE3-4AFE-93E6-A976FA9C51FD}" type="pres">
      <dgm:prSet presAssocID="{B6389D6D-8AE5-4B3C-9BF6-CF7D2B974EDD}" presName="rootComposite" presStyleCnt="0"/>
      <dgm:spPr/>
    </dgm:pt>
    <dgm:pt modelId="{9E9FE827-52A4-46D9-ADB2-E6FCF0B9E008}" type="pres">
      <dgm:prSet presAssocID="{B6389D6D-8AE5-4B3C-9BF6-CF7D2B974EDD}" presName="rootText" presStyleLbl="node3" presStyleIdx="0" presStyleCnt="29">
        <dgm:presLayoutVars>
          <dgm:chPref val="3"/>
        </dgm:presLayoutVars>
      </dgm:prSet>
      <dgm:spPr/>
    </dgm:pt>
    <dgm:pt modelId="{45896F72-DCDE-404C-8364-99656B71FFED}" type="pres">
      <dgm:prSet presAssocID="{B6389D6D-8AE5-4B3C-9BF6-CF7D2B974EDD}" presName="rootConnector" presStyleLbl="node3" presStyleIdx="0" presStyleCnt="29"/>
      <dgm:spPr/>
    </dgm:pt>
    <dgm:pt modelId="{09EFDB36-E5B0-4407-8281-5D4F42D16FE0}" type="pres">
      <dgm:prSet presAssocID="{B6389D6D-8AE5-4B3C-9BF6-CF7D2B974EDD}" presName="hierChild4" presStyleCnt="0"/>
      <dgm:spPr/>
    </dgm:pt>
    <dgm:pt modelId="{2F132628-32FC-4EEB-A2B9-3E7324D5716F}" type="pres">
      <dgm:prSet presAssocID="{B6389D6D-8AE5-4B3C-9BF6-CF7D2B974EDD}" presName="hierChild5" presStyleCnt="0"/>
      <dgm:spPr/>
    </dgm:pt>
    <dgm:pt modelId="{7BD786B8-780D-4619-A5E3-357F0EDAE2E4}" type="pres">
      <dgm:prSet presAssocID="{CB1CFF7C-42F1-4A09-8B31-0773BB970F24}" presName="Name37" presStyleLbl="parChTrans1D3" presStyleIdx="1" presStyleCnt="29"/>
      <dgm:spPr/>
    </dgm:pt>
    <dgm:pt modelId="{FF449168-822C-418C-9CA1-B101D096CF90}" type="pres">
      <dgm:prSet presAssocID="{939AE253-A7E2-4EBA-B997-5913C2301F5A}" presName="hierRoot2" presStyleCnt="0">
        <dgm:presLayoutVars>
          <dgm:hierBranch val="init"/>
        </dgm:presLayoutVars>
      </dgm:prSet>
      <dgm:spPr/>
    </dgm:pt>
    <dgm:pt modelId="{FDC422C0-CC05-449C-8033-C172FF181AD5}" type="pres">
      <dgm:prSet presAssocID="{939AE253-A7E2-4EBA-B997-5913C2301F5A}" presName="rootComposite" presStyleCnt="0"/>
      <dgm:spPr/>
    </dgm:pt>
    <dgm:pt modelId="{CF1CE0D6-2000-45B7-B412-882350AF6F25}" type="pres">
      <dgm:prSet presAssocID="{939AE253-A7E2-4EBA-B997-5913C2301F5A}" presName="rootText" presStyleLbl="node3" presStyleIdx="1" presStyleCnt="29">
        <dgm:presLayoutVars>
          <dgm:chPref val="3"/>
        </dgm:presLayoutVars>
      </dgm:prSet>
      <dgm:spPr/>
    </dgm:pt>
    <dgm:pt modelId="{E332D8F5-24D1-438A-A88D-967661A9895B}" type="pres">
      <dgm:prSet presAssocID="{939AE253-A7E2-4EBA-B997-5913C2301F5A}" presName="rootConnector" presStyleLbl="node3" presStyleIdx="1" presStyleCnt="29"/>
      <dgm:spPr/>
    </dgm:pt>
    <dgm:pt modelId="{0945C784-5EB4-4170-B227-C25054AACF2B}" type="pres">
      <dgm:prSet presAssocID="{939AE253-A7E2-4EBA-B997-5913C2301F5A}" presName="hierChild4" presStyleCnt="0"/>
      <dgm:spPr/>
    </dgm:pt>
    <dgm:pt modelId="{795D698A-1823-4D67-A0CE-2685E9EB05B4}" type="pres">
      <dgm:prSet presAssocID="{939AE253-A7E2-4EBA-B997-5913C2301F5A}" presName="hierChild5" presStyleCnt="0"/>
      <dgm:spPr/>
    </dgm:pt>
    <dgm:pt modelId="{A210511E-8313-4F28-990A-429088BA3B3F}" type="pres">
      <dgm:prSet presAssocID="{D433E747-1E2C-41A0-B616-42B31870972F}" presName="Name37" presStyleLbl="parChTrans1D3" presStyleIdx="2" presStyleCnt="29"/>
      <dgm:spPr/>
    </dgm:pt>
    <dgm:pt modelId="{662A03C9-0D7D-4233-877E-650105F68909}" type="pres">
      <dgm:prSet presAssocID="{6ED531EE-0BC7-4118-B43F-7D8D436633A8}" presName="hierRoot2" presStyleCnt="0">
        <dgm:presLayoutVars>
          <dgm:hierBranch val="init"/>
        </dgm:presLayoutVars>
      </dgm:prSet>
      <dgm:spPr/>
    </dgm:pt>
    <dgm:pt modelId="{3F4608E4-44E4-4C09-98F7-7A5196AC4942}" type="pres">
      <dgm:prSet presAssocID="{6ED531EE-0BC7-4118-B43F-7D8D436633A8}" presName="rootComposite" presStyleCnt="0"/>
      <dgm:spPr/>
    </dgm:pt>
    <dgm:pt modelId="{422A5DCC-F310-4179-AC5C-3A5AA9AB3509}" type="pres">
      <dgm:prSet presAssocID="{6ED531EE-0BC7-4118-B43F-7D8D436633A8}" presName="rootText" presStyleLbl="node3" presStyleIdx="2" presStyleCnt="29">
        <dgm:presLayoutVars>
          <dgm:chPref val="3"/>
        </dgm:presLayoutVars>
      </dgm:prSet>
      <dgm:spPr/>
    </dgm:pt>
    <dgm:pt modelId="{D3BF38C4-1821-483A-AF26-C595ECE3E4B8}" type="pres">
      <dgm:prSet presAssocID="{6ED531EE-0BC7-4118-B43F-7D8D436633A8}" presName="rootConnector" presStyleLbl="node3" presStyleIdx="2" presStyleCnt="29"/>
      <dgm:spPr/>
    </dgm:pt>
    <dgm:pt modelId="{1A67025E-7A13-4535-954B-C51FC9C3959C}" type="pres">
      <dgm:prSet presAssocID="{6ED531EE-0BC7-4118-B43F-7D8D436633A8}" presName="hierChild4" presStyleCnt="0"/>
      <dgm:spPr/>
    </dgm:pt>
    <dgm:pt modelId="{F58C77E7-E7F0-45FB-BD57-CF2EA3EB7FD9}" type="pres">
      <dgm:prSet presAssocID="{6ED531EE-0BC7-4118-B43F-7D8D436633A8}" presName="hierChild5" presStyleCnt="0"/>
      <dgm:spPr/>
    </dgm:pt>
    <dgm:pt modelId="{529C72D2-9829-43B0-839C-5E27E8D16E0A}" type="pres">
      <dgm:prSet presAssocID="{8D244D8F-C792-40BC-A511-7DE39E45E194}" presName="hierChild5" presStyleCnt="0"/>
      <dgm:spPr/>
    </dgm:pt>
    <dgm:pt modelId="{3CD38DC8-3D55-42DE-AD09-72BD953ED7FB}" type="pres">
      <dgm:prSet presAssocID="{E2EA6942-20E6-4D51-99FA-C77C5E746936}" presName="Name37" presStyleLbl="parChTrans1D2" presStyleIdx="1" presStyleCnt="10"/>
      <dgm:spPr/>
    </dgm:pt>
    <dgm:pt modelId="{596C2A0E-FAAA-4C19-8F64-3F40373672C6}" type="pres">
      <dgm:prSet presAssocID="{809B22AA-EB2B-4C4F-82C3-E979FD4CF357}" presName="hierRoot2" presStyleCnt="0">
        <dgm:presLayoutVars>
          <dgm:hierBranch val="init"/>
        </dgm:presLayoutVars>
      </dgm:prSet>
      <dgm:spPr/>
    </dgm:pt>
    <dgm:pt modelId="{E1CC195C-D0F1-48C8-A703-25242680FC8E}" type="pres">
      <dgm:prSet presAssocID="{809B22AA-EB2B-4C4F-82C3-E979FD4CF357}" presName="rootComposite" presStyleCnt="0"/>
      <dgm:spPr/>
    </dgm:pt>
    <dgm:pt modelId="{D170E32D-A43F-4CAB-A215-C289F970862B}" type="pres">
      <dgm:prSet presAssocID="{809B22AA-EB2B-4C4F-82C3-E979FD4CF357}" presName="rootText" presStyleLbl="node2" presStyleIdx="1" presStyleCnt="10" custScaleX="100441" custLinFactNeighborY="-2145">
        <dgm:presLayoutVars>
          <dgm:chPref val="3"/>
        </dgm:presLayoutVars>
      </dgm:prSet>
      <dgm:spPr/>
    </dgm:pt>
    <dgm:pt modelId="{18E317F2-7CF2-4DFD-9CA0-4A1E8C4ACD68}" type="pres">
      <dgm:prSet presAssocID="{809B22AA-EB2B-4C4F-82C3-E979FD4CF357}" presName="rootConnector" presStyleLbl="node2" presStyleIdx="1" presStyleCnt="10"/>
      <dgm:spPr/>
    </dgm:pt>
    <dgm:pt modelId="{C4D3DF99-A745-4C02-9204-B9053A10435D}" type="pres">
      <dgm:prSet presAssocID="{809B22AA-EB2B-4C4F-82C3-E979FD4CF357}" presName="hierChild4" presStyleCnt="0"/>
      <dgm:spPr/>
    </dgm:pt>
    <dgm:pt modelId="{B935FBDA-E2AB-49CA-8CF4-754257839CD4}" type="pres">
      <dgm:prSet presAssocID="{9792CF75-292C-4BCA-A2CF-C2FA68F001BD}" presName="Name37" presStyleLbl="parChTrans1D3" presStyleIdx="3" presStyleCnt="29"/>
      <dgm:spPr/>
    </dgm:pt>
    <dgm:pt modelId="{7E32E146-A64A-4070-B7C5-30A5B73717C1}" type="pres">
      <dgm:prSet presAssocID="{97F38E1B-8B0A-4C1C-BB0E-8DC2824BBDEE}" presName="hierRoot2" presStyleCnt="0">
        <dgm:presLayoutVars>
          <dgm:hierBranch val="init"/>
        </dgm:presLayoutVars>
      </dgm:prSet>
      <dgm:spPr/>
    </dgm:pt>
    <dgm:pt modelId="{94CCBCF2-D29F-4CE4-9F38-9A0619F3E636}" type="pres">
      <dgm:prSet presAssocID="{97F38E1B-8B0A-4C1C-BB0E-8DC2824BBDEE}" presName="rootComposite" presStyleCnt="0"/>
      <dgm:spPr/>
    </dgm:pt>
    <dgm:pt modelId="{8D28DA9C-651E-493C-AEB4-8DE7C4670A76}" type="pres">
      <dgm:prSet presAssocID="{97F38E1B-8B0A-4C1C-BB0E-8DC2824BBDEE}" presName="rootText" presStyleLbl="node3" presStyleIdx="3" presStyleCnt="29">
        <dgm:presLayoutVars>
          <dgm:chPref val="3"/>
        </dgm:presLayoutVars>
      </dgm:prSet>
      <dgm:spPr/>
    </dgm:pt>
    <dgm:pt modelId="{CAC4091A-492F-459B-840C-5F8135FD499F}" type="pres">
      <dgm:prSet presAssocID="{97F38E1B-8B0A-4C1C-BB0E-8DC2824BBDEE}" presName="rootConnector" presStyleLbl="node3" presStyleIdx="3" presStyleCnt="29"/>
      <dgm:spPr/>
    </dgm:pt>
    <dgm:pt modelId="{3F86CAF0-921B-456C-9C30-B205CF6EDFAB}" type="pres">
      <dgm:prSet presAssocID="{97F38E1B-8B0A-4C1C-BB0E-8DC2824BBDEE}" presName="hierChild4" presStyleCnt="0"/>
      <dgm:spPr/>
    </dgm:pt>
    <dgm:pt modelId="{AAF5925E-A439-4734-BFA7-0209F1E034E0}" type="pres">
      <dgm:prSet presAssocID="{B7B3C6AE-DFBB-46A9-8CF1-A1BD803B9409}" presName="Name37" presStyleLbl="parChTrans1D4" presStyleIdx="0" presStyleCnt="22"/>
      <dgm:spPr/>
    </dgm:pt>
    <dgm:pt modelId="{E4ACDD6B-0637-4F25-B692-478DE4CD1E8A}" type="pres">
      <dgm:prSet presAssocID="{86AF350A-A785-4BDD-9C13-1E90196942B4}" presName="hierRoot2" presStyleCnt="0">
        <dgm:presLayoutVars>
          <dgm:hierBranch val="init"/>
        </dgm:presLayoutVars>
      </dgm:prSet>
      <dgm:spPr/>
    </dgm:pt>
    <dgm:pt modelId="{D26411F1-3269-4B53-8632-15971C6AADE7}" type="pres">
      <dgm:prSet presAssocID="{86AF350A-A785-4BDD-9C13-1E90196942B4}" presName="rootComposite" presStyleCnt="0"/>
      <dgm:spPr/>
    </dgm:pt>
    <dgm:pt modelId="{72AC346F-2F4E-444E-8C03-BD2A3B5A48DE}" type="pres">
      <dgm:prSet presAssocID="{86AF350A-A785-4BDD-9C13-1E90196942B4}" presName="rootText" presStyleLbl="node4" presStyleIdx="0" presStyleCnt="22">
        <dgm:presLayoutVars>
          <dgm:chPref val="3"/>
        </dgm:presLayoutVars>
      </dgm:prSet>
      <dgm:spPr/>
    </dgm:pt>
    <dgm:pt modelId="{61BD3AC5-6CF6-4CA9-B7DA-7A4EF7D20243}" type="pres">
      <dgm:prSet presAssocID="{86AF350A-A785-4BDD-9C13-1E90196942B4}" presName="rootConnector" presStyleLbl="node4" presStyleIdx="0" presStyleCnt="22"/>
      <dgm:spPr/>
    </dgm:pt>
    <dgm:pt modelId="{417D4C16-6F47-45C2-BFA4-54B9F621B68C}" type="pres">
      <dgm:prSet presAssocID="{86AF350A-A785-4BDD-9C13-1E90196942B4}" presName="hierChild4" presStyleCnt="0"/>
      <dgm:spPr/>
    </dgm:pt>
    <dgm:pt modelId="{B894DCF4-CFDB-4655-8C23-F6D06D7FB345}" type="pres">
      <dgm:prSet presAssocID="{2DEF8671-DD1F-49D2-9C9F-4553E51583D7}" presName="Name37" presStyleLbl="parChTrans1D4" presStyleIdx="1" presStyleCnt="22"/>
      <dgm:spPr/>
    </dgm:pt>
    <dgm:pt modelId="{BA7890AD-C28B-4184-A8D6-6EDBD113CB8A}" type="pres">
      <dgm:prSet presAssocID="{0B7A893D-34B0-412E-AAF0-3244FF37E62F}" presName="hierRoot2" presStyleCnt="0">
        <dgm:presLayoutVars>
          <dgm:hierBranch val="init"/>
        </dgm:presLayoutVars>
      </dgm:prSet>
      <dgm:spPr/>
    </dgm:pt>
    <dgm:pt modelId="{C7694567-091A-4EF9-A3C2-2AF6B9A0305A}" type="pres">
      <dgm:prSet presAssocID="{0B7A893D-34B0-412E-AAF0-3244FF37E62F}" presName="rootComposite" presStyleCnt="0"/>
      <dgm:spPr/>
    </dgm:pt>
    <dgm:pt modelId="{D7E2BE4B-D731-4C2D-BA0A-37C902784000}" type="pres">
      <dgm:prSet presAssocID="{0B7A893D-34B0-412E-AAF0-3244FF37E62F}" presName="rootText" presStyleLbl="node4" presStyleIdx="1" presStyleCnt="22">
        <dgm:presLayoutVars>
          <dgm:chPref val="3"/>
        </dgm:presLayoutVars>
      </dgm:prSet>
      <dgm:spPr/>
    </dgm:pt>
    <dgm:pt modelId="{9DEDF8A8-C04F-4AC1-8A19-9C5D980141EF}" type="pres">
      <dgm:prSet presAssocID="{0B7A893D-34B0-412E-AAF0-3244FF37E62F}" presName="rootConnector" presStyleLbl="node4" presStyleIdx="1" presStyleCnt="22"/>
      <dgm:spPr/>
    </dgm:pt>
    <dgm:pt modelId="{1DE648D8-AE03-4D1A-A2BC-9B57B681966C}" type="pres">
      <dgm:prSet presAssocID="{0B7A893D-34B0-412E-AAF0-3244FF37E62F}" presName="hierChild4" presStyleCnt="0"/>
      <dgm:spPr/>
    </dgm:pt>
    <dgm:pt modelId="{F4448247-81DA-4FF3-879B-24D595736639}" type="pres">
      <dgm:prSet presAssocID="{A7F6F4D7-B248-4104-AFC1-56F4E080B179}" presName="Name37" presStyleLbl="parChTrans1D4" presStyleIdx="2" presStyleCnt="22"/>
      <dgm:spPr/>
    </dgm:pt>
    <dgm:pt modelId="{E0FC44CF-9AAB-4CD0-8A48-BC2E8A387D16}" type="pres">
      <dgm:prSet presAssocID="{A6D171A2-ACE9-47CE-966B-07AC28368C51}" presName="hierRoot2" presStyleCnt="0">
        <dgm:presLayoutVars>
          <dgm:hierBranch val="init"/>
        </dgm:presLayoutVars>
      </dgm:prSet>
      <dgm:spPr/>
    </dgm:pt>
    <dgm:pt modelId="{D1E6DC1A-18A6-4363-8636-CF67BE43AD8C}" type="pres">
      <dgm:prSet presAssocID="{A6D171A2-ACE9-47CE-966B-07AC28368C51}" presName="rootComposite" presStyleCnt="0"/>
      <dgm:spPr/>
    </dgm:pt>
    <dgm:pt modelId="{7FCA887C-C480-4AC9-AFC6-6D468FCE0949}" type="pres">
      <dgm:prSet presAssocID="{A6D171A2-ACE9-47CE-966B-07AC28368C51}" presName="rootText" presStyleLbl="node4" presStyleIdx="2" presStyleCnt="22">
        <dgm:presLayoutVars>
          <dgm:chPref val="3"/>
        </dgm:presLayoutVars>
      </dgm:prSet>
      <dgm:spPr/>
    </dgm:pt>
    <dgm:pt modelId="{07EAD12D-E2F1-4FAE-936D-AF5374BEA3ED}" type="pres">
      <dgm:prSet presAssocID="{A6D171A2-ACE9-47CE-966B-07AC28368C51}" presName="rootConnector" presStyleLbl="node4" presStyleIdx="2" presStyleCnt="22"/>
      <dgm:spPr/>
    </dgm:pt>
    <dgm:pt modelId="{2478F81F-8D0B-47C8-BD35-E34063F624CC}" type="pres">
      <dgm:prSet presAssocID="{A6D171A2-ACE9-47CE-966B-07AC28368C51}" presName="hierChild4" presStyleCnt="0"/>
      <dgm:spPr/>
    </dgm:pt>
    <dgm:pt modelId="{55C21942-1A21-4C2D-A087-6863338A0D68}" type="pres">
      <dgm:prSet presAssocID="{A6D171A2-ACE9-47CE-966B-07AC28368C51}" presName="hierChild5" presStyleCnt="0"/>
      <dgm:spPr/>
    </dgm:pt>
    <dgm:pt modelId="{100DADC4-F030-4864-A9B4-A0917383493F}" type="pres">
      <dgm:prSet presAssocID="{0B7A893D-34B0-412E-AAF0-3244FF37E62F}" presName="hierChild5" presStyleCnt="0"/>
      <dgm:spPr/>
    </dgm:pt>
    <dgm:pt modelId="{A304A998-311C-42E3-BC67-14561F45BC79}" type="pres">
      <dgm:prSet presAssocID="{86AF350A-A785-4BDD-9C13-1E90196942B4}" presName="hierChild5" presStyleCnt="0"/>
      <dgm:spPr/>
    </dgm:pt>
    <dgm:pt modelId="{45AC5175-69A5-4135-B79C-12AD4A58E1A7}" type="pres">
      <dgm:prSet presAssocID="{97F38E1B-8B0A-4C1C-BB0E-8DC2824BBDEE}" presName="hierChild5" presStyleCnt="0"/>
      <dgm:spPr/>
    </dgm:pt>
    <dgm:pt modelId="{8F47595E-1F20-4F5E-BE70-5CDDFE438157}" type="pres">
      <dgm:prSet presAssocID="{809B22AA-EB2B-4C4F-82C3-E979FD4CF357}" presName="hierChild5" presStyleCnt="0"/>
      <dgm:spPr/>
    </dgm:pt>
    <dgm:pt modelId="{146AE877-ED15-459B-B13B-AF077FBB1040}" type="pres">
      <dgm:prSet presAssocID="{DE3A69AF-6A99-44DF-9639-EBEE5AEFB1D1}" presName="Name37" presStyleLbl="parChTrans1D2" presStyleIdx="2" presStyleCnt="10"/>
      <dgm:spPr/>
    </dgm:pt>
    <dgm:pt modelId="{D8BE7065-D2EC-4787-8FFC-B61F79EEC39D}" type="pres">
      <dgm:prSet presAssocID="{4D29C077-1695-455C-9DAA-E15887E6F57B}" presName="hierRoot2" presStyleCnt="0">
        <dgm:presLayoutVars>
          <dgm:hierBranch val="init"/>
        </dgm:presLayoutVars>
      </dgm:prSet>
      <dgm:spPr/>
    </dgm:pt>
    <dgm:pt modelId="{71363FA2-6923-417F-B55E-201974467DF6}" type="pres">
      <dgm:prSet presAssocID="{4D29C077-1695-455C-9DAA-E15887E6F57B}" presName="rootComposite" presStyleCnt="0"/>
      <dgm:spPr/>
    </dgm:pt>
    <dgm:pt modelId="{5368EF9E-E26F-497A-B704-8C2CE5D835FD}" type="pres">
      <dgm:prSet presAssocID="{4D29C077-1695-455C-9DAA-E15887E6F57B}" presName="rootText" presStyleLbl="node2" presStyleIdx="2" presStyleCnt="10" custScaleY="81873" custLinFactNeighborY="-2145">
        <dgm:presLayoutVars>
          <dgm:chPref val="3"/>
        </dgm:presLayoutVars>
      </dgm:prSet>
      <dgm:spPr/>
    </dgm:pt>
    <dgm:pt modelId="{05AACB28-368C-4D12-A4D8-69764BDEC4D2}" type="pres">
      <dgm:prSet presAssocID="{4D29C077-1695-455C-9DAA-E15887E6F57B}" presName="rootConnector" presStyleLbl="node2" presStyleIdx="2" presStyleCnt="10"/>
      <dgm:spPr/>
    </dgm:pt>
    <dgm:pt modelId="{6EB25563-D21F-483B-A064-03B79922792B}" type="pres">
      <dgm:prSet presAssocID="{4D29C077-1695-455C-9DAA-E15887E6F57B}" presName="hierChild4" presStyleCnt="0"/>
      <dgm:spPr/>
    </dgm:pt>
    <dgm:pt modelId="{FB2DB3A0-B135-43F4-88C1-E9985DD92C2D}" type="pres">
      <dgm:prSet presAssocID="{622DEC80-7D3B-489F-A688-386A3BD66E46}" presName="Name37" presStyleLbl="parChTrans1D3" presStyleIdx="4" presStyleCnt="29"/>
      <dgm:spPr/>
    </dgm:pt>
    <dgm:pt modelId="{B2D79C74-D841-47CF-928E-3D8F67BB6CF4}" type="pres">
      <dgm:prSet presAssocID="{69233474-9CCA-431F-ADB6-8A9AC33B9697}" presName="hierRoot2" presStyleCnt="0">
        <dgm:presLayoutVars>
          <dgm:hierBranch val="init"/>
        </dgm:presLayoutVars>
      </dgm:prSet>
      <dgm:spPr/>
    </dgm:pt>
    <dgm:pt modelId="{D530D8F6-4633-4E2B-9D7F-07FE13465AD0}" type="pres">
      <dgm:prSet presAssocID="{69233474-9CCA-431F-ADB6-8A9AC33B9697}" presName="rootComposite" presStyleCnt="0"/>
      <dgm:spPr/>
    </dgm:pt>
    <dgm:pt modelId="{D7DDDDF0-F44F-4B11-B08B-89295DEA0D9B}" type="pres">
      <dgm:prSet presAssocID="{69233474-9CCA-431F-ADB6-8A9AC33B9697}" presName="rootText" presStyleLbl="node3" presStyleIdx="4" presStyleCnt="29">
        <dgm:presLayoutVars>
          <dgm:chPref val="3"/>
        </dgm:presLayoutVars>
      </dgm:prSet>
      <dgm:spPr/>
    </dgm:pt>
    <dgm:pt modelId="{3957C82B-EF44-4844-A580-BC3F07AD1AAA}" type="pres">
      <dgm:prSet presAssocID="{69233474-9CCA-431F-ADB6-8A9AC33B9697}" presName="rootConnector" presStyleLbl="node3" presStyleIdx="4" presStyleCnt="29"/>
      <dgm:spPr/>
    </dgm:pt>
    <dgm:pt modelId="{0754D7EF-BC43-404C-B8A6-6E2B1C6A9AE2}" type="pres">
      <dgm:prSet presAssocID="{69233474-9CCA-431F-ADB6-8A9AC33B9697}" presName="hierChild4" presStyleCnt="0"/>
      <dgm:spPr/>
    </dgm:pt>
    <dgm:pt modelId="{72B790DC-CD82-4BA6-8E1B-4F531F1D61F0}" type="pres">
      <dgm:prSet presAssocID="{69233474-9CCA-431F-ADB6-8A9AC33B9697}" presName="hierChild5" presStyleCnt="0"/>
      <dgm:spPr/>
    </dgm:pt>
    <dgm:pt modelId="{AAAED209-4266-4BDB-BE83-CDA7CD9680FC}" type="pres">
      <dgm:prSet presAssocID="{5014405E-534E-41DC-819F-77BAF9C82FF5}" presName="Name37" presStyleLbl="parChTrans1D3" presStyleIdx="5" presStyleCnt="29"/>
      <dgm:spPr/>
    </dgm:pt>
    <dgm:pt modelId="{EAE27B83-875A-4B0B-987D-3FFC2970CD9E}" type="pres">
      <dgm:prSet presAssocID="{A0968FAE-D548-4156-ABEA-12473981AA9C}" presName="hierRoot2" presStyleCnt="0">
        <dgm:presLayoutVars>
          <dgm:hierBranch val="init"/>
        </dgm:presLayoutVars>
      </dgm:prSet>
      <dgm:spPr/>
    </dgm:pt>
    <dgm:pt modelId="{2FD2683B-8F48-4346-B09B-C721CA0AD943}" type="pres">
      <dgm:prSet presAssocID="{A0968FAE-D548-4156-ABEA-12473981AA9C}" presName="rootComposite" presStyleCnt="0"/>
      <dgm:spPr/>
    </dgm:pt>
    <dgm:pt modelId="{FC8B7921-A355-49D7-96E5-B53D961E1CB4}" type="pres">
      <dgm:prSet presAssocID="{A0968FAE-D548-4156-ABEA-12473981AA9C}" presName="rootText" presStyleLbl="node3" presStyleIdx="5" presStyleCnt="29">
        <dgm:presLayoutVars>
          <dgm:chPref val="3"/>
        </dgm:presLayoutVars>
      </dgm:prSet>
      <dgm:spPr/>
    </dgm:pt>
    <dgm:pt modelId="{49F7F1FB-2D5D-4395-8342-2E2E4A14A12D}" type="pres">
      <dgm:prSet presAssocID="{A0968FAE-D548-4156-ABEA-12473981AA9C}" presName="rootConnector" presStyleLbl="node3" presStyleIdx="5" presStyleCnt="29"/>
      <dgm:spPr/>
    </dgm:pt>
    <dgm:pt modelId="{250CD9BC-DE00-48CB-BD50-0614F89D1D3F}" type="pres">
      <dgm:prSet presAssocID="{A0968FAE-D548-4156-ABEA-12473981AA9C}" presName="hierChild4" presStyleCnt="0"/>
      <dgm:spPr/>
    </dgm:pt>
    <dgm:pt modelId="{CAB33B88-1B33-413B-A304-28BC529BC56D}" type="pres">
      <dgm:prSet presAssocID="{A0968FAE-D548-4156-ABEA-12473981AA9C}" presName="hierChild5" presStyleCnt="0"/>
      <dgm:spPr/>
    </dgm:pt>
    <dgm:pt modelId="{E8B4FBD4-C724-450E-8400-D0AD0F68DEBC}" type="pres">
      <dgm:prSet presAssocID="{882CC68B-8EA7-439F-9947-CD33B6A7DE3D}" presName="Name37" presStyleLbl="parChTrans1D3" presStyleIdx="6" presStyleCnt="29"/>
      <dgm:spPr/>
    </dgm:pt>
    <dgm:pt modelId="{498DBD7C-0A9C-47FE-BE8A-5AD9E8948235}" type="pres">
      <dgm:prSet presAssocID="{BFC17AD2-8029-4D12-9803-4D4F2A3A73B2}" presName="hierRoot2" presStyleCnt="0">
        <dgm:presLayoutVars>
          <dgm:hierBranch val="init"/>
        </dgm:presLayoutVars>
      </dgm:prSet>
      <dgm:spPr/>
    </dgm:pt>
    <dgm:pt modelId="{D42C0B1F-A97B-4361-B715-88B0C8918349}" type="pres">
      <dgm:prSet presAssocID="{BFC17AD2-8029-4D12-9803-4D4F2A3A73B2}" presName="rootComposite" presStyleCnt="0"/>
      <dgm:spPr/>
    </dgm:pt>
    <dgm:pt modelId="{54430A7C-1702-41C7-8C99-990BDD46FE19}" type="pres">
      <dgm:prSet presAssocID="{BFC17AD2-8029-4D12-9803-4D4F2A3A73B2}" presName="rootText" presStyleLbl="node3" presStyleIdx="6" presStyleCnt="29">
        <dgm:presLayoutVars>
          <dgm:chPref val="3"/>
        </dgm:presLayoutVars>
      </dgm:prSet>
      <dgm:spPr/>
    </dgm:pt>
    <dgm:pt modelId="{B27FFEB7-3B27-4F6D-9206-5507810FE958}" type="pres">
      <dgm:prSet presAssocID="{BFC17AD2-8029-4D12-9803-4D4F2A3A73B2}" presName="rootConnector" presStyleLbl="node3" presStyleIdx="6" presStyleCnt="29"/>
      <dgm:spPr/>
    </dgm:pt>
    <dgm:pt modelId="{4267651E-A0A7-4917-B115-0FAADB4D1806}" type="pres">
      <dgm:prSet presAssocID="{BFC17AD2-8029-4D12-9803-4D4F2A3A73B2}" presName="hierChild4" presStyleCnt="0"/>
      <dgm:spPr/>
    </dgm:pt>
    <dgm:pt modelId="{8C731B93-0370-473C-968B-31AE3787F4C4}" type="pres">
      <dgm:prSet presAssocID="{BFC17AD2-8029-4D12-9803-4D4F2A3A73B2}" presName="hierChild5" presStyleCnt="0"/>
      <dgm:spPr/>
    </dgm:pt>
    <dgm:pt modelId="{51872B40-94B4-435A-9535-37AAB4FCA615}" type="pres">
      <dgm:prSet presAssocID="{739DF37C-1AFF-4825-BBC9-76F853AC86EF}" presName="Name37" presStyleLbl="parChTrans1D3" presStyleIdx="7" presStyleCnt="29"/>
      <dgm:spPr/>
    </dgm:pt>
    <dgm:pt modelId="{14192271-3440-4F2A-BF7C-449AC5CC26EB}" type="pres">
      <dgm:prSet presAssocID="{8A2B2102-1499-4193-A6B2-01CFDA548D57}" presName="hierRoot2" presStyleCnt="0">
        <dgm:presLayoutVars>
          <dgm:hierBranch val="init"/>
        </dgm:presLayoutVars>
      </dgm:prSet>
      <dgm:spPr/>
    </dgm:pt>
    <dgm:pt modelId="{A1135A01-5715-47DE-BD85-D0262BFB9FD4}" type="pres">
      <dgm:prSet presAssocID="{8A2B2102-1499-4193-A6B2-01CFDA548D57}" presName="rootComposite" presStyleCnt="0"/>
      <dgm:spPr/>
    </dgm:pt>
    <dgm:pt modelId="{C7D7E9B6-8357-4B28-8F75-54D654E110DE}" type="pres">
      <dgm:prSet presAssocID="{8A2B2102-1499-4193-A6B2-01CFDA548D57}" presName="rootText" presStyleLbl="node3" presStyleIdx="7" presStyleCnt="29">
        <dgm:presLayoutVars>
          <dgm:chPref val="3"/>
        </dgm:presLayoutVars>
      </dgm:prSet>
      <dgm:spPr/>
    </dgm:pt>
    <dgm:pt modelId="{75DA8B26-115B-4F08-BBB5-E949961AA21C}" type="pres">
      <dgm:prSet presAssocID="{8A2B2102-1499-4193-A6B2-01CFDA548D57}" presName="rootConnector" presStyleLbl="node3" presStyleIdx="7" presStyleCnt="29"/>
      <dgm:spPr/>
    </dgm:pt>
    <dgm:pt modelId="{B727DF5C-167F-48D7-8E12-E4DBB7CA05BC}" type="pres">
      <dgm:prSet presAssocID="{8A2B2102-1499-4193-A6B2-01CFDA548D57}" presName="hierChild4" presStyleCnt="0"/>
      <dgm:spPr/>
    </dgm:pt>
    <dgm:pt modelId="{4FECF4FF-CC54-4464-879E-C97DD404ABA0}" type="pres">
      <dgm:prSet presAssocID="{8A2B2102-1499-4193-A6B2-01CFDA548D57}" presName="hierChild5" presStyleCnt="0"/>
      <dgm:spPr/>
    </dgm:pt>
    <dgm:pt modelId="{BD9D4FDF-A1E2-4834-B72F-D8D677269208}" type="pres">
      <dgm:prSet presAssocID="{0149A2DF-9F11-47E6-9D34-16530D6B5F07}" presName="Name37" presStyleLbl="parChTrans1D3" presStyleIdx="8" presStyleCnt="29"/>
      <dgm:spPr/>
    </dgm:pt>
    <dgm:pt modelId="{6E6014F6-5D8B-4A9D-98DE-AE437803A8D8}" type="pres">
      <dgm:prSet presAssocID="{12B7EA37-BC8C-4F54-9D16-C66BA8698BAD}" presName="hierRoot2" presStyleCnt="0">
        <dgm:presLayoutVars>
          <dgm:hierBranch val="init"/>
        </dgm:presLayoutVars>
      </dgm:prSet>
      <dgm:spPr/>
    </dgm:pt>
    <dgm:pt modelId="{22B7BBDE-633E-404D-AAB9-6D2860705D61}" type="pres">
      <dgm:prSet presAssocID="{12B7EA37-BC8C-4F54-9D16-C66BA8698BAD}" presName="rootComposite" presStyleCnt="0"/>
      <dgm:spPr/>
    </dgm:pt>
    <dgm:pt modelId="{F99C4D31-78A7-448A-8BA8-19D274304BC3}" type="pres">
      <dgm:prSet presAssocID="{12B7EA37-BC8C-4F54-9D16-C66BA8698BAD}" presName="rootText" presStyleLbl="node3" presStyleIdx="8" presStyleCnt="29">
        <dgm:presLayoutVars>
          <dgm:chPref val="3"/>
        </dgm:presLayoutVars>
      </dgm:prSet>
      <dgm:spPr/>
    </dgm:pt>
    <dgm:pt modelId="{4C08A3EA-214E-4B5D-9669-6C86061680B9}" type="pres">
      <dgm:prSet presAssocID="{12B7EA37-BC8C-4F54-9D16-C66BA8698BAD}" presName="rootConnector" presStyleLbl="node3" presStyleIdx="8" presStyleCnt="29"/>
      <dgm:spPr/>
    </dgm:pt>
    <dgm:pt modelId="{9B79AD44-5F47-4F2B-A98D-1B0149D7194F}" type="pres">
      <dgm:prSet presAssocID="{12B7EA37-BC8C-4F54-9D16-C66BA8698BAD}" presName="hierChild4" presStyleCnt="0"/>
      <dgm:spPr/>
    </dgm:pt>
    <dgm:pt modelId="{28D56F02-5747-4A58-9B70-5CC75C14B972}" type="pres">
      <dgm:prSet presAssocID="{12B7EA37-BC8C-4F54-9D16-C66BA8698BAD}" presName="hierChild5" presStyleCnt="0"/>
      <dgm:spPr/>
    </dgm:pt>
    <dgm:pt modelId="{BC2296E3-678E-497E-9639-ED3DB6D9EADC}" type="pres">
      <dgm:prSet presAssocID="{4D29C077-1695-455C-9DAA-E15887E6F57B}" presName="hierChild5" presStyleCnt="0"/>
      <dgm:spPr/>
    </dgm:pt>
    <dgm:pt modelId="{7943D994-308C-4599-BE3B-E0C4D2D0532B}" type="pres">
      <dgm:prSet presAssocID="{26686CA9-5606-4501-B724-82E4C0BF49B7}" presName="Name37" presStyleLbl="parChTrans1D2" presStyleIdx="3" presStyleCnt="10"/>
      <dgm:spPr/>
    </dgm:pt>
    <dgm:pt modelId="{6C2D51EC-D503-4385-AF0A-5F47B0AAB459}" type="pres">
      <dgm:prSet presAssocID="{528CD382-5692-46EE-90E4-AC2CF9821533}" presName="hierRoot2" presStyleCnt="0">
        <dgm:presLayoutVars>
          <dgm:hierBranch val="init"/>
        </dgm:presLayoutVars>
      </dgm:prSet>
      <dgm:spPr/>
    </dgm:pt>
    <dgm:pt modelId="{DF3E97BE-5496-48C7-9B9C-BC7B59F10EFB}" type="pres">
      <dgm:prSet presAssocID="{528CD382-5692-46EE-90E4-AC2CF9821533}" presName="rootComposite" presStyleCnt="0"/>
      <dgm:spPr/>
    </dgm:pt>
    <dgm:pt modelId="{3B404060-C4B8-4069-88EC-3953A2633527}" type="pres">
      <dgm:prSet presAssocID="{528CD382-5692-46EE-90E4-AC2CF9821533}" presName="rootText" presStyleLbl="node2" presStyleIdx="3" presStyleCnt="10" custLinFactNeighborY="-2145">
        <dgm:presLayoutVars>
          <dgm:chPref val="3"/>
        </dgm:presLayoutVars>
      </dgm:prSet>
      <dgm:spPr>
        <a:xfrm>
          <a:off x="12854990" y="1223617"/>
          <a:ext cx="1447625" cy="723812"/>
        </a:xfrm>
        <a:prstGeom prst="rect">
          <a:avLst/>
        </a:prstGeom>
      </dgm:spPr>
    </dgm:pt>
    <dgm:pt modelId="{3F08EE5A-BB8F-4A0A-ADFB-05D66B688E4E}" type="pres">
      <dgm:prSet presAssocID="{528CD382-5692-46EE-90E4-AC2CF9821533}" presName="rootConnector" presStyleLbl="node2" presStyleIdx="3" presStyleCnt="10"/>
      <dgm:spPr/>
    </dgm:pt>
    <dgm:pt modelId="{5E8A7A98-EB6D-4EE9-A2B9-0008AF77B90E}" type="pres">
      <dgm:prSet presAssocID="{528CD382-5692-46EE-90E4-AC2CF9821533}" presName="hierChild4" presStyleCnt="0"/>
      <dgm:spPr/>
    </dgm:pt>
    <dgm:pt modelId="{EA1F4C4B-5B09-4894-BF80-6EEC82D7904A}" type="pres">
      <dgm:prSet presAssocID="{10DAA332-DF4A-4D95-8B17-0D00334A0AFA}" presName="Name37" presStyleLbl="parChTrans1D3" presStyleIdx="9" presStyleCnt="29"/>
      <dgm:spPr/>
    </dgm:pt>
    <dgm:pt modelId="{FB5C3155-E598-467D-BE42-C51AD3212BFD}" type="pres">
      <dgm:prSet presAssocID="{93083002-5ED9-4B2F-81AB-B7B7CAD2A4E1}" presName="hierRoot2" presStyleCnt="0">
        <dgm:presLayoutVars>
          <dgm:hierBranch val="init"/>
        </dgm:presLayoutVars>
      </dgm:prSet>
      <dgm:spPr/>
    </dgm:pt>
    <dgm:pt modelId="{4B6DBBB6-C07B-4B7F-9C67-933D98D592D3}" type="pres">
      <dgm:prSet presAssocID="{93083002-5ED9-4B2F-81AB-B7B7CAD2A4E1}" presName="rootComposite" presStyleCnt="0"/>
      <dgm:spPr/>
    </dgm:pt>
    <dgm:pt modelId="{2E2E87A2-0A20-4637-961D-75738077EE9B}" type="pres">
      <dgm:prSet presAssocID="{93083002-5ED9-4B2F-81AB-B7B7CAD2A4E1}" presName="rootText" presStyleLbl="node3" presStyleIdx="9" presStyleCnt="29">
        <dgm:presLayoutVars>
          <dgm:chPref val="3"/>
        </dgm:presLayoutVars>
      </dgm:prSet>
      <dgm:spPr/>
    </dgm:pt>
    <dgm:pt modelId="{32F8D6B7-7DF4-43FC-9C34-469550DA9E81}" type="pres">
      <dgm:prSet presAssocID="{93083002-5ED9-4B2F-81AB-B7B7CAD2A4E1}" presName="rootConnector" presStyleLbl="node3" presStyleIdx="9" presStyleCnt="29"/>
      <dgm:spPr/>
    </dgm:pt>
    <dgm:pt modelId="{1C23AD8B-30DF-4A92-938A-FF00217AF0EA}" type="pres">
      <dgm:prSet presAssocID="{93083002-5ED9-4B2F-81AB-B7B7CAD2A4E1}" presName="hierChild4" presStyleCnt="0"/>
      <dgm:spPr/>
    </dgm:pt>
    <dgm:pt modelId="{59B12A77-E83D-4F20-969B-A610DD5139D7}" type="pres">
      <dgm:prSet presAssocID="{36C680D7-D85F-4350-8D7A-88B0A717AC17}" presName="Name37" presStyleLbl="parChTrans1D4" presStyleIdx="3" presStyleCnt="22"/>
      <dgm:spPr/>
    </dgm:pt>
    <dgm:pt modelId="{505D8D28-B64E-4472-8DDC-FE9BF0B34032}" type="pres">
      <dgm:prSet presAssocID="{291FB17D-DBF1-48F6-B2AE-1B56F1267FEB}" presName="hierRoot2" presStyleCnt="0">
        <dgm:presLayoutVars>
          <dgm:hierBranch val="init"/>
        </dgm:presLayoutVars>
      </dgm:prSet>
      <dgm:spPr/>
    </dgm:pt>
    <dgm:pt modelId="{2AB10FD6-A687-4877-A2A6-3D8264DFB0C0}" type="pres">
      <dgm:prSet presAssocID="{291FB17D-DBF1-48F6-B2AE-1B56F1267FEB}" presName="rootComposite" presStyleCnt="0"/>
      <dgm:spPr/>
    </dgm:pt>
    <dgm:pt modelId="{4979A0F6-25B6-42C1-8185-FDBBA9EB66D3}" type="pres">
      <dgm:prSet presAssocID="{291FB17D-DBF1-48F6-B2AE-1B56F1267FEB}" presName="rootText" presStyleLbl="node4" presStyleIdx="3" presStyleCnt="22">
        <dgm:presLayoutVars>
          <dgm:chPref val="3"/>
        </dgm:presLayoutVars>
      </dgm:prSet>
      <dgm:spPr/>
    </dgm:pt>
    <dgm:pt modelId="{750F93D7-A88C-4A92-9938-AC6C6A5E2C34}" type="pres">
      <dgm:prSet presAssocID="{291FB17D-DBF1-48F6-B2AE-1B56F1267FEB}" presName="rootConnector" presStyleLbl="node4" presStyleIdx="3" presStyleCnt="22"/>
      <dgm:spPr/>
    </dgm:pt>
    <dgm:pt modelId="{675420A9-165F-46E1-85E9-53DEC72A11FE}" type="pres">
      <dgm:prSet presAssocID="{291FB17D-DBF1-48F6-B2AE-1B56F1267FEB}" presName="hierChild4" presStyleCnt="0"/>
      <dgm:spPr/>
    </dgm:pt>
    <dgm:pt modelId="{90253D98-5FC6-42DD-B1CB-0184B3B97FEB}" type="pres">
      <dgm:prSet presAssocID="{291FB17D-DBF1-48F6-B2AE-1B56F1267FEB}" presName="hierChild5" presStyleCnt="0"/>
      <dgm:spPr/>
    </dgm:pt>
    <dgm:pt modelId="{A5E0A5BD-B9F6-4CF7-8B67-1AB84AA09C49}" type="pres">
      <dgm:prSet presAssocID="{CA0CB7E6-3B73-436C-BE67-374EE45E06C5}" presName="Name37" presStyleLbl="parChTrans1D4" presStyleIdx="4" presStyleCnt="22"/>
      <dgm:spPr/>
    </dgm:pt>
    <dgm:pt modelId="{EE20C8CB-CC30-486B-9144-3EB4A052958A}" type="pres">
      <dgm:prSet presAssocID="{ED2BFF5E-6E43-48B9-A0B1-73D5452CC67B}" presName="hierRoot2" presStyleCnt="0">
        <dgm:presLayoutVars>
          <dgm:hierBranch val="init"/>
        </dgm:presLayoutVars>
      </dgm:prSet>
      <dgm:spPr/>
    </dgm:pt>
    <dgm:pt modelId="{B355CC98-DD86-4892-8BC0-D476C27D0519}" type="pres">
      <dgm:prSet presAssocID="{ED2BFF5E-6E43-48B9-A0B1-73D5452CC67B}" presName="rootComposite" presStyleCnt="0"/>
      <dgm:spPr/>
    </dgm:pt>
    <dgm:pt modelId="{1482FEB5-1A29-4251-8FC9-271A731BAECB}" type="pres">
      <dgm:prSet presAssocID="{ED2BFF5E-6E43-48B9-A0B1-73D5452CC67B}" presName="rootText" presStyleLbl="node4" presStyleIdx="4" presStyleCnt="22">
        <dgm:presLayoutVars>
          <dgm:chPref val="3"/>
        </dgm:presLayoutVars>
      </dgm:prSet>
      <dgm:spPr/>
    </dgm:pt>
    <dgm:pt modelId="{53CBDC10-87F0-43A4-997E-4617F1DC4A00}" type="pres">
      <dgm:prSet presAssocID="{ED2BFF5E-6E43-48B9-A0B1-73D5452CC67B}" presName="rootConnector" presStyleLbl="node4" presStyleIdx="4" presStyleCnt="22"/>
      <dgm:spPr/>
    </dgm:pt>
    <dgm:pt modelId="{F44C8FEA-95B8-4AEF-9DD3-CD70ADE9E5D4}" type="pres">
      <dgm:prSet presAssocID="{ED2BFF5E-6E43-48B9-A0B1-73D5452CC67B}" presName="hierChild4" presStyleCnt="0"/>
      <dgm:spPr/>
    </dgm:pt>
    <dgm:pt modelId="{57D5C8DC-162D-45BC-970C-674093ECF384}" type="pres">
      <dgm:prSet presAssocID="{ED2BFF5E-6E43-48B9-A0B1-73D5452CC67B}" presName="hierChild5" presStyleCnt="0"/>
      <dgm:spPr/>
    </dgm:pt>
    <dgm:pt modelId="{5C70F8A1-664D-4C1C-96AA-F6D29258B65C}" type="pres">
      <dgm:prSet presAssocID="{93083002-5ED9-4B2F-81AB-B7B7CAD2A4E1}" presName="hierChild5" presStyleCnt="0"/>
      <dgm:spPr/>
    </dgm:pt>
    <dgm:pt modelId="{6266A937-366F-4957-A7E6-B3FC88B4761F}" type="pres">
      <dgm:prSet presAssocID="{05C901AB-5DEB-40C3-B4FB-BE32DC8D99AC}" presName="Name37" presStyleLbl="parChTrans1D3" presStyleIdx="10" presStyleCnt="29"/>
      <dgm:spPr/>
    </dgm:pt>
    <dgm:pt modelId="{EF7B199C-1C85-4A40-AF58-D4B448623215}" type="pres">
      <dgm:prSet presAssocID="{93ABF7D2-5710-472D-8AB2-FC60297382E9}" presName="hierRoot2" presStyleCnt="0">
        <dgm:presLayoutVars>
          <dgm:hierBranch val="init"/>
        </dgm:presLayoutVars>
      </dgm:prSet>
      <dgm:spPr/>
    </dgm:pt>
    <dgm:pt modelId="{1342B1EE-5B4F-4FA9-9055-32D11DA41607}" type="pres">
      <dgm:prSet presAssocID="{93ABF7D2-5710-472D-8AB2-FC60297382E9}" presName="rootComposite" presStyleCnt="0"/>
      <dgm:spPr/>
    </dgm:pt>
    <dgm:pt modelId="{890A5A79-36EF-4336-9432-24F09D0492E8}" type="pres">
      <dgm:prSet presAssocID="{93ABF7D2-5710-472D-8AB2-FC60297382E9}" presName="rootText" presStyleLbl="node3" presStyleIdx="10" presStyleCnt="29">
        <dgm:presLayoutVars>
          <dgm:chPref val="3"/>
        </dgm:presLayoutVars>
      </dgm:prSet>
      <dgm:spPr/>
    </dgm:pt>
    <dgm:pt modelId="{136F801A-4945-45E2-B41A-BC4357E30736}" type="pres">
      <dgm:prSet presAssocID="{93ABF7D2-5710-472D-8AB2-FC60297382E9}" presName="rootConnector" presStyleLbl="node3" presStyleIdx="10" presStyleCnt="29"/>
      <dgm:spPr/>
    </dgm:pt>
    <dgm:pt modelId="{FB2CD9E0-13E7-4AFB-A5F4-0B51DE5E2EB6}" type="pres">
      <dgm:prSet presAssocID="{93ABF7D2-5710-472D-8AB2-FC60297382E9}" presName="hierChild4" presStyleCnt="0"/>
      <dgm:spPr/>
    </dgm:pt>
    <dgm:pt modelId="{4EB0D7BB-9379-4A1A-9EFB-8C5D6EB21E63}" type="pres">
      <dgm:prSet presAssocID="{93ABF7D2-5710-472D-8AB2-FC60297382E9}" presName="hierChild5" presStyleCnt="0"/>
      <dgm:spPr/>
    </dgm:pt>
    <dgm:pt modelId="{00FA38C0-8526-405A-A79C-EA4B43160A0F}" type="pres">
      <dgm:prSet presAssocID="{C9D6D058-29C4-4A9B-B453-98C00726E847}" presName="Name37" presStyleLbl="parChTrans1D3" presStyleIdx="11" presStyleCnt="29"/>
      <dgm:spPr/>
    </dgm:pt>
    <dgm:pt modelId="{CF878620-9F8B-4260-9D81-69932C610E1D}" type="pres">
      <dgm:prSet presAssocID="{6ED7CE4A-2562-45A8-9620-A9DE72BEB691}" presName="hierRoot2" presStyleCnt="0">
        <dgm:presLayoutVars>
          <dgm:hierBranch val="init"/>
        </dgm:presLayoutVars>
      </dgm:prSet>
      <dgm:spPr/>
    </dgm:pt>
    <dgm:pt modelId="{21483077-D8C4-4E62-8B64-393EB2C42243}" type="pres">
      <dgm:prSet presAssocID="{6ED7CE4A-2562-45A8-9620-A9DE72BEB691}" presName="rootComposite" presStyleCnt="0"/>
      <dgm:spPr/>
    </dgm:pt>
    <dgm:pt modelId="{7F7C700D-801C-4A5C-8891-86861E612425}" type="pres">
      <dgm:prSet presAssocID="{6ED7CE4A-2562-45A8-9620-A9DE72BEB691}" presName="rootText" presStyleLbl="node3" presStyleIdx="11" presStyleCnt="29">
        <dgm:presLayoutVars>
          <dgm:chPref val="3"/>
        </dgm:presLayoutVars>
      </dgm:prSet>
      <dgm:spPr/>
    </dgm:pt>
    <dgm:pt modelId="{3D312EB0-8C0B-40D1-A9DE-C86FA83A8C5B}" type="pres">
      <dgm:prSet presAssocID="{6ED7CE4A-2562-45A8-9620-A9DE72BEB691}" presName="rootConnector" presStyleLbl="node3" presStyleIdx="11" presStyleCnt="29"/>
      <dgm:spPr/>
    </dgm:pt>
    <dgm:pt modelId="{2500152A-9874-4256-B47A-16ED5352FCED}" type="pres">
      <dgm:prSet presAssocID="{6ED7CE4A-2562-45A8-9620-A9DE72BEB691}" presName="hierChild4" presStyleCnt="0"/>
      <dgm:spPr/>
    </dgm:pt>
    <dgm:pt modelId="{85BC5345-E95F-48C2-B338-B2F72220FAE8}" type="pres">
      <dgm:prSet presAssocID="{6ED7CE4A-2562-45A8-9620-A9DE72BEB691}" presName="hierChild5" presStyleCnt="0"/>
      <dgm:spPr/>
    </dgm:pt>
    <dgm:pt modelId="{67B529CB-F8D0-4835-AC4E-4A9EE2C3F109}" type="pres">
      <dgm:prSet presAssocID="{07743DB8-D1D8-4F42-A41D-3A7F0DD4C651}" presName="Name37" presStyleLbl="parChTrans1D3" presStyleIdx="12" presStyleCnt="29"/>
      <dgm:spPr/>
    </dgm:pt>
    <dgm:pt modelId="{DFD7D6C9-C259-4A33-A9D5-2B6F6103506A}" type="pres">
      <dgm:prSet presAssocID="{1691AC1F-A941-466F-BEEA-3D931DFE24B3}" presName="hierRoot2" presStyleCnt="0">
        <dgm:presLayoutVars>
          <dgm:hierBranch val="init"/>
        </dgm:presLayoutVars>
      </dgm:prSet>
      <dgm:spPr/>
    </dgm:pt>
    <dgm:pt modelId="{DE41E8EE-961A-44DB-B83F-D7AD142F5E20}" type="pres">
      <dgm:prSet presAssocID="{1691AC1F-A941-466F-BEEA-3D931DFE24B3}" presName="rootComposite" presStyleCnt="0"/>
      <dgm:spPr/>
    </dgm:pt>
    <dgm:pt modelId="{023FBFEF-B68F-44E5-A1BE-D3CC62694A78}" type="pres">
      <dgm:prSet presAssocID="{1691AC1F-A941-466F-BEEA-3D931DFE24B3}" presName="rootText" presStyleLbl="node3" presStyleIdx="12" presStyleCnt="29">
        <dgm:presLayoutVars>
          <dgm:chPref val="3"/>
        </dgm:presLayoutVars>
      </dgm:prSet>
      <dgm:spPr/>
    </dgm:pt>
    <dgm:pt modelId="{C6937358-A633-40CD-80C2-456221D19DA0}" type="pres">
      <dgm:prSet presAssocID="{1691AC1F-A941-466F-BEEA-3D931DFE24B3}" presName="rootConnector" presStyleLbl="node3" presStyleIdx="12" presStyleCnt="29"/>
      <dgm:spPr/>
    </dgm:pt>
    <dgm:pt modelId="{90E3BAAB-84BF-461B-BFFD-31C86ACD7993}" type="pres">
      <dgm:prSet presAssocID="{1691AC1F-A941-466F-BEEA-3D931DFE24B3}" presName="hierChild4" presStyleCnt="0"/>
      <dgm:spPr/>
    </dgm:pt>
    <dgm:pt modelId="{007AD98D-473A-4CA8-B826-59CF8E82F4DA}" type="pres">
      <dgm:prSet presAssocID="{1691AC1F-A941-466F-BEEA-3D931DFE24B3}" presName="hierChild5" presStyleCnt="0"/>
      <dgm:spPr/>
    </dgm:pt>
    <dgm:pt modelId="{210612E6-FAC3-42E8-B9D0-21CBEC2C0515}" type="pres">
      <dgm:prSet presAssocID="{528CD382-5692-46EE-90E4-AC2CF9821533}" presName="hierChild5" presStyleCnt="0"/>
      <dgm:spPr/>
    </dgm:pt>
    <dgm:pt modelId="{86920179-6629-4A58-BB26-F9023C6AB676}" type="pres">
      <dgm:prSet presAssocID="{C025D0B3-3453-4AB2-8C0D-9A93251A872D}" presName="Name37" presStyleLbl="parChTrans1D2" presStyleIdx="4" presStyleCnt="10"/>
      <dgm:spPr/>
    </dgm:pt>
    <dgm:pt modelId="{385AF64B-4878-49AF-BB34-3F012067394B}" type="pres">
      <dgm:prSet presAssocID="{0E0D5914-9733-4438-B53B-E54AED87BD25}" presName="hierRoot2" presStyleCnt="0">
        <dgm:presLayoutVars>
          <dgm:hierBranch val="init"/>
        </dgm:presLayoutVars>
      </dgm:prSet>
      <dgm:spPr/>
    </dgm:pt>
    <dgm:pt modelId="{068FD7B9-8011-48D2-A182-EBFC5AA118E2}" type="pres">
      <dgm:prSet presAssocID="{0E0D5914-9733-4438-B53B-E54AED87BD25}" presName="rootComposite" presStyleCnt="0"/>
      <dgm:spPr/>
    </dgm:pt>
    <dgm:pt modelId="{34D49AA9-33AD-4664-ADD5-58DB46EB9889}" type="pres">
      <dgm:prSet presAssocID="{0E0D5914-9733-4438-B53B-E54AED87BD25}" presName="rootText" presStyleLbl="node2" presStyleIdx="4" presStyleCnt="10" custScaleX="123866" custLinFactNeighborY="-2145">
        <dgm:presLayoutVars>
          <dgm:chPref val="3"/>
        </dgm:presLayoutVars>
      </dgm:prSet>
      <dgm:spPr/>
    </dgm:pt>
    <dgm:pt modelId="{FA21B6A8-6AD6-40C5-B832-097165E0AE14}" type="pres">
      <dgm:prSet presAssocID="{0E0D5914-9733-4438-B53B-E54AED87BD25}" presName="rootConnector" presStyleLbl="node2" presStyleIdx="4" presStyleCnt="10"/>
      <dgm:spPr/>
    </dgm:pt>
    <dgm:pt modelId="{7A9C32C9-16BF-4D3E-BDD1-44D79FD1AB24}" type="pres">
      <dgm:prSet presAssocID="{0E0D5914-9733-4438-B53B-E54AED87BD25}" presName="hierChild4" presStyleCnt="0"/>
      <dgm:spPr/>
    </dgm:pt>
    <dgm:pt modelId="{6AC18233-7434-428C-A2CE-9E3AFE243EA4}" type="pres">
      <dgm:prSet presAssocID="{8069AF01-BDAC-4439-9E0A-EA0793CC3F91}" presName="Name37" presStyleLbl="parChTrans1D3" presStyleIdx="13" presStyleCnt="29"/>
      <dgm:spPr/>
    </dgm:pt>
    <dgm:pt modelId="{EB24A0CA-CF3C-48F9-925F-67D055FC3E19}" type="pres">
      <dgm:prSet presAssocID="{D9DCBD92-CF2D-4FA3-9650-A94983E94475}" presName="hierRoot2" presStyleCnt="0">
        <dgm:presLayoutVars>
          <dgm:hierBranch val="init"/>
        </dgm:presLayoutVars>
      </dgm:prSet>
      <dgm:spPr/>
    </dgm:pt>
    <dgm:pt modelId="{4D6B7E68-7345-431E-88BB-893362ADA909}" type="pres">
      <dgm:prSet presAssocID="{D9DCBD92-CF2D-4FA3-9650-A94983E94475}" presName="rootComposite" presStyleCnt="0"/>
      <dgm:spPr/>
    </dgm:pt>
    <dgm:pt modelId="{DA2E93DC-BB1D-4564-889B-BA004AC786E0}" type="pres">
      <dgm:prSet presAssocID="{D9DCBD92-CF2D-4FA3-9650-A94983E94475}" presName="rootText" presStyleLbl="node3" presStyleIdx="13" presStyleCnt="29">
        <dgm:presLayoutVars>
          <dgm:chPref val="3"/>
        </dgm:presLayoutVars>
      </dgm:prSet>
      <dgm:spPr>
        <a:xfrm>
          <a:off x="17320430" y="2266957"/>
          <a:ext cx="1447625" cy="723812"/>
        </a:xfrm>
        <a:prstGeom prst="rect">
          <a:avLst/>
        </a:prstGeom>
      </dgm:spPr>
    </dgm:pt>
    <dgm:pt modelId="{99E07EF1-2718-49C0-B549-73DEE2F71416}" type="pres">
      <dgm:prSet presAssocID="{D9DCBD92-CF2D-4FA3-9650-A94983E94475}" presName="rootConnector" presStyleLbl="node3" presStyleIdx="13" presStyleCnt="29"/>
      <dgm:spPr/>
    </dgm:pt>
    <dgm:pt modelId="{7B0E1761-D15E-4320-AA6E-52EBF3F2E66D}" type="pres">
      <dgm:prSet presAssocID="{D9DCBD92-CF2D-4FA3-9650-A94983E94475}" presName="hierChild4" presStyleCnt="0"/>
      <dgm:spPr/>
    </dgm:pt>
    <dgm:pt modelId="{D7968CA6-A26B-43C5-9036-51384CB0A177}" type="pres">
      <dgm:prSet presAssocID="{F26A6E32-5FBB-4CEF-BDB1-A0E805534581}" presName="Name37" presStyleLbl="parChTrans1D4" presStyleIdx="5" presStyleCnt="22"/>
      <dgm:spPr/>
    </dgm:pt>
    <dgm:pt modelId="{5E1D58CE-2EAC-4297-BEA4-14F9FB70B9DC}" type="pres">
      <dgm:prSet presAssocID="{DBA8929B-46BA-404E-A3FA-7CF913B88C72}" presName="hierRoot2" presStyleCnt="0">
        <dgm:presLayoutVars>
          <dgm:hierBranch val="init"/>
        </dgm:presLayoutVars>
      </dgm:prSet>
      <dgm:spPr/>
    </dgm:pt>
    <dgm:pt modelId="{F8FCB22D-B5A4-4DFA-B1D0-C9BC424E0291}" type="pres">
      <dgm:prSet presAssocID="{DBA8929B-46BA-404E-A3FA-7CF913B88C72}" presName="rootComposite" presStyleCnt="0"/>
      <dgm:spPr/>
    </dgm:pt>
    <dgm:pt modelId="{47D7B08E-C006-4337-AFA5-B2B6AB5330E7}" type="pres">
      <dgm:prSet presAssocID="{DBA8929B-46BA-404E-A3FA-7CF913B88C72}" presName="rootText" presStyleLbl="node4" presStyleIdx="5" presStyleCnt="22">
        <dgm:presLayoutVars>
          <dgm:chPref val="3"/>
        </dgm:presLayoutVars>
      </dgm:prSet>
      <dgm:spPr/>
    </dgm:pt>
    <dgm:pt modelId="{30BF917B-30C7-4244-BCF5-B6609692DE4D}" type="pres">
      <dgm:prSet presAssocID="{DBA8929B-46BA-404E-A3FA-7CF913B88C72}" presName="rootConnector" presStyleLbl="node4" presStyleIdx="5" presStyleCnt="22"/>
      <dgm:spPr/>
    </dgm:pt>
    <dgm:pt modelId="{CA706695-D83D-4307-9D43-2078468493DA}" type="pres">
      <dgm:prSet presAssocID="{DBA8929B-46BA-404E-A3FA-7CF913B88C72}" presName="hierChild4" presStyleCnt="0"/>
      <dgm:spPr/>
    </dgm:pt>
    <dgm:pt modelId="{B34B29DD-FFDA-4380-8BFE-760AF2CEBD42}" type="pres">
      <dgm:prSet presAssocID="{DBA8929B-46BA-404E-A3FA-7CF913B88C72}" presName="hierChild5" presStyleCnt="0"/>
      <dgm:spPr/>
    </dgm:pt>
    <dgm:pt modelId="{0E0991F3-3934-47BB-929B-D5CDA7641990}" type="pres">
      <dgm:prSet presAssocID="{304499FC-178F-457B-9D5B-07C633CC1703}" presName="Name37" presStyleLbl="parChTrans1D4" presStyleIdx="6" presStyleCnt="22"/>
      <dgm:spPr/>
    </dgm:pt>
    <dgm:pt modelId="{329A036F-A499-429D-A48A-A92561947667}" type="pres">
      <dgm:prSet presAssocID="{C2E9E08C-C520-4750-9A46-099873830BC9}" presName="hierRoot2" presStyleCnt="0">
        <dgm:presLayoutVars>
          <dgm:hierBranch val="init"/>
        </dgm:presLayoutVars>
      </dgm:prSet>
      <dgm:spPr/>
    </dgm:pt>
    <dgm:pt modelId="{AE82D68E-D9B7-46FF-85E9-8B70C6683B55}" type="pres">
      <dgm:prSet presAssocID="{C2E9E08C-C520-4750-9A46-099873830BC9}" presName="rootComposite" presStyleCnt="0"/>
      <dgm:spPr/>
    </dgm:pt>
    <dgm:pt modelId="{43E1BAD0-C612-479E-A76D-9ADDAE663A0D}" type="pres">
      <dgm:prSet presAssocID="{C2E9E08C-C520-4750-9A46-099873830BC9}" presName="rootText" presStyleLbl="node4" presStyleIdx="6" presStyleCnt="22">
        <dgm:presLayoutVars>
          <dgm:chPref val="3"/>
        </dgm:presLayoutVars>
      </dgm:prSet>
      <dgm:spPr/>
    </dgm:pt>
    <dgm:pt modelId="{C3AE13EC-AD65-415B-91FB-22FE48785A3E}" type="pres">
      <dgm:prSet presAssocID="{C2E9E08C-C520-4750-9A46-099873830BC9}" presName="rootConnector" presStyleLbl="node4" presStyleIdx="6" presStyleCnt="22"/>
      <dgm:spPr/>
    </dgm:pt>
    <dgm:pt modelId="{2C38C1EE-8865-4C5D-A418-8541DB06CDA8}" type="pres">
      <dgm:prSet presAssocID="{C2E9E08C-C520-4750-9A46-099873830BC9}" presName="hierChild4" presStyleCnt="0"/>
      <dgm:spPr/>
    </dgm:pt>
    <dgm:pt modelId="{8FB92146-00F4-4711-B047-DF4AF7DA2428}" type="pres">
      <dgm:prSet presAssocID="{C2E9E08C-C520-4750-9A46-099873830BC9}" presName="hierChild5" presStyleCnt="0"/>
      <dgm:spPr/>
    </dgm:pt>
    <dgm:pt modelId="{8C360EE2-F346-4B31-8BE1-778BD356B530}" type="pres">
      <dgm:prSet presAssocID="{4CFCB267-0565-4290-B0EC-F2168D38F6BB}" presName="Name37" presStyleLbl="parChTrans1D4" presStyleIdx="7" presStyleCnt="22"/>
      <dgm:spPr/>
    </dgm:pt>
    <dgm:pt modelId="{00C10E2C-5A79-41C7-9B08-960BDFBE1E89}" type="pres">
      <dgm:prSet presAssocID="{D9CF4831-4D8A-4996-892B-AA36EF6FBE83}" presName="hierRoot2" presStyleCnt="0">
        <dgm:presLayoutVars>
          <dgm:hierBranch val="init"/>
        </dgm:presLayoutVars>
      </dgm:prSet>
      <dgm:spPr/>
    </dgm:pt>
    <dgm:pt modelId="{53DC5299-A961-4045-9728-9BCEF1C1F93A}" type="pres">
      <dgm:prSet presAssocID="{D9CF4831-4D8A-4996-892B-AA36EF6FBE83}" presName="rootComposite" presStyleCnt="0"/>
      <dgm:spPr/>
    </dgm:pt>
    <dgm:pt modelId="{B34A1642-CEBF-46F2-858A-A5AC9D29A251}" type="pres">
      <dgm:prSet presAssocID="{D9CF4831-4D8A-4996-892B-AA36EF6FBE83}" presName="rootText" presStyleLbl="node4" presStyleIdx="7" presStyleCnt="22">
        <dgm:presLayoutVars>
          <dgm:chPref val="3"/>
        </dgm:presLayoutVars>
      </dgm:prSet>
      <dgm:spPr>
        <a:xfrm>
          <a:off x="17682337" y="5350400"/>
          <a:ext cx="1447625" cy="723812"/>
        </a:xfrm>
        <a:prstGeom prst="rect">
          <a:avLst/>
        </a:prstGeom>
      </dgm:spPr>
    </dgm:pt>
    <dgm:pt modelId="{C177A9A8-E895-4E4D-B4CD-57B719BD41D4}" type="pres">
      <dgm:prSet presAssocID="{D9CF4831-4D8A-4996-892B-AA36EF6FBE83}" presName="rootConnector" presStyleLbl="node4" presStyleIdx="7" presStyleCnt="22"/>
      <dgm:spPr/>
    </dgm:pt>
    <dgm:pt modelId="{9BFEAE1B-597E-4FE5-B472-B760F2F00363}" type="pres">
      <dgm:prSet presAssocID="{D9CF4831-4D8A-4996-892B-AA36EF6FBE83}" presName="hierChild4" presStyleCnt="0"/>
      <dgm:spPr/>
    </dgm:pt>
    <dgm:pt modelId="{E13E61C8-DA6D-4911-B1C7-6EB1CC635FCB}" type="pres">
      <dgm:prSet presAssocID="{D9CF4831-4D8A-4996-892B-AA36EF6FBE83}" presName="hierChild5" presStyleCnt="0"/>
      <dgm:spPr/>
    </dgm:pt>
    <dgm:pt modelId="{61A6C384-661D-4488-AD5D-768B4A947FBD}" type="pres">
      <dgm:prSet presAssocID="{D9DCBD92-CF2D-4FA3-9650-A94983E94475}" presName="hierChild5" presStyleCnt="0"/>
      <dgm:spPr/>
    </dgm:pt>
    <dgm:pt modelId="{3A9512E9-E1C5-4380-BA7C-8E54B5E137DF}" type="pres">
      <dgm:prSet presAssocID="{1182CA2F-4565-428E-AE54-DA4AC822DEC1}" presName="Name37" presStyleLbl="parChTrans1D3" presStyleIdx="14" presStyleCnt="29"/>
      <dgm:spPr/>
    </dgm:pt>
    <dgm:pt modelId="{075A8305-3775-48CC-A7D3-4320ADDF26A5}" type="pres">
      <dgm:prSet presAssocID="{D5E38E4B-FED5-4A0A-B8AA-8728BED387A3}" presName="hierRoot2" presStyleCnt="0">
        <dgm:presLayoutVars>
          <dgm:hierBranch val="init"/>
        </dgm:presLayoutVars>
      </dgm:prSet>
      <dgm:spPr/>
    </dgm:pt>
    <dgm:pt modelId="{914A0770-4145-43FC-8249-A757D3507335}" type="pres">
      <dgm:prSet presAssocID="{D5E38E4B-FED5-4A0A-B8AA-8728BED387A3}" presName="rootComposite" presStyleCnt="0"/>
      <dgm:spPr/>
    </dgm:pt>
    <dgm:pt modelId="{4CB3CC10-420D-4678-B4A5-F650FAA65CFC}" type="pres">
      <dgm:prSet presAssocID="{D5E38E4B-FED5-4A0A-B8AA-8728BED387A3}" presName="rootText" presStyleLbl="node3" presStyleIdx="14" presStyleCnt="29">
        <dgm:presLayoutVars>
          <dgm:chPref val="3"/>
        </dgm:presLayoutVars>
      </dgm:prSet>
      <dgm:spPr/>
    </dgm:pt>
    <dgm:pt modelId="{E962E456-3173-4AC8-9388-5565756FFDF6}" type="pres">
      <dgm:prSet presAssocID="{D5E38E4B-FED5-4A0A-B8AA-8728BED387A3}" presName="rootConnector" presStyleLbl="node3" presStyleIdx="14" presStyleCnt="29"/>
      <dgm:spPr/>
    </dgm:pt>
    <dgm:pt modelId="{7E0C7BB9-5BB2-4E5A-B8D7-6F7CFC60ED3A}" type="pres">
      <dgm:prSet presAssocID="{D5E38E4B-FED5-4A0A-B8AA-8728BED387A3}" presName="hierChild4" presStyleCnt="0"/>
      <dgm:spPr/>
    </dgm:pt>
    <dgm:pt modelId="{C53932D4-51E7-41F5-AE16-C6CBB114DFEA}" type="pres">
      <dgm:prSet presAssocID="{E5DFCF2D-8524-4D8E-AB8B-E3229044C96F}" presName="Name37" presStyleLbl="parChTrans1D4" presStyleIdx="8" presStyleCnt="22"/>
      <dgm:spPr/>
    </dgm:pt>
    <dgm:pt modelId="{79CB2B5B-3697-4993-BCA7-F0EA057118BB}" type="pres">
      <dgm:prSet presAssocID="{B3F45023-E1E3-43C0-B67F-AD1E7AC51078}" presName="hierRoot2" presStyleCnt="0">
        <dgm:presLayoutVars>
          <dgm:hierBranch val="init"/>
        </dgm:presLayoutVars>
      </dgm:prSet>
      <dgm:spPr/>
    </dgm:pt>
    <dgm:pt modelId="{72A685EF-7D18-4EA0-BAEB-26A2161DFE0B}" type="pres">
      <dgm:prSet presAssocID="{B3F45023-E1E3-43C0-B67F-AD1E7AC51078}" presName="rootComposite" presStyleCnt="0"/>
      <dgm:spPr/>
    </dgm:pt>
    <dgm:pt modelId="{4AD3C1C4-D9EA-4B51-B2F8-F5F336E1219A}" type="pres">
      <dgm:prSet presAssocID="{B3F45023-E1E3-43C0-B67F-AD1E7AC51078}" presName="rootText" presStyleLbl="node4" presStyleIdx="8" presStyleCnt="22">
        <dgm:presLayoutVars>
          <dgm:chPref val="3"/>
        </dgm:presLayoutVars>
      </dgm:prSet>
      <dgm:spPr/>
    </dgm:pt>
    <dgm:pt modelId="{4FD3DBF8-676D-4E03-B8F9-806C982C4A66}" type="pres">
      <dgm:prSet presAssocID="{B3F45023-E1E3-43C0-B67F-AD1E7AC51078}" presName="rootConnector" presStyleLbl="node4" presStyleIdx="8" presStyleCnt="22"/>
      <dgm:spPr/>
    </dgm:pt>
    <dgm:pt modelId="{2E82E7AF-352D-4745-8180-60B75AAE4DAE}" type="pres">
      <dgm:prSet presAssocID="{B3F45023-E1E3-43C0-B67F-AD1E7AC51078}" presName="hierChild4" presStyleCnt="0"/>
      <dgm:spPr/>
    </dgm:pt>
    <dgm:pt modelId="{FB51DC32-34A1-4F42-91BE-E05D99339116}" type="pres">
      <dgm:prSet presAssocID="{B3F45023-E1E3-43C0-B67F-AD1E7AC51078}" presName="hierChild5" presStyleCnt="0"/>
      <dgm:spPr/>
    </dgm:pt>
    <dgm:pt modelId="{4B5F0485-FDA7-4D9C-98A6-40C2F37F02BB}" type="pres">
      <dgm:prSet presAssocID="{828019C1-8BDA-454A-A3F5-71B5DF66CD64}" presName="Name37" presStyleLbl="parChTrans1D4" presStyleIdx="9" presStyleCnt="22"/>
      <dgm:spPr/>
    </dgm:pt>
    <dgm:pt modelId="{6EC0B0F7-8A93-4A92-9B7A-6ECE916CAA34}" type="pres">
      <dgm:prSet presAssocID="{A9373C89-A434-40DE-9EF2-FFE68B81A36D}" presName="hierRoot2" presStyleCnt="0">
        <dgm:presLayoutVars>
          <dgm:hierBranch val="init"/>
        </dgm:presLayoutVars>
      </dgm:prSet>
      <dgm:spPr/>
    </dgm:pt>
    <dgm:pt modelId="{14714591-B173-4678-BC80-56EF4926B375}" type="pres">
      <dgm:prSet presAssocID="{A9373C89-A434-40DE-9EF2-FFE68B81A36D}" presName="rootComposite" presStyleCnt="0"/>
      <dgm:spPr/>
    </dgm:pt>
    <dgm:pt modelId="{4736BEC2-0C40-40BF-8DF3-286961834EA7}" type="pres">
      <dgm:prSet presAssocID="{A9373C89-A434-40DE-9EF2-FFE68B81A36D}" presName="rootText" presStyleLbl="node4" presStyleIdx="9" presStyleCnt="22">
        <dgm:presLayoutVars>
          <dgm:chPref val="3"/>
        </dgm:presLayoutVars>
      </dgm:prSet>
      <dgm:spPr>
        <a:xfrm>
          <a:off x="19433964" y="4322586"/>
          <a:ext cx="1447625" cy="723812"/>
        </a:xfrm>
        <a:prstGeom prst="rect">
          <a:avLst/>
        </a:prstGeom>
      </dgm:spPr>
    </dgm:pt>
    <dgm:pt modelId="{89A4DAE4-CFE4-449D-A679-3B7197902A9C}" type="pres">
      <dgm:prSet presAssocID="{A9373C89-A434-40DE-9EF2-FFE68B81A36D}" presName="rootConnector" presStyleLbl="node4" presStyleIdx="9" presStyleCnt="22"/>
      <dgm:spPr/>
    </dgm:pt>
    <dgm:pt modelId="{C5ACE537-CD67-4F24-93BF-8BD391731C7B}" type="pres">
      <dgm:prSet presAssocID="{A9373C89-A434-40DE-9EF2-FFE68B81A36D}" presName="hierChild4" presStyleCnt="0"/>
      <dgm:spPr/>
    </dgm:pt>
    <dgm:pt modelId="{976E3F8F-5C58-4CBD-BC72-6B5077BF238D}" type="pres">
      <dgm:prSet presAssocID="{A9373C89-A434-40DE-9EF2-FFE68B81A36D}" presName="hierChild5" presStyleCnt="0"/>
      <dgm:spPr/>
    </dgm:pt>
    <dgm:pt modelId="{B2F1219C-A78F-42BB-B429-7DEAE8B92C66}" type="pres">
      <dgm:prSet presAssocID="{3A82848D-3BAD-4D07-B792-259C9C5739EB}" presName="Name37" presStyleLbl="parChTrans1D4" presStyleIdx="10" presStyleCnt="22"/>
      <dgm:spPr/>
    </dgm:pt>
    <dgm:pt modelId="{29F853D2-63AD-454C-9B63-81035298DC21}" type="pres">
      <dgm:prSet presAssocID="{62A597C2-3985-4DF1-B6A3-CD97CF04D85C}" presName="hierRoot2" presStyleCnt="0">
        <dgm:presLayoutVars>
          <dgm:hierBranch val="init"/>
        </dgm:presLayoutVars>
      </dgm:prSet>
      <dgm:spPr/>
    </dgm:pt>
    <dgm:pt modelId="{A9D1009D-D001-4599-B8E9-84199FF4DC76}" type="pres">
      <dgm:prSet presAssocID="{62A597C2-3985-4DF1-B6A3-CD97CF04D85C}" presName="rootComposite" presStyleCnt="0"/>
      <dgm:spPr/>
    </dgm:pt>
    <dgm:pt modelId="{73C266B3-99B9-4382-BF90-BDABFD1E5A51}" type="pres">
      <dgm:prSet presAssocID="{62A597C2-3985-4DF1-B6A3-CD97CF04D85C}" presName="rootText" presStyleLbl="node4" presStyleIdx="10" presStyleCnt="22">
        <dgm:presLayoutVars>
          <dgm:chPref val="3"/>
        </dgm:presLayoutVars>
      </dgm:prSet>
      <dgm:spPr>
        <a:xfrm>
          <a:off x="19433964" y="5350400"/>
          <a:ext cx="1447625" cy="723812"/>
        </a:xfrm>
        <a:prstGeom prst="rect">
          <a:avLst/>
        </a:prstGeom>
      </dgm:spPr>
    </dgm:pt>
    <dgm:pt modelId="{F34C430D-0204-44B3-9360-2EC5B73B16B9}" type="pres">
      <dgm:prSet presAssocID="{62A597C2-3985-4DF1-B6A3-CD97CF04D85C}" presName="rootConnector" presStyleLbl="node4" presStyleIdx="10" presStyleCnt="22"/>
      <dgm:spPr/>
    </dgm:pt>
    <dgm:pt modelId="{75E78DBC-2EA2-4887-A360-073684F23275}" type="pres">
      <dgm:prSet presAssocID="{62A597C2-3985-4DF1-B6A3-CD97CF04D85C}" presName="hierChild4" presStyleCnt="0"/>
      <dgm:spPr/>
    </dgm:pt>
    <dgm:pt modelId="{3A7C0646-B75D-4724-ACF3-112E57C6EDA6}" type="pres">
      <dgm:prSet presAssocID="{62A597C2-3985-4DF1-B6A3-CD97CF04D85C}" presName="hierChild5" presStyleCnt="0"/>
      <dgm:spPr/>
    </dgm:pt>
    <dgm:pt modelId="{8CDCB8B8-B9F5-4D9F-938A-73D933864FEF}" type="pres">
      <dgm:prSet presAssocID="{D5E38E4B-FED5-4A0A-B8AA-8728BED387A3}" presName="hierChild5" presStyleCnt="0"/>
      <dgm:spPr/>
    </dgm:pt>
    <dgm:pt modelId="{17D474F9-9821-44CF-BEF6-87284DE07F9A}" type="pres">
      <dgm:prSet presAssocID="{A3A6548B-7989-414C-9983-AC46E8F7CE35}" presName="Name37" presStyleLbl="parChTrans1D3" presStyleIdx="15" presStyleCnt="29"/>
      <dgm:spPr/>
    </dgm:pt>
    <dgm:pt modelId="{5153194D-8A93-4E4F-98F4-5B50DC8C140F}" type="pres">
      <dgm:prSet presAssocID="{49CE9B73-FF7C-46DD-AFBB-FC2285FBD282}" presName="hierRoot2" presStyleCnt="0">
        <dgm:presLayoutVars>
          <dgm:hierBranch val="init"/>
        </dgm:presLayoutVars>
      </dgm:prSet>
      <dgm:spPr/>
    </dgm:pt>
    <dgm:pt modelId="{F5067FEE-90CC-4E1F-9685-428428F4EB7C}" type="pres">
      <dgm:prSet presAssocID="{49CE9B73-FF7C-46DD-AFBB-FC2285FBD282}" presName="rootComposite" presStyleCnt="0"/>
      <dgm:spPr/>
    </dgm:pt>
    <dgm:pt modelId="{4D13BE0A-F7BA-4CA8-BD93-F4FADAA580D5}" type="pres">
      <dgm:prSet presAssocID="{49CE9B73-FF7C-46DD-AFBB-FC2285FBD282}" presName="rootText" presStyleLbl="node3" presStyleIdx="15" presStyleCnt="29">
        <dgm:presLayoutVars>
          <dgm:chPref val="3"/>
        </dgm:presLayoutVars>
      </dgm:prSet>
      <dgm:spPr>
        <a:xfrm>
          <a:off x="18196244" y="2266957"/>
          <a:ext cx="1447625" cy="723812"/>
        </a:xfrm>
        <a:prstGeom prst="rect">
          <a:avLst/>
        </a:prstGeom>
      </dgm:spPr>
    </dgm:pt>
    <dgm:pt modelId="{DE9C25BD-0E81-47FF-A428-33BAE32CC21B}" type="pres">
      <dgm:prSet presAssocID="{49CE9B73-FF7C-46DD-AFBB-FC2285FBD282}" presName="rootConnector" presStyleLbl="node3" presStyleIdx="15" presStyleCnt="29"/>
      <dgm:spPr/>
    </dgm:pt>
    <dgm:pt modelId="{F5F4A910-87DF-4B1C-9295-93F4CD17F9BB}" type="pres">
      <dgm:prSet presAssocID="{49CE9B73-FF7C-46DD-AFBB-FC2285FBD282}" presName="hierChild4" presStyleCnt="0"/>
      <dgm:spPr/>
    </dgm:pt>
    <dgm:pt modelId="{8729922B-8410-45C7-BD1F-B82B6A10B4C1}" type="pres">
      <dgm:prSet presAssocID="{D6BD0BF4-0FB2-4001-BAF4-817E7CA3C2B3}" presName="Name37" presStyleLbl="parChTrans1D4" presStyleIdx="11" presStyleCnt="22"/>
      <dgm:spPr/>
    </dgm:pt>
    <dgm:pt modelId="{C5AD4931-0769-48FA-AB20-BEC3EF34FA1B}" type="pres">
      <dgm:prSet presAssocID="{28501417-7E4B-40FC-B34B-7E3432507401}" presName="hierRoot2" presStyleCnt="0">
        <dgm:presLayoutVars>
          <dgm:hierBranch val="init"/>
        </dgm:presLayoutVars>
      </dgm:prSet>
      <dgm:spPr/>
    </dgm:pt>
    <dgm:pt modelId="{DD7BB592-1048-4502-A8EA-26260F319A3B}" type="pres">
      <dgm:prSet presAssocID="{28501417-7E4B-40FC-B34B-7E3432507401}" presName="rootComposite" presStyleCnt="0"/>
      <dgm:spPr/>
    </dgm:pt>
    <dgm:pt modelId="{8960F92D-6710-4733-9101-FF9C418BFCE2}" type="pres">
      <dgm:prSet presAssocID="{28501417-7E4B-40FC-B34B-7E3432507401}" presName="rootText" presStyleLbl="node4" presStyleIdx="11" presStyleCnt="22">
        <dgm:presLayoutVars>
          <dgm:chPref val="3"/>
        </dgm:presLayoutVars>
      </dgm:prSet>
      <dgm:spPr>
        <a:xfrm>
          <a:off x="21077406" y="5607960"/>
          <a:ext cx="1818701" cy="909350"/>
        </a:xfrm>
        <a:prstGeom prst="rect">
          <a:avLst/>
        </a:prstGeom>
      </dgm:spPr>
    </dgm:pt>
    <dgm:pt modelId="{38F5F1BB-4CCC-48A6-9414-F8BDF79F6E71}" type="pres">
      <dgm:prSet presAssocID="{28501417-7E4B-40FC-B34B-7E3432507401}" presName="rootConnector" presStyleLbl="node4" presStyleIdx="11" presStyleCnt="22"/>
      <dgm:spPr/>
    </dgm:pt>
    <dgm:pt modelId="{DB4E2AC9-04F8-4A1B-BA2B-898228D5C0E6}" type="pres">
      <dgm:prSet presAssocID="{28501417-7E4B-40FC-B34B-7E3432507401}" presName="hierChild4" presStyleCnt="0"/>
      <dgm:spPr/>
    </dgm:pt>
    <dgm:pt modelId="{8701C64A-9432-4744-9315-0178BBC85A1B}" type="pres">
      <dgm:prSet presAssocID="{28501417-7E4B-40FC-B34B-7E3432507401}" presName="hierChild5" presStyleCnt="0"/>
      <dgm:spPr/>
    </dgm:pt>
    <dgm:pt modelId="{25F04E9B-14E7-4897-ACBA-1EE0C7B63372}" type="pres">
      <dgm:prSet presAssocID="{F0FECEE8-DCD5-4678-9C8B-437B099A8302}" presName="Name37" presStyleLbl="parChTrans1D4" presStyleIdx="12" presStyleCnt="22"/>
      <dgm:spPr/>
    </dgm:pt>
    <dgm:pt modelId="{B9A5EFCE-774D-44FE-911C-08EE1B0F4EBD}" type="pres">
      <dgm:prSet presAssocID="{9681D347-D36D-4FED-96D1-DB31A3688FA1}" presName="hierRoot2" presStyleCnt="0">
        <dgm:presLayoutVars>
          <dgm:hierBranch val="init"/>
        </dgm:presLayoutVars>
      </dgm:prSet>
      <dgm:spPr/>
    </dgm:pt>
    <dgm:pt modelId="{A1DCD787-EF77-4895-924F-FC8F2F21E5EC}" type="pres">
      <dgm:prSet presAssocID="{9681D347-D36D-4FED-96D1-DB31A3688FA1}" presName="rootComposite" presStyleCnt="0"/>
      <dgm:spPr/>
    </dgm:pt>
    <dgm:pt modelId="{F175B4F7-A830-47B6-9FDB-33D7012AA289}" type="pres">
      <dgm:prSet presAssocID="{9681D347-D36D-4FED-96D1-DB31A3688FA1}" presName="rootText" presStyleLbl="node4" presStyleIdx="12" presStyleCnt="22">
        <dgm:presLayoutVars>
          <dgm:chPref val="3"/>
        </dgm:presLayoutVars>
      </dgm:prSet>
      <dgm:spPr>
        <a:xfrm>
          <a:off x="21077406" y="6899238"/>
          <a:ext cx="1818701" cy="909350"/>
        </a:xfrm>
        <a:prstGeom prst="rect">
          <a:avLst/>
        </a:prstGeom>
      </dgm:spPr>
    </dgm:pt>
    <dgm:pt modelId="{0DD62A43-6295-4500-8D43-F54B5202C827}" type="pres">
      <dgm:prSet presAssocID="{9681D347-D36D-4FED-96D1-DB31A3688FA1}" presName="rootConnector" presStyleLbl="node4" presStyleIdx="12" presStyleCnt="22"/>
      <dgm:spPr/>
    </dgm:pt>
    <dgm:pt modelId="{5D87845A-145F-4050-8F91-1DAFFCD40764}" type="pres">
      <dgm:prSet presAssocID="{9681D347-D36D-4FED-96D1-DB31A3688FA1}" presName="hierChild4" presStyleCnt="0"/>
      <dgm:spPr/>
    </dgm:pt>
    <dgm:pt modelId="{F6246A22-39B9-423B-A5B5-516F1330F09A}" type="pres">
      <dgm:prSet presAssocID="{9681D347-D36D-4FED-96D1-DB31A3688FA1}" presName="hierChild5" presStyleCnt="0"/>
      <dgm:spPr/>
    </dgm:pt>
    <dgm:pt modelId="{7AA9BCAD-A462-48B1-AEA0-0FDB35664C37}" type="pres">
      <dgm:prSet presAssocID="{7C8371B9-B552-4E17-AA77-DFDE57563D36}" presName="Name37" presStyleLbl="parChTrans1D4" presStyleIdx="13" presStyleCnt="22"/>
      <dgm:spPr/>
    </dgm:pt>
    <dgm:pt modelId="{9CB014E8-F23B-40D4-9876-B10B65995F25}" type="pres">
      <dgm:prSet presAssocID="{35A27B8C-710F-4E4E-AF7C-044AA5B9CDF3}" presName="hierRoot2" presStyleCnt="0">
        <dgm:presLayoutVars>
          <dgm:hierBranch val="init"/>
        </dgm:presLayoutVars>
      </dgm:prSet>
      <dgm:spPr/>
    </dgm:pt>
    <dgm:pt modelId="{5C222F87-ADA6-4071-8263-EA76B8EC9067}" type="pres">
      <dgm:prSet presAssocID="{35A27B8C-710F-4E4E-AF7C-044AA5B9CDF3}" presName="rootComposite" presStyleCnt="0"/>
      <dgm:spPr/>
    </dgm:pt>
    <dgm:pt modelId="{712C2E01-37E5-4DEB-B68F-BD78FE2A6155}" type="pres">
      <dgm:prSet presAssocID="{35A27B8C-710F-4E4E-AF7C-044AA5B9CDF3}" presName="rootText" presStyleLbl="node4" presStyleIdx="13" presStyleCnt="22">
        <dgm:presLayoutVars>
          <dgm:chPref val="3"/>
        </dgm:presLayoutVars>
      </dgm:prSet>
      <dgm:spPr>
        <a:xfrm>
          <a:off x="21077406" y="8190516"/>
          <a:ext cx="1818701" cy="909350"/>
        </a:xfrm>
        <a:prstGeom prst="rect">
          <a:avLst/>
        </a:prstGeom>
      </dgm:spPr>
    </dgm:pt>
    <dgm:pt modelId="{35D51D3C-C8B4-431E-BDF8-29C5079437E7}" type="pres">
      <dgm:prSet presAssocID="{35A27B8C-710F-4E4E-AF7C-044AA5B9CDF3}" presName="rootConnector" presStyleLbl="node4" presStyleIdx="13" presStyleCnt="22"/>
      <dgm:spPr/>
    </dgm:pt>
    <dgm:pt modelId="{4413B30B-7D57-4338-8527-73B15FEA5D23}" type="pres">
      <dgm:prSet presAssocID="{35A27B8C-710F-4E4E-AF7C-044AA5B9CDF3}" presName="hierChild4" presStyleCnt="0"/>
      <dgm:spPr/>
    </dgm:pt>
    <dgm:pt modelId="{F091A9A0-D9C2-4FEB-966F-62DE616311B6}" type="pres">
      <dgm:prSet presAssocID="{35A27B8C-710F-4E4E-AF7C-044AA5B9CDF3}" presName="hierChild5" presStyleCnt="0"/>
      <dgm:spPr/>
    </dgm:pt>
    <dgm:pt modelId="{5F23906A-B5FB-4517-B688-C3565106117A}" type="pres">
      <dgm:prSet presAssocID="{49CE9B73-FF7C-46DD-AFBB-FC2285FBD282}" presName="hierChild5" presStyleCnt="0"/>
      <dgm:spPr/>
    </dgm:pt>
    <dgm:pt modelId="{03864CF9-7B53-4B08-8E2A-D1D6CFCD74A7}" type="pres">
      <dgm:prSet presAssocID="{0E0D5914-9733-4438-B53B-E54AED87BD25}" presName="hierChild5" presStyleCnt="0"/>
      <dgm:spPr/>
    </dgm:pt>
    <dgm:pt modelId="{F6CA2E08-DA89-44CA-B45A-CC6DD5DC335C}" type="pres">
      <dgm:prSet presAssocID="{244DD4FF-C8BF-40AA-8BE8-88B857889572}" presName="Name37" presStyleLbl="parChTrans1D2" presStyleIdx="5" presStyleCnt="10"/>
      <dgm:spPr/>
    </dgm:pt>
    <dgm:pt modelId="{27F5EE29-829F-48F9-BEF1-953698781E63}" type="pres">
      <dgm:prSet presAssocID="{C07DE72C-9BBD-4BF2-9868-B1DF3C8A2835}" presName="hierRoot2" presStyleCnt="0">
        <dgm:presLayoutVars>
          <dgm:hierBranch val="init"/>
        </dgm:presLayoutVars>
      </dgm:prSet>
      <dgm:spPr/>
    </dgm:pt>
    <dgm:pt modelId="{43FF6CA8-BC3E-41C1-A499-9338E36FCA13}" type="pres">
      <dgm:prSet presAssocID="{C07DE72C-9BBD-4BF2-9868-B1DF3C8A2835}" presName="rootComposite" presStyleCnt="0"/>
      <dgm:spPr/>
    </dgm:pt>
    <dgm:pt modelId="{A84581FB-A875-4A18-9086-E2C8C62ED638}" type="pres">
      <dgm:prSet presAssocID="{C07DE72C-9BBD-4BF2-9868-B1DF3C8A2835}" presName="rootText" presStyleLbl="node2" presStyleIdx="5" presStyleCnt="10" custLinFactNeighborX="0" custLinFactNeighborY="3370">
        <dgm:presLayoutVars>
          <dgm:chPref val="3"/>
        </dgm:presLayoutVars>
      </dgm:prSet>
      <dgm:spPr>
        <a:xfrm>
          <a:off x="22624553" y="1207397"/>
          <a:ext cx="1447625" cy="723812"/>
        </a:xfrm>
        <a:prstGeom prst="rect">
          <a:avLst/>
        </a:prstGeom>
      </dgm:spPr>
    </dgm:pt>
    <dgm:pt modelId="{E3AABD0F-D25D-4DC7-A500-796D89C92259}" type="pres">
      <dgm:prSet presAssocID="{C07DE72C-9BBD-4BF2-9868-B1DF3C8A2835}" presName="rootConnector" presStyleLbl="node2" presStyleIdx="5" presStyleCnt="10"/>
      <dgm:spPr/>
    </dgm:pt>
    <dgm:pt modelId="{FED01DBB-C19D-40DC-8B29-B8159ECDAACE}" type="pres">
      <dgm:prSet presAssocID="{C07DE72C-9BBD-4BF2-9868-B1DF3C8A2835}" presName="hierChild4" presStyleCnt="0"/>
      <dgm:spPr/>
    </dgm:pt>
    <dgm:pt modelId="{D612BD2B-6DEA-48CD-80D9-DC7DDCC6D555}" type="pres">
      <dgm:prSet presAssocID="{CE1E6D1A-5491-4AFC-AC38-12490E395605}" presName="Name37" presStyleLbl="parChTrans1D3" presStyleIdx="16" presStyleCnt="29"/>
      <dgm:spPr/>
    </dgm:pt>
    <dgm:pt modelId="{F57BBBC5-35FD-4B09-BB08-6705B2537105}" type="pres">
      <dgm:prSet presAssocID="{BBC0D196-8F41-431A-9896-93F27C1DBC3B}" presName="hierRoot2" presStyleCnt="0">
        <dgm:presLayoutVars>
          <dgm:hierBranch val="init"/>
        </dgm:presLayoutVars>
      </dgm:prSet>
      <dgm:spPr/>
    </dgm:pt>
    <dgm:pt modelId="{69DAE17D-4D6E-49E3-9487-23EAFDE64EBF}" type="pres">
      <dgm:prSet presAssocID="{BBC0D196-8F41-431A-9896-93F27C1DBC3B}" presName="rootComposite" presStyleCnt="0"/>
      <dgm:spPr/>
    </dgm:pt>
    <dgm:pt modelId="{9D16184B-EE33-4C2E-A67B-3E1CA8E8ED69}" type="pres">
      <dgm:prSet presAssocID="{BBC0D196-8F41-431A-9896-93F27C1DBC3B}" presName="rootText" presStyleLbl="node3" presStyleIdx="16" presStyleCnt="29">
        <dgm:presLayoutVars>
          <dgm:chPref val="3"/>
        </dgm:presLayoutVars>
      </dgm:prSet>
      <dgm:spPr>
        <a:xfrm>
          <a:off x="19947871" y="2266957"/>
          <a:ext cx="1447625" cy="723812"/>
        </a:xfrm>
        <a:prstGeom prst="rect">
          <a:avLst/>
        </a:prstGeom>
      </dgm:spPr>
    </dgm:pt>
    <dgm:pt modelId="{C6311FAD-F5AB-4ED2-A2DD-0AFC9E6BEC0D}" type="pres">
      <dgm:prSet presAssocID="{BBC0D196-8F41-431A-9896-93F27C1DBC3B}" presName="rootConnector" presStyleLbl="node3" presStyleIdx="16" presStyleCnt="29"/>
      <dgm:spPr/>
    </dgm:pt>
    <dgm:pt modelId="{B5524059-7949-4677-8120-688B05EC4FEC}" type="pres">
      <dgm:prSet presAssocID="{BBC0D196-8F41-431A-9896-93F27C1DBC3B}" presName="hierChild4" presStyleCnt="0"/>
      <dgm:spPr/>
    </dgm:pt>
    <dgm:pt modelId="{05D13BCE-4D37-4602-AC79-0C4DED70AAA2}" type="pres">
      <dgm:prSet presAssocID="{211704C1-AAD3-4864-94FC-2B6320152294}" presName="Name37" presStyleLbl="parChTrans1D4" presStyleIdx="14" presStyleCnt="22"/>
      <dgm:spPr/>
    </dgm:pt>
    <dgm:pt modelId="{63613EE2-B851-4EAB-9CD9-9EB122C0C55F}" type="pres">
      <dgm:prSet presAssocID="{90D1C9F8-CB77-480D-9FBB-EB042A6F735B}" presName="hierRoot2" presStyleCnt="0">
        <dgm:presLayoutVars>
          <dgm:hierBranch val="init"/>
        </dgm:presLayoutVars>
      </dgm:prSet>
      <dgm:spPr/>
    </dgm:pt>
    <dgm:pt modelId="{74431886-3867-44A0-ACAE-4B8D5C672208}" type="pres">
      <dgm:prSet presAssocID="{90D1C9F8-CB77-480D-9FBB-EB042A6F735B}" presName="rootComposite" presStyleCnt="0"/>
      <dgm:spPr/>
    </dgm:pt>
    <dgm:pt modelId="{000AEE55-841D-4CDC-84D6-571C277C27B2}" type="pres">
      <dgm:prSet presAssocID="{90D1C9F8-CB77-480D-9FBB-EB042A6F735B}" presName="rootText" presStyleLbl="node4" presStyleIdx="14" presStyleCnt="22">
        <dgm:presLayoutVars>
          <dgm:chPref val="3"/>
        </dgm:presLayoutVars>
      </dgm:prSet>
      <dgm:spPr>
        <a:xfrm>
          <a:off x="23278034" y="5607960"/>
          <a:ext cx="1818701" cy="909350"/>
        </a:xfrm>
        <a:prstGeom prst="rect">
          <a:avLst/>
        </a:prstGeom>
      </dgm:spPr>
    </dgm:pt>
    <dgm:pt modelId="{C826F48B-A244-4CBB-90F0-3B11D4632D5F}" type="pres">
      <dgm:prSet presAssocID="{90D1C9F8-CB77-480D-9FBB-EB042A6F735B}" presName="rootConnector" presStyleLbl="node4" presStyleIdx="14" presStyleCnt="22"/>
      <dgm:spPr/>
    </dgm:pt>
    <dgm:pt modelId="{786C3A20-10FB-4EFC-9C83-10CD03A79EAB}" type="pres">
      <dgm:prSet presAssocID="{90D1C9F8-CB77-480D-9FBB-EB042A6F735B}" presName="hierChild4" presStyleCnt="0"/>
      <dgm:spPr/>
    </dgm:pt>
    <dgm:pt modelId="{4D698ACD-4ADD-44EC-AFB7-707A3991E0F1}" type="pres">
      <dgm:prSet presAssocID="{90D1C9F8-CB77-480D-9FBB-EB042A6F735B}" presName="hierChild5" presStyleCnt="0"/>
      <dgm:spPr/>
    </dgm:pt>
    <dgm:pt modelId="{9F57DD76-3327-421E-9AA2-4690A2D9A58C}" type="pres">
      <dgm:prSet presAssocID="{2E30F0D8-4269-462B-A8B4-E10E06F29B1C}" presName="Name37" presStyleLbl="parChTrans1D4" presStyleIdx="15" presStyleCnt="22"/>
      <dgm:spPr/>
    </dgm:pt>
    <dgm:pt modelId="{79C5DBF9-1920-4C5F-98F4-E578E5C4C537}" type="pres">
      <dgm:prSet presAssocID="{348E782C-9E57-44D4-AA0C-9489BC0241A0}" presName="hierRoot2" presStyleCnt="0">
        <dgm:presLayoutVars>
          <dgm:hierBranch val="init"/>
        </dgm:presLayoutVars>
      </dgm:prSet>
      <dgm:spPr/>
    </dgm:pt>
    <dgm:pt modelId="{F7F33ADE-6B54-46B7-A519-730321731922}" type="pres">
      <dgm:prSet presAssocID="{348E782C-9E57-44D4-AA0C-9489BC0241A0}" presName="rootComposite" presStyleCnt="0"/>
      <dgm:spPr/>
    </dgm:pt>
    <dgm:pt modelId="{928AF409-C90D-43FC-821F-FDD0663BA22E}" type="pres">
      <dgm:prSet presAssocID="{348E782C-9E57-44D4-AA0C-9489BC0241A0}" presName="rootText" presStyleLbl="node4" presStyleIdx="15" presStyleCnt="22">
        <dgm:presLayoutVars>
          <dgm:chPref val="3"/>
        </dgm:presLayoutVars>
      </dgm:prSet>
      <dgm:spPr>
        <a:xfrm>
          <a:off x="17758993" y="6856069"/>
          <a:ext cx="1387190" cy="693595"/>
        </a:xfrm>
        <a:prstGeom prst="rect">
          <a:avLst/>
        </a:prstGeom>
      </dgm:spPr>
    </dgm:pt>
    <dgm:pt modelId="{9E1BC5C8-587F-47D5-A060-FD2F476F3BBF}" type="pres">
      <dgm:prSet presAssocID="{348E782C-9E57-44D4-AA0C-9489BC0241A0}" presName="rootConnector" presStyleLbl="node4" presStyleIdx="15" presStyleCnt="22"/>
      <dgm:spPr/>
    </dgm:pt>
    <dgm:pt modelId="{74C1270F-D3A4-48CD-81DB-E1255E98B412}" type="pres">
      <dgm:prSet presAssocID="{348E782C-9E57-44D4-AA0C-9489BC0241A0}" presName="hierChild4" presStyleCnt="0"/>
      <dgm:spPr/>
    </dgm:pt>
    <dgm:pt modelId="{D5F9E769-3F79-4FA1-9F8F-A4C32AE80D93}" type="pres">
      <dgm:prSet presAssocID="{348E782C-9E57-44D4-AA0C-9489BC0241A0}" presName="hierChild5" presStyleCnt="0"/>
      <dgm:spPr/>
    </dgm:pt>
    <dgm:pt modelId="{49A98DCB-BD2B-41C4-B805-B05DBA5F7BF0}" type="pres">
      <dgm:prSet presAssocID="{F5F45B82-5909-497D-8820-AA12D2C4A68E}" presName="Name37" presStyleLbl="parChTrans1D4" presStyleIdx="16" presStyleCnt="22"/>
      <dgm:spPr/>
    </dgm:pt>
    <dgm:pt modelId="{C31BCFE3-5DAF-4EC7-A750-BD6D19DE84DC}" type="pres">
      <dgm:prSet presAssocID="{C589DDB4-2E67-44CB-9CC5-AE32D79BB260}" presName="hierRoot2" presStyleCnt="0">
        <dgm:presLayoutVars>
          <dgm:hierBranch val="init"/>
        </dgm:presLayoutVars>
      </dgm:prSet>
      <dgm:spPr/>
    </dgm:pt>
    <dgm:pt modelId="{9B42AE26-75CC-4D8A-B474-0EBCB05AFC81}" type="pres">
      <dgm:prSet presAssocID="{C589DDB4-2E67-44CB-9CC5-AE32D79BB260}" presName="rootComposite" presStyleCnt="0"/>
      <dgm:spPr/>
    </dgm:pt>
    <dgm:pt modelId="{4A47CF1E-D4CF-497D-9511-5A52B879A58E}" type="pres">
      <dgm:prSet presAssocID="{C589DDB4-2E67-44CB-9CC5-AE32D79BB260}" presName="rootText" presStyleLbl="node4" presStyleIdx="16" presStyleCnt="22">
        <dgm:presLayoutVars>
          <dgm:chPref val="3"/>
        </dgm:presLayoutVars>
      </dgm:prSet>
      <dgm:spPr>
        <a:xfrm>
          <a:off x="17758993" y="7840974"/>
          <a:ext cx="1387190" cy="693595"/>
        </a:xfrm>
        <a:prstGeom prst="rect">
          <a:avLst/>
        </a:prstGeom>
      </dgm:spPr>
    </dgm:pt>
    <dgm:pt modelId="{62B20F7A-9EED-4C50-9CD8-9F388A597277}" type="pres">
      <dgm:prSet presAssocID="{C589DDB4-2E67-44CB-9CC5-AE32D79BB260}" presName="rootConnector" presStyleLbl="node4" presStyleIdx="16" presStyleCnt="22"/>
      <dgm:spPr/>
    </dgm:pt>
    <dgm:pt modelId="{3D375608-E6A8-41EE-8DF1-4C5EBA6C91C9}" type="pres">
      <dgm:prSet presAssocID="{C589DDB4-2E67-44CB-9CC5-AE32D79BB260}" presName="hierChild4" presStyleCnt="0"/>
      <dgm:spPr/>
    </dgm:pt>
    <dgm:pt modelId="{96DF3A7A-0F51-4CC8-9F55-25FF983A8AC4}" type="pres">
      <dgm:prSet presAssocID="{C589DDB4-2E67-44CB-9CC5-AE32D79BB260}" presName="hierChild5" presStyleCnt="0"/>
      <dgm:spPr/>
    </dgm:pt>
    <dgm:pt modelId="{20A822FA-4E46-426C-82AB-88F973E97E8D}" type="pres">
      <dgm:prSet presAssocID="{BBC0D196-8F41-431A-9896-93F27C1DBC3B}" presName="hierChild5" presStyleCnt="0"/>
      <dgm:spPr/>
    </dgm:pt>
    <dgm:pt modelId="{0E50084D-F8C9-44AD-A198-A9D6E197E2F1}" type="pres">
      <dgm:prSet presAssocID="{C07DE72C-9BBD-4BF2-9868-B1DF3C8A2835}" presName="hierChild5" presStyleCnt="0"/>
      <dgm:spPr/>
    </dgm:pt>
    <dgm:pt modelId="{31964B16-8E59-4EB8-9EA5-274690798DCD}" type="pres">
      <dgm:prSet presAssocID="{27CAA9D9-4772-45F9-9D95-A8FA2306D666}" presName="Name37" presStyleLbl="parChTrans1D2" presStyleIdx="6" presStyleCnt="10"/>
      <dgm:spPr/>
    </dgm:pt>
    <dgm:pt modelId="{97C2FA15-6D29-49ED-A789-BE19888417C3}" type="pres">
      <dgm:prSet presAssocID="{A7D8441C-B55E-4780-9598-7D1CEC7960F2}" presName="hierRoot2" presStyleCnt="0">
        <dgm:presLayoutVars>
          <dgm:hierBranch val="init"/>
        </dgm:presLayoutVars>
      </dgm:prSet>
      <dgm:spPr/>
    </dgm:pt>
    <dgm:pt modelId="{88842DDB-EFD9-4AEA-BB72-72AF41E87949}" type="pres">
      <dgm:prSet presAssocID="{A7D8441C-B55E-4780-9598-7D1CEC7960F2}" presName="rootComposite" presStyleCnt="0"/>
      <dgm:spPr/>
    </dgm:pt>
    <dgm:pt modelId="{C8665063-10AA-4E35-A832-A4FCDCD72BF4}" type="pres">
      <dgm:prSet presAssocID="{A7D8441C-B55E-4780-9598-7D1CEC7960F2}" presName="rootText" presStyleLbl="node2" presStyleIdx="6" presStyleCnt="10" custScaleX="174292">
        <dgm:presLayoutVars>
          <dgm:chPref val="3"/>
        </dgm:presLayoutVars>
      </dgm:prSet>
      <dgm:spPr>
        <a:xfrm>
          <a:off x="25450610" y="2976885"/>
          <a:ext cx="1849950" cy="924975"/>
        </a:xfrm>
        <a:prstGeom prst="rect">
          <a:avLst/>
        </a:prstGeom>
      </dgm:spPr>
    </dgm:pt>
    <dgm:pt modelId="{C5AFA7D3-DB47-4CAE-B8B5-42EEF2097A2D}" type="pres">
      <dgm:prSet presAssocID="{A7D8441C-B55E-4780-9598-7D1CEC7960F2}" presName="rootConnector" presStyleLbl="node2" presStyleIdx="6" presStyleCnt="10"/>
      <dgm:spPr/>
    </dgm:pt>
    <dgm:pt modelId="{1AE5AD28-E4A5-438C-A871-4D946785E274}" type="pres">
      <dgm:prSet presAssocID="{A7D8441C-B55E-4780-9598-7D1CEC7960F2}" presName="hierChild4" presStyleCnt="0"/>
      <dgm:spPr/>
    </dgm:pt>
    <dgm:pt modelId="{A02F809A-6153-4F56-BFDD-1E6AAAA59D99}" type="pres">
      <dgm:prSet presAssocID="{49F0ABCA-626D-4EAD-8D91-509E38EB3BEC}" presName="Name37" presStyleLbl="parChTrans1D3" presStyleIdx="17" presStyleCnt="29"/>
      <dgm:spPr/>
    </dgm:pt>
    <dgm:pt modelId="{87AB0E1D-B944-4C43-A6E5-61355E0A6E60}" type="pres">
      <dgm:prSet presAssocID="{2AD9DFD9-FF42-40D3-A347-616CDF00209B}" presName="hierRoot2" presStyleCnt="0">
        <dgm:presLayoutVars>
          <dgm:hierBranch val="init"/>
        </dgm:presLayoutVars>
      </dgm:prSet>
      <dgm:spPr/>
    </dgm:pt>
    <dgm:pt modelId="{9805CBAD-F944-4F26-BAFE-899D59A73BFC}" type="pres">
      <dgm:prSet presAssocID="{2AD9DFD9-FF42-40D3-A347-616CDF00209B}" presName="rootComposite" presStyleCnt="0"/>
      <dgm:spPr/>
    </dgm:pt>
    <dgm:pt modelId="{91E5273D-636C-4A5C-BB34-EEDC595394A6}" type="pres">
      <dgm:prSet presAssocID="{2AD9DFD9-FF42-40D3-A347-616CDF00209B}" presName="rootText" presStyleLbl="node3" presStyleIdx="17" presStyleCnt="29">
        <dgm:presLayoutVars>
          <dgm:chPref val="3"/>
        </dgm:presLayoutVars>
      </dgm:prSet>
      <dgm:spPr>
        <a:xfrm>
          <a:off x="19090695" y="4886259"/>
          <a:ext cx="1387190" cy="693595"/>
        </a:xfrm>
        <a:prstGeom prst="rect">
          <a:avLst/>
        </a:prstGeom>
      </dgm:spPr>
    </dgm:pt>
    <dgm:pt modelId="{0609D6E5-1EE9-481D-8E3D-4CC2459AEA67}" type="pres">
      <dgm:prSet presAssocID="{2AD9DFD9-FF42-40D3-A347-616CDF00209B}" presName="rootConnector" presStyleLbl="node3" presStyleIdx="17" presStyleCnt="29"/>
      <dgm:spPr/>
    </dgm:pt>
    <dgm:pt modelId="{35C6C110-61FE-468F-B8D5-406EA07FD9ED}" type="pres">
      <dgm:prSet presAssocID="{2AD9DFD9-FF42-40D3-A347-616CDF00209B}" presName="hierChild4" presStyleCnt="0"/>
      <dgm:spPr/>
    </dgm:pt>
    <dgm:pt modelId="{A378FA47-6164-4280-87EF-CAEBC6BE3A3B}" type="pres">
      <dgm:prSet presAssocID="{A1659C20-29A2-4486-A0DF-587A9939B621}" presName="Name37" presStyleLbl="parChTrans1D4" presStyleIdx="17" presStyleCnt="22"/>
      <dgm:spPr/>
    </dgm:pt>
    <dgm:pt modelId="{8759EEB5-4441-4CC1-8EE4-1AD2E6A649C9}" type="pres">
      <dgm:prSet presAssocID="{970EEFA4-C91D-4794-9DDD-D3DE98BC48CB}" presName="hierRoot2" presStyleCnt="0">
        <dgm:presLayoutVars>
          <dgm:hierBranch val="init"/>
        </dgm:presLayoutVars>
      </dgm:prSet>
      <dgm:spPr/>
    </dgm:pt>
    <dgm:pt modelId="{C7E3E721-67E4-465F-A216-9F9EAFE3028C}" type="pres">
      <dgm:prSet presAssocID="{970EEFA4-C91D-4794-9DDD-D3DE98BC48CB}" presName="rootComposite" presStyleCnt="0"/>
      <dgm:spPr/>
    </dgm:pt>
    <dgm:pt modelId="{FD8C97B0-21A2-401B-9A42-2C02BC7BA393}" type="pres">
      <dgm:prSet presAssocID="{970EEFA4-C91D-4794-9DDD-D3DE98BC48CB}" presName="rootText" presStyleLbl="node4" presStyleIdx="17" presStyleCnt="22">
        <dgm:presLayoutVars>
          <dgm:chPref val="3"/>
        </dgm:presLayoutVars>
      </dgm:prSet>
      <dgm:spPr>
        <a:xfrm>
          <a:off x="19437493" y="5871164"/>
          <a:ext cx="1387190" cy="693595"/>
        </a:xfrm>
        <a:prstGeom prst="rect">
          <a:avLst/>
        </a:prstGeom>
      </dgm:spPr>
    </dgm:pt>
    <dgm:pt modelId="{BB233E32-FD84-4385-98E4-E0DA889C615D}" type="pres">
      <dgm:prSet presAssocID="{970EEFA4-C91D-4794-9DDD-D3DE98BC48CB}" presName="rootConnector" presStyleLbl="node4" presStyleIdx="17" presStyleCnt="22"/>
      <dgm:spPr/>
    </dgm:pt>
    <dgm:pt modelId="{848B9901-5308-4B3C-937E-CA748B970F78}" type="pres">
      <dgm:prSet presAssocID="{970EEFA4-C91D-4794-9DDD-D3DE98BC48CB}" presName="hierChild4" presStyleCnt="0"/>
      <dgm:spPr/>
    </dgm:pt>
    <dgm:pt modelId="{1CDC019C-DD29-4E28-BE5B-9B5CCB51807E}" type="pres">
      <dgm:prSet presAssocID="{970EEFA4-C91D-4794-9DDD-D3DE98BC48CB}" presName="hierChild5" presStyleCnt="0"/>
      <dgm:spPr/>
    </dgm:pt>
    <dgm:pt modelId="{85F3F930-E3AE-451F-A239-C54FFD70829B}" type="pres">
      <dgm:prSet presAssocID="{2AD9DFD9-FF42-40D3-A347-616CDF00209B}" presName="hierChild5" presStyleCnt="0"/>
      <dgm:spPr/>
    </dgm:pt>
    <dgm:pt modelId="{5F0F02A3-0231-4D27-BDE2-73BC35AB9A79}" type="pres">
      <dgm:prSet presAssocID="{6EB3A023-DF18-456F-8742-709BC29A6D90}" presName="Name37" presStyleLbl="parChTrans1D3" presStyleIdx="18" presStyleCnt="29"/>
      <dgm:spPr/>
    </dgm:pt>
    <dgm:pt modelId="{B1F92D7A-E49A-4ACA-8932-418ED34EE098}" type="pres">
      <dgm:prSet presAssocID="{420E026A-B0F1-4F79-AE92-6FB2FB30A7D5}" presName="hierRoot2" presStyleCnt="0">
        <dgm:presLayoutVars>
          <dgm:hierBranch val="init"/>
        </dgm:presLayoutVars>
      </dgm:prSet>
      <dgm:spPr/>
    </dgm:pt>
    <dgm:pt modelId="{93DE2F1F-5D32-4E73-988D-60DB3E9192E4}" type="pres">
      <dgm:prSet presAssocID="{420E026A-B0F1-4F79-AE92-6FB2FB30A7D5}" presName="rootComposite" presStyleCnt="0"/>
      <dgm:spPr/>
    </dgm:pt>
    <dgm:pt modelId="{4B3402E5-BFFB-42A8-91AE-5EE8F9C4A891}" type="pres">
      <dgm:prSet presAssocID="{420E026A-B0F1-4F79-AE92-6FB2FB30A7D5}" presName="rootText" presStyleLbl="node3" presStyleIdx="18" presStyleCnt="29">
        <dgm:presLayoutVars>
          <dgm:chPref val="3"/>
        </dgm:presLayoutVars>
      </dgm:prSet>
      <dgm:spPr>
        <a:xfrm>
          <a:off x="20769195" y="4886259"/>
          <a:ext cx="1387190" cy="693595"/>
        </a:xfrm>
        <a:prstGeom prst="rect">
          <a:avLst/>
        </a:prstGeom>
      </dgm:spPr>
    </dgm:pt>
    <dgm:pt modelId="{B1B7933F-088C-4D7E-B3F8-B2A3B45DAAB8}" type="pres">
      <dgm:prSet presAssocID="{420E026A-B0F1-4F79-AE92-6FB2FB30A7D5}" presName="rootConnector" presStyleLbl="node3" presStyleIdx="18" presStyleCnt="29"/>
      <dgm:spPr/>
    </dgm:pt>
    <dgm:pt modelId="{6349A1DD-FED3-40A9-8247-69837E46C97E}" type="pres">
      <dgm:prSet presAssocID="{420E026A-B0F1-4F79-AE92-6FB2FB30A7D5}" presName="hierChild4" presStyleCnt="0"/>
      <dgm:spPr/>
    </dgm:pt>
    <dgm:pt modelId="{B035C85C-241B-47E3-8146-92FB9FF8220D}" type="pres">
      <dgm:prSet presAssocID="{420E026A-B0F1-4F79-AE92-6FB2FB30A7D5}" presName="hierChild5" presStyleCnt="0"/>
      <dgm:spPr/>
    </dgm:pt>
    <dgm:pt modelId="{59E8CCA1-FAF5-4C21-840D-09FDAAF0F484}" type="pres">
      <dgm:prSet presAssocID="{1511BF46-F7E7-417C-B9F2-BD3532FDAA44}" presName="Name37" presStyleLbl="parChTrans1D3" presStyleIdx="19" presStyleCnt="29"/>
      <dgm:spPr/>
    </dgm:pt>
    <dgm:pt modelId="{19DD3E82-06F3-4991-B887-E2122ECEDCCD}" type="pres">
      <dgm:prSet presAssocID="{AF707513-AC3B-416F-9558-6B37FEC32921}" presName="hierRoot2" presStyleCnt="0">
        <dgm:presLayoutVars>
          <dgm:hierBranch val="init"/>
        </dgm:presLayoutVars>
      </dgm:prSet>
      <dgm:spPr/>
    </dgm:pt>
    <dgm:pt modelId="{4DCE8572-5F78-4617-9AB0-E8F63B8F993F}" type="pres">
      <dgm:prSet presAssocID="{AF707513-AC3B-416F-9558-6B37FEC32921}" presName="rootComposite" presStyleCnt="0"/>
      <dgm:spPr/>
    </dgm:pt>
    <dgm:pt modelId="{37023CC4-17F7-43A7-AEBB-C1885EC6721B}" type="pres">
      <dgm:prSet presAssocID="{AF707513-AC3B-416F-9558-6B37FEC32921}" presName="rootText" presStyleLbl="node3" presStyleIdx="19" presStyleCnt="29">
        <dgm:presLayoutVars>
          <dgm:chPref val="3"/>
        </dgm:presLayoutVars>
      </dgm:prSet>
      <dgm:spPr>
        <a:xfrm>
          <a:off x="22447696" y="4886259"/>
          <a:ext cx="1387190" cy="693595"/>
        </a:xfrm>
        <a:prstGeom prst="rect">
          <a:avLst/>
        </a:prstGeom>
      </dgm:spPr>
    </dgm:pt>
    <dgm:pt modelId="{25D9F23B-2C1D-43D2-A5BD-C9336491F38D}" type="pres">
      <dgm:prSet presAssocID="{AF707513-AC3B-416F-9558-6B37FEC32921}" presName="rootConnector" presStyleLbl="node3" presStyleIdx="19" presStyleCnt="29"/>
      <dgm:spPr/>
    </dgm:pt>
    <dgm:pt modelId="{72CE0C9E-23B9-4623-86B4-5F911361A8B7}" type="pres">
      <dgm:prSet presAssocID="{AF707513-AC3B-416F-9558-6B37FEC32921}" presName="hierChild4" presStyleCnt="0"/>
      <dgm:spPr/>
    </dgm:pt>
    <dgm:pt modelId="{8740A7C3-4710-4315-B0E7-C681755D7470}" type="pres">
      <dgm:prSet presAssocID="{AF707513-AC3B-416F-9558-6B37FEC32921}" presName="hierChild5" presStyleCnt="0"/>
      <dgm:spPr/>
    </dgm:pt>
    <dgm:pt modelId="{66EC06F2-7929-47D7-B507-462C348D268C}" type="pres">
      <dgm:prSet presAssocID="{A7D8441C-B55E-4780-9598-7D1CEC7960F2}" presName="hierChild5" presStyleCnt="0"/>
      <dgm:spPr/>
    </dgm:pt>
    <dgm:pt modelId="{03156B07-59DA-49C8-8721-7655D94DAC36}" type="pres">
      <dgm:prSet presAssocID="{299BE8CA-8B21-4AEF-ADA9-97117DD0B39F}" presName="Name37" presStyleLbl="parChTrans1D2" presStyleIdx="7" presStyleCnt="10"/>
      <dgm:spPr/>
    </dgm:pt>
    <dgm:pt modelId="{F870D28E-9585-49B5-B986-530A52504E4E}" type="pres">
      <dgm:prSet presAssocID="{8DC0284B-2994-4181-BD5E-036527C76AC4}" presName="hierRoot2" presStyleCnt="0">
        <dgm:presLayoutVars>
          <dgm:hierBranch val="init"/>
        </dgm:presLayoutVars>
      </dgm:prSet>
      <dgm:spPr/>
    </dgm:pt>
    <dgm:pt modelId="{3731C0D0-EBBF-4F89-8EA6-93FAF15C45F7}" type="pres">
      <dgm:prSet presAssocID="{8DC0284B-2994-4181-BD5E-036527C76AC4}" presName="rootComposite" presStyleCnt="0"/>
      <dgm:spPr/>
    </dgm:pt>
    <dgm:pt modelId="{D4915702-F8CF-48E4-9CCB-C4139FFB171E}" type="pres">
      <dgm:prSet presAssocID="{8DC0284B-2994-4181-BD5E-036527C76AC4}" presName="rootText" presStyleLbl="node2" presStyleIdx="7" presStyleCnt="10" custAng="0" custLinFactX="20529" custLinFactNeighborX="100000" custLinFactNeighborY="-5022">
        <dgm:presLayoutVars>
          <dgm:chPref val="3"/>
        </dgm:presLayoutVars>
      </dgm:prSet>
      <dgm:spPr>
        <a:xfrm>
          <a:off x="27476662" y="3866521"/>
          <a:ext cx="1387190" cy="693595"/>
        </a:xfrm>
        <a:prstGeom prst="rect">
          <a:avLst/>
        </a:prstGeom>
      </dgm:spPr>
    </dgm:pt>
    <dgm:pt modelId="{29B4DC25-9D04-4EB0-B6C4-CDE81471BF01}" type="pres">
      <dgm:prSet presAssocID="{8DC0284B-2994-4181-BD5E-036527C76AC4}" presName="rootConnector" presStyleLbl="node2" presStyleIdx="7" presStyleCnt="10"/>
      <dgm:spPr/>
    </dgm:pt>
    <dgm:pt modelId="{BE3250E1-DEB7-4233-8FDD-F4A2493A0069}" type="pres">
      <dgm:prSet presAssocID="{8DC0284B-2994-4181-BD5E-036527C76AC4}" presName="hierChild4" presStyleCnt="0"/>
      <dgm:spPr/>
    </dgm:pt>
    <dgm:pt modelId="{BCCEF42F-00E0-457B-875C-8ADA2FD518D2}" type="pres">
      <dgm:prSet presAssocID="{0D00E017-D3D5-46D1-999A-7719EC3D4C6D}" presName="Name37" presStyleLbl="parChTrans1D3" presStyleIdx="20" presStyleCnt="29"/>
      <dgm:spPr/>
    </dgm:pt>
    <dgm:pt modelId="{2FF90E1A-2895-4F62-9D05-253BCFF7DEF3}" type="pres">
      <dgm:prSet presAssocID="{701483BD-27AA-4F8B-A3E5-11E43608E216}" presName="hierRoot2" presStyleCnt="0">
        <dgm:presLayoutVars>
          <dgm:hierBranch val="init"/>
        </dgm:presLayoutVars>
      </dgm:prSet>
      <dgm:spPr/>
    </dgm:pt>
    <dgm:pt modelId="{AEAE19F1-AD4A-4D6C-A7B6-18CB8A2871ED}" type="pres">
      <dgm:prSet presAssocID="{701483BD-27AA-4F8B-A3E5-11E43608E216}" presName="rootComposite" presStyleCnt="0"/>
      <dgm:spPr/>
    </dgm:pt>
    <dgm:pt modelId="{964E72DD-6757-42A5-8D16-7998E89614F7}" type="pres">
      <dgm:prSet presAssocID="{701483BD-27AA-4F8B-A3E5-11E43608E216}" presName="rootText" presStyleLbl="node3" presStyleIdx="20" presStyleCnt="29">
        <dgm:presLayoutVars>
          <dgm:chPref val="3"/>
        </dgm:presLayoutVars>
      </dgm:prSet>
      <dgm:spPr>
        <a:xfrm>
          <a:off x="24126196" y="4886259"/>
          <a:ext cx="1387190" cy="693595"/>
        </a:xfrm>
        <a:prstGeom prst="rect">
          <a:avLst/>
        </a:prstGeom>
      </dgm:spPr>
    </dgm:pt>
    <dgm:pt modelId="{B02EAF3B-1521-4871-9CAC-AED92269A89D}" type="pres">
      <dgm:prSet presAssocID="{701483BD-27AA-4F8B-A3E5-11E43608E216}" presName="rootConnector" presStyleLbl="node3" presStyleIdx="20" presStyleCnt="29"/>
      <dgm:spPr/>
    </dgm:pt>
    <dgm:pt modelId="{BA77E08B-514B-4C43-9040-C088EFE4C5BC}" type="pres">
      <dgm:prSet presAssocID="{701483BD-27AA-4F8B-A3E5-11E43608E216}" presName="hierChild4" presStyleCnt="0"/>
      <dgm:spPr/>
    </dgm:pt>
    <dgm:pt modelId="{ADD621F4-5574-47B9-904C-8734E2F79AE1}" type="pres">
      <dgm:prSet presAssocID="{701483BD-27AA-4F8B-A3E5-11E43608E216}" presName="hierChild5" presStyleCnt="0"/>
      <dgm:spPr/>
    </dgm:pt>
    <dgm:pt modelId="{202A9406-D97E-455D-8D8E-E2D6EB0D17A7}" type="pres">
      <dgm:prSet presAssocID="{28A11BAF-04BE-47EE-B081-1696A41C0F1F}" presName="Name37" presStyleLbl="parChTrans1D3" presStyleIdx="21" presStyleCnt="29"/>
      <dgm:spPr/>
    </dgm:pt>
    <dgm:pt modelId="{E84F2F07-C826-4BA3-9055-FBD81C8A3407}" type="pres">
      <dgm:prSet presAssocID="{0C2D4EF3-226C-4637-A496-5025A0614D79}" presName="hierRoot2" presStyleCnt="0">
        <dgm:presLayoutVars>
          <dgm:hierBranch val="init"/>
        </dgm:presLayoutVars>
      </dgm:prSet>
      <dgm:spPr/>
    </dgm:pt>
    <dgm:pt modelId="{ADDA0E0E-5F21-4534-AAE3-CA44A7C0D3EE}" type="pres">
      <dgm:prSet presAssocID="{0C2D4EF3-226C-4637-A496-5025A0614D79}" presName="rootComposite" presStyleCnt="0"/>
      <dgm:spPr/>
    </dgm:pt>
    <dgm:pt modelId="{62F6E062-30AB-4C5C-96E3-B9022F7A08A3}" type="pres">
      <dgm:prSet presAssocID="{0C2D4EF3-226C-4637-A496-5025A0614D79}" presName="rootText" presStyleLbl="node3" presStyleIdx="21" presStyleCnt="29">
        <dgm:presLayoutVars>
          <dgm:chPref val="3"/>
        </dgm:presLayoutVars>
      </dgm:prSet>
      <dgm:spPr>
        <a:xfrm>
          <a:off x="25804696" y="4886259"/>
          <a:ext cx="1387190" cy="693595"/>
        </a:xfrm>
        <a:prstGeom prst="rect">
          <a:avLst/>
        </a:prstGeom>
      </dgm:spPr>
    </dgm:pt>
    <dgm:pt modelId="{502837A2-91A9-4FCD-AFF0-DB9E2A998881}" type="pres">
      <dgm:prSet presAssocID="{0C2D4EF3-226C-4637-A496-5025A0614D79}" presName="rootConnector" presStyleLbl="node3" presStyleIdx="21" presStyleCnt="29"/>
      <dgm:spPr/>
    </dgm:pt>
    <dgm:pt modelId="{EA83FC21-77BA-4CB5-B8B8-B9DD18713714}" type="pres">
      <dgm:prSet presAssocID="{0C2D4EF3-226C-4637-A496-5025A0614D79}" presName="hierChild4" presStyleCnt="0"/>
      <dgm:spPr/>
    </dgm:pt>
    <dgm:pt modelId="{0315E9A6-0C1D-4749-BC8F-06FADED6F7C5}" type="pres">
      <dgm:prSet presAssocID="{0C2D4EF3-226C-4637-A496-5025A0614D79}" presName="hierChild5" presStyleCnt="0"/>
      <dgm:spPr/>
    </dgm:pt>
    <dgm:pt modelId="{F7FB0D15-FC5D-419E-AC88-AE3C4BCFBC52}" type="pres">
      <dgm:prSet presAssocID="{0FFBB908-0334-4CF4-9FFE-1417E3845736}" presName="Name37" presStyleLbl="parChTrans1D3" presStyleIdx="22" presStyleCnt="29"/>
      <dgm:spPr/>
    </dgm:pt>
    <dgm:pt modelId="{0D70EE09-3241-4EA5-8643-88D6E779A853}" type="pres">
      <dgm:prSet presAssocID="{36228F37-34A5-48C8-88CB-5A3EF9260555}" presName="hierRoot2" presStyleCnt="0">
        <dgm:presLayoutVars>
          <dgm:hierBranch val="init"/>
        </dgm:presLayoutVars>
      </dgm:prSet>
      <dgm:spPr/>
    </dgm:pt>
    <dgm:pt modelId="{87D5F6D3-021B-4B75-A241-FB4E1F6C1FA4}" type="pres">
      <dgm:prSet presAssocID="{36228F37-34A5-48C8-88CB-5A3EF9260555}" presName="rootComposite" presStyleCnt="0"/>
      <dgm:spPr/>
    </dgm:pt>
    <dgm:pt modelId="{03A8295B-84A8-4CA0-B1C1-1581942345AF}" type="pres">
      <dgm:prSet presAssocID="{36228F37-34A5-48C8-88CB-5A3EF9260555}" presName="rootText" presStyleLbl="node3" presStyleIdx="22" presStyleCnt="29">
        <dgm:presLayoutVars>
          <dgm:chPref val="3"/>
        </dgm:presLayoutVars>
      </dgm:prSet>
      <dgm:spPr>
        <a:xfrm>
          <a:off x="27483196" y="4886259"/>
          <a:ext cx="1387190" cy="693595"/>
        </a:xfrm>
        <a:prstGeom prst="rect">
          <a:avLst/>
        </a:prstGeom>
      </dgm:spPr>
    </dgm:pt>
    <dgm:pt modelId="{412FA177-E650-4400-8A30-D76C9ACAB3B8}" type="pres">
      <dgm:prSet presAssocID="{36228F37-34A5-48C8-88CB-5A3EF9260555}" presName="rootConnector" presStyleLbl="node3" presStyleIdx="22" presStyleCnt="29"/>
      <dgm:spPr/>
    </dgm:pt>
    <dgm:pt modelId="{31B920EF-CAB8-4487-BAE4-C8470DBF50CB}" type="pres">
      <dgm:prSet presAssocID="{36228F37-34A5-48C8-88CB-5A3EF9260555}" presName="hierChild4" presStyleCnt="0"/>
      <dgm:spPr/>
    </dgm:pt>
    <dgm:pt modelId="{6BF008B6-3598-43F1-B2F8-AD403F6DFA5C}" type="pres">
      <dgm:prSet presAssocID="{9EF1D56F-404C-4D16-9734-CA6081A2DE40}" presName="Name37" presStyleLbl="parChTrans1D4" presStyleIdx="18" presStyleCnt="22"/>
      <dgm:spPr/>
    </dgm:pt>
    <dgm:pt modelId="{7571857C-7278-4C61-AD7A-656794C9F824}" type="pres">
      <dgm:prSet presAssocID="{60632654-6003-4E2D-BB3F-B32702522E81}" presName="hierRoot2" presStyleCnt="0">
        <dgm:presLayoutVars>
          <dgm:hierBranch val="init"/>
        </dgm:presLayoutVars>
      </dgm:prSet>
      <dgm:spPr/>
    </dgm:pt>
    <dgm:pt modelId="{85B892AD-B937-4A8E-8E1A-B4078B946BFC}" type="pres">
      <dgm:prSet presAssocID="{60632654-6003-4E2D-BB3F-B32702522E81}" presName="rootComposite" presStyleCnt="0"/>
      <dgm:spPr/>
    </dgm:pt>
    <dgm:pt modelId="{67C1A94B-0916-43D3-97A5-98267C297766}" type="pres">
      <dgm:prSet presAssocID="{60632654-6003-4E2D-BB3F-B32702522E81}" presName="rootText" presStyleLbl="node4" presStyleIdx="18" presStyleCnt="22" custScaleY="133493">
        <dgm:presLayoutVars>
          <dgm:chPref val="3"/>
        </dgm:presLayoutVars>
      </dgm:prSet>
      <dgm:spPr>
        <a:xfrm>
          <a:off x="27829993" y="5871164"/>
          <a:ext cx="1387190" cy="693595"/>
        </a:xfrm>
        <a:prstGeom prst="rect">
          <a:avLst/>
        </a:prstGeom>
      </dgm:spPr>
    </dgm:pt>
    <dgm:pt modelId="{C44A066F-F130-492E-9441-D41A1A64B13C}" type="pres">
      <dgm:prSet presAssocID="{60632654-6003-4E2D-BB3F-B32702522E81}" presName="rootConnector" presStyleLbl="node4" presStyleIdx="18" presStyleCnt="22"/>
      <dgm:spPr/>
    </dgm:pt>
    <dgm:pt modelId="{BAAC8218-2D3B-4E9A-8833-52E90249F627}" type="pres">
      <dgm:prSet presAssocID="{60632654-6003-4E2D-BB3F-B32702522E81}" presName="hierChild4" presStyleCnt="0"/>
      <dgm:spPr/>
    </dgm:pt>
    <dgm:pt modelId="{FE4B8D5D-6FAE-46F5-9DD4-460D8B598527}" type="pres">
      <dgm:prSet presAssocID="{60632654-6003-4E2D-BB3F-B32702522E81}" presName="hierChild5" presStyleCnt="0"/>
      <dgm:spPr/>
    </dgm:pt>
    <dgm:pt modelId="{1E17C473-6E4D-42FF-AE7E-EBDCCB3F26DE}" type="pres">
      <dgm:prSet presAssocID="{9CBD7C76-C7D6-4DBC-A311-553FA397D74B}" presName="Name37" presStyleLbl="parChTrans1D4" presStyleIdx="19" presStyleCnt="22"/>
      <dgm:spPr/>
    </dgm:pt>
    <dgm:pt modelId="{293047A8-648B-40F0-859B-41CC72CEEB69}" type="pres">
      <dgm:prSet presAssocID="{060F3217-7C49-4826-805A-E22C20FF48BF}" presName="hierRoot2" presStyleCnt="0">
        <dgm:presLayoutVars>
          <dgm:hierBranch val="init"/>
        </dgm:presLayoutVars>
      </dgm:prSet>
      <dgm:spPr/>
    </dgm:pt>
    <dgm:pt modelId="{9530E081-2AFD-4601-89DA-460569798084}" type="pres">
      <dgm:prSet presAssocID="{060F3217-7C49-4826-805A-E22C20FF48BF}" presName="rootComposite" presStyleCnt="0"/>
      <dgm:spPr/>
    </dgm:pt>
    <dgm:pt modelId="{B1438BA4-CCF3-4B68-B137-2BE252B92DDA}" type="pres">
      <dgm:prSet presAssocID="{060F3217-7C49-4826-805A-E22C20FF48BF}" presName="rootText" presStyleLbl="node4" presStyleIdx="19" presStyleCnt="22">
        <dgm:presLayoutVars>
          <dgm:chPref val="3"/>
        </dgm:presLayoutVars>
      </dgm:prSet>
      <dgm:spPr>
        <a:xfrm>
          <a:off x="27829993" y="6856069"/>
          <a:ext cx="1387190" cy="693595"/>
        </a:xfrm>
        <a:prstGeom prst="rect">
          <a:avLst/>
        </a:prstGeom>
      </dgm:spPr>
    </dgm:pt>
    <dgm:pt modelId="{87A3F302-48EF-4E0F-B49C-1E773501EEEF}" type="pres">
      <dgm:prSet presAssocID="{060F3217-7C49-4826-805A-E22C20FF48BF}" presName="rootConnector" presStyleLbl="node4" presStyleIdx="19" presStyleCnt="22"/>
      <dgm:spPr/>
    </dgm:pt>
    <dgm:pt modelId="{A9576595-ED2D-4CE8-A5C6-1DBEE1BA517A}" type="pres">
      <dgm:prSet presAssocID="{060F3217-7C49-4826-805A-E22C20FF48BF}" presName="hierChild4" presStyleCnt="0"/>
      <dgm:spPr/>
    </dgm:pt>
    <dgm:pt modelId="{C3060B09-BAB4-4CF6-8327-DB1ADE702AF8}" type="pres">
      <dgm:prSet presAssocID="{060F3217-7C49-4826-805A-E22C20FF48BF}" presName="hierChild5" presStyleCnt="0"/>
      <dgm:spPr/>
    </dgm:pt>
    <dgm:pt modelId="{CD867425-85FB-464B-84FD-9AB91A2F216B}" type="pres">
      <dgm:prSet presAssocID="{36228F37-34A5-48C8-88CB-5A3EF9260555}" presName="hierChild5" presStyleCnt="0"/>
      <dgm:spPr/>
    </dgm:pt>
    <dgm:pt modelId="{5349AC4E-7C85-4535-98D8-961028F4C8B0}" type="pres">
      <dgm:prSet presAssocID="{8DC0284B-2994-4181-BD5E-036527C76AC4}" presName="hierChild5" presStyleCnt="0"/>
      <dgm:spPr/>
    </dgm:pt>
    <dgm:pt modelId="{75C342AC-1B91-4A47-B5BC-2A67032E85CD}" type="pres">
      <dgm:prSet presAssocID="{7BF15C27-0061-47EA-9B42-D2A948E6E979}" presName="Name37" presStyleLbl="parChTrans1D2" presStyleIdx="8" presStyleCnt="10"/>
      <dgm:spPr/>
    </dgm:pt>
    <dgm:pt modelId="{7FF014F4-5EEF-4573-BDA8-4DADB4183362}" type="pres">
      <dgm:prSet presAssocID="{81474DC1-9675-432E-A6EF-BA6686558EDE}" presName="hierRoot2" presStyleCnt="0">
        <dgm:presLayoutVars>
          <dgm:hierBranch val="init"/>
        </dgm:presLayoutVars>
      </dgm:prSet>
      <dgm:spPr/>
    </dgm:pt>
    <dgm:pt modelId="{FBBC34D9-3E18-4FBD-BB08-0E0FDDC6813C}" type="pres">
      <dgm:prSet presAssocID="{81474DC1-9675-432E-A6EF-BA6686558EDE}" presName="rootComposite" presStyleCnt="0"/>
      <dgm:spPr/>
    </dgm:pt>
    <dgm:pt modelId="{4FF0174F-76E4-49F9-A75D-759612FA7DF2}" type="pres">
      <dgm:prSet presAssocID="{81474DC1-9675-432E-A6EF-BA6686558EDE}" presName="rootText" presStyleLbl="node2" presStyleIdx="8" presStyleCnt="10">
        <dgm:presLayoutVars>
          <dgm:chPref val="3"/>
        </dgm:presLayoutVars>
      </dgm:prSet>
      <dgm:spPr>
        <a:xfrm>
          <a:off x="25295842" y="4288966"/>
          <a:ext cx="1137545" cy="568772"/>
        </a:xfrm>
        <a:prstGeom prst="rect">
          <a:avLst/>
        </a:prstGeom>
      </dgm:spPr>
    </dgm:pt>
    <dgm:pt modelId="{E3A55FD4-9FC9-4B09-8EEE-DF32AF9B01A7}" type="pres">
      <dgm:prSet presAssocID="{81474DC1-9675-432E-A6EF-BA6686558EDE}" presName="rootConnector" presStyleLbl="node2" presStyleIdx="8" presStyleCnt="10"/>
      <dgm:spPr/>
    </dgm:pt>
    <dgm:pt modelId="{D1F1B7B2-E192-482F-8021-4F1E49C26023}" type="pres">
      <dgm:prSet presAssocID="{81474DC1-9675-432E-A6EF-BA6686558EDE}" presName="hierChild4" presStyleCnt="0"/>
      <dgm:spPr/>
    </dgm:pt>
    <dgm:pt modelId="{D96D9CE2-88C8-4352-B6D4-082928633729}" type="pres">
      <dgm:prSet presAssocID="{2B21AADB-94FC-454D-8266-A5A7A2CB1921}" presName="Name37" presStyleLbl="parChTrans1D3" presStyleIdx="23" presStyleCnt="29"/>
      <dgm:spPr/>
    </dgm:pt>
    <dgm:pt modelId="{A1F6612D-8669-4D44-A16C-CCB310C02B6B}" type="pres">
      <dgm:prSet presAssocID="{8019AB13-6D20-429D-99DC-136A3BE0F0C4}" presName="hierRoot2" presStyleCnt="0">
        <dgm:presLayoutVars>
          <dgm:hierBranch val="init"/>
        </dgm:presLayoutVars>
      </dgm:prSet>
      <dgm:spPr/>
    </dgm:pt>
    <dgm:pt modelId="{9780172E-01B7-4088-935A-A4FDD69038EB}" type="pres">
      <dgm:prSet presAssocID="{8019AB13-6D20-429D-99DC-136A3BE0F0C4}" presName="rootComposite" presStyleCnt="0"/>
      <dgm:spPr/>
    </dgm:pt>
    <dgm:pt modelId="{50C5343B-0D70-4535-AA3E-400D57D1F755}" type="pres">
      <dgm:prSet presAssocID="{8019AB13-6D20-429D-99DC-136A3BE0F0C4}" presName="rootText" presStyleLbl="node3" presStyleIdx="23" presStyleCnt="29">
        <dgm:presLayoutVars>
          <dgm:chPref val="3"/>
        </dgm:presLayoutVars>
      </dgm:prSet>
      <dgm:spPr>
        <a:xfrm>
          <a:off x="23919412" y="5096623"/>
          <a:ext cx="1137545" cy="568772"/>
        </a:xfrm>
        <a:prstGeom prst="rect">
          <a:avLst/>
        </a:prstGeom>
      </dgm:spPr>
    </dgm:pt>
    <dgm:pt modelId="{499D1D89-1C88-4D8D-9DFD-6E771DC6B521}" type="pres">
      <dgm:prSet presAssocID="{8019AB13-6D20-429D-99DC-136A3BE0F0C4}" presName="rootConnector" presStyleLbl="node3" presStyleIdx="23" presStyleCnt="29"/>
      <dgm:spPr/>
    </dgm:pt>
    <dgm:pt modelId="{AC7ECEB6-4407-4646-9FBD-EE67BC7CC0EB}" type="pres">
      <dgm:prSet presAssocID="{8019AB13-6D20-429D-99DC-136A3BE0F0C4}" presName="hierChild4" presStyleCnt="0"/>
      <dgm:spPr/>
    </dgm:pt>
    <dgm:pt modelId="{03194CBB-9D16-4ADA-983E-AC46AB723779}" type="pres">
      <dgm:prSet presAssocID="{8ED092D5-D0C9-4D56-A6C0-7AD0D6762A78}" presName="Name37" presStyleLbl="parChTrans1D4" presStyleIdx="20" presStyleCnt="22"/>
      <dgm:spPr/>
    </dgm:pt>
    <dgm:pt modelId="{4A8FF792-9CE0-4D0A-9990-10C6495F904B}" type="pres">
      <dgm:prSet presAssocID="{857F6AB5-4E16-42DE-9B31-CE6BC0FBB1E0}" presName="hierRoot2" presStyleCnt="0">
        <dgm:presLayoutVars>
          <dgm:hierBranch val="init"/>
        </dgm:presLayoutVars>
      </dgm:prSet>
      <dgm:spPr/>
    </dgm:pt>
    <dgm:pt modelId="{D725E2DA-9740-4416-B651-3150E5B28A2E}" type="pres">
      <dgm:prSet presAssocID="{857F6AB5-4E16-42DE-9B31-CE6BC0FBB1E0}" presName="rootComposite" presStyleCnt="0"/>
      <dgm:spPr/>
    </dgm:pt>
    <dgm:pt modelId="{8E19AAD0-7B8C-4F0E-BEAE-DB341F672B8C}" type="pres">
      <dgm:prSet presAssocID="{857F6AB5-4E16-42DE-9B31-CE6BC0FBB1E0}" presName="rootText" presStyleLbl="node4" presStyleIdx="20" presStyleCnt="22" custScaleY="131469">
        <dgm:presLayoutVars>
          <dgm:chPref val="3"/>
        </dgm:presLayoutVars>
      </dgm:prSet>
      <dgm:spPr>
        <a:xfrm>
          <a:off x="24203799" y="5904280"/>
          <a:ext cx="1137545" cy="568772"/>
        </a:xfrm>
        <a:prstGeom prst="rect">
          <a:avLst/>
        </a:prstGeom>
      </dgm:spPr>
    </dgm:pt>
    <dgm:pt modelId="{47EBDF67-234B-4D09-A616-05E0C1B35D25}" type="pres">
      <dgm:prSet presAssocID="{857F6AB5-4E16-42DE-9B31-CE6BC0FBB1E0}" presName="rootConnector" presStyleLbl="node4" presStyleIdx="20" presStyleCnt="22"/>
      <dgm:spPr/>
    </dgm:pt>
    <dgm:pt modelId="{12D734A6-8D9A-4DA3-B540-34CC1EDF402A}" type="pres">
      <dgm:prSet presAssocID="{857F6AB5-4E16-42DE-9B31-CE6BC0FBB1E0}" presName="hierChild4" presStyleCnt="0"/>
      <dgm:spPr/>
    </dgm:pt>
    <dgm:pt modelId="{1787D573-AFCD-4750-9176-AB21B88349F1}" type="pres">
      <dgm:prSet presAssocID="{857F6AB5-4E16-42DE-9B31-CE6BC0FBB1E0}" presName="hierChild5" presStyleCnt="0"/>
      <dgm:spPr/>
    </dgm:pt>
    <dgm:pt modelId="{7595DB9A-EC5B-4A95-8F95-8F9F8762F513}" type="pres">
      <dgm:prSet presAssocID="{8019AB13-6D20-429D-99DC-136A3BE0F0C4}" presName="hierChild5" presStyleCnt="0"/>
      <dgm:spPr/>
    </dgm:pt>
    <dgm:pt modelId="{4C8BD852-A4E2-42C7-997F-A9B9AB24DC34}" type="pres">
      <dgm:prSet presAssocID="{619F0375-CDD7-4C99-95FA-0394E098555E}" presName="Name37" presStyleLbl="parChTrans1D3" presStyleIdx="24" presStyleCnt="29"/>
      <dgm:spPr/>
    </dgm:pt>
    <dgm:pt modelId="{A6D169AD-7CFD-49C2-BACF-8CC59C322FAF}" type="pres">
      <dgm:prSet presAssocID="{A5790AA9-A25C-4784-8775-BA71E09B2E17}" presName="hierRoot2" presStyleCnt="0">
        <dgm:presLayoutVars>
          <dgm:hierBranch val="init"/>
        </dgm:presLayoutVars>
      </dgm:prSet>
      <dgm:spPr/>
    </dgm:pt>
    <dgm:pt modelId="{62BDDF08-3AB2-426A-AF6E-1C74371E36D9}" type="pres">
      <dgm:prSet presAssocID="{A5790AA9-A25C-4784-8775-BA71E09B2E17}" presName="rootComposite" presStyleCnt="0"/>
      <dgm:spPr/>
    </dgm:pt>
    <dgm:pt modelId="{5389DC63-4E33-484C-AB02-72FC964A0FDF}" type="pres">
      <dgm:prSet presAssocID="{A5790AA9-A25C-4784-8775-BA71E09B2E17}" presName="rootText" presStyleLbl="node3" presStyleIdx="24" presStyleCnt="29">
        <dgm:presLayoutVars>
          <dgm:chPref val="3"/>
        </dgm:presLayoutVars>
      </dgm:prSet>
      <dgm:spPr>
        <a:xfrm>
          <a:off x="25295842" y="5096623"/>
          <a:ext cx="1137545" cy="568772"/>
        </a:xfrm>
        <a:prstGeom prst="rect">
          <a:avLst/>
        </a:prstGeom>
      </dgm:spPr>
    </dgm:pt>
    <dgm:pt modelId="{3072479A-09CE-4CBB-ACB0-E33C70C6146D}" type="pres">
      <dgm:prSet presAssocID="{A5790AA9-A25C-4784-8775-BA71E09B2E17}" presName="rootConnector" presStyleLbl="node3" presStyleIdx="24" presStyleCnt="29"/>
      <dgm:spPr/>
    </dgm:pt>
    <dgm:pt modelId="{F4C3C663-D454-42C5-8F12-3D05582002D7}" type="pres">
      <dgm:prSet presAssocID="{A5790AA9-A25C-4784-8775-BA71E09B2E17}" presName="hierChild4" presStyleCnt="0"/>
      <dgm:spPr/>
    </dgm:pt>
    <dgm:pt modelId="{6B56AF48-7369-47BB-8A37-8B3424A3D2DA}" type="pres">
      <dgm:prSet presAssocID="{A5790AA9-A25C-4784-8775-BA71E09B2E17}" presName="hierChild5" presStyleCnt="0"/>
      <dgm:spPr/>
    </dgm:pt>
    <dgm:pt modelId="{8A778F9A-A18B-4756-9FA7-3D8CE8C12B29}" type="pres">
      <dgm:prSet presAssocID="{2ED6A068-BA7F-48D7-974F-D17F3632CD17}" presName="Name37" presStyleLbl="parChTrans1D3" presStyleIdx="25" presStyleCnt="29"/>
      <dgm:spPr/>
    </dgm:pt>
    <dgm:pt modelId="{02DB9752-193B-4264-B5BD-2460BD1D0553}" type="pres">
      <dgm:prSet presAssocID="{BEBB6B44-5855-4428-B75D-885701B5A8EA}" presName="hierRoot2" presStyleCnt="0">
        <dgm:presLayoutVars>
          <dgm:hierBranch val="init"/>
        </dgm:presLayoutVars>
      </dgm:prSet>
      <dgm:spPr/>
    </dgm:pt>
    <dgm:pt modelId="{6197858A-81A9-42A0-BBA2-E2A3F468BAD8}" type="pres">
      <dgm:prSet presAssocID="{BEBB6B44-5855-4428-B75D-885701B5A8EA}" presName="rootComposite" presStyleCnt="0"/>
      <dgm:spPr/>
    </dgm:pt>
    <dgm:pt modelId="{240AF377-404A-4D29-BCFD-FDFA5E923E81}" type="pres">
      <dgm:prSet presAssocID="{BEBB6B44-5855-4428-B75D-885701B5A8EA}" presName="rootText" presStyleLbl="node3" presStyleIdx="25" presStyleCnt="29">
        <dgm:presLayoutVars>
          <dgm:chPref val="3"/>
        </dgm:presLayoutVars>
      </dgm:prSet>
      <dgm:spPr>
        <a:xfrm>
          <a:off x="26672271" y="5096623"/>
          <a:ext cx="1137545" cy="568772"/>
        </a:xfrm>
        <a:prstGeom prst="rect">
          <a:avLst/>
        </a:prstGeom>
      </dgm:spPr>
    </dgm:pt>
    <dgm:pt modelId="{4F773915-9A32-420C-AFD2-A7953EEE57B5}" type="pres">
      <dgm:prSet presAssocID="{BEBB6B44-5855-4428-B75D-885701B5A8EA}" presName="rootConnector" presStyleLbl="node3" presStyleIdx="25" presStyleCnt="29"/>
      <dgm:spPr/>
    </dgm:pt>
    <dgm:pt modelId="{A4A1712B-032D-495A-8D7A-1347996F70ED}" type="pres">
      <dgm:prSet presAssocID="{BEBB6B44-5855-4428-B75D-885701B5A8EA}" presName="hierChild4" presStyleCnt="0"/>
      <dgm:spPr/>
    </dgm:pt>
    <dgm:pt modelId="{077833AE-A285-4506-BA64-78C75218850D}" type="pres">
      <dgm:prSet presAssocID="{BEBB6B44-5855-4428-B75D-885701B5A8EA}" presName="hierChild5" presStyleCnt="0"/>
      <dgm:spPr/>
    </dgm:pt>
    <dgm:pt modelId="{A891F5A0-C82C-4CCC-B191-F82FB076D08A}" type="pres">
      <dgm:prSet presAssocID="{81474DC1-9675-432E-A6EF-BA6686558EDE}" presName="hierChild5" presStyleCnt="0"/>
      <dgm:spPr/>
    </dgm:pt>
    <dgm:pt modelId="{6D230203-2C46-4106-81D2-D4655651945F}" type="pres">
      <dgm:prSet presAssocID="{4E8E5799-D48D-46DA-B16B-77A41401E8E0}" presName="Name37" presStyleLbl="parChTrans1D2" presStyleIdx="9" presStyleCnt="10"/>
      <dgm:spPr/>
    </dgm:pt>
    <dgm:pt modelId="{0E15ED79-7793-4C1F-8BB2-A766EC5555D7}" type="pres">
      <dgm:prSet presAssocID="{73243CCA-A446-4C73-A8F2-FA1FD7785728}" presName="hierRoot2" presStyleCnt="0">
        <dgm:presLayoutVars>
          <dgm:hierBranch val="init"/>
        </dgm:presLayoutVars>
      </dgm:prSet>
      <dgm:spPr/>
    </dgm:pt>
    <dgm:pt modelId="{8B8642B7-BCC4-4271-B351-3987BE3C2A2C}" type="pres">
      <dgm:prSet presAssocID="{73243CCA-A446-4C73-A8F2-FA1FD7785728}" presName="rootComposite" presStyleCnt="0"/>
      <dgm:spPr/>
    </dgm:pt>
    <dgm:pt modelId="{4EA1C1B4-C871-4482-9E93-859B0D894F0B}" type="pres">
      <dgm:prSet presAssocID="{73243CCA-A446-4C73-A8F2-FA1FD7785728}" presName="rootText" presStyleLbl="node2" presStyleIdx="9" presStyleCnt="10">
        <dgm:presLayoutVars>
          <dgm:chPref val="3"/>
        </dgm:presLayoutVars>
      </dgm:prSet>
      <dgm:spPr>
        <a:xfrm>
          <a:off x="29425131" y="4288966"/>
          <a:ext cx="1137545" cy="568772"/>
        </a:xfrm>
        <a:prstGeom prst="rect">
          <a:avLst/>
        </a:prstGeom>
      </dgm:spPr>
    </dgm:pt>
    <dgm:pt modelId="{E7423CEA-6317-446E-A037-9E5016CE5F63}" type="pres">
      <dgm:prSet presAssocID="{73243CCA-A446-4C73-A8F2-FA1FD7785728}" presName="rootConnector" presStyleLbl="node2" presStyleIdx="9" presStyleCnt="10"/>
      <dgm:spPr/>
    </dgm:pt>
    <dgm:pt modelId="{D7804ABD-5417-4E15-A49C-C64785FE9FDC}" type="pres">
      <dgm:prSet presAssocID="{73243CCA-A446-4C73-A8F2-FA1FD7785728}" presName="hierChild4" presStyleCnt="0"/>
      <dgm:spPr/>
    </dgm:pt>
    <dgm:pt modelId="{C3BB375E-E2B3-4E02-BD56-09058A9CB153}" type="pres">
      <dgm:prSet presAssocID="{BB05355C-6EC1-4840-AF39-A94D72865F47}" presName="Name37" presStyleLbl="parChTrans1D3" presStyleIdx="26" presStyleCnt="29"/>
      <dgm:spPr/>
    </dgm:pt>
    <dgm:pt modelId="{CF0D7509-2117-4C0A-BCF1-6064115F99DD}" type="pres">
      <dgm:prSet presAssocID="{A5F57B00-D771-488F-BF7F-A1A63164E150}" presName="hierRoot2" presStyleCnt="0">
        <dgm:presLayoutVars>
          <dgm:hierBranch val="init"/>
        </dgm:presLayoutVars>
      </dgm:prSet>
      <dgm:spPr/>
    </dgm:pt>
    <dgm:pt modelId="{7DCA5DF6-6A26-4663-A8EC-A0A535BB947F}" type="pres">
      <dgm:prSet presAssocID="{A5F57B00-D771-488F-BF7F-A1A63164E150}" presName="rootComposite" presStyleCnt="0"/>
      <dgm:spPr/>
    </dgm:pt>
    <dgm:pt modelId="{2E67B228-0840-4EF8-8BC2-570E430ADC18}" type="pres">
      <dgm:prSet presAssocID="{A5F57B00-D771-488F-BF7F-A1A63164E150}" presName="rootText" presStyleLbl="node3" presStyleIdx="26" presStyleCnt="29">
        <dgm:presLayoutVars>
          <dgm:chPref val="3"/>
        </dgm:presLayoutVars>
      </dgm:prSet>
      <dgm:spPr>
        <a:xfrm>
          <a:off x="28048701" y="5096623"/>
          <a:ext cx="1137545" cy="568772"/>
        </a:xfrm>
        <a:prstGeom prst="rect">
          <a:avLst/>
        </a:prstGeom>
      </dgm:spPr>
    </dgm:pt>
    <dgm:pt modelId="{9E88FEFB-996E-4AE8-876D-108294729C80}" type="pres">
      <dgm:prSet presAssocID="{A5F57B00-D771-488F-BF7F-A1A63164E150}" presName="rootConnector" presStyleLbl="node3" presStyleIdx="26" presStyleCnt="29"/>
      <dgm:spPr/>
    </dgm:pt>
    <dgm:pt modelId="{D5A13EEE-4292-431A-9257-7E97E8BB47A2}" type="pres">
      <dgm:prSet presAssocID="{A5F57B00-D771-488F-BF7F-A1A63164E150}" presName="hierChild4" presStyleCnt="0"/>
      <dgm:spPr/>
    </dgm:pt>
    <dgm:pt modelId="{D7CC3820-B4C3-48D1-8D64-40556BADC947}" type="pres">
      <dgm:prSet presAssocID="{A5F57B00-D771-488F-BF7F-A1A63164E150}" presName="hierChild5" presStyleCnt="0"/>
      <dgm:spPr/>
    </dgm:pt>
    <dgm:pt modelId="{2E047303-90CE-4428-B3B8-D8E381A3BAC5}" type="pres">
      <dgm:prSet presAssocID="{0B2E88C3-463B-4363-A7EA-5724DB134821}" presName="Name37" presStyleLbl="parChTrans1D3" presStyleIdx="27" presStyleCnt="29"/>
      <dgm:spPr/>
    </dgm:pt>
    <dgm:pt modelId="{6DD46283-3938-425F-A010-77C71892B2D1}" type="pres">
      <dgm:prSet presAssocID="{CE790BE1-B5E0-4B1B-89BD-C83DF974DBA1}" presName="hierRoot2" presStyleCnt="0">
        <dgm:presLayoutVars>
          <dgm:hierBranch val="init"/>
        </dgm:presLayoutVars>
      </dgm:prSet>
      <dgm:spPr/>
    </dgm:pt>
    <dgm:pt modelId="{BC0A981F-C252-4E90-9C4D-840A53928651}" type="pres">
      <dgm:prSet presAssocID="{CE790BE1-B5E0-4B1B-89BD-C83DF974DBA1}" presName="rootComposite" presStyleCnt="0"/>
      <dgm:spPr/>
    </dgm:pt>
    <dgm:pt modelId="{08DC97B5-AFC0-4EC1-A25B-80A9D8DD5E36}" type="pres">
      <dgm:prSet presAssocID="{CE790BE1-B5E0-4B1B-89BD-C83DF974DBA1}" presName="rootText" presStyleLbl="node3" presStyleIdx="27" presStyleCnt="29">
        <dgm:presLayoutVars>
          <dgm:chPref val="3"/>
        </dgm:presLayoutVars>
      </dgm:prSet>
      <dgm:spPr>
        <a:xfrm>
          <a:off x="29425131" y="5096623"/>
          <a:ext cx="1137545" cy="568772"/>
        </a:xfrm>
        <a:prstGeom prst="rect">
          <a:avLst/>
        </a:prstGeom>
      </dgm:spPr>
    </dgm:pt>
    <dgm:pt modelId="{0F1B4B75-1918-4D8A-BF1B-33C6491E486D}" type="pres">
      <dgm:prSet presAssocID="{CE790BE1-B5E0-4B1B-89BD-C83DF974DBA1}" presName="rootConnector" presStyleLbl="node3" presStyleIdx="27" presStyleCnt="29"/>
      <dgm:spPr/>
    </dgm:pt>
    <dgm:pt modelId="{B1995294-DB21-430F-B954-C46B6ABE3E76}" type="pres">
      <dgm:prSet presAssocID="{CE790BE1-B5E0-4B1B-89BD-C83DF974DBA1}" presName="hierChild4" presStyleCnt="0"/>
      <dgm:spPr/>
    </dgm:pt>
    <dgm:pt modelId="{66658F60-8C89-4DC9-9A65-B96EBD10EE41}" type="pres">
      <dgm:prSet presAssocID="{CE790BE1-B5E0-4B1B-89BD-C83DF974DBA1}" presName="hierChild5" presStyleCnt="0"/>
      <dgm:spPr/>
    </dgm:pt>
    <dgm:pt modelId="{7708B10B-8365-4FC3-8DFB-B7F1161FAD25}" type="pres">
      <dgm:prSet presAssocID="{DDDBC0D4-9B61-4640-A4BA-9CD088494B2F}" presName="Name37" presStyleLbl="parChTrans1D3" presStyleIdx="28" presStyleCnt="29"/>
      <dgm:spPr/>
    </dgm:pt>
    <dgm:pt modelId="{9094DD12-621D-46FD-974D-EAA2DF2D5F2B}" type="pres">
      <dgm:prSet presAssocID="{B52E82DC-35C4-4166-8342-3490FD1B2C38}" presName="hierRoot2" presStyleCnt="0">
        <dgm:presLayoutVars>
          <dgm:hierBranch val="init"/>
        </dgm:presLayoutVars>
      </dgm:prSet>
      <dgm:spPr/>
    </dgm:pt>
    <dgm:pt modelId="{EAF85FD1-9A12-4DD7-8278-F261206DCC63}" type="pres">
      <dgm:prSet presAssocID="{B52E82DC-35C4-4166-8342-3490FD1B2C38}" presName="rootComposite" presStyleCnt="0"/>
      <dgm:spPr/>
    </dgm:pt>
    <dgm:pt modelId="{4032F45F-A62C-4232-9C7B-6556EC95FA28}" type="pres">
      <dgm:prSet presAssocID="{B52E82DC-35C4-4166-8342-3490FD1B2C38}" presName="rootText" presStyleLbl="node3" presStyleIdx="28" presStyleCnt="29">
        <dgm:presLayoutVars>
          <dgm:chPref val="3"/>
        </dgm:presLayoutVars>
      </dgm:prSet>
      <dgm:spPr>
        <a:xfrm>
          <a:off x="30801560" y="5096623"/>
          <a:ext cx="1137545" cy="568772"/>
        </a:xfrm>
        <a:prstGeom prst="rect">
          <a:avLst/>
        </a:prstGeom>
      </dgm:spPr>
    </dgm:pt>
    <dgm:pt modelId="{80873C25-9091-4FFD-86DE-29FAC970B106}" type="pres">
      <dgm:prSet presAssocID="{B52E82DC-35C4-4166-8342-3490FD1B2C38}" presName="rootConnector" presStyleLbl="node3" presStyleIdx="28" presStyleCnt="29"/>
      <dgm:spPr/>
    </dgm:pt>
    <dgm:pt modelId="{74358A05-CCA3-455C-B498-4C1B2EFA2261}" type="pres">
      <dgm:prSet presAssocID="{B52E82DC-35C4-4166-8342-3490FD1B2C38}" presName="hierChild4" presStyleCnt="0"/>
      <dgm:spPr/>
    </dgm:pt>
    <dgm:pt modelId="{261E2478-2167-421F-B432-32F2C19DA6B1}" type="pres">
      <dgm:prSet presAssocID="{CF2967D6-E400-4918-A0E5-58A3341322B7}" presName="Name37" presStyleLbl="parChTrans1D4" presStyleIdx="21" presStyleCnt="22"/>
      <dgm:spPr/>
    </dgm:pt>
    <dgm:pt modelId="{59A7133C-B09E-4DDD-8DA1-9918B48B8FD9}" type="pres">
      <dgm:prSet presAssocID="{FD9ABEA2-79CA-4058-AABB-EDE95E7DFF48}" presName="hierRoot2" presStyleCnt="0">
        <dgm:presLayoutVars>
          <dgm:hierBranch val="init"/>
        </dgm:presLayoutVars>
      </dgm:prSet>
      <dgm:spPr/>
    </dgm:pt>
    <dgm:pt modelId="{E343F818-BB6E-475D-B2B2-59F4AA73F211}" type="pres">
      <dgm:prSet presAssocID="{FD9ABEA2-79CA-4058-AABB-EDE95E7DFF48}" presName="rootComposite" presStyleCnt="0"/>
      <dgm:spPr/>
    </dgm:pt>
    <dgm:pt modelId="{A08792C4-08CA-4DC2-A203-7E548412BFC5}" type="pres">
      <dgm:prSet presAssocID="{FD9ABEA2-79CA-4058-AABB-EDE95E7DFF48}" presName="rootText" presStyleLbl="node4" presStyleIdx="21" presStyleCnt="22">
        <dgm:presLayoutVars>
          <dgm:chPref val="3"/>
        </dgm:presLayoutVars>
      </dgm:prSet>
      <dgm:spPr>
        <a:xfrm>
          <a:off x="31085947" y="5904280"/>
          <a:ext cx="1137545" cy="568772"/>
        </a:xfrm>
        <a:prstGeom prst="rect">
          <a:avLst/>
        </a:prstGeom>
      </dgm:spPr>
    </dgm:pt>
    <dgm:pt modelId="{5D9B9088-674D-43A0-8DFC-BB8B41FD883F}" type="pres">
      <dgm:prSet presAssocID="{FD9ABEA2-79CA-4058-AABB-EDE95E7DFF48}" presName="rootConnector" presStyleLbl="node4" presStyleIdx="21" presStyleCnt="22"/>
      <dgm:spPr/>
    </dgm:pt>
    <dgm:pt modelId="{7F0E4C00-AC53-4FBF-93C8-0E42911AA247}" type="pres">
      <dgm:prSet presAssocID="{FD9ABEA2-79CA-4058-AABB-EDE95E7DFF48}" presName="hierChild4" presStyleCnt="0"/>
      <dgm:spPr/>
    </dgm:pt>
    <dgm:pt modelId="{A30CFB3B-707F-40CA-B0A9-90E70D9B6CE9}" type="pres">
      <dgm:prSet presAssocID="{FD9ABEA2-79CA-4058-AABB-EDE95E7DFF48}" presName="hierChild5" presStyleCnt="0"/>
      <dgm:spPr/>
    </dgm:pt>
    <dgm:pt modelId="{630EBB86-A3AF-4133-963D-B34EABCBC9E3}" type="pres">
      <dgm:prSet presAssocID="{B52E82DC-35C4-4166-8342-3490FD1B2C38}" presName="hierChild5" presStyleCnt="0"/>
      <dgm:spPr/>
    </dgm:pt>
    <dgm:pt modelId="{BE64C8F0-1563-4134-8180-2E53A3B53AA7}" type="pres">
      <dgm:prSet presAssocID="{73243CCA-A446-4C73-A8F2-FA1FD7785728}" presName="hierChild5" presStyleCnt="0"/>
      <dgm:spPr/>
    </dgm:pt>
    <dgm:pt modelId="{3B9D5E95-1320-46BA-A01E-BC0D01F0FFE2}" type="pres">
      <dgm:prSet presAssocID="{0102E4FE-20A8-44CB-9044-37DB2019EEF7}" presName="hierChild3" presStyleCnt="0"/>
      <dgm:spPr/>
    </dgm:pt>
  </dgm:ptLst>
  <dgm:cxnLst>
    <dgm:cxn modelId="{69B40900-31D9-4459-90D4-5F6205ABC1CF}" type="presOf" srcId="{05C901AB-5DEB-40C3-B4FB-BE32DC8D99AC}" destId="{6266A937-366F-4957-A7E6-B3FC88B4761F}" srcOrd="0" destOrd="0" presId="urn:microsoft.com/office/officeart/2005/8/layout/orgChart1"/>
    <dgm:cxn modelId="{6AA09400-E9FF-41F4-8CF7-CCD8134C73B7}" srcId="{0102E4FE-20A8-44CB-9044-37DB2019EEF7}" destId="{C07DE72C-9BBD-4BF2-9868-B1DF3C8A2835}" srcOrd="5" destOrd="0" parTransId="{244DD4FF-C8BF-40AA-8BE8-88B857889572}" sibTransId="{6D7219E7-C8AE-47CE-87EC-715BB0DFCE2F}"/>
    <dgm:cxn modelId="{4E39ED01-5890-4BA4-B9B9-02C4FEFBE3F8}" type="presOf" srcId="{0B2E88C3-463B-4363-A7EA-5724DB134821}" destId="{2E047303-90CE-4428-B3B8-D8E381A3BAC5}" srcOrd="0" destOrd="0" presId="urn:microsoft.com/office/officeart/2005/8/layout/orgChart1"/>
    <dgm:cxn modelId="{5D658902-25AA-4240-8E91-68EB6D58DA2D}" type="presOf" srcId="{9681D347-D36D-4FED-96D1-DB31A3688FA1}" destId="{F175B4F7-A830-47B6-9FDB-33D7012AA289}" srcOrd="0" destOrd="0" presId="urn:microsoft.com/office/officeart/2005/8/layout/orgChart1"/>
    <dgm:cxn modelId="{956C6003-8AB0-44FE-862C-A359F3C20E4F}" srcId="{4D29C077-1695-455C-9DAA-E15887E6F57B}" destId="{12B7EA37-BC8C-4F54-9D16-C66BA8698BAD}" srcOrd="4" destOrd="0" parTransId="{0149A2DF-9F11-47E6-9D34-16530D6B5F07}" sibTransId="{46BA83CB-65E6-44A3-8355-4A8FE7FF215D}"/>
    <dgm:cxn modelId="{54045304-E9CD-45B0-B0BA-74E4A57F8D4F}" type="presOf" srcId="{619F0375-CDD7-4C99-95FA-0394E098555E}" destId="{4C8BD852-A4E2-42C7-997F-A9B9AB24DC34}" srcOrd="0" destOrd="0" presId="urn:microsoft.com/office/officeart/2005/8/layout/orgChart1"/>
    <dgm:cxn modelId="{64CB9504-2C71-4E67-BD5C-E29839BAE720}" srcId="{49CE9B73-FF7C-46DD-AFBB-FC2285FBD282}" destId="{28501417-7E4B-40FC-B34B-7E3432507401}" srcOrd="0" destOrd="0" parTransId="{D6BD0BF4-0FB2-4001-BAF4-817E7CA3C2B3}" sibTransId="{783963FA-5C9B-417F-92E2-0A27D96DFC34}"/>
    <dgm:cxn modelId="{FD3FCF04-54ED-4981-BFDA-415E3D8E3B30}" srcId="{81474DC1-9675-432E-A6EF-BA6686558EDE}" destId="{A5790AA9-A25C-4784-8775-BA71E09B2E17}" srcOrd="1" destOrd="0" parTransId="{619F0375-CDD7-4C99-95FA-0394E098555E}" sibTransId="{02D03815-08CC-45FA-B169-6F4C5C702C15}"/>
    <dgm:cxn modelId="{83E08C07-E42D-4C8F-9B54-298E4082BD0C}" type="presOf" srcId="{701483BD-27AA-4F8B-A3E5-11E43608E216}" destId="{964E72DD-6757-42A5-8D16-7998E89614F7}" srcOrd="0" destOrd="0" presId="urn:microsoft.com/office/officeart/2005/8/layout/orgChart1"/>
    <dgm:cxn modelId="{F28D2A09-27DD-4A0C-BC01-7D87ED14C5EF}" srcId="{809B22AA-EB2B-4C4F-82C3-E979FD4CF357}" destId="{97F38E1B-8B0A-4C1C-BB0E-8DC2824BBDEE}" srcOrd="0" destOrd="0" parTransId="{9792CF75-292C-4BCA-A2CF-C2FA68F001BD}" sibTransId="{2D6198F2-32BE-47EB-A094-B34B1ED30EA3}"/>
    <dgm:cxn modelId="{A2F8D40A-101E-4B4C-8530-2D6C08DE737A}" type="presOf" srcId="{12B7EA37-BC8C-4F54-9D16-C66BA8698BAD}" destId="{F99C4D31-78A7-448A-8BA8-19D274304BC3}" srcOrd="0" destOrd="0" presId="urn:microsoft.com/office/officeart/2005/8/layout/orgChart1"/>
    <dgm:cxn modelId="{7E6FB50D-8BD3-44F6-96E9-34722AE9AA68}" type="presOf" srcId="{939AE253-A7E2-4EBA-B997-5913C2301F5A}" destId="{E332D8F5-24D1-438A-A88D-967661A9895B}" srcOrd="1" destOrd="0" presId="urn:microsoft.com/office/officeart/2005/8/layout/orgChart1"/>
    <dgm:cxn modelId="{8E89BB0D-44E4-4A02-9E6A-EA51824B9F8E}" type="presOf" srcId="{528CD382-5692-46EE-90E4-AC2CF9821533}" destId="{3F08EE5A-BB8F-4A0A-ADFB-05D66B688E4E}" srcOrd="1" destOrd="0" presId="urn:microsoft.com/office/officeart/2005/8/layout/orgChart1"/>
    <dgm:cxn modelId="{9309310E-EFF1-4F8C-AB56-6712F4A9E080}" srcId="{8019AB13-6D20-429D-99DC-136A3BE0F0C4}" destId="{857F6AB5-4E16-42DE-9B31-CE6BC0FBB1E0}" srcOrd="0" destOrd="0" parTransId="{8ED092D5-D0C9-4D56-A6C0-7AD0D6762A78}" sibTransId="{4B2671A1-81E0-4C48-906D-AE0A4FE4135D}"/>
    <dgm:cxn modelId="{59564F0E-0185-45EF-AE06-A0097DEE7EF9}" type="presOf" srcId="{DDDBC0D4-9B61-4640-A4BA-9CD088494B2F}" destId="{7708B10B-8365-4FC3-8DFB-B7F1161FAD25}" srcOrd="0" destOrd="0" presId="urn:microsoft.com/office/officeart/2005/8/layout/orgChart1"/>
    <dgm:cxn modelId="{7EB34B0F-1BDD-4646-917C-F5238726190C}" type="presOf" srcId="{7BF15C27-0061-47EA-9B42-D2A948E6E979}" destId="{75C342AC-1B91-4A47-B5BC-2A67032E85CD}" srcOrd="0" destOrd="0" presId="urn:microsoft.com/office/officeart/2005/8/layout/orgChart1"/>
    <dgm:cxn modelId="{23DB6E0F-58AE-4739-960A-DDA78EC9C9CF}" type="presOf" srcId="{701483BD-27AA-4F8B-A3E5-11E43608E216}" destId="{B02EAF3B-1521-4871-9CAC-AED92269A89D}" srcOrd="1" destOrd="0" presId="urn:microsoft.com/office/officeart/2005/8/layout/orgChart1"/>
    <dgm:cxn modelId="{27C00910-C226-4303-8866-345AE734DB89}" srcId="{0102E4FE-20A8-44CB-9044-37DB2019EEF7}" destId="{4D29C077-1695-455C-9DAA-E15887E6F57B}" srcOrd="2" destOrd="0" parTransId="{DE3A69AF-6A99-44DF-9639-EBEE5AEFB1D1}" sibTransId="{E6AEEF36-DE94-4725-A972-AA3652B3FD65}"/>
    <dgm:cxn modelId="{52369914-A56B-4683-A80B-992DD757D732}" type="presOf" srcId="{857F6AB5-4E16-42DE-9B31-CE6BC0FBB1E0}" destId="{47EBDF67-234B-4D09-A616-05E0C1B35D25}" srcOrd="1" destOrd="0" presId="urn:microsoft.com/office/officeart/2005/8/layout/orgChart1"/>
    <dgm:cxn modelId="{A8DBCF14-48D9-46AA-A108-79E8A6C02913}" type="presOf" srcId="{420E026A-B0F1-4F79-AE92-6FB2FB30A7D5}" destId="{4B3402E5-BFFB-42A8-91AE-5EE8F9C4A891}" srcOrd="0" destOrd="0" presId="urn:microsoft.com/office/officeart/2005/8/layout/orgChart1"/>
    <dgm:cxn modelId="{6367E714-5CCD-4123-8545-735445DEBE5C}" type="presOf" srcId="{86AF350A-A785-4BDD-9C13-1E90196942B4}" destId="{61BD3AC5-6CF6-4CA9-B7DA-7A4EF7D20243}" srcOrd="1" destOrd="0" presId="urn:microsoft.com/office/officeart/2005/8/layout/orgChart1"/>
    <dgm:cxn modelId="{EB057417-F64C-4451-9B61-23A2032ED182}" type="presOf" srcId="{35A27B8C-710F-4E4E-AF7C-044AA5B9CDF3}" destId="{35D51D3C-C8B4-431E-BDF8-29C5079437E7}" srcOrd="1" destOrd="0" presId="urn:microsoft.com/office/officeart/2005/8/layout/orgChart1"/>
    <dgm:cxn modelId="{4FD88319-ABC9-4E6E-B1B4-378762F4E84A}" type="presOf" srcId="{0CFB7DD9-0DA5-4E4C-8DA3-9F1B6119F4C6}" destId="{90431E3C-4F42-4628-B684-A96161BFF430}" srcOrd="0" destOrd="0" presId="urn:microsoft.com/office/officeart/2005/8/layout/orgChart1"/>
    <dgm:cxn modelId="{9060BA19-BB15-43C7-B8F4-B5018747EFAA}" type="presOf" srcId="{E2EA6942-20E6-4D51-99FA-C77C5E746936}" destId="{3CD38DC8-3D55-42DE-AD09-72BD953ED7FB}" srcOrd="0" destOrd="0" presId="urn:microsoft.com/office/officeart/2005/8/layout/orgChart1"/>
    <dgm:cxn modelId="{1A49D019-1DF5-4153-B830-A3AA3FC1FB6F}" type="presOf" srcId="{CB1CFF7C-42F1-4A09-8B31-0773BB970F24}" destId="{7BD786B8-780D-4619-A5E3-357F0EDAE2E4}" srcOrd="0" destOrd="0" presId="urn:microsoft.com/office/officeart/2005/8/layout/orgChart1"/>
    <dgm:cxn modelId="{57F3181A-DE7D-4564-B032-1F71F4CCF5CA}" type="presOf" srcId="{6ED531EE-0BC7-4118-B43F-7D8D436633A8}" destId="{D3BF38C4-1821-483A-AF26-C595ECE3E4B8}" srcOrd="1" destOrd="0" presId="urn:microsoft.com/office/officeart/2005/8/layout/orgChart1"/>
    <dgm:cxn modelId="{6DFE841A-65A9-4399-9C36-43521D05036C}" type="presOf" srcId="{A0968FAE-D548-4156-ABEA-12473981AA9C}" destId="{FC8B7921-A355-49D7-96E5-B53D961E1CB4}" srcOrd="0" destOrd="0" presId="urn:microsoft.com/office/officeart/2005/8/layout/orgChart1"/>
    <dgm:cxn modelId="{F895A51A-E7DB-4A90-B448-09B60D1EAE4C}" type="presOf" srcId="{12B7EA37-BC8C-4F54-9D16-C66BA8698BAD}" destId="{4C08A3EA-214E-4B5D-9669-6C86061680B9}" srcOrd="1" destOrd="0" presId="urn:microsoft.com/office/officeart/2005/8/layout/orgChart1"/>
    <dgm:cxn modelId="{B88AFF1B-0E73-4D4C-95EC-21175EE15BE9}" type="presOf" srcId="{62A597C2-3985-4DF1-B6A3-CD97CF04D85C}" destId="{F34C430D-0204-44B3-9360-2EC5B73B16B9}" srcOrd="1" destOrd="0" presId="urn:microsoft.com/office/officeart/2005/8/layout/orgChart1"/>
    <dgm:cxn modelId="{4F37071D-4BA3-4738-BDAA-54B0E16A1656}" type="presOf" srcId="{49CE9B73-FF7C-46DD-AFBB-FC2285FBD282}" destId="{DE9C25BD-0E81-47FF-A428-33BAE32CC21B}" srcOrd="1" destOrd="0" presId="urn:microsoft.com/office/officeart/2005/8/layout/orgChart1"/>
    <dgm:cxn modelId="{9B6FC51D-1787-449E-8FA5-86CA751FFB62}" type="presOf" srcId="{8ED092D5-D0C9-4D56-A6C0-7AD0D6762A78}" destId="{03194CBB-9D16-4ADA-983E-AC46AB723779}" srcOrd="0" destOrd="0" presId="urn:microsoft.com/office/officeart/2005/8/layout/orgChart1"/>
    <dgm:cxn modelId="{D9FF881E-C44A-44DD-B43C-26F1AB5EDDD3}" type="presOf" srcId="{07743DB8-D1D8-4F42-A41D-3A7F0DD4C651}" destId="{67B529CB-F8D0-4835-AC4E-4A9EE2C3F109}" srcOrd="0" destOrd="0" presId="urn:microsoft.com/office/officeart/2005/8/layout/orgChart1"/>
    <dgm:cxn modelId="{8779A21E-A6CC-412E-8CB4-E8CD486ADDB8}" type="presOf" srcId="{2AD9DFD9-FF42-40D3-A347-616CDF00209B}" destId="{91E5273D-636C-4A5C-BB34-EEDC595394A6}" srcOrd="0" destOrd="0" presId="urn:microsoft.com/office/officeart/2005/8/layout/orgChart1"/>
    <dgm:cxn modelId="{0AC9971F-01DE-49BB-9A5B-C3A92C81880F}" type="presOf" srcId="{FD9ABEA2-79CA-4058-AABB-EDE95E7DFF48}" destId="{A08792C4-08CA-4DC2-A203-7E548412BFC5}" srcOrd="0" destOrd="0" presId="urn:microsoft.com/office/officeart/2005/8/layout/orgChart1"/>
    <dgm:cxn modelId="{4CCAEB1F-411F-4ED7-B0AA-9A48A1426123}" type="presOf" srcId="{739DF37C-1AFF-4825-BBC9-76F853AC86EF}" destId="{51872B40-94B4-435A-9535-37AAB4FCA615}" srcOrd="0" destOrd="0" presId="urn:microsoft.com/office/officeart/2005/8/layout/orgChart1"/>
    <dgm:cxn modelId="{65606121-2BE3-4F27-8AF4-A2B9ED54E976}" srcId="{C07DE72C-9BBD-4BF2-9868-B1DF3C8A2835}" destId="{BBC0D196-8F41-431A-9896-93F27C1DBC3B}" srcOrd="0" destOrd="0" parTransId="{CE1E6D1A-5491-4AFC-AC38-12490E395605}" sibTransId="{180A18BB-B8DC-43C9-8093-0BD64F4D4EFA}"/>
    <dgm:cxn modelId="{60F38022-DC28-42EA-A135-C9451ECAACCB}" type="presOf" srcId="{93083002-5ED9-4B2F-81AB-B7B7CAD2A4E1}" destId="{2E2E87A2-0A20-4637-961D-75738077EE9B}" srcOrd="0" destOrd="0" presId="urn:microsoft.com/office/officeart/2005/8/layout/orgChart1"/>
    <dgm:cxn modelId="{87A7D123-C67D-4D24-83BE-C33AEDFF10ED}" type="presOf" srcId="{B5B99BBF-342F-4A4E-BF02-3E97606E944D}" destId="{0DBA4C10-E38C-4A57-BDCF-A02983AC86EA}" srcOrd="0" destOrd="0" presId="urn:microsoft.com/office/officeart/2005/8/layout/orgChart1"/>
    <dgm:cxn modelId="{A6B0F923-B060-400C-9AE6-500B452C2943}" type="presOf" srcId="{F26A6E32-5FBB-4CEF-BDB1-A0E805534581}" destId="{D7968CA6-A26B-43C5-9036-51384CB0A177}" srcOrd="0" destOrd="0" presId="urn:microsoft.com/office/officeart/2005/8/layout/orgChart1"/>
    <dgm:cxn modelId="{ED7C3925-1FE6-4E68-A0A5-0BAB7B96BDD7}" type="presOf" srcId="{D9CF4831-4D8A-4996-892B-AA36EF6FBE83}" destId="{B34A1642-CEBF-46F2-858A-A5AC9D29A251}" srcOrd="0" destOrd="0" presId="urn:microsoft.com/office/officeart/2005/8/layout/orgChart1"/>
    <dgm:cxn modelId="{40644327-22BE-455B-8522-6B7C4BCE992E}" type="presOf" srcId="{BFC17AD2-8029-4D12-9803-4D4F2A3A73B2}" destId="{B27FFEB7-3B27-4F6D-9206-5507810FE958}" srcOrd="1" destOrd="0" presId="urn:microsoft.com/office/officeart/2005/8/layout/orgChart1"/>
    <dgm:cxn modelId="{E0CA0B28-9FDD-4CD7-A9F2-CA104893ADCA}" type="presOf" srcId="{F0FECEE8-DCD5-4678-9C8B-437B099A8302}" destId="{25F04E9B-14E7-4897-ACBA-1EE0C7B63372}" srcOrd="0" destOrd="0" presId="urn:microsoft.com/office/officeart/2005/8/layout/orgChart1"/>
    <dgm:cxn modelId="{264D6928-8D78-4E75-9472-E7DE92590964}" type="presOf" srcId="{A6D171A2-ACE9-47CE-966B-07AC28368C51}" destId="{7FCA887C-C480-4AC9-AFC6-6D468FCE0949}" srcOrd="0" destOrd="0" presId="urn:microsoft.com/office/officeart/2005/8/layout/orgChart1"/>
    <dgm:cxn modelId="{223E9E29-4D38-471D-B32E-7DD76D9B52B8}" type="presOf" srcId="{A7D8441C-B55E-4780-9598-7D1CEC7960F2}" destId="{C8665063-10AA-4E35-A832-A4FCDCD72BF4}" srcOrd="0" destOrd="0" presId="urn:microsoft.com/office/officeart/2005/8/layout/orgChart1"/>
    <dgm:cxn modelId="{A11D2A2A-C315-4A63-B1F6-E951FEB8A1AF}" srcId="{4D29C077-1695-455C-9DAA-E15887E6F57B}" destId="{8A2B2102-1499-4193-A6B2-01CFDA548D57}" srcOrd="3" destOrd="0" parTransId="{739DF37C-1AFF-4825-BBC9-76F853AC86EF}" sibTransId="{58029EA2-C793-4EA8-9AA8-3AD1C23FFCC6}"/>
    <dgm:cxn modelId="{7C5D1A2C-B08A-4CCD-B33D-2DC4E3118B28}" type="presOf" srcId="{93ABF7D2-5710-472D-8AB2-FC60297382E9}" destId="{890A5A79-36EF-4336-9432-24F09D0492E8}" srcOrd="0" destOrd="0" presId="urn:microsoft.com/office/officeart/2005/8/layout/orgChart1"/>
    <dgm:cxn modelId="{ABBF692C-95A6-4754-A6BC-3045FD7A907B}" type="presOf" srcId="{D6BD0BF4-0FB2-4001-BAF4-817E7CA3C2B3}" destId="{8729922B-8410-45C7-BD1F-B82B6A10B4C1}" srcOrd="0" destOrd="0" presId="urn:microsoft.com/office/officeart/2005/8/layout/orgChart1"/>
    <dgm:cxn modelId="{BFDF3B2F-0547-4084-A0D5-DFDEAA72FDD5}" srcId="{8DC0284B-2994-4181-BD5E-036527C76AC4}" destId="{701483BD-27AA-4F8B-A3E5-11E43608E216}" srcOrd="0" destOrd="0" parTransId="{0D00E017-D3D5-46D1-999A-7719EC3D4C6D}" sibTransId="{BD6266DB-CA4A-4688-9C09-8528D5914385}"/>
    <dgm:cxn modelId="{84E9442F-9AC5-4DAF-A27C-C89ED0BE6694}" srcId="{0102E4FE-20A8-44CB-9044-37DB2019EEF7}" destId="{A7D8441C-B55E-4780-9598-7D1CEC7960F2}" srcOrd="6" destOrd="0" parTransId="{27CAA9D9-4772-45F9-9D95-A8FA2306D666}" sibTransId="{07492033-9966-4716-B35B-B1B984BFEB04}"/>
    <dgm:cxn modelId="{0377C730-0760-4ACB-A317-C6E073A23EB5}" type="presOf" srcId="{9CBD7C76-C7D6-4DBC-A311-553FA397D74B}" destId="{1E17C473-6E4D-42FF-AE7E-EBDCCB3F26DE}" srcOrd="0" destOrd="0" presId="urn:microsoft.com/office/officeart/2005/8/layout/orgChart1"/>
    <dgm:cxn modelId="{EE4E6832-2DC8-48BC-B053-7996B26D0C38}" srcId="{0102E4FE-20A8-44CB-9044-37DB2019EEF7}" destId="{81474DC1-9675-432E-A6EF-BA6686558EDE}" srcOrd="8" destOrd="0" parTransId="{7BF15C27-0061-47EA-9B42-D2A948E6E979}" sibTransId="{B71BCFE2-4FCC-42C8-87E4-AA11927B7B56}"/>
    <dgm:cxn modelId="{CE1B0F34-C7B6-473E-AACE-0A423FE3C367}" srcId="{A7D8441C-B55E-4780-9598-7D1CEC7960F2}" destId="{AF707513-AC3B-416F-9558-6B37FEC32921}" srcOrd="2" destOrd="0" parTransId="{1511BF46-F7E7-417C-B9F2-BD3532FDAA44}" sibTransId="{A960F2E7-6043-41ED-9EC6-6C0B8250FA92}"/>
    <dgm:cxn modelId="{9A20BF35-734F-4053-AEDB-1763544674F8}" srcId="{2AD9DFD9-FF42-40D3-A347-616CDF00209B}" destId="{970EEFA4-C91D-4794-9DDD-D3DE98BC48CB}" srcOrd="0" destOrd="0" parTransId="{A1659C20-29A2-4486-A0DF-587A9939B621}" sibTransId="{1CF1FCF1-A9C6-4A41-A90C-A257B3888586}"/>
    <dgm:cxn modelId="{ADEAEA35-23AE-4064-9A9D-19C8995AFDCB}" type="presOf" srcId="{4CFCB267-0565-4290-B0EC-F2168D38F6BB}" destId="{8C360EE2-F346-4B31-8BE1-778BD356B530}" srcOrd="0" destOrd="0" presId="urn:microsoft.com/office/officeart/2005/8/layout/orgChart1"/>
    <dgm:cxn modelId="{03572837-3F9A-4FE1-8202-00D0EEADB0EB}" type="presOf" srcId="{1691AC1F-A941-466F-BEEA-3D931DFE24B3}" destId="{C6937358-A633-40CD-80C2-456221D19DA0}" srcOrd="1" destOrd="0" presId="urn:microsoft.com/office/officeart/2005/8/layout/orgChart1"/>
    <dgm:cxn modelId="{13B6CD3D-5E66-417A-8F47-C45807BE9D3B}" type="presOf" srcId="{0C2D4EF3-226C-4637-A496-5025A0614D79}" destId="{502837A2-91A9-4FCD-AFF0-DB9E2A998881}" srcOrd="1" destOrd="0" presId="urn:microsoft.com/office/officeart/2005/8/layout/orgChart1"/>
    <dgm:cxn modelId="{07E02D3F-9212-4A7F-BADB-3AB740ABFB90}" type="presOf" srcId="{36228F37-34A5-48C8-88CB-5A3EF9260555}" destId="{03A8295B-84A8-4CA0-B1C1-1581942345AF}" srcOrd="0" destOrd="0" presId="urn:microsoft.com/office/officeart/2005/8/layout/orgChart1"/>
    <dgm:cxn modelId="{509F643F-1775-4520-B8F8-CAEB75994A3E}" type="presOf" srcId="{4E8E5799-D48D-46DA-B16B-77A41401E8E0}" destId="{6D230203-2C46-4106-81D2-D4655651945F}" srcOrd="0" destOrd="0" presId="urn:microsoft.com/office/officeart/2005/8/layout/orgChart1"/>
    <dgm:cxn modelId="{E026C43F-9A80-4C4C-9367-61CACDFB92AC}" type="presOf" srcId="{60632654-6003-4E2D-BB3F-B32702522E81}" destId="{67C1A94B-0916-43D3-97A5-98267C297766}" srcOrd="0" destOrd="0" presId="urn:microsoft.com/office/officeart/2005/8/layout/orgChart1"/>
    <dgm:cxn modelId="{C9EA185B-7855-40F6-AA0B-769ABBFCED36}" type="presOf" srcId="{528CD382-5692-46EE-90E4-AC2CF9821533}" destId="{3B404060-C4B8-4069-88EC-3953A2633527}" srcOrd="0" destOrd="0" presId="urn:microsoft.com/office/officeart/2005/8/layout/orgChart1"/>
    <dgm:cxn modelId="{802E805B-87DD-4C7F-8CE5-9AAE233853F3}" type="presOf" srcId="{0C2D4EF3-226C-4637-A496-5025A0614D79}" destId="{62F6E062-30AB-4C5C-96E3-B9022F7A08A3}" srcOrd="0" destOrd="0" presId="urn:microsoft.com/office/officeart/2005/8/layout/orgChart1"/>
    <dgm:cxn modelId="{B20DB15B-DBA1-4D66-8236-5BC739B149BF}" type="presOf" srcId="{970EEFA4-C91D-4794-9DDD-D3DE98BC48CB}" destId="{BB233E32-FD84-4385-98E4-E0DA889C615D}" srcOrd="1" destOrd="0" presId="urn:microsoft.com/office/officeart/2005/8/layout/orgChart1"/>
    <dgm:cxn modelId="{3CAF115C-7067-4867-89C7-C41E3BF2A8DD}" type="presOf" srcId="{97F38E1B-8B0A-4C1C-BB0E-8DC2824BBDEE}" destId="{8D28DA9C-651E-493C-AEB4-8DE7C4670A76}" srcOrd="0" destOrd="0" presId="urn:microsoft.com/office/officeart/2005/8/layout/orgChart1"/>
    <dgm:cxn modelId="{CA91985C-A2F3-4D84-BACF-850A7CCDCA1A}" type="presOf" srcId="{C07DE72C-9BBD-4BF2-9868-B1DF3C8A2835}" destId="{A84581FB-A875-4A18-9086-E2C8C62ED638}" srcOrd="0" destOrd="0" presId="urn:microsoft.com/office/officeart/2005/8/layout/orgChart1"/>
    <dgm:cxn modelId="{B2E3215E-D87B-49E6-9DC7-73C6CAFFBF4D}" type="presOf" srcId="{A1659C20-29A2-4486-A0DF-587A9939B621}" destId="{A378FA47-6164-4280-87EF-CAEBC6BE3A3B}" srcOrd="0" destOrd="0" presId="urn:microsoft.com/office/officeart/2005/8/layout/orgChart1"/>
    <dgm:cxn modelId="{7D8CF95E-2144-427B-A790-BE8E0DC351AE}" srcId="{0B7A893D-34B0-412E-AAF0-3244FF37E62F}" destId="{A6D171A2-ACE9-47CE-966B-07AC28368C51}" srcOrd="0" destOrd="0" parTransId="{A7F6F4D7-B248-4104-AFC1-56F4E080B179}" sibTransId="{77C6076A-5BC1-4169-8F2A-4C4AB3C5AE54}"/>
    <dgm:cxn modelId="{118E565F-5CED-494C-99AC-2680C0A03FE0}" srcId="{BBC0D196-8F41-431A-9896-93F27C1DBC3B}" destId="{348E782C-9E57-44D4-AA0C-9489BC0241A0}" srcOrd="1" destOrd="0" parTransId="{2E30F0D8-4269-462B-A8B4-E10E06F29B1C}" sibTransId="{89BAD6C8-7DD5-46C8-976C-7FFE43F9F6D8}"/>
    <dgm:cxn modelId="{2FB5E35F-485E-4EA2-8AA5-3F26EB9B914D}" srcId="{0102E4FE-20A8-44CB-9044-37DB2019EEF7}" destId="{8DC0284B-2994-4181-BD5E-036527C76AC4}" srcOrd="7" destOrd="0" parTransId="{299BE8CA-8B21-4AEF-ADA9-97117DD0B39F}" sibTransId="{70F34A1A-1D03-41F9-98D0-53DBCAA0B913}"/>
    <dgm:cxn modelId="{8AB04B60-4D01-449A-AEC0-D9A98CE2DED2}" type="presOf" srcId="{BB05355C-6EC1-4840-AF39-A94D72865F47}" destId="{C3BB375E-E2B3-4E02-BD56-09058A9CB153}" srcOrd="0" destOrd="0" presId="urn:microsoft.com/office/officeart/2005/8/layout/orgChart1"/>
    <dgm:cxn modelId="{0E057960-2D5B-4910-A8D5-569F538DA8D3}" type="presOf" srcId="{348E782C-9E57-44D4-AA0C-9489BC0241A0}" destId="{9E1BC5C8-587F-47D5-A060-FD2F476F3BBF}" srcOrd="1" destOrd="0" presId="urn:microsoft.com/office/officeart/2005/8/layout/orgChart1"/>
    <dgm:cxn modelId="{F0F8F260-2BDE-4B15-819A-ACC0D890505D}" type="presOf" srcId="{244DD4FF-C8BF-40AA-8BE8-88B857889572}" destId="{F6CA2E08-DA89-44CA-B45A-CC6DD5DC335C}" srcOrd="0" destOrd="0" presId="urn:microsoft.com/office/officeart/2005/8/layout/orgChart1"/>
    <dgm:cxn modelId="{3BB21141-D7E4-46F4-BD43-20CD96C8588B}" type="presOf" srcId="{B52E82DC-35C4-4166-8342-3490FD1B2C38}" destId="{4032F45F-A62C-4232-9C7B-6556EC95FA28}" srcOrd="0" destOrd="0" presId="urn:microsoft.com/office/officeart/2005/8/layout/orgChart1"/>
    <dgm:cxn modelId="{04751F41-4491-4786-936E-77621373EE1A}" srcId="{0E0D5914-9733-4438-B53B-E54AED87BD25}" destId="{49CE9B73-FF7C-46DD-AFBB-FC2285FBD282}" srcOrd="2" destOrd="0" parTransId="{A3A6548B-7989-414C-9983-AC46E8F7CE35}" sibTransId="{990846DD-BBAF-41F2-AEED-995C95B67DFC}"/>
    <dgm:cxn modelId="{1BB42841-F337-4BEE-8BE6-3FE43706E6ED}" type="presOf" srcId="{A3A6548B-7989-414C-9983-AC46E8F7CE35}" destId="{17D474F9-9821-44CF-BEF6-87284DE07F9A}" srcOrd="0" destOrd="0" presId="urn:microsoft.com/office/officeart/2005/8/layout/orgChart1"/>
    <dgm:cxn modelId="{FAD69661-3B12-42E3-A5BC-424B8EAE70EB}" type="presOf" srcId="{28501417-7E4B-40FC-B34B-7E3432507401}" destId="{38F5F1BB-4CCC-48A6-9414-F8BDF79F6E71}" srcOrd="1" destOrd="0" presId="urn:microsoft.com/office/officeart/2005/8/layout/orgChart1"/>
    <dgm:cxn modelId="{350AA061-83F8-4E16-89BD-59C0801A9612}" type="presOf" srcId="{8D244D8F-C792-40BC-A511-7DE39E45E194}" destId="{4C9AEEA8-806B-4221-A8CF-497F84C39D63}" srcOrd="0" destOrd="0" presId="urn:microsoft.com/office/officeart/2005/8/layout/orgChart1"/>
    <dgm:cxn modelId="{0CB40642-9AFE-4EF0-B2EE-DEA4D18C0B8C}" srcId="{D5E38E4B-FED5-4A0A-B8AA-8728BED387A3}" destId="{A9373C89-A434-40DE-9EF2-FFE68B81A36D}" srcOrd="1" destOrd="0" parTransId="{828019C1-8BDA-454A-A3F5-71B5DF66CD64}" sibTransId="{C2C53485-9A17-493C-8DBE-3FB0D05145D8}"/>
    <dgm:cxn modelId="{1E958842-B6DB-4393-940F-C3FB2BF89083}" type="presOf" srcId="{6ED7CE4A-2562-45A8-9620-A9DE72BEB691}" destId="{7F7C700D-801C-4A5C-8891-86861E612425}" srcOrd="0" destOrd="0" presId="urn:microsoft.com/office/officeart/2005/8/layout/orgChart1"/>
    <dgm:cxn modelId="{444BAD62-B8BF-4715-968C-E81F0FCAD625}" type="presOf" srcId="{60632654-6003-4E2D-BB3F-B32702522E81}" destId="{C44A066F-F130-492E-9441-D41A1A64B13C}" srcOrd="1" destOrd="0" presId="urn:microsoft.com/office/officeart/2005/8/layout/orgChart1"/>
    <dgm:cxn modelId="{60CACF42-574A-4B00-A7DB-FA99A977BCC9}" type="presOf" srcId="{1182CA2F-4565-428E-AE54-DA4AC822DEC1}" destId="{3A9512E9-E1C5-4380-BA7C-8E54B5E137DF}" srcOrd="0" destOrd="0" presId="urn:microsoft.com/office/officeart/2005/8/layout/orgChart1"/>
    <dgm:cxn modelId="{C552F942-1B7C-4AFB-821A-4D72C958D1CB}" srcId="{0102E4FE-20A8-44CB-9044-37DB2019EEF7}" destId="{8D244D8F-C792-40BC-A511-7DE39E45E194}" srcOrd="0" destOrd="0" parTransId="{D6922E7D-1806-4E3F-8FA5-876C5E53C8A8}" sibTransId="{0BEBD46A-8D07-492E-B8B0-DBB8BC9382EB}"/>
    <dgm:cxn modelId="{4B915643-C135-4CAD-9A32-6AC0E9492685}" type="presOf" srcId="{A9373C89-A434-40DE-9EF2-FFE68B81A36D}" destId="{89A4DAE4-CFE4-449D-A679-3B7197902A9C}" srcOrd="1" destOrd="0" presId="urn:microsoft.com/office/officeart/2005/8/layout/orgChart1"/>
    <dgm:cxn modelId="{A7512644-63CB-4784-8164-D8957A5AD141}" type="presOf" srcId="{28A11BAF-04BE-47EE-B081-1696A41C0F1F}" destId="{202A9406-D97E-455D-8D8E-E2D6EB0D17A7}" srcOrd="0" destOrd="0" presId="urn:microsoft.com/office/officeart/2005/8/layout/orgChart1"/>
    <dgm:cxn modelId="{1F763E64-1161-4EF4-A84B-26D381C42295}" type="presOf" srcId="{A7D8441C-B55E-4780-9598-7D1CEC7960F2}" destId="{C5AFA7D3-DB47-4CAE-B8B5-42EEF2097A2D}" srcOrd="1" destOrd="0" presId="urn:microsoft.com/office/officeart/2005/8/layout/orgChart1"/>
    <dgm:cxn modelId="{E9857B65-A9EC-4765-A41D-2053AB07A88B}" type="presOf" srcId="{9681D347-D36D-4FED-96D1-DB31A3688FA1}" destId="{0DD62A43-6295-4500-8D43-F54B5202C827}" srcOrd="1" destOrd="0" presId="urn:microsoft.com/office/officeart/2005/8/layout/orgChart1"/>
    <dgm:cxn modelId="{91BAD566-86EB-489B-8448-D25D7B0EE0A3}" srcId="{36228F37-34A5-48C8-88CB-5A3EF9260555}" destId="{060F3217-7C49-4826-805A-E22C20FF48BF}" srcOrd="1" destOrd="0" parTransId="{9CBD7C76-C7D6-4DBC-A311-553FA397D74B}" sibTransId="{1067BB0E-7B63-4573-A8F9-61E29B13D828}"/>
    <dgm:cxn modelId="{B3E75D47-F3D0-4DBA-A00C-6E555B06C941}" type="presOf" srcId="{8A2B2102-1499-4193-A6B2-01CFDA548D57}" destId="{C7D7E9B6-8357-4B28-8F75-54D654E110DE}" srcOrd="0" destOrd="0" presId="urn:microsoft.com/office/officeart/2005/8/layout/orgChart1"/>
    <dgm:cxn modelId="{97B71568-220D-4749-8493-711A019C0153}" srcId="{73243CCA-A446-4C73-A8F2-FA1FD7785728}" destId="{CE790BE1-B5E0-4B1B-89BD-C83DF974DBA1}" srcOrd="1" destOrd="0" parTransId="{0B2E88C3-463B-4363-A7EA-5724DB134821}" sibTransId="{3F172DC8-6D5E-4E1E-AADB-CA64A2CF387D}"/>
    <dgm:cxn modelId="{EF0F1A68-CE59-41FA-A666-B3D7A158F94A}" type="presOf" srcId="{8DC0284B-2994-4181-BD5E-036527C76AC4}" destId="{29B4DC25-9D04-4EB0-B6C4-CDE81471BF01}" srcOrd="1" destOrd="0" presId="urn:microsoft.com/office/officeart/2005/8/layout/orgChart1"/>
    <dgm:cxn modelId="{66A01F48-EC4C-413D-8C73-D3A31DCB6AFD}" type="presOf" srcId="{2AD9DFD9-FF42-40D3-A347-616CDF00209B}" destId="{0609D6E5-1EE9-481D-8E3D-4CC2459AEA67}" srcOrd="1" destOrd="0" presId="urn:microsoft.com/office/officeart/2005/8/layout/orgChart1"/>
    <dgm:cxn modelId="{9A215E48-367C-47FE-AD27-CD37AE495A98}" type="presOf" srcId="{2E30F0D8-4269-462B-A8B4-E10E06F29B1C}" destId="{9F57DD76-3327-421E-9AA2-4690A2D9A58C}" srcOrd="0" destOrd="0" presId="urn:microsoft.com/office/officeart/2005/8/layout/orgChart1"/>
    <dgm:cxn modelId="{837C7B68-651F-4DFE-AA99-7371465778A4}" srcId="{0102E4FE-20A8-44CB-9044-37DB2019EEF7}" destId="{73243CCA-A446-4C73-A8F2-FA1FD7785728}" srcOrd="9" destOrd="0" parTransId="{4E8E5799-D48D-46DA-B16B-77A41401E8E0}" sibTransId="{D6C600F7-75AB-4A15-90AC-A36A6B4B5CA3}"/>
    <dgm:cxn modelId="{CDC36149-D3F6-4697-8681-E20CB2579724}" type="presOf" srcId="{49CE9B73-FF7C-46DD-AFBB-FC2285FBD282}" destId="{4D13BE0A-F7BA-4CA8-BD93-F4FADAA580D5}" srcOrd="0" destOrd="0" presId="urn:microsoft.com/office/officeart/2005/8/layout/orgChart1"/>
    <dgm:cxn modelId="{21D9A669-9028-4B44-8C72-B76EE271DDEE}" type="presOf" srcId="{73243CCA-A446-4C73-A8F2-FA1FD7785728}" destId="{4EA1C1B4-C871-4482-9E93-859B0D894F0B}" srcOrd="0" destOrd="0" presId="urn:microsoft.com/office/officeart/2005/8/layout/orgChart1"/>
    <dgm:cxn modelId="{30D7D149-260A-479D-A515-806F8032D902}" type="presOf" srcId="{B6389D6D-8AE5-4B3C-9BF6-CF7D2B974EDD}" destId="{9E9FE827-52A4-46D9-ADB2-E6FCF0B9E008}" srcOrd="0" destOrd="0" presId="urn:microsoft.com/office/officeart/2005/8/layout/orgChart1"/>
    <dgm:cxn modelId="{269E916A-DFC7-495B-8EB3-4B1659F2E815}" type="presOf" srcId="{81474DC1-9675-432E-A6EF-BA6686558EDE}" destId="{E3A55FD4-9FC9-4B09-8EEE-DF32AF9B01A7}" srcOrd="1" destOrd="0" presId="urn:microsoft.com/office/officeart/2005/8/layout/orgChart1"/>
    <dgm:cxn modelId="{C5C7C06A-AF48-41BD-96B4-0C265AECA392}" type="presOf" srcId="{970EEFA4-C91D-4794-9DDD-D3DE98BC48CB}" destId="{FD8C97B0-21A2-401B-9A42-2C02BC7BA393}" srcOrd="0" destOrd="0" presId="urn:microsoft.com/office/officeart/2005/8/layout/orgChart1"/>
    <dgm:cxn modelId="{8856D64A-8E4C-492F-98E8-19CF0A0ADB32}" srcId="{0CFB7DD9-0DA5-4E4C-8DA3-9F1B6119F4C6}" destId="{0102E4FE-20A8-44CB-9044-37DB2019EEF7}" srcOrd="0" destOrd="0" parTransId="{2EDE4DE6-9005-475A-8D27-D82D00EB941C}" sibTransId="{E7C380F8-F032-4E10-986A-DDA7FC09E32D}"/>
    <dgm:cxn modelId="{5F784F6B-D199-43FF-AE02-D66D4540FB1E}" type="presOf" srcId="{D9DCBD92-CF2D-4FA3-9650-A94983E94475}" destId="{99E07EF1-2718-49C0-B549-73DEE2F71416}" srcOrd="1" destOrd="0" presId="urn:microsoft.com/office/officeart/2005/8/layout/orgChart1"/>
    <dgm:cxn modelId="{BE64A16D-2ED4-451D-A84B-CC234DF0B411}" type="presOf" srcId="{DBA8929B-46BA-404E-A3FA-7CF913B88C72}" destId="{30BF917B-30C7-4244-BCF5-B6609692DE4D}" srcOrd="1" destOrd="0" presId="urn:microsoft.com/office/officeart/2005/8/layout/orgChart1"/>
    <dgm:cxn modelId="{DFA3AF4D-DD1C-4040-891B-9D877B337C15}" type="presOf" srcId="{DE3A69AF-6A99-44DF-9639-EBEE5AEFB1D1}" destId="{146AE877-ED15-459B-B13B-AF077FBB1040}" srcOrd="0" destOrd="0" presId="urn:microsoft.com/office/officeart/2005/8/layout/orgChart1"/>
    <dgm:cxn modelId="{013FE46D-F260-4F34-AE37-A8A259F42C5C}" type="presOf" srcId="{B6389D6D-8AE5-4B3C-9BF6-CF7D2B974EDD}" destId="{45896F72-DCDE-404C-8364-99656B71FFED}" srcOrd="1" destOrd="0" presId="urn:microsoft.com/office/officeart/2005/8/layout/orgChart1"/>
    <dgm:cxn modelId="{D473574E-60F9-4955-9734-BC298A329368}" type="presOf" srcId="{7C8371B9-B552-4E17-AA77-DFDE57563D36}" destId="{7AA9BCAD-A462-48B1-AEA0-0FDB35664C37}" srcOrd="0" destOrd="0" presId="urn:microsoft.com/office/officeart/2005/8/layout/orgChart1"/>
    <dgm:cxn modelId="{A2EBAF4E-EE12-4838-8661-0ECC6136597B}" type="presOf" srcId="{2B21AADB-94FC-454D-8266-A5A7A2CB1921}" destId="{D96D9CE2-88C8-4352-B6D4-082928633729}" srcOrd="0" destOrd="0" presId="urn:microsoft.com/office/officeart/2005/8/layout/orgChart1"/>
    <dgm:cxn modelId="{44FE706F-7715-46BF-B182-103C327D084F}" type="presOf" srcId="{0102E4FE-20A8-44CB-9044-37DB2019EEF7}" destId="{2D883808-430E-40D8-8B07-302E85302A34}" srcOrd="0" destOrd="0" presId="urn:microsoft.com/office/officeart/2005/8/layout/orgChart1"/>
    <dgm:cxn modelId="{7F2D806F-4771-45C7-8AFB-9E6D1C94EC9F}" type="presOf" srcId="{6ED7CE4A-2562-45A8-9620-A9DE72BEB691}" destId="{3D312EB0-8C0B-40D1-A9DE-C86FA83A8C5B}" srcOrd="1" destOrd="0" presId="urn:microsoft.com/office/officeart/2005/8/layout/orgChart1"/>
    <dgm:cxn modelId="{D541C750-8271-4932-ACCE-93D5EDFCED85}" type="presOf" srcId="{DBA8929B-46BA-404E-A3FA-7CF913B88C72}" destId="{47D7B08E-C006-4337-AFA5-B2B6AB5330E7}" srcOrd="0" destOrd="0" presId="urn:microsoft.com/office/officeart/2005/8/layout/orgChart1"/>
    <dgm:cxn modelId="{6EB7D172-BD29-4B4A-B829-99FAAA4AD69F}" type="presOf" srcId="{F5F45B82-5909-497D-8820-AA12D2C4A68E}" destId="{49A98DCB-BD2B-41C4-B805-B05DBA5F7BF0}" srcOrd="0" destOrd="0" presId="urn:microsoft.com/office/officeart/2005/8/layout/orgChart1"/>
    <dgm:cxn modelId="{0EA6F252-D788-4140-BC1B-2D1756DD5E22}" type="presOf" srcId="{AF707513-AC3B-416F-9558-6B37FEC32921}" destId="{25D9F23B-2C1D-43D2-A5BD-C9336491F38D}" srcOrd="1" destOrd="0" presId="urn:microsoft.com/office/officeart/2005/8/layout/orgChart1"/>
    <dgm:cxn modelId="{FEDB4353-82AA-48FE-B5FC-D0AC42EFFA70}" type="presOf" srcId="{93083002-5ED9-4B2F-81AB-B7B7CAD2A4E1}" destId="{32F8D6B7-7DF4-43FC-9C34-469550DA9E81}" srcOrd="1" destOrd="0" presId="urn:microsoft.com/office/officeart/2005/8/layout/orgChart1"/>
    <dgm:cxn modelId="{19992074-616F-47DE-8F8E-60AE55DA5EDC}" type="presOf" srcId="{90D1C9F8-CB77-480D-9FBB-EB042A6F735B}" destId="{C826F48B-A244-4CBB-90F0-3B11D4632D5F}" srcOrd="1" destOrd="0" presId="urn:microsoft.com/office/officeart/2005/8/layout/orgChart1"/>
    <dgm:cxn modelId="{96696F74-E026-4B35-AA98-6055065CFC74}" srcId="{8DC0284B-2994-4181-BD5E-036527C76AC4}" destId="{36228F37-34A5-48C8-88CB-5A3EF9260555}" srcOrd="2" destOrd="0" parTransId="{0FFBB908-0334-4CF4-9FFE-1417E3845736}" sibTransId="{C8CB8D33-94AE-4800-B879-17DE46F4C684}"/>
    <dgm:cxn modelId="{BFC46775-AE81-4F77-BD1C-C8F7DBC20126}" type="presOf" srcId="{A6D171A2-ACE9-47CE-966B-07AC28368C51}" destId="{07EAD12D-E2F1-4FAE-936D-AF5374BEA3ED}" srcOrd="1" destOrd="0" presId="urn:microsoft.com/office/officeart/2005/8/layout/orgChart1"/>
    <dgm:cxn modelId="{4A2D8755-0CFA-4659-993A-B10BB913460D}" srcId="{0102E4FE-20A8-44CB-9044-37DB2019EEF7}" destId="{0E0D5914-9733-4438-B53B-E54AED87BD25}" srcOrd="4" destOrd="0" parTransId="{C025D0B3-3453-4AB2-8C0D-9A93251A872D}" sibTransId="{D8EA48FB-2A30-458D-BF2E-504D6379A563}"/>
    <dgm:cxn modelId="{5D34B455-F423-4858-9253-8F9D74E03D27}" srcId="{BBC0D196-8F41-431A-9896-93F27C1DBC3B}" destId="{90D1C9F8-CB77-480D-9FBB-EB042A6F735B}" srcOrd="0" destOrd="0" parTransId="{211704C1-AAD3-4864-94FC-2B6320152294}" sibTransId="{12A51C37-EC78-4FCC-9394-6A6CD6A35079}"/>
    <dgm:cxn modelId="{F5CE0956-B319-4DFB-AD13-8881A568516C}" type="presOf" srcId="{8019AB13-6D20-429D-99DC-136A3BE0F0C4}" destId="{50C5343B-0D70-4535-AA3E-400D57D1F755}" srcOrd="0" destOrd="0" presId="urn:microsoft.com/office/officeart/2005/8/layout/orgChart1"/>
    <dgm:cxn modelId="{51829C56-F69D-4A18-9143-F04BDFC5A65D}" srcId="{D5E38E4B-FED5-4A0A-B8AA-8728BED387A3}" destId="{62A597C2-3985-4DF1-B6A3-CD97CF04D85C}" srcOrd="2" destOrd="0" parTransId="{3A82848D-3BAD-4D07-B792-259C9C5739EB}" sibTransId="{C34544E4-A71D-4241-B4F2-5921B1CA74D7}"/>
    <dgm:cxn modelId="{5674EC56-7284-401F-B9D6-9A37111DF4F8}" srcId="{8D244D8F-C792-40BC-A511-7DE39E45E194}" destId="{939AE253-A7E2-4EBA-B997-5913C2301F5A}" srcOrd="1" destOrd="0" parTransId="{CB1CFF7C-42F1-4A09-8B31-0773BB970F24}" sibTransId="{8DE7717C-7BB8-4CCA-B0CF-5548E227F675}"/>
    <dgm:cxn modelId="{5F0D1757-B5EB-4CFA-85BA-917215E187E1}" type="presOf" srcId="{28501417-7E4B-40FC-B34B-7E3432507401}" destId="{8960F92D-6710-4733-9101-FF9C418BFCE2}" srcOrd="0" destOrd="0" presId="urn:microsoft.com/office/officeart/2005/8/layout/orgChart1"/>
    <dgm:cxn modelId="{DCD7AA77-8197-43E7-AE8D-5E5119998636}" type="presOf" srcId="{6EB3A023-DF18-456F-8742-709BC29A6D90}" destId="{5F0F02A3-0231-4D27-BDE2-73BC35AB9A79}" srcOrd="0" destOrd="0" presId="urn:microsoft.com/office/officeart/2005/8/layout/orgChart1"/>
    <dgm:cxn modelId="{4DE8AF57-C482-48A7-B160-970C35673938}" type="presOf" srcId="{ED2BFF5E-6E43-48B9-A0B1-73D5452CC67B}" destId="{1482FEB5-1A29-4251-8FC9-271A731BAECB}" srcOrd="0" destOrd="0" presId="urn:microsoft.com/office/officeart/2005/8/layout/orgChart1"/>
    <dgm:cxn modelId="{CCC33F58-9CA4-4135-950E-5355F523BD3E}" type="presOf" srcId="{D433E747-1E2C-41A0-B616-42B31870972F}" destId="{A210511E-8313-4F28-990A-429088BA3B3F}" srcOrd="0" destOrd="0" presId="urn:microsoft.com/office/officeart/2005/8/layout/orgChart1"/>
    <dgm:cxn modelId="{35418B78-DE73-4F5E-A93A-E7450DDD94EE}" srcId="{0102E4FE-20A8-44CB-9044-37DB2019EEF7}" destId="{528CD382-5692-46EE-90E4-AC2CF9821533}" srcOrd="3" destOrd="0" parTransId="{26686CA9-5606-4501-B724-82E4C0BF49B7}" sibTransId="{6BA46488-FE19-4F98-BBA9-C635A705427E}"/>
    <dgm:cxn modelId="{6E275259-38CE-4137-A83B-3FBEAA734602}" type="presOf" srcId="{C07DE72C-9BBD-4BF2-9868-B1DF3C8A2835}" destId="{E3AABD0F-D25D-4DC7-A500-796D89C92259}" srcOrd="1" destOrd="0" presId="urn:microsoft.com/office/officeart/2005/8/layout/orgChart1"/>
    <dgm:cxn modelId="{7830597A-AA01-46BA-BF9F-D9C645876DB0}" srcId="{4D29C077-1695-455C-9DAA-E15887E6F57B}" destId="{A0968FAE-D548-4156-ABEA-12473981AA9C}" srcOrd="1" destOrd="0" parTransId="{5014405E-534E-41DC-819F-77BAF9C82FF5}" sibTransId="{81C83AD3-7D66-4BEF-AE3C-E32834111947}"/>
    <dgm:cxn modelId="{A49D817A-9192-4E7C-8A49-3F4527D02CC2}" type="presOf" srcId="{8D244D8F-C792-40BC-A511-7DE39E45E194}" destId="{CFC31A14-C94F-4A30-A37D-372AB6BB600E}" srcOrd="1" destOrd="0" presId="urn:microsoft.com/office/officeart/2005/8/layout/orgChart1"/>
    <dgm:cxn modelId="{0920AE7A-48D4-4F8A-AAE5-3D04FF63F99B}" type="presOf" srcId="{291FB17D-DBF1-48F6-B2AE-1B56F1267FEB}" destId="{750F93D7-A88C-4A92-9938-AC6C6A5E2C34}" srcOrd="1" destOrd="0" presId="urn:microsoft.com/office/officeart/2005/8/layout/orgChart1"/>
    <dgm:cxn modelId="{DC6FEA5A-E16F-4931-9092-9A9F939DC1C3}" type="presOf" srcId="{8069AF01-BDAC-4439-9E0A-EA0793CC3F91}" destId="{6AC18233-7434-428C-A2CE-9E3AFE243EA4}" srcOrd="0" destOrd="0" presId="urn:microsoft.com/office/officeart/2005/8/layout/orgChart1"/>
    <dgm:cxn modelId="{B7AC3C7B-0BE2-4CB7-AD76-781FCBA9DD7A}" srcId="{8D244D8F-C792-40BC-A511-7DE39E45E194}" destId="{B6389D6D-8AE5-4B3C-9BF6-CF7D2B974EDD}" srcOrd="0" destOrd="0" parTransId="{B5B99BBF-342F-4A4E-BF02-3E97606E944D}" sibTransId="{9C75F253-3EC4-44CF-866A-C32D08314D38}"/>
    <dgm:cxn modelId="{87B9C77B-B8F0-49F8-87D8-DCB8A55AD84F}" type="presOf" srcId="{211704C1-AAD3-4864-94FC-2B6320152294}" destId="{05D13BCE-4D37-4602-AC79-0C4DED70AAA2}" srcOrd="0" destOrd="0" presId="urn:microsoft.com/office/officeart/2005/8/layout/orgChart1"/>
    <dgm:cxn modelId="{054D8B7C-A93B-4309-B9A3-9031EF3D1F25}" srcId="{81474DC1-9675-432E-A6EF-BA6686558EDE}" destId="{8019AB13-6D20-429D-99DC-136A3BE0F0C4}" srcOrd="0" destOrd="0" parTransId="{2B21AADB-94FC-454D-8266-A5A7A2CB1921}" sibTransId="{9D8FF467-AF1A-4432-982B-C30C1D6967E6}"/>
    <dgm:cxn modelId="{AD7A2B7E-65A4-458E-9A02-A18E82620DF8}" srcId="{D5E38E4B-FED5-4A0A-B8AA-8728BED387A3}" destId="{B3F45023-E1E3-43C0-B67F-AD1E7AC51078}" srcOrd="0" destOrd="0" parTransId="{E5DFCF2D-8524-4D8E-AB8B-E3229044C96F}" sibTransId="{C9664199-173B-4D48-A43A-0784E524AFD3}"/>
    <dgm:cxn modelId="{3C02E87E-A8FD-4DDA-80F8-0C8E8A05907F}" srcId="{81474DC1-9675-432E-A6EF-BA6686558EDE}" destId="{BEBB6B44-5855-4428-B75D-885701B5A8EA}" srcOrd="2" destOrd="0" parTransId="{2ED6A068-BA7F-48D7-974F-D17F3632CD17}" sibTransId="{CD3AD337-BE21-41D9-9534-74359FE8FEAD}"/>
    <dgm:cxn modelId="{25A7167F-DF6B-457E-B8FE-9C31F86E5923}" srcId="{97F38E1B-8B0A-4C1C-BB0E-8DC2824BBDEE}" destId="{86AF350A-A785-4BDD-9C13-1E90196942B4}" srcOrd="0" destOrd="0" parTransId="{B7B3C6AE-DFBB-46A9-8CF1-A1BD803B9409}" sibTransId="{E2A53098-4FAB-4666-9DF9-9FFC35DA3367}"/>
    <dgm:cxn modelId="{EE437C7F-F447-4FB4-A34F-87A4BE85848E}" type="presOf" srcId="{CF2967D6-E400-4918-A0E5-58A3341322B7}" destId="{261E2478-2167-421F-B432-32F2C19DA6B1}" srcOrd="0" destOrd="0" presId="urn:microsoft.com/office/officeart/2005/8/layout/orgChart1"/>
    <dgm:cxn modelId="{21644F80-ECCA-4DBE-A06E-9007B1B99888}" type="presOf" srcId="{4D29C077-1695-455C-9DAA-E15887E6F57B}" destId="{05AACB28-368C-4D12-A4D8-69764BDEC4D2}" srcOrd="1" destOrd="0" presId="urn:microsoft.com/office/officeart/2005/8/layout/orgChart1"/>
    <dgm:cxn modelId="{2B63BD82-8ACB-451F-BF9D-DA0B49075309}" srcId="{49CE9B73-FF7C-46DD-AFBB-FC2285FBD282}" destId="{35A27B8C-710F-4E4E-AF7C-044AA5B9CDF3}" srcOrd="2" destOrd="0" parTransId="{7C8371B9-B552-4E17-AA77-DFDE57563D36}" sibTransId="{11EDC8D0-52AC-4E53-85CF-ECD375105733}"/>
    <dgm:cxn modelId="{F0BD9283-5DBA-4125-9705-82DA9161ACC8}" type="presOf" srcId="{BEBB6B44-5855-4428-B75D-885701B5A8EA}" destId="{4F773915-9A32-420C-AFD2-A7953EEE57B5}" srcOrd="1" destOrd="0" presId="urn:microsoft.com/office/officeart/2005/8/layout/orgChart1"/>
    <dgm:cxn modelId="{5134F683-13CD-46A0-ABD7-0996734BF2F4}" type="presOf" srcId="{1511BF46-F7E7-417C-B9F2-BD3532FDAA44}" destId="{59E8CCA1-FAF5-4C21-840D-09FDAAF0F484}" srcOrd="0" destOrd="0" presId="urn:microsoft.com/office/officeart/2005/8/layout/orgChart1"/>
    <dgm:cxn modelId="{D1E0FD83-D3AB-4640-8F84-E986766647AF}" type="presOf" srcId="{CE790BE1-B5E0-4B1B-89BD-C83DF974DBA1}" destId="{0F1B4B75-1918-4D8A-BF1B-33C6491E486D}" srcOrd="1" destOrd="0" presId="urn:microsoft.com/office/officeart/2005/8/layout/orgChart1"/>
    <dgm:cxn modelId="{5AC9A687-ECCC-4180-9A6A-D82EAF941A6A}" srcId="{49CE9B73-FF7C-46DD-AFBB-FC2285FBD282}" destId="{9681D347-D36D-4FED-96D1-DB31A3688FA1}" srcOrd="1" destOrd="0" parTransId="{F0FECEE8-DCD5-4678-9C8B-437B099A8302}" sibTransId="{63F31538-7B39-4358-A09C-5552F8200443}"/>
    <dgm:cxn modelId="{371DFA87-7AC5-4949-89BD-5733A1C27040}" srcId="{BBC0D196-8F41-431A-9896-93F27C1DBC3B}" destId="{C589DDB4-2E67-44CB-9CC5-AE32D79BB260}" srcOrd="2" destOrd="0" parTransId="{F5F45B82-5909-497D-8820-AA12D2C4A68E}" sibTransId="{EC4358EC-5CCE-42D2-8299-278C8E29D405}"/>
    <dgm:cxn modelId="{C0DE2E88-468C-49B6-8C2F-A09F93653963}" type="presOf" srcId="{36C680D7-D85F-4350-8D7A-88B0A717AC17}" destId="{59B12A77-E83D-4F20-969B-A610DD5139D7}" srcOrd="0" destOrd="0" presId="urn:microsoft.com/office/officeart/2005/8/layout/orgChart1"/>
    <dgm:cxn modelId="{6F52D88C-6FA0-4143-A0B7-1E62A952B88B}" type="presOf" srcId="{69233474-9CCA-431F-ADB6-8A9AC33B9697}" destId="{3957C82B-EF44-4844-A580-BC3F07AD1AAA}" srcOrd="1" destOrd="0" presId="urn:microsoft.com/office/officeart/2005/8/layout/orgChart1"/>
    <dgm:cxn modelId="{F2618E8E-287E-4ABB-A8EB-C524EA5E90E5}" type="presOf" srcId="{A5F57B00-D771-488F-BF7F-A1A63164E150}" destId="{2E67B228-0840-4EF8-8BC2-570E430ADC18}" srcOrd="0" destOrd="0" presId="urn:microsoft.com/office/officeart/2005/8/layout/orgChart1"/>
    <dgm:cxn modelId="{B8833690-39C3-4CAB-8676-09E83E1C6411}" srcId="{B52E82DC-35C4-4166-8342-3490FD1B2C38}" destId="{FD9ABEA2-79CA-4058-AABB-EDE95E7DFF48}" srcOrd="0" destOrd="0" parTransId="{CF2967D6-E400-4918-A0E5-58A3341322B7}" sibTransId="{BFCA399E-1670-4C12-8136-04247B7BB272}"/>
    <dgm:cxn modelId="{73019E90-258F-42CE-A8CD-40C26CE112CB}" type="presOf" srcId="{D9DCBD92-CF2D-4FA3-9650-A94983E94475}" destId="{DA2E93DC-BB1D-4564-889B-BA004AC786E0}" srcOrd="0" destOrd="0" presId="urn:microsoft.com/office/officeart/2005/8/layout/orgChart1"/>
    <dgm:cxn modelId="{F5323092-FDB4-4AF6-B0E4-82A1B6E22E8B}" type="presOf" srcId="{0149A2DF-9F11-47E6-9D34-16530D6B5F07}" destId="{BD9D4FDF-A1E2-4834-B72F-D8D677269208}" srcOrd="0" destOrd="0" presId="urn:microsoft.com/office/officeart/2005/8/layout/orgChart1"/>
    <dgm:cxn modelId="{9A9B2B93-2928-4A69-9520-99F7C06154AD}" type="presOf" srcId="{4D29C077-1695-455C-9DAA-E15887E6F57B}" destId="{5368EF9E-E26F-497A-B704-8C2CE5D835FD}" srcOrd="0" destOrd="0" presId="urn:microsoft.com/office/officeart/2005/8/layout/orgChart1"/>
    <dgm:cxn modelId="{A4CC4193-3A52-4173-9BCF-35A64A683E80}" type="presOf" srcId="{420E026A-B0F1-4F79-AE92-6FB2FB30A7D5}" destId="{B1B7933F-088C-4D7E-B3F8-B2A3B45DAAB8}" srcOrd="1" destOrd="0" presId="urn:microsoft.com/office/officeart/2005/8/layout/orgChart1"/>
    <dgm:cxn modelId="{98047195-120B-47A4-9882-3A4DCF24A3EF}" srcId="{4D29C077-1695-455C-9DAA-E15887E6F57B}" destId="{BFC17AD2-8029-4D12-9803-4D4F2A3A73B2}" srcOrd="2" destOrd="0" parTransId="{882CC68B-8EA7-439F-9947-CD33B6A7DE3D}" sibTransId="{84BF932C-2EB3-40B8-8D6F-E3C657FE6A7D}"/>
    <dgm:cxn modelId="{55C18197-884F-4FF7-A0D9-F1C8807775F2}" type="presOf" srcId="{D6922E7D-1806-4E3F-8FA5-876C5E53C8A8}" destId="{7BA6A4CA-F40E-4826-9E97-95062F5DD647}" srcOrd="0" destOrd="0" presId="urn:microsoft.com/office/officeart/2005/8/layout/orgChart1"/>
    <dgm:cxn modelId="{DE788C97-30D8-4133-B7E6-0F545C85115F}" type="presOf" srcId="{BEBB6B44-5855-4428-B75D-885701B5A8EA}" destId="{240AF377-404A-4D29-BCFD-FDFA5E923E81}" srcOrd="0" destOrd="0" presId="urn:microsoft.com/office/officeart/2005/8/layout/orgChart1"/>
    <dgm:cxn modelId="{B8F96199-5A90-4540-A88A-BEA8BA36B8F6}" srcId="{528CD382-5692-46EE-90E4-AC2CF9821533}" destId="{1691AC1F-A941-466F-BEEA-3D931DFE24B3}" srcOrd="3" destOrd="0" parTransId="{07743DB8-D1D8-4F42-A41D-3A7F0DD4C651}" sibTransId="{C39F3DCB-FBD7-4E96-BCDE-DCE8C2839EF5}"/>
    <dgm:cxn modelId="{DFC84499-4D3B-41D2-B102-3497030BB62D}" type="presOf" srcId="{36228F37-34A5-48C8-88CB-5A3EF9260555}" destId="{412FA177-E650-4400-8A30-D76C9ACAB3B8}" srcOrd="1" destOrd="0" presId="urn:microsoft.com/office/officeart/2005/8/layout/orgChart1"/>
    <dgm:cxn modelId="{4ECDA099-65A4-4668-B9BE-38D60268B0EA}" srcId="{528CD382-5692-46EE-90E4-AC2CF9821533}" destId="{93ABF7D2-5710-472D-8AB2-FC60297382E9}" srcOrd="1" destOrd="0" parTransId="{05C901AB-5DEB-40C3-B4FB-BE32DC8D99AC}" sibTransId="{1DF6BC91-AD3B-4315-AD7D-F942E824BEBE}"/>
    <dgm:cxn modelId="{CC9ED59A-DB44-420E-89A3-946762879999}" type="presOf" srcId="{CE790BE1-B5E0-4B1B-89BD-C83DF974DBA1}" destId="{08DC97B5-AFC0-4EC1-A25B-80A9D8DD5E36}" srcOrd="0" destOrd="0" presId="urn:microsoft.com/office/officeart/2005/8/layout/orgChart1"/>
    <dgm:cxn modelId="{8F7AF59A-A09C-4519-9E40-16E103BD2262}" srcId="{0102E4FE-20A8-44CB-9044-37DB2019EEF7}" destId="{809B22AA-EB2B-4C4F-82C3-E979FD4CF357}" srcOrd="1" destOrd="0" parTransId="{E2EA6942-20E6-4D51-99FA-C77C5E746936}" sibTransId="{A3E7A7D9-26B8-432D-9CFA-8BAF85BB66C1}"/>
    <dgm:cxn modelId="{1CDEFD9B-341A-4340-9CF0-35EF7B22F288}" srcId="{528CD382-5692-46EE-90E4-AC2CF9821533}" destId="{6ED7CE4A-2562-45A8-9620-A9DE72BEB691}" srcOrd="2" destOrd="0" parTransId="{C9D6D058-29C4-4A9B-B453-98C00726E847}" sibTransId="{099F8C7E-4E03-48C6-B285-212E4F3EDC14}"/>
    <dgm:cxn modelId="{8469239D-FD8B-4A5E-A0A9-F261E2E1BB94}" type="presOf" srcId="{A0968FAE-D548-4156-ABEA-12473981AA9C}" destId="{49F7F1FB-2D5D-4395-8342-2E2E4A14A12D}" srcOrd="1" destOrd="0" presId="urn:microsoft.com/office/officeart/2005/8/layout/orgChart1"/>
    <dgm:cxn modelId="{CB24239F-1ECF-469C-9BE2-F558BDBE3669}" type="presOf" srcId="{A7F6F4D7-B248-4104-AFC1-56F4E080B179}" destId="{F4448247-81DA-4FF3-879B-24D595736639}" srcOrd="0" destOrd="0" presId="urn:microsoft.com/office/officeart/2005/8/layout/orgChart1"/>
    <dgm:cxn modelId="{1E7715A0-B243-482C-9CFC-0D4CC5D3B4FF}" type="presOf" srcId="{2DEF8671-DD1F-49D2-9C9F-4553E51583D7}" destId="{B894DCF4-CFDB-4655-8C23-F6D06D7FB345}" srcOrd="0" destOrd="0" presId="urn:microsoft.com/office/officeart/2005/8/layout/orgChart1"/>
    <dgm:cxn modelId="{BD10C4A3-5916-4668-8CD5-89FEEB06D47C}" type="presOf" srcId="{060F3217-7C49-4826-805A-E22C20FF48BF}" destId="{B1438BA4-CCF3-4B68-B137-2BE252B92DDA}" srcOrd="0" destOrd="0" presId="urn:microsoft.com/office/officeart/2005/8/layout/orgChart1"/>
    <dgm:cxn modelId="{CE60E5A3-F512-4F8C-8E6F-788E18137425}" type="presOf" srcId="{C2E9E08C-C520-4750-9A46-099873830BC9}" destId="{43E1BAD0-C612-479E-A76D-9ADDAE663A0D}" srcOrd="0" destOrd="0" presId="urn:microsoft.com/office/officeart/2005/8/layout/orgChart1"/>
    <dgm:cxn modelId="{ABC8E8A4-0223-4C71-A5D0-791D617776B2}" type="presOf" srcId="{A9373C89-A434-40DE-9EF2-FFE68B81A36D}" destId="{4736BEC2-0C40-40BF-8DF3-286961834EA7}" srcOrd="0" destOrd="0" presId="urn:microsoft.com/office/officeart/2005/8/layout/orgChart1"/>
    <dgm:cxn modelId="{57BEEEA8-CD5C-434F-BB1E-3A257CBAD4E8}" type="presOf" srcId="{C589DDB4-2E67-44CB-9CC5-AE32D79BB260}" destId="{62B20F7A-9EED-4C50-9CD8-9F388A597277}" srcOrd="1" destOrd="0" presId="urn:microsoft.com/office/officeart/2005/8/layout/orgChart1"/>
    <dgm:cxn modelId="{719194AB-5D10-4BAA-9087-F95D7E6D09F1}" type="presOf" srcId="{A5790AA9-A25C-4784-8775-BA71E09B2E17}" destId="{3072479A-09CE-4CBB-ACB0-E33C70C6146D}" srcOrd="1" destOrd="0" presId="urn:microsoft.com/office/officeart/2005/8/layout/orgChart1"/>
    <dgm:cxn modelId="{B3EDCEAB-26CB-43E1-BF83-8B71BED9E18F}" type="presOf" srcId="{0E0D5914-9733-4438-B53B-E54AED87BD25}" destId="{34D49AA9-33AD-4664-ADD5-58DB46EB9889}" srcOrd="0" destOrd="0" presId="urn:microsoft.com/office/officeart/2005/8/layout/orgChart1"/>
    <dgm:cxn modelId="{CAD9DAAB-3C1F-4622-B5E6-68B6C5B5D941}" srcId="{D9DCBD92-CF2D-4FA3-9650-A94983E94475}" destId="{D9CF4831-4D8A-4996-892B-AA36EF6FBE83}" srcOrd="2" destOrd="0" parTransId="{4CFCB267-0565-4290-B0EC-F2168D38F6BB}" sibTransId="{7B6D17A7-5EA7-49C0-860E-2B65F10E8FA4}"/>
    <dgm:cxn modelId="{2ACD92AF-8834-4AEC-80D0-98B6B416D0D6}" srcId="{8DC0284B-2994-4181-BD5E-036527C76AC4}" destId="{0C2D4EF3-226C-4637-A496-5025A0614D79}" srcOrd="1" destOrd="0" parTransId="{28A11BAF-04BE-47EE-B081-1696A41C0F1F}" sibTransId="{2A42A7D6-FD69-4B5D-B344-BE81A3BC38A4}"/>
    <dgm:cxn modelId="{EB7666B2-9172-4ECA-B786-AA8FF5113B06}" srcId="{D9DCBD92-CF2D-4FA3-9650-A94983E94475}" destId="{C2E9E08C-C520-4750-9A46-099873830BC9}" srcOrd="1" destOrd="0" parTransId="{304499FC-178F-457B-9D5B-07C633CC1703}" sibTransId="{E69A4F6D-B644-4F5C-905D-8356A91FFF6D}"/>
    <dgm:cxn modelId="{BFF34DB2-8F22-4291-A107-7AF3455529A7}" type="presOf" srcId="{C2E9E08C-C520-4750-9A46-099873830BC9}" destId="{C3AE13EC-AD65-415B-91FB-22FE48785A3E}" srcOrd="1" destOrd="0" presId="urn:microsoft.com/office/officeart/2005/8/layout/orgChart1"/>
    <dgm:cxn modelId="{63C6BFB2-858D-4E60-A07E-605F6A98FE64}" type="presOf" srcId="{97F38E1B-8B0A-4C1C-BB0E-8DC2824BBDEE}" destId="{CAC4091A-492F-459B-840C-5F8135FD499F}" srcOrd="1" destOrd="0" presId="urn:microsoft.com/office/officeart/2005/8/layout/orgChart1"/>
    <dgm:cxn modelId="{2B5BD0B2-86C1-4A21-A5F6-32171652F0C2}" type="presOf" srcId="{348E782C-9E57-44D4-AA0C-9489BC0241A0}" destId="{928AF409-C90D-43FC-821F-FDD0663BA22E}" srcOrd="0" destOrd="0" presId="urn:microsoft.com/office/officeart/2005/8/layout/orgChart1"/>
    <dgm:cxn modelId="{3C18D9B2-1760-441F-9F64-9F4CA2364BDF}" type="presOf" srcId="{8A2B2102-1499-4193-A6B2-01CFDA548D57}" destId="{75DA8B26-115B-4F08-BBB5-E949961AA21C}" srcOrd="1" destOrd="0" presId="urn:microsoft.com/office/officeart/2005/8/layout/orgChart1"/>
    <dgm:cxn modelId="{C6CC23B3-79C7-4EA8-B561-A0287D073A81}" type="presOf" srcId="{299BE8CA-8B21-4AEF-ADA9-97117DD0B39F}" destId="{03156B07-59DA-49C8-8721-7655D94DAC36}" srcOrd="0" destOrd="0" presId="urn:microsoft.com/office/officeart/2005/8/layout/orgChart1"/>
    <dgm:cxn modelId="{90CEFDB4-6D53-4EAB-B8D5-ED8DA48BB977}" type="presOf" srcId="{0E0D5914-9733-4438-B53B-E54AED87BD25}" destId="{FA21B6A8-6AD6-40C5-B832-097165E0AE14}" srcOrd="1" destOrd="0" presId="urn:microsoft.com/office/officeart/2005/8/layout/orgChart1"/>
    <dgm:cxn modelId="{A0E7CBB5-7CF0-42B5-B4E5-93BE50449420}" srcId="{D9DCBD92-CF2D-4FA3-9650-A94983E94475}" destId="{DBA8929B-46BA-404E-A3FA-7CF913B88C72}" srcOrd="0" destOrd="0" parTransId="{F26A6E32-5FBB-4CEF-BDB1-A0E805534581}" sibTransId="{79AC7646-F02B-4EB7-8D35-A654D4BDF6CA}"/>
    <dgm:cxn modelId="{67DC37B6-5388-4775-A9FB-F11EFFD28B41}" type="presOf" srcId="{6ED531EE-0BC7-4118-B43F-7D8D436633A8}" destId="{422A5DCC-F310-4179-AC5C-3A5AA9AB3509}" srcOrd="0" destOrd="0" presId="urn:microsoft.com/office/officeart/2005/8/layout/orgChart1"/>
    <dgm:cxn modelId="{9F9BC1B9-DBB6-4559-996B-3D88241BD6E3}" type="presOf" srcId="{9EF1D56F-404C-4D16-9734-CA6081A2DE40}" destId="{6BF008B6-3598-43F1-B2F8-AD403F6DFA5C}" srcOrd="0" destOrd="0" presId="urn:microsoft.com/office/officeart/2005/8/layout/orgChart1"/>
    <dgm:cxn modelId="{A4E562BC-BFA0-4322-84A8-BC4C3BC0DCE0}" type="presOf" srcId="{1691AC1F-A941-466F-BEEA-3D931DFE24B3}" destId="{023FBFEF-B68F-44E5-A1BE-D3CC62694A78}" srcOrd="0" destOrd="0" presId="urn:microsoft.com/office/officeart/2005/8/layout/orgChart1"/>
    <dgm:cxn modelId="{11B7E6BC-EC13-4C1B-9E87-802EB5D8A290}" type="presOf" srcId="{D5E38E4B-FED5-4A0A-B8AA-8728BED387A3}" destId="{4CB3CC10-420D-4678-B4A5-F650FAA65CFC}" srcOrd="0" destOrd="0" presId="urn:microsoft.com/office/officeart/2005/8/layout/orgChart1"/>
    <dgm:cxn modelId="{87891EBD-8B33-481D-861E-50E0CC4785CA}" srcId="{93083002-5ED9-4B2F-81AB-B7B7CAD2A4E1}" destId="{ED2BFF5E-6E43-48B9-A0B1-73D5452CC67B}" srcOrd="1" destOrd="0" parTransId="{CA0CB7E6-3B73-436C-BE67-374EE45E06C5}" sibTransId="{F4EE129E-F818-4F07-B0AA-69FD99D43E32}"/>
    <dgm:cxn modelId="{9BC8B1BD-4F7E-4AB5-A9F5-2523FFFE6A90}" type="presOf" srcId="{D5E38E4B-FED5-4A0A-B8AA-8728BED387A3}" destId="{E962E456-3173-4AC8-9388-5565756FFDF6}" srcOrd="1" destOrd="0" presId="urn:microsoft.com/office/officeart/2005/8/layout/orgChart1"/>
    <dgm:cxn modelId="{21C18FBE-38F8-4F4C-A586-7435BBF5F356}" srcId="{0E0D5914-9733-4438-B53B-E54AED87BD25}" destId="{D5E38E4B-FED5-4A0A-B8AA-8728BED387A3}" srcOrd="1" destOrd="0" parTransId="{1182CA2F-4565-428E-AE54-DA4AC822DEC1}" sibTransId="{F08BBAFC-C54C-473A-A12D-0976EAD9F5B1}"/>
    <dgm:cxn modelId="{8C53D9BF-A393-437F-82D1-C34A6F362459}" type="presOf" srcId="{A5790AA9-A25C-4784-8775-BA71E09B2E17}" destId="{5389DC63-4E33-484C-AB02-72FC964A0FDF}" srcOrd="0" destOrd="0" presId="urn:microsoft.com/office/officeart/2005/8/layout/orgChart1"/>
    <dgm:cxn modelId="{A31793C1-F476-4692-B1B6-1799C0B3DFAE}" type="presOf" srcId="{828019C1-8BDA-454A-A3F5-71B5DF66CD64}" destId="{4B5F0485-FDA7-4D9C-98A6-40C2F37F02BB}" srcOrd="0" destOrd="0" presId="urn:microsoft.com/office/officeart/2005/8/layout/orgChart1"/>
    <dgm:cxn modelId="{3F1938C2-0D83-4A2D-A513-0086FEFB7B05}" type="presOf" srcId="{C9D6D058-29C4-4A9B-B453-98C00726E847}" destId="{00FA38C0-8526-405A-A79C-EA4B43160A0F}" srcOrd="0" destOrd="0" presId="urn:microsoft.com/office/officeart/2005/8/layout/orgChart1"/>
    <dgm:cxn modelId="{289282C4-06A9-47F6-93D8-9C124C7899DC}" type="presOf" srcId="{8019AB13-6D20-429D-99DC-136A3BE0F0C4}" destId="{499D1D89-1C88-4D8D-9DFD-6E771DC6B521}" srcOrd="1" destOrd="0" presId="urn:microsoft.com/office/officeart/2005/8/layout/orgChart1"/>
    <dgm:cxn modelId="{C1A4B6C5-52A9-44E4-A724-B4B9C8CDDA77}" type="presOf" srcId="{E5DFCF2D-8524-4D8E-AB8B-E3229044C96F}" destId="{C53932D4-51E7-41F5-AE16-C6CBB114DFEA}" srcOrd="0" destOrd="0" presId="urn:microsoft.com/office/officeart/2005/8/layout/orgChart1"/>
    <dgm:cxn modelId="{3F32D7C7-819D-4CFF-A50A-A741C0078DC8}" type="presOf" srcId="{D9CF4831-4D8A-4996-892B-AA36EF6FBE83}" destId="{C177A9A8-E895-4E4D-B4CD-57B719BD41D4}" srcOrd="1" destOrd="0" presId="urn:microsoft.com/office/officeart/2005/8/layout/orgChart1"/>
    <dgm:cxn modelId="{B28E4FC8-93E8-4434-8594-9E9D93A761B8}" type="presOf" srcId="{B3F45023-E1E3-43C0-B67F-AD1E7AC51078}" destId="{4FD3DBF8-676D-4E03-B8F9-806C982C4A66}" srcOrd="1" destOrd="0" presId="urn:microsoft.com/office/officeart/2005/8/layout/orgChart1"/>
    <dgm:cxn modelId="{1CA68EC8-F1CD-4D25-8616-FE789F94DACC}" srcId="{73243CCA-A446-4C73-A8F2-FA1FD7785728}" destId="{B52E82DC-35C4-4166-8342-3490FD1B2C38}" srcOrd="2" destOrd="0" parTransId="{DDDBC0D4-9B61-4640-A4BA-9CD088494B2F}" sibTransId="{5804A5C9-9E5D-4517-A36F-8B5863BB12E3}"/>
    <dgm:cxn modelId="{42EFBCCC-174E-40DE-9C97-1D299508804C}" type="presOf" srcId="{B7B3C6AE-DFBB-46A9-8CF1-A1BD803B9409}" destId="{AAF5925E-A439-4734-BFA7-0209F1E034E0}" srcOrd="0" destOrd="0" presId="urn:microsoft.com/office/officeart/2005/8/layout/orgChart1"/>
    <dgm:cxn modelId="{44BF87CD-4A2C-4E43-9C65-50F4E7A714CD}" srcId="{528CD382-5692-46EE-90E4-AC2CF9821533}" destId="{93083002-5ED9-4B2F-81AB-B7B7CAD2A4E1}" srcOrd="0" destOrd="0" parTransId="{10DAA332-DF4A-4D95-8B17-0D00334A0AFA}" sibTransId="{CFCEA1F2-0A15-449A-AE13-BFE08A9E3268}"/>
    <dgm:cxn modelId="{5C8E99CE-17AC-4FE8-943F-E2D9064CB0CB}" type="presOf" srcId="{882CC68B-8EA7-439F-9947-CD33B6A7DE3D}" destId="{E8B4FBD4-C724-450E-8400-D0AD0F68DEBC}" srcOrd="0" destOrd="0" presId="urn:microsoft.com/office/officeart/2005/8/layout/orgChart1"/>
    <dgm:cxn modelId="{9E28DECE-462E-4AEA-8F68-847C912C48BB}" type="presOf" srcId="{857F6AB5-4E16-42DE-9B31-CE6BC0FBB1E0}" destId="{8E19AAD0-7B8C-4F0E-BEAE-DB341F672B8C}" srcOrd="0" destOrd="0" presId="urn:microsoft.com/office/officeart/2005/8/layout/orgChart1"/>
    <dgm:cxn modelId="{D28DA0D0-C1A1-4A7E-959F-56175D51953E}" type="presOf" srcId="{B3F45023-E1E3-43C0-B67F-AD1E7AC51078}" destId="{4AD3C1C4-D9EA-4B51-B2F8-F5F336E1219A}" srcOrd="0" destOrd="0" presId="urn:microsoft.com/office/officeart/2005/8/layout/orgChart1"/>
    <dgm:cxn modelId="{7955F3D1-0EA0-42D9-A61A-E792C29AC2F0}" srcId="{73243CCA-A446-4C73-A8F2-FA1FD7785728}" destId="{A5F57B00-D771-488F-BF7F-A1A63164E150}" srcOrd="0" destOrd="0" parTransId="{BB05355C-6EC1-4840-AF39-A94D72865F47}" sibTransId="{D53A3AA2-8BFA-44BE-855C-B93D69428504}"/>
    <dgm:cxn modelId="{FC15BDD2-4253-4E5C-B1A7-446120CFA49D}" srcId="{A7D8441C-B55E-4780-9598-7D1CEC7960F2}" destId="{420E026A-B0F1-4F79-AE92-6FB2FB30A7D5}" srcOrd="1" destOrd="0" parTransId="{6EB3A023-DF18-456F-8742-709BC29A6D90}" sibTransId="{938DADEC-F465-4741-AEFF-B512D9AA1C7D}"/>
    <dgm:cxn modelId="{CE35FBD2-E7A0-4912-AC12-676C4B608B71}" type="presOf" srcId="{060F3217-7C49-4826-805A-E22C20FF48BF}" destId="{87A3F302-48EF-4E0F-B49C-1E773501EEEF}" srcOrd="1" destOrd="0" presId="urn:microsoft.com/office/officeart/2005/8/layout/orgChart1"/>
    <dgm:cxn modelId="{B1C263D5-111B-41D7-A93D-48A9E221DDA0}" type="presOf" srcId="{26686CA9-5606-4501-B724-82E4C0BF49B7}" destId="{7943D994-308C-4599-BE3B-E0C4D2D0532B}" srcOrd="0" destOrd="0" presId="urn:microsoft.com/office/officeart/2005/8/layout/orgChart1"/>
    <dgm:cxn modelId="{382701D6-6A62-49F5-BB1D-B2599B1F61E6}" type="presOf" srcId="{ED2BFF5E-6E43-48B9-A0B1-73D5452CC67B}" destId="{53CBDC10-87F0-43A4-997E-4617F1DC4A00}" srcOrd="1" destOrd="0" presId="urn:microsoft.com/office/officeart/2005/8/layout/orgChart1"/>
    <dgm:cxn modelId="{810583D6-31FA-4AB3-945E-99D1C80BE986}" type="presOf" srcId="{809B22AA-EB2B-4C4F-82C3-E979FD4CF357}" destId="{D170E32D-A43F-4CAB-A215-C289F970862B}" srcOrd="0" destOrd="0" presId="urn:microsoft.com/office/officeart/2005/8/layout/orgChart1"/>
    <dgm:cxn modelId="{7E2DEBD6-FBAF-44C4-B8CE-1994F038E56C}" type="presOf" srcId="{8DC0284B-2994-4181-BD5E-036527C76AC4}" destId="{D4915702-F8CF-48E4-9CCB-C4139FFB171E}" srcOrd="0" destOrd="0" presId="urn:microsoft.com/office/officeart/2005/8/layout/orgChart1"/>
    <dgm:cxn modelId="{FF5DF5D7-4E2B-4573-B707-1CC836E15D42}" type="presOf" srcId="{10DAA332-DF4A-4D95-8B17-0D00334A0AFA}" destId="{EA1F4C4B-5B09-4894-BF80-6EEC82D7904A}" srcOrd="0" destOrd="0" presId="urn:microsoft.com/office/officeart/2005/8/layout/orgChart1"/>
    <dgm:cxn modelId="{0251C4D9-523C-45CA-9883-E36842905429}" srcId="{0E0D5914-9733-4438-B53B-E54AED87BD25}" destId="{D9DCBD92-CF2D-4FA3-9650-A94983E94475}" srcOrd="0" destOrd="0" parTransId="{8069AF01-BDAC-4439-9E0A-EA0793CC3F91}" sibTransId="{62C8F385-660A-4B36-9BB8-6E3C7FF1DC57}"/>
    <dgm:cxn modelId="{A4E07DDA-02DC-46F4-A05D-0912E3FDDDC1}" type="presOf" srcId="{0D00E017-D3D5-46D1-999A-7719EC3D4C6D}" destId="{BCCEF42F-00E0-457B-875C-8ADA2FD518D2}" srcOrd="0" destOrd="0" presId="urn:microsoft.com/office/officeart/2005/8/layout/orgChart1"/>
    <dgm:cxn modelId="{E1C5EEDB-DD99-438A-AFEF-35FDFF8C3308}" type="presOf" srcId="{2ED6A068-BA7F-48D7-974F-D17F3632CD17}" destId="{8A778F9A-A18B-4756-9FA7-3D8CE8C12B29}" srcOrd="0" destOrd="0" presId="urn:microsoft.com/office/officeart/2005/8/layout/orgChart1"/>
    <dgm:cxn modelId="{DD8252DC-97BB-4DFF-98B1-5F9768B012B2}" srcId="{86AF350A-A785-4BDD-9C13-1E90196942B4}" destId="{0B7A893D-34B0-412E-AAF0-3244FF37E62F}" srcOrd="0" destOrd="0" parTransId="{2DEF8671-DD1F-49D2-9C9F-4553E51583D7}" sibTransId="{EBBEF2A1-4FE1-445D-81D1-191137E58D73}"/>
    <dgm:cxn modelId="{59B224DF-AB74-43D8-A339-37883DD8D616}" type="presOf" srcId="{AF707513-AC3B-416F-9558-6B37FEC32921}" destId="{37023CC4-17F7-43A7-AEBB-C1885EC6721B}" srcOrd="0" destOrd="0" presId="urn:microsoft.com/office/officeart/2005/8/layout/orgChart1"/>
    <dgm:cxn modelId="{BB4962DF-A32C-41C4-AE75-1C4F9B70B4B1}" type="presOf" srcId="{86AF350A-A785-4BDD-9C13-1E90196942B4}" destId="{72AC346F-2F4E-444E-8C03-BD2A3B5A48DE}" srcOrd="0" destOrd="0" presId="urn:microsoft.com/office/officeart/2005/8/layout/orgChart1"/>
    <dgm:cxn modelId="{558B70DF-E7FF-4760-A9A2-C14861AC8CDF}" srcId="{36228F37-34A5-48C8-88CB-5A3EF9260555}" destId="{60632654-6003-4E2D-BB3F-B32702522E81}" srcOrd="0" destOrd="0" parTransId="{9EF1D56F-404C-4D16-9734-CA6081A2DE40}" sibTransId="{73EE8BCB-9B22-4108-B259-357254A300C7}"/>
    <dgm:cxn modelId="{3DD8A5E1-1AA6-4E90-B7D1-B20348410B83}" srcId="{93083002-5ED9-4B2F-81AB-B7B7CAD2A4E1}" destId="{291FB17D-DBF1-48F6-B2AE-1B56F1267FEB}" srcOrd="0" destOrd="0" parTransId="{36C680D7-D85F-4350-8D7A-88B0A717AC17}" sibTransId="{96CAC7D0-3565-4FFF-8380-A01294FE3806}"/>
    <dgm:cxn modelId="{78C2BCE1-CA35-4C93-9C19-A06748A3A0FD}" type="presOf" srcId="{62A597C2-3985-4DF1-B6A3-CD97CF04D85C}" destId="{73C266B3-99B9-4382-BF90-BDABFD1E5A51}" srcOrd="0" destOrd="0" presId="urn:microsoft.com/office/officeart/2005/8/layout/orgChart1"/>
    <dgm:cxn modelId="{40B1C0E1-7E0A-4453-9A83-E9EDE734AD94}" srcId="{A7D8441C-B55E-4780-9598-7D1CEC7960F2}" destId="{2AD9DFD9-FF42-40D3-A347-616CDF00209B}" srcOrd="0" destOrd="0" parTransId="{49F0ABCA-626D-4EAD-8D91-509E38EB3BEC}" sibTransId="{BFA92960-A24D-44CE-9865-BF53EB9140B2}"/>
    <dgm:cxn modelId="{FF3FA0E2-3E21-436F-96FF-1002C174E51E}" type="presOf" srcId="{49F0ABCA-626D-4EAD-8D91-509E38EB3BEC}" destId="{A02F809A-6153-4F56-BFDD-1E6AAAA59D99}" srcOrd="0" destOrd="0" presId="urn:microsoft.com/office/officeart/2005/8/layout/orgChart1"/>
    <dgm:cxn modelId="{F34EEEE2-8D4C-4D3E-A1FF-C1A217C4E4B1}" type="presOf" srcId="{73243CCA-A446-4C73-A8F2-FA1FD7785728}" destId="{E7423CEA-6317-446E-A037-9E5016CE5F63}" srcOrd="1" destOrd="0" presId="urn:microsoft.com/office/officeart/2005/8/layout/orgChart1"/>
    <dgm:cxn modelId="{14C546E3-3C2E-474D-828F-11A57961D2DD}" srcId="{8D244D8F-C792-40BC-A511-7DE39E45E194}" destId="{6ED531EE-0BC7-4118-B43F-7D8D436633A8}" srcOrd="2" destOrd="0" parTransId="{D433E747-1E2C-41A0-B616-42B31870972F}" sibTransId="{9952C637-C4F1-4218-8E7E-3DE34073E216}"/>
    <dgm:cxn modelId="{205658E4-38D5-4A84-9B4F-CDE667582E09}" type="presOf" srcId="{0FFBB908-0334-4CF4-9FFE-1417E3845736}" destId="{F7FB0D15-FC5D-419E-AC88-AE3C4BCFBC52}" srcOrd="0" destOrd="0" presId="urn:microsoft.com/office/officeart/2005/8/layout/orgChart1"/>
    <dgm:cxn modelId="{F1E5D1E5-1268-475D-944D-33E806414ACD}" srcId="{4D29C077-1695-455C-9DAA-E15887E6F57B}" destId="{69233474-9CCA-431F-ADB6-8A9AC33B9697}" srcOrd="0" destOrd="0" parTransId="{622DEC80-7D3B-489F-A688-386A3BD66E46}" sibTransId="{FEF84970-9F64-4C23-B93E-C7AB8DAB57E9}"/>
    <dgm:cxn modelId="{28ED21E6-6E5B-4436-BED3-678E9A2ED93A}" type="presOf" srcId="{81474DC1-9675-432E-A6EF-BA6686558EDE}" destId="{4FF0174F-76E4-49F9-A75D-759612FA7DF2}" srcOrd="0" destOrd="0" presId="urn:microsoft.com/office/officeart/2005/8/layout/orgChart1"/>
    <dgm:cxn modelId="{C26BDCE6-FA77-4BF9-B362-9FBDDF39464D}" type="presOf" srcId="{BFC17AD2-8029-4D12-9803-4D4F2A3A73B2}" destId="{54430A7C-1702-41C7-8C99-990BDD46FE19}" srcOrd="0" destOrd="0" presId="urn:microsoft.com/office/officeart/2005/8/layout/orgChart1"/>
    <dgm:cxn modelId="{C3F471E8-C7DD-41FD-9E96-5B8831201795}" type="presOf" srcId="{A5F57B00-D771-488F-BF7F-A1A63164E150}" destId="{9E88FEFB-996E-4AE8-876D-108294729C80}" srcOrd="1" destOrd="0" presId="urn:microsoft.com/office/officeart/2005/8/layout/orgChart1"/>
    <dgm:cxn modelId="{DB2DB7E8-76EA-437B-B7BB-5AF8BFAB05D1}" type="presOf" srcId="{3A82848D-3BAD-4D07-B792-259C9C5739EB}" destId="{B2F1219C-A78F-42BB-B429-7DEAE8B92C66}" srcOrd="0" destOrd="0" presId="urn:microsoft.com/office/officeart/2005/8/layout/orgChart1"/>
    <dgm:cxn modelId="{687E35E9-D8DF-409B-B69E-37F1275E6C23}" type="presOf" srcId="{35A27B8C-710F-4E4E-AF7C-044AA5B9CDF3}" destId="{712C2E01-37E5-4DEB-B68F-BD78FE2A6155}" srcOrd="0" destOrd="0" presId="urn:microsoft.com/office/officeart/2005/8/layout/orgChart1"/>
    <dgm:cxn modelId="{02CB93E9-0AF8-4B01-A8D8-2E2A7BF71E73}" type="presOf" srcId="{90D1C9F8-CB77-480D-9FBB-EB042A6F735B}" destId="{000AEE55-841D-4CDC-84D6-571C277C27B2}" srcOrd="0" destOrd="0" presId="urn:microsoft.com/office/officeart/2005/8/layout/orgChart1"/>
    <dgm:cxn modelId="{F0B3DCEB-6222-448E-BA11-D7F694B6CC41}" type="presOf" srcId="{BBC0D196-8F41-431A-9896-93F27C1DBC3B}" destId="{9D16184B-EE33-4C2E-A67B-3E1CA8E8ED69}" srcOrd="0" destOrd="0" presId="urn:microsoft.com/office/officeart/2005/8/layout/orgChart1"/>
    <dgm:cxn modelId="{26F3D6EC-ABE1-41EC-A133-B64DB9E7C816}" type="presOf" srcId="{0B7A893D-34B0-412E-AAF0-3244FF37E62F}" destId="{D7E2BE4B-D731-4C2D-BA0A-37C902784000}" srcOrd="0" destOrd="0" presId="urn:microsoft.com/office/officeart/2005/8/layout/orgChart1"/>
    <dgm:cxn modelId="{50C50AEE-34D0-4A89-B326-4001B64C57F9}" type="presOf" srcId="{809B22AA-EB2B-4C4F-82C3-E979FD4CF357}" destId="{18E317F2-7CF2-4DFD-9CA0-4A1E8C4ACD68}" srcOrd="1" destOrd="0" presId="urn:microsoft.com/office/officeart/2005/8/layout/orgChart1"/>
    <dgm:cxn modelId="{F5EEBEF0-396E-4C84-B751-ADD903A98F50}" type="presOf" srcId="{C025D0B3-3453-4AB2-8C0D-9A93251A872D}" destId="{86920179-6629-4A58-BB26-F9023C6AB676}" srcOrd="0" destOrd="0" presId="urn:microsoft.com/office/officeart/2005/8/layout/orgChart1"/>
    <dgm:cxn modelId="{87F61FF1-AD9E-44A9-93A7-E272BD650568}" type="presOf" srcId="{291FB17D-DBF1-48F6-B2AE-1B56F1267FEB}" destId="{4979A0F6-25B6-42C1-8185-FDBBA9EB66D3}" srcOrd="0" destOrd="0" presId="urn:microsoft.com/office/officeart/2005/8/layout/orgChart1"/>
    <dgm:cxn modelId="{91EE41F2-6FCA-4BA5-93DF-D97F3F143852}" type="presOf" srcId="{B52E82DC-35C4-4166-8342-3490FD1B2C38}" destId="{80873C25-9091-4FFD-86DE-29FAC970B106}" srcOrd="1" destOrd="0" presId="urn:microsoft.com/office/officeart/2005/8/layout/orgChart1"/>
    <dgm:cxn modelId="{D6F8DEF2-6FB6-4571-9DAC-3A14E1B70BD7}" type="presOf" srcId="{9792CF75-292C-4BCA-A2CF-C2FA68F001BD}" destId="{B935FBDA-E2AB-49CA-8CF4-754257839CD4}" srcOrd="0" destOrd="0" presId="urn:microsoft.com/office/officeart/2005/8/layout/orgChart1"/>
    <dgm:cxn modelId="{C08427F3-DDEC-4F8E-8FA6-A8B9513E2498}" type="presOf" srcId="{FD9ABEA2-79CA-4058-AABB-EDE95E7DFF48}" destId="{5D9B9088-674D-43A0-8DFC-BB8B41FD883F}" srcOrd="1" destOrd="0" presId="urn:microsoft.com/office/officeart/2005/8/layout/orgChart1"/>
    <dgm:cxn modelId="{6492E0F4-E6CF-4169-9785-67D181C903BC}" type="presOf" srcId="{27CAA9D9-4772-45F9-9D95-A8FA2306D666}" destId="{31964B16-8E59-4EB8-9EA5-274690798DCD}" srcOrd="0" destOrd="0" presId="urn:microsoft.com/office/officeart/2005/8/layout/orgChart1"/>
    <dgm:cxn modelId="{BA12F8F4-7436-4999-BBC2-EB0ECD2F11D8}" type="presOf" srcId="{0102E4FE-20A8-44CB-9044-37DB2019EEF7}" destId="{9E54A725-AB28-4B64-8844-9F2951F2F7A0}" srcOrd="1" destOrd="0" presId="urn:microsoft.com/office/officeart/2005/8/layout/orgChart1"/>
    <dgm:cxn modelId="{5B4390F5-60EE-403C-926D-2C46DE68A4B3}" type="presOf" srcId="{0B7A893D-34B0-412E-AAF0-3244FF37E62F}" destId="{9DEDF8A8-C04F-4AC1-8A19-9C5D980141EF}" srcOrd="1" destOrd="0" presId="urn:microsoft.com/office/officeart/2005/8/layout/orgChart1"/>
    <dgm:cxn modelId="{0A0ECCF5-EC5C-47B3-934A-6F1A0FC022E3}" type="presOf" srcId="{622DEC80-7D3B-489F-A688-386A3BD66E46}" destId="{FB2DB3A0-B135-43F4-88C1-E9985DD92C2D}" srcOrd="0" destOrd="0" presId="urn:microsoft.com/office/officeart/2005/8/layout/orgChart1"/>
    <dgm:cxn modelId="{D8C1DAF5-E90E-4467-B97E-B9517EF601D9}" type="presOf" srcId="{BBC0D196-8F41-431A-9896-93F27C1DBC3B}" destId="{C6311FAD-F5AB-4ED2-A2DD-0AFC9E6BEC0D}" srcOrd="1" destOrd="0" presId="urn:microsoft.com/office/officeart/2005/8/layout/orgChart1"/>
    <dgm:cxn modelId="{066DFDF8-3934-45FD-B188-A4A6CC3A222D}" type="presOf" srcId="{304499FC-178F-457B-9D5B-07C633CC1703}" destId="{0E0991F3-3934-47BB-929B-D5CDA7641990}" srcOrd="0" destOrd="0" presId="urn:microsoft.com/office/officeart/2005/8/layout/orgChart1"/>
    <dgm:cxn modelId="{B5A611F9-BF12-4C05-A655-B249599CB34F}" type="presOf" srcId="{93ABF7D2-5710-472D-8AB2-FC60297382E9}" destId="{136F801A-4945-45E2-B41A-BC4357E30736}" srcOrd="1" destOrd="0" presId="urn:microsoft.com/office/officeart/2005/8/layout/orgChart1"/>
    <dgm:cxn modelId="{0C9D7DFA-268E-46E4-84E5-56AC20EDC94D}" type="presOf" srcId="{5014405E-534E-41DC-819F-77BAF9C82FF5}" destId="{AAAED209-4266-4BDB-BE83-CDA7CD9680FC}" srcOrd="0" destOrd="0" presId="urn:microsoft.com/office/officeart/2005/8/layout/orgChart1"/>
    <dgm:cxn modelId="{D22A5AFB-3A9F-438F-B58F-81BCE9FF196D}" type="presOf" srcId="{CE1E6D1A-5491-4AFC-AC38-12490E395605}" destId="{D612BD2B-6DEA-48CD-80D9-DC7DDCC6D555}" srcOrd="0" destOrd="0" presId="urn:microsoft.com/office/officeart/2005/8/layout/orgChart1"/>
    <dgm:cxn modelId="{F44B7CFB-8BD9-4536-B5AA-4D7BFCA813C3}" type="presOf" srcId="{C589DDB4-2E67-44CB-9CC5-AE32D79BB260}" destId="{4A47CF1E-D4CF-497D-9511-5A52B879A58E}" srcOrd="0" destOrd="0" presId="urn:microsoft.com/office/officeart/2005/8/layout/orgChart1"/>
    <dgm:cxn modelId="{774A52FC-5D61-4D8E-BF6C-B09D35C788D5}" type="presOf" srcId="{69233474-9CCA-431F-ADB6-8A9AC33B9697}" destId="{D7DDDDF0-F44F-4B11-B08B-89295DEA0D9B}" srcOrd="0" destOrd="0" presId="urn:microsoft.com/office/officeart/2005/8/layout/orgChart1"/>
    <dgm:cxn modelId="{F972C7FD-2BAE-4F04-AACB-4A23F4694DE8}" type="presOf" srcId="{939AE253-A7E2-4EBA-B997-5913C2301F5A}" destId="{CF1CE0D6-2000-45B7-B412-882350AF6F25}" srcOrd="0" destOrd="0" presId="urn:microsoft.com/office/officeart/2005/8/layout/orgChart1"/>
    <dgm:cxn modelId="{FC9813FE-9BDC-4D1E-B7FC-6783EC540189}" type="presOf" srcId="{CA0CB7E6-3B73-436C-BE67-374EE45E06C5}" destId="{A5E0A5BD-B9F6-4CF7-8B67-1AB84AA09C49}" srcOrd="0" destOrd="0" presId="urn:microsoft.com/office/officeart/2005/8/layout/orgChart1"/>
    <dgm:cxn modelId="{D84684CF-BC62-4AFA-9A67-82CF1D0F5051}" type="presParOf" srcId="{90431E3C-4F42-4628-B684-A96161BFF430}" destId="{0A189367-43EC-4441-BA08-750B899E9469}" srcOrd="0" destOrd="0" presId="urn:microsoft.com/office/officeart/2005/8/layout/orgChart1"/>
    <dgm:cxn modelId="{278342CC-73BE-45D1-96D6-7E5439801A5E}" type="presParOf" srcId="{0A189367-43EC-4441-BA08-750B899E9469}" destId="{360B80A0-E040-4231-A03C-DB4C44D4BEFB}" srcOrd="0" destOrd="0" presId="urn:microsoft.com/office/officeart/2005/8/layout/orgChart1"/>
    <dgm:cxn modelId="{1CBC4FEA-812F-4BD8-BA89-87F451390F2B}" type="presParOf" srcId="{360B80A0-E040-4231-A03C-DB4C44D4BEFB}" destId="{2D883808-430E-40D8-8B07-302E85302A34}" srcOrd="0" destOrd="0" presId="urn:microsoft.com/office/officeart/2005/8/layout/orgChart1"/>
    <dgm:cxn modelId="{260BA3E3-D427-4CE1-BAB9-91D42FF5ED14}" type="presParOf" srcId="{360B80A0-E040-4231-A03C-DB4C44D4BEFB}" destId="{9E54A725-AB28-4B64-8844-9F2951F2F7A0}" srcOrd="1" destOrd="0" presId="urn:microsoft.com/office/officeart/2005/8/layout/orgChart1"/>
    <dgm:cxn modelId="{4B079892-58D1-4C0C-ADA1-D960221450A8}" type="presParOf" srcId="{0A189367-43EC-4441-BA08-750B899E9469}" destId="{7F944FE0-D2A2-405B-BDFF-D1897631706E}" srcOrd="1" destOrd="0" presId="urn:microsoft.com/office/officeart/2005/8/layout/orgChart1"/>
    <dgm:cxn modelId="{45CC1E62-995D-4FD2-8C5D-D60A42EA9783}" type="presParOf" srcId="{7F944FE0-D2A2-405B-BDFF-D1897631706E}" destId="{7BA6A4CA-F40E-4826-9E97-95062F5DD647}" srcOrd="0" destOrd="0" presId="urn:microsoft.com/office/officeart/2005/8/layout/orgChart1"/>
    <dgm:cxn modelId="{E989221F-ADEB-4591-A3EA-E3EE65888288}" type="presParOf" srcId="{7F944FE0-D2A2-405B-BDFF-D1897631706E}" destId="{92667419-A898-4795-9C0E-361368D04859}" srcOrd="1" destOrd="0" presId="urn:microsoft.com/office/officeart/2005/8/layout/orgChart1"/>
    <dgm:cxn modelId="{5A0FC48B-E1B2-47EC-B028-8643683234B6}" type="presParOf" srcId="{92667419-A898-4795-9C0E-361368D04859}" destId="{AAE10948-D9BD-4DD1-83D8-C8238129D30B}" srcOrd="0" destOrd="0" presId="urn:microsoft.com/office/officeart/2005/8/layout/orgChart1"/>
    <dgm:cxn modelId="{4BDADD5F-40B5-4E5D-84F5-391B9635C3F3}" type="presParOf" srcId="{AAE10948-D9BD-4DD1-83D8-C8238129D30B}" destId="{4C9AEEA8-806B-4221-A8CF-497F84C39D63}" srcOrd="0" destOrd="0" presId="urn:microsoft.com/office/officeart/2005/8/layout/orgChart1"/>
    <dgm:cxn modelId="{5F097D81-3035-4F39-9FBA-F5A3B16174D2}" type="presParOf" srcId="{AAE10948-D9BD-4DD1-83D8-C8238129D30B}" destId="{CFC31A14-C94F-4A30-A37D-372AB6BB600E}" srcOrd="1" destOrd="0" presId="urn:microsoft.com/office/officeart/2005/8/layout/orgChart1"/>
    <dgm:cxn modelId="{8D69C7D0-E6C4-4180-A847-3EA596FFE932}" type="presParOf" srcId="{92667419-A898-4795-9C0E-361368D04859}" destId="{CFE7259F-6958-4278-B532-D5FC1DF0D989}" srcOrd="1" destOrd="0" presId="urn:microsoft.com/office/officeart/2005/8/layout/orgChart1"/>
    <dgm:cxn modelId="{3A000E25-C3C8-4113-A063-A57792B406E0}" type="presParOf" srcId="{CFE7259F-6958-4278-B532-D5FC1DF0D989}" destId="{0DBA4C10-E38C-4A57-BDCF-A02983AC86EA}" srcOrd="0" destOrd="0" presId="urn:microsoft.com/office/officeart/2005/8/layout/orgChart1"/>
    <dgm:cxn modelId="{DE369427-F13F-4512-9842-6B4A947F24C1}" type="presParOf" srcId="{CFE7259F-6958-4278-B532-D5FC1DF0D989}" destId="{F7237C1A-2CFF-4D51-9968-643427BC722B}" srcOrd="1" destOrd="0" presId="urn:microsoft.com/office/officeart/2005/8/layout/orgChart1"/>
    <dgm:cxn modelId="{6A76E130-8CFE-4F47-AE5B-5D464D7E56F4}" type="presParOf" srcId="{F7237C1A-2CFF-4D51-9968-643427BC722B}" destId="{1F57570A-EEE3-4AFE-93E6-A976FA9C51FD}" srcOrd="0" destOrd="0" presId="urn:microsoft.com/office/officeart/2005/8/layout/orgChart1"/>
    <dgm:cxn modelId="{729EC694-0719-471A-8677-AF711571FFFB}" type="presParOf" srcId="{1F57570A-EEE3-4AFE-93E6-A976FA9C51FD}" destId="{9E9FE827-52A4-46D9-ADB2-E6FCF0B9E008}" srcOrd="0" destOrd="0" presId="urn:microsoft.com/office/officeart/2005/8/layout/orgChart1"/>
    <dgm:cxn modelId="{E6853621-E040-41D1-9747-BA6D3D0B620D}" type="presParOf" srcId="{1F57570A-EEE3-4AFE-93E6-A976FA9C51FD}" destId="{45896F72-DCDE-404C-8364-99656B71FFED}" srcOrd="1" destOrd="0" presId="urn:microsoft.com/office/officeart/2005/8/layout/orgChart1"/>
    <dgm:cxn modelId="{F1A98891-5784-4136-A8FC-7A28C1C4D87A}" type="presParOf" srcId="{F7237C1A-2CFF-4D51-9968-643427BC722B}" destId="{09EFDB36-E5B0-4407-8281-5D4F42D16FE0}" srcOrd="1" destOrd="0" presId="urn:microsoft.com/office/officeart/2005/8/layout/orgChart1"/>
    <dgm:cxn modelId="{6C3B77CD-72FD-4F65-BEAF-CDAD3E45B41B}" type="presParOf" srcId="{F7237C1A-2CFF-4D51-9968-643427BC722B}" destId="{2F132628-32FC-4EEB-A2B9-3E7324D5716F}" srcOrd="2" destOrd="0" presId="urn:microsoft.com/office/officeart/2005/8/layout/orgChart1"/>
    <dgm:cxn modelId="{194204DE-601F-47D8-9877-F1CCF4663C59}" type="presParOf" srcId="{CFE7259F-6958-4278-B532-D5FC1DF0D989}" destId="{7BD786B8-780D-4619-A5E3-357F0EDAE2E4}" srcOrd="2" destOrd="0" presId="urn:microsoft.com/office/officeart/2005/8/layout/orgChart1"/>
    <dgm:cxn modelId="{4BA62B45-2ED5-4407-977E-BA6C1C5EB134}" type="presParOf" srcId="{CFE7259F-6958-4278-B532-D5FC1DF0D989}" destId="{FF449168-822C-418C-9CA1-B101D096CF90}" srcOrd="3" destOrd="0" presId="urn:microsoft.com/office/officeart/2005/8/layout/orgChart1"/>
    <dgm:cxn modelId="{0B7C85C1-A295-4E61-A086-9722097C0541}" type="presParOf" srcId="{FF449168-822C-418C-9CA1-B101D096CF90}" destId="{FDC422C0-CC05-449C-8033-C172FF181AD5}" srcOrd="0" destOrd="0" presId="urn:microsoft.com/office/officeart/2005/8/layout/orgChart1"/>
    <dgm:cxn modelId="{C2B259B3-2394-456B-B1F5-D30C06F480E9}" type="presParOf" srcId="{FDC422C0-CC05-449C-8033-C172FF181AD5}" destId="{CF1CE0D6-2000-45B7-B412-882350AF6F25}" srcOrd="0" destOrd="0" presId="urn:microsoft.com/office/officeart/2005/8/layout/orgChart1"/>
    <dgm:cxn modelId="{C189384A-653F-4C73-97D5-5D04F9415162}" type="presParOf" srcId="{FDC422C0-CC05-449C-8033-C172FF181AD5}" destId="{E332D8F5-24D1-438A-A88D-967661A9895B}" srcOrd="1" destOrd="0" presId="urn:microsoft.com/office/officeart/2005/8/layout/orgChart1"/>
    <dgm:cxn modelId="{9FB095F1-3514-47F8-8579-92B0C9CD1559}" type="presParOf" srcId="{FF449168-822C-418C-9CA1-B101D096CF90}" destId="{0945C784-5EB4-4170-B227-C25054AACF2B}" srcOrd="1" destOrd="0" presId="urn:microsoft.com/office/officeart/2005/8/layout/orgChart1"/>
    <dgm:cxn modelId="{6C3CFC8D-7183-4065-B53A-A3A959C1FBD0}" type="presParOf" srcId="{FF449168-822C-418C-9CA1-B101D096CF90}" destId="{795D698A-1823-4D67-A0CE-2685E9EB05B4}" srcOrd="2" destOrd="0" presId="urn:microsoft.com/office/officeart/2005/8/layout/orgChart1"/>
    <dgm:cxn modelId="{E17CCFEE-CC57-4B78-A814-861AA644861C}" type="presParOf" srcId="{CFE7259F-6958-4278-B532-D5FC1DF0D989}" destId="{A210511E-8313-4F28-990A-429088BA3B3F}" srcOrd="4" destOrd="0" presId="urn:microsoft.com/office/officeart/2005/8/layout/orgChart1"/>
    <dgm:cxn modelId="{B2EAB933-76A7-46FA-B1F3-661498C07D7A}" type="presParOf" srcId="{CFE7259F-6958-4278-B532-D5FC1DF0D989}" destId="{662A03C9-0D7D-4233-877E-650105F68909}" srcOrd="5" destOrd="0" presId="urn:microsoft.com/office/officeart/2005/8/layout/orgChart1"/>
    <dgm:cxn modelId="{4C358DD3-2C91-4BFE-BB86-EAFC28491E65}" type="presParOf" srcId="{662A03C9-0D7D-4233-877E-650105F68909}" destId="{3F4608E4-44E4-4C09-98F7-7A5196AC4942}" srcOrd="0" destOrd="0" presId="urn:microsoft.com/office/officeart/2005/8/layout/orgChart1"/>
    <dgm:cxn modelId="{FDF8BE31-8059-43C2-A249-9FD20A991F9E}" type="presParOf" srcId="{3F4608E4-44E4-4C09-98F7-7A5196AC4942}" destId="{422A5DCC-F310-4179-AC5C-3A5AA9AB3509}" srcOrd="0" destOrd="0" presId="urn:microsoft.com/office/officeart/2005/8/layout/orgChart1"/>
    <dgm:cxn modelId="{28EEB127-F12D-4870-AE06-2269B233E154}" type="presParOf" srcId="{3F4608E4-44E4-4C09-98F7-7A5196AC4942}" destId="{D3BF38C4-1821-483A-AF26-C595ECE3E4B8}" srcOrd="1" destOrd="0" presId="urn:microsoft.com/office/officeart/2005/8/layout/orgChart1"/>
    <dgm:cxn modelId="{9EDB3A05-422A-4B79-BC82-4CA0E9ED2708}" type="presParOf" srcId="{662A03C9-0D7D-4233-877E-650105F68909}" destId="{1A67025E-7A13-4535-954B-C51FC9C3959C}" srcOrd="1" destOrd="0" presId="urn:microsoft.com/office/officeart/2005/8/layout/orgChart1"/>
    <dgm:cxn modelId="{CBE3718F-FDD9-4684-9775-E7E1123FB578}" type="presParOf" srcId="{662A03C9-0D7D-4233-877E-650105F68909}" destId="{F58C77E7-E7F0-45FB-BD57-CF2EA3EB7FD9}" srcOrd="2" destOrd="0" presId="urn:microsoft.com/office/officeart/2005/8/layout/orgChart1"/>
    <dgm:cxn modelId="{7E012DA1-C7D8-4E25-8770-F8E1EF1B1710}" type="presParOf" srcId="{92667419-A898-4795-9C0E-361368D04859}" destId="{529C72D2-9829-43B0-839C-5E27E8D16E0A}" srcOrd="2" destOrd="0" presId="urn:microsoft.com/office/officeart/2005/8/layout/orgChart1"/>
    <dgm:cxn modelId="{B420D57E-CA6E-412D-931A-88B8756E0913}" type="presParOf" srcId="{7F944FE0-D2A2-405B-BDFF-D1897631706E}" destId="{3CD38DC8-3D55-42DE-AD09-72BD953ED7FB}" srcOrd="2" destOrd="0" presId="urn:microsoft.com/office/officeart/2005/8/layout/orgChart1"/>
    <dgm:cxn modelId="{825D49C3-46B4-4B95-8FFE-FFBD38BD9EED}" type="presParOf" srcId="{7F944FE0-D2A2-405B-BDFF-D1897631706E}" destId="{596C2A0E-FAAA-4C19-8F64-3F40373672C6}" srcOrd="3" destOrd="0" presId="urn:microsoft.com/office/officeart/2005/8/layout/orgChart1"/>
    <dgm:cxn modelId="{C915EA76-BA8B-4420-A750-90769614395D}" type="presParOf" srcId="{596C2A0E-FAAA-4C19-8F64-3F40373672C6}" destId="{E1CC195C-D0F1-48C8-A703-25242680FC8E}" srcOrd="0" destOrd="0" presId="urn:microsoft.com/office/officeart/2005/8/layout/orgChart1"/>
    <dgm:cxn modelId="{6218F9A3-DB55-4FD7-9998-62377E323EE4}" type="presParOf" srcId="{E1CC195C-D0F1-48C8-A703-25242680FC8E}" destId="{D170E32D-A43F-4CAB-A215-C289F970862B}" srcOrd="0" destOrd="0" presId="urn:microsoft.com/office/officeart/2005/8/layout/orgChart1"/>
    <dgm:cxn modelId="{0F20D1DF-E5EE-4DFD-90BB-816C74E22D04}" type="presParOf" srcId="{E1CC195C-D0F1-48C8-A703-25242680FC8E}" destId="{18E317F2-7CF2-4DFD-9CA0-4A1E8C4ACD68}" srcOrd="1" destOrd="0" presId="urn:microsoft.com/office/officeart/2005/8/layout/orgChart1"/>
    <dgm:cxn modelId="{F5EB2ABE-DDFC-4525-93DF-A0EEB0E61CDB}" type="presParOf" srcId="{596C2A0E-FAAA-4C19-8F64-3F40373672C6}" destId="{C4D3DF99-A745-4C02-9204-B9053A10435D}" srcOrd="1" destOrd="0" presId="urn:microsoft.com/office/officeart/2005/8/layout/orgChart1"/>
    <dgm:cxn modelId="{2B1F9C94-EF3A-4D8F-924A-91C89AD7CBBF}" type="presParOf" srcId="{C4D3DF99-A745-4C02-9204-B9053A10435D}" destId="{B935FBDA-E2AB-49CA-8CF4-754257839CD4}" srcOrd="0" destOrd="0" presId="urn:microsoft.com/office/officeart/2005/8/layout/orgChart1"/>
    <dgm:cxn modelId="{DA3CCC1B-3985-42AD-900B-03B39533C0F2}" type="presParOf" srcId="{C4D3DF99-A745-4C02-9204-B9053A10435D}" destId="{7E32E146-A64A-4070-B7C5-30A5B73717C1}" srcOrd="1" destOrd="0" presId="urn:microsoft.com/office/officeart/2005/8/layout/orgChart1"/>
    <dgm:cxn modelId="{3D61CD8E-6D87-464E-8471-48C1071C2441}" type="presParOf" srcId="{7E32E146-A64A-4070-B7C5-30A5B73717C1}" destId="{94CCBCF2-D29F-4CE4-9F38-9A0619F3E636}" srcOrd="0" destOrd="0" presId="urn:microsoft.com/office/officeart/2005/8/layout/orgChart1"/>
    <dgm:cxn modelId="{9F85F49D-86F0-4D4E-B0F1-ECEE8190C866}" type="presParOf" srcId="{94CCBCF2-D29F-4CE4-9F38-9A0619F3E636}" destId="{8D28DA9C-651E-493C-AEB4-8DE7C4670A76}" srcOrd="0" destOrd="0" presId="urn:microsoft.com/office/officeart/2005/8/layout/orgChart1"/>
    <dgm:cxn modelId="{89D31F84-D8A1-4956-8A32-D3AA487A9B54}" type="presParOf" srcId="{94CCBCF2-D29F-4CE4-9F38-9A0619F3E636}" destId="{CAC4091A-492F-459B-840C-5F8135FD499F}" srcOrd="1" destOrd="0" presId="urn:microsoft.com/office/officeart/2005/8/layout/orgChart1"/>
    <dgm:cxn modelId="{9BFFA251-E070-4B1F-9EFF-C3B6F6CB3612}" type="presParOf" srcId="{7E32E146-A64A-4070-B7C5-30A5B73717C1}" destId="{3F86CAF0-921B-456C-9C30-B205CF6EDFAB}" srcOrd="1" destOrd="0" presId="urn:microsoft.com/office/officeart/2005/8/layout/orgChart1"/>
    <dgm:cxn modelId="{6E3B2D36-FF2F-4A8B-8CB4-5237437562FA}" type="presParOf" srcId="{3F86CAF0-921B-456C-9C30-B205CF6EDFAB}" destId="{AAF5925E-A439-4734-BFA7-0209F1E034E0}" srcOrd="0" destOrd="0" presId="urn:microsoft.com/office/officeart/2005/8/layout/orgChart1"/>
    <dgm:cxn modelId="{55F4A7D3-A24C-4D08-9A35-CC871FE953E9}" type="presParOf" srcId="{3F86CAF0-921B-456C-9C30-B205CF6EDFAB}" destId="{E4ACDD6B-0637-4F25-B692-478DE4CD1E8A}" srcOrd="1" destOrd="0" presId="urn:microsoft.com/office/officeart/2005/8/layout/orgChart1"/>
    <dgm:cxn modelId="{1FFFFDA5-6236-4C37-A93F-288A09ECA90D}" type="presParOf" srcId="{E4ACDD6B-0637-4F25-B692-478DE4CD1E8A}" destId="{D26411F1-3269-4B53-8632-15971C6AADE7}" srcOrd="0" destOrd="0" presId="urn:microsoft.com/office/officeart/2005/8/layout/orgChart1"/>
    <dgm:cxn modelId="{B6BE75DC-3F07-42E8-9395-952B994ABD07}" type="presParOf" srcId="{D26411F1-3269-4B53-8632-15971C6AADE7}" destId="{72AC346F-2F4E-444E-8C03-BD2A3B5A48DE}" srcOrd="0" destOrd="0" presId="urn:microsoft.com/office/officeart/2005/8/layout/orgChart1"/>
    <dgm:cxn modelId="{761A3FA2-9963-42F7-ADE8-7163E82E7F76}" type="presParOf" srcId="{D26411F1-3269-4B53-8632-15971C6AADE7}" destId="{61BD3AC5-6CF6-4CA9-B7DA-7A4EF7D20243}" srcOrd="1" destOrd="0" presId="urn:microsoft.com/office/officeart/2005/8/layout/orgChart1"/>
    <dgm:cxn modelId="{BA41E531-C75B-4583-83F5-D54524696FDD}" type="presParOf" srcId="{E4ACDD6B-0637-4F25-B692-478DE4CD1E8A}" destId="{417D4C16-6F47-45C2-BFA4-54B9F621B68C}" srcOrd="1" destOrd="0" presId="urn:microsoft.com/office/officeart/2005/8/layout/orgChart1"/>
    <dgm:cxn modelId="{657D726B-BEE8-4D11-A039-FD5C2EB24807}" type="presParOf" srcId="{417D4C16-6F47-45C2-BFA4-54B9F621B68C}" destId="{B894DCF4-CFDB-4655-8C23-F6D06D7FB345}" srcOrd="0" destOrd="0" presId="urn:microsoft.com/office/officeart/2005/8/layout/orgChart1"/>
    <dgm:cxn modelId="{ED6F963F-FB28-4ACA-A765-EF8C01C37BD8}" type="presParOf" srcId="{417D4C16-6F47-45C2-BFA4-54B9F621B68C}" destId="{BA7890AD-C28B-4184-A8D6-6EDBD113CB8A}" srcOrd="1" destOrd="0" presId="urn:microsoft.com/office/officeart/2005/8/layout/orgChart1"/>
    <dgm:cxn modelId="{2AB2AC04-15F5-44D0-92CA-4923A703A61B}" type="presParOf" srcId="{BA7890AD-C28B-4184-A8D6-6EDBD113CB8A}" destId="{C7694567-091A-4EF9-A3C2-2AF6B9A0305A}" srcOrd="0" destOrd="0" presId="urn:microsoft.com/office/officeart/2005/8/layout/orgChart1"/>
    <dgm:cxn modelId="{9EE2E71F-C231-4539-9BF8-1C4768CB6F89}" type="presParOf" srcId="{C7694567-091A-4EF9-A3C2-2AF6B9A0305A}" destId="{D7E2BE4B-D731-4C2D-BA0A-37C902784000}" srcOrd="0" destOrd="0" presId="urn:microsoft.com/office/officeart/2005/8/layout/orgChart1"/>
    <dgm:cxn modelId="{A7B98422-28FD-4549-97FB-98E888C3CF8B}" type="presParOf" srcId="{C7694567-091A-4EF9-A3C2-2AF6B9A0305A}" destId="{9DEDF8A8-C04F-4AC1-8A19-9C5D980141EF}" srcOrd="1" destOrd="0" presId="urn:microsoft.com/office/officeart/2005/8/layout/orgChart1"/>
    <dgm:cxn modelId="{D34E754E-822F-4E7B-9D40-C86D9C73396C}" type="presParOf" srcId="{BA7890AD-C28B-4184-A8D6-6EDBD113CB8A}" destId="{1DE648D8-AE03-4D1A-A2BC-9B57B681966C}" srcOrd="1" destOrd="0" presId="urn:microsoft.com/office/officeart/2005/8/layout/orgChart1"/>
    <dgm:cxn modelId="{389B9DF2-202E-4056-BA18-4B9353191F31}" type="presParOf" srcId="{1DE648D8-AE03-4D1A-A2BC-9B57B681966C}" destId="{F4448247-81DA-4FF3-879B-24D595736639}" srcOrd="0" destOrd="0" presId="urn:microsoft.com/office/officeart/2005/8/layout/orgChart1"/>
    <dgm:cxn modelId="{2CCD9D1E-9F8A-4B99-B3F4-6F3776D64FDB}" type="presParOf" srcId="{1DE648D8-AE03-4D1A-A2BC-9B57B681966C}" destId="{E0FC44CF-9AAB-4CD0-8A48-BC2E8A387D16}" srcOrd="1" destOrd="0" presId="urn:microsoft.com/office/officeart/2005/8/layout/orgChart1"/>
    <dgm:cxn modelId="{511C4BE3-504A-4258-B04E-F2F4C3F74D49}" type="presParOf" srcId="{E0FC44CF-9AAB-4CD0-8A48-BC2E8A387D16}" destId="{D1E6DC1A-18A6-4363-8636-CF67BE43AD8C}" srcOrd="0" destOrd="0" presId="urn:microsoft.com/office/officeart/2005/8/layout/orgChart1"/>
    <dgm:cxn modelId="{967BD5F0-2113-4694-BB93-0D8C3CECD8C6}" type="presParOf" srcId="{D1E6DC1A-18A6-4363-8636-CF67BE43AD8C}" destId="{7FCA887C-C480-4AC9-AFC6-6D468FCE0949}" srcOrd="0" destOrd="0" presId="urn:microsoft.com/office/officeart/2005/8/layout/orgChart1"/>
    <dgm:cxn modelId="{F078E1D7-12B0-461D-9B05-158FC2D5FC70}" type="presParOf" srcId="{D1E6DC1A-18A6-4363-8636-CF67BE43AD8C}" destId="{07EAD12D-E2F1-4FAE-936D-AF5374BEA3ED}" srcOrd="1" destOrd="0" presId="urn:microsoft.com/office/officeart/2005/8/layout/orgChart1"/>
    <dgm:cxn modelId="{2C7C8E4B-2F29-4823-BAE9-A8F10D844829}" type="presParOf" srcId="{E0FC44CF-9AAB-4CD0-8A48-BC2E8A387D16}" destId="{2478F81F-8D0B-47C8-BD35-E34063F624CC}" srcOrd="1" destOrd="0" presId="urn:microsoft.com/office/officeart/2005/8/layout/orgChart1"/>
    <dgm:cxn modelId="{BA760CF0-4EF9-4564-8F97-2F85D2B55846}" type="presParOf" srcId="{E0FC44CF-9AAB-4CD0-8A48-BC2E8A387D16}" destId="{55C21942-1A21-4C2D-A087-6863338A0D68}" srcOrd="2" destOrd="0" presId="urn:microsoft.com/office/officeart/2005/8/layout/orgChart1"/>
    <dgm:cxn modelId="{639FE338-3482-49A0-AF99-2DB371C584E8}" type="presParOf" srcId="{BA7890AD-C28B-4184-A8D6-6EDBD113CB8A}" destId="{100DADC4-F030-4864-A9B4-A0917383493F}" srcOrd="2" destOrd="0" presId="urn:microsoft.com/office/officeart/2005/8/layout/orgChart1"/>
    <dgm:cxn modelId="{9FB493F1-1A2F-4B68-BA55-7EFC28B23CF2}" type="presParOf" srcId="{E4ACDD6B-0637-4F25-B692-478DE4CD1E8A}" destId="{A304A998-311C-42E3-BC67-14561F45BC79}" srcOrd="2" destOrd="0" presId="urn:microsoft.com/office/officeart/2005/8/layout/orgChart1"/>
    <dgm:cxn modelId="{B162EA4F-D9C7-45B9-9839-EF0960B251BF}" type="presParOf" srcId="{7E32E146-A64A-4070-B7C5-30A5B73717C1}" destId="{45AC5175-69A5-4135-B79C-12AD4A58E1A7}" srcOrd="2" destOrd="0" presId="urn:microsoft.com/office/officeart/2005/8/layout/orgChart1"/>
    <dgm:cxn modelId="{4E2AF3F0-9D3B-4B4E-9287-8FEE39F0C4BC}" type="presParOf" srcId="{596C2A0E-FAAA-4C19-8F64-3F40373672C6}" destId="{8F47595E-1F20-4F5E-BE70-5CDDFE438157}" srcOrd="2" destOrd="0" presId="urn:microsoft.com/office/officeart/2005/8/layout/orgChart1"/>
    <dgm:cxn modelId="{4B5257A4-D9C4-4146-A668-394AF16870E3}" type="presParOf" srcId="{7F944FE0-D2A2-405B-BDFF-D1897631706E}" destId="{146AE877-ED15-459B-B13B-AF077FBB1040}" srcOrd="4" destOrd="0" presId="urn:microsoft.com/office/officeart/2005/8/layout/orgChart1"/>
    <dgm:cxn modelId="{BC311E2F-7809-47AF-9544-C80E26A7C400}" type="presParOf" srcId="{7F944FE0-D2A2-405B-BDFF-D1897631706E}" destId="{D8BE7065-D2EC-4787-8FFC-B61F79EEC39D}" srcOrd="5" destOrd="0" presId="urn:microsoft.com/office/officeart/2005/8/layout/orgChart1"/>
    <dgm:cxn modelId="{00270CED-24CE-4790-88B6-AC4952D6FD9E}" type="presParOf" srcId="{D8BE7065-D2EC-4787-8FFC-B61F79EEC39D}" destId="{71363FA2-6923-417F-B55E-201974467DF6}" srcOrd="0" destOrd="0" presId="urn:microsoft.com/office/officeart/2005/8/layout/orgChart1"/>
    <dgm:cxn modelId="{6897B157-5DDA-4AD1-9876-5680D002DC4C}" type="presParOf" srcId="{71363FA2-6923-417F-B55E-201974467DF6}" destId="{5368EF9E-E26F-497A-B704-8C2CE5D835FD}" srcOrd="0" destOrd="0" presId="urn:microsoft.com/office/officeart/2005/8/layout/orgChart1"/>
    <dgm:cxn modelId="{6FCE95C9-7E6E-40A6-87FB-3F888D1F840D}" type="presParOf" srcId="{71363FA2-6923-417F-B55E-201974467DF6}" destId="{05AACB28-368C-4D12-A4D8-69764BDEC4D2}" srcOrd="1" destOrd="0" presId="urn:microsoft.com/office/officeart/2005/8/layout/orgChart1"/>
    <dgm:cxn modelId="{5943B6E4-89FC-4E96-9F05-601F5AD3CE08}" type="presParOf" srcId="{D8BE7065-D2EC-4787-8FFC-B61F79EEC39D}" destId="{6EB25563-D21F-483B-A064-03B79922792B}" srcOrd="1" destOrd="0" presId="urn:microsoft.com/office/officeart/2005/8/layout/orgChart1"/>
    <dgm:cxn modelId="{0C4AD848-8CA3-4E22-AF10-656BD2295283}" type="presParOf" srcId="{6EB25563-D21F-483B-A064-03B79922792B}" destId="{FB2DB3A0-B135-43F4-88C1-E9985DD92C2D}" srcOrd="0" destOrd="0" presId="urn:microsoft.com/office/officeart/2005/8/layout/orgChart1"/>
    <dgm:cxn modelId="{37FC2C3F-C864-4F5F-9A8E-B8D750351962}" type="presParOf" srcId="{6EB25563-D21F-483B-A064-03B79922792B}" destId="{B2D79C74-D841-47CF-928E-3D8F67BB6CF4}" srcOrd="1" destOrd="0" presId="urn:microsoft.com/office/officeart/2005/8/layout/orgChart1"/>
    <dgm:cxn modelId="{89319A4A-7431-4613-A837-3B7C9A34A5E6}" type="presParOf" srcId="{B2D79C74-D841-47CF-928E-3D8F67BB6CF4}" destId="{D530D8F6-4633-4E2B-9D7F-07FE13465AD0}" srcOrd="0" destOrd="0" presId="urn:microsoft.com/office/officeart/2005/8/layout/orgChart1"/>
    <dgm:cxn modelId="{B3947740-E562-468B-8D86-9210722EEB3D}" type="presParOf" srcId="{D530D8F6-4633-4E2B-9D7F-07FE13465AD0}" destId="{D7DDDDF0-F44F-4B11-B08B-89295DEA0D9B}" srcOrd="0" destOrd="0" presId="urn:microsoft.com/office/officeart/2005/8/layout/orgChart1"/>
    <dgm:cxn modelId="{605BB6FA-35A2-4A44-BD9A-C21CEF0C4F38}" type="presParOf" srcId="{D530D8F6-4633-4E2B-9D7F-07FE13465AD0}" destId="{3957C82B-EF44-4844-A580-BC3F07AD1AAA}" srcOrd="1" destOrd="0" presId="urn:microsoft.com/office/officeart/2005/8/layout/orgChart1"/>
    <dgm:cxn modelId="{F8BFB198-5D26-465E-82AD-01858C9CBB95}" type="presParOf" srcId="{B2D79C74-D841-47CF-928E-3D8F67BB6CF4}" destId="{0754D7EF-BC43-404C-B8A6-6E2B1C6A9AE2}" srcOrd="1" destOrd="0" presId="urn:microsoft.com/office/officeart/2005/8/layout/orgChart1"/>
    <dgm:cxn modelId="{058AEBA5-7EB8-4BAB-B4E4-7DC6D0228CE4}" type="presParOf" srcId="{B2D79C74-D841-47CF-928E-3D8F67BB6CF4}" destId="{72B790DC-CD82-4BA6-8E1B-4F531F1D61F0}" srcOrd="2" destOrd="0" presId="urn:microsoft.com/office/officeart/2005/8/layout/orgChart1"/>
    <dgm:cxn modelId="{CB31E683-4315-4E71-9BFD-5FC534CA8FB2}" type="presParOf" srcId="{6EB25563-D21F-483B-A064-03B79922792B}" destId="{AAAED209-4266-4BDB-BE83-CDA7CD9680FC}" srcOrd="2" destOrd="0" presId="urn:microsoft.com/office/officeart/2005/8/layout/orgChart1"/>
    <dgm:cxn modelId="{FE344E02-CCF5-4536-8DEB-7D65FA0A6A16}" type="presParOf" srcId="{6EB25563-D21F-483B-A064-03B79922792B}" destId="{EAE27B83-875A-4B0B-987D-3FFC2970CD9E}" srcOrd="3" destOrd="0" presId="urn:microsoft.com/office/officeart/2005/8/layout/orgChart1"/>
    <dgm:cxn modelId="{5D4D9943-3F84-4D75-80E5-055076DC7C9F}" type="presParOf" srcId="{EAE27B83-875A-4B0B-987D-3FFC2970CD9E}" destId="{2FD2683B-8F48-4346-B09B-C721CA0AD943}" srcOrd="0" destOrd="0" presId="urn:microsoft.com/office/officeart/2005/8/layout/orgChart1"/>
    <dgm:cxn modelId="{08373895-0C4F-4A39-AA3F-2BD2926A7983}" type="presParOf" srcId="{2FD2683B-8F48-4346-B09B-C721CA0AD943}" destId="{FC8B7921-A355-49D7-96E5-B53D961E1CB4}" srcOrd="0" destOrd="0" presId="urn:microsoft.com/office/officeart/2005/8/layout/orgChart1"/>
    <dgm:cxn modelId="{8769CC2F-842B-4BB8-AFF1-F987B6051657}" type="presParOf" srcId="{2FD2683B-8F48-4346-B09B-C721CA0AD943}" destId="{49F7F1FB-2D5D-4395-8342-2E2E4A14A12D}" srcOrd="1" destOrd="0" presId="urn:microsoft.com/office/officeart/2005/8/layout/orgChart1"/>
    <dgm:cxn modelId="{A4166A35-21DE-4572-BF75-3F1AC702D2FE}" type="presParOf" srcId="{EAE27B83-875A-4B0B-987D-3FFC2970CD9E}" destId="{250CD9BC-DE00-48CB-BD50-0614F89D1D3F}" srcOrd="1" destOrd="0" presId="urn:microsoft.com/office/officeart/2005/8/layout/orgChart1"/>
    <dgm:cxn modelId="{5D727EFF-CD90-4F62-A6A7-4AFDB69A5D8E}" type="presParOf" srcId="{EAE27B83-875A-4B0B-987D-3FFC2970CD9E}" destId="{CAB33B88-1B33-413B-A304-28BC529BC56D}" srcOrd="2" destOrd="0" presId="urn:microsoft.com/office/officeart/2005/8/layout/orgChart1"/>
    <dgm:cxn modelId="{431E7F15-A460-40F4-BD72-4503F635C465}" type="presParOf" srcId="{6EB25563-D21F-483B-A064-03B79922792B}" destId="{E8B4FBD4-C724-450E-8400-D0AD0F68DEBC}" srcOrd="4" destOrd="0" presId="urn:microsoft.com/office/officeart/2005/8/layout/orgChart1"/>
    <dgm:cxn modelId="{72929344-5EE7-4C5C-A769-5D1CDD44C1B8}" type="presParOf" srcId="{6EB25563-D21F-483B-A064-03B79922792B}" destId="{498DBD7C-0A9C-47FE-BE8A-5AD9E8948235}" srcOrd="5" destOrd="0" presId="urn:microsoft.com/office/officeart/2005/8/layout/orgChart1"/>
    <dgm:cxn modelId="{5103D760-6DC5-4575-A9D0-8B350B5E7F4E}" type="presParOf" srcId="{498DBD7C-0A9C-47FE-BE8A-5AD9E8948235}" destId="{D42C0B1F-A97B-4361-B715-88B0C8918349}" srcOrd="0" destOrd="0" presId="urn:microsoft.com/office/officeart/2005/8/layout/orgChart1"/>
    <dgm:cxn modelId="{7BA18AD7-AF7B-42F4-8589-D9DF38915698}" type="presParOf" srcId="{D42C0B1F-A97B-4361-B715-88B0C8918349}" destId="{54430A7C-1702-41C7-8C99-990BDD46FE19}" srcOrd="0" destOrd="0" presId="urn:microsoft.com/office/officeart/2005/8/layout/orgChart1"/>
    <dgm:cxn modelId="{4019ABFC-8BA8-4FDF-BACE-96A4FF04C33C}" type="presParOf" srcId="{D42C0B1F-A97B-4361-B715-88B0C8918349}" destId="{B27FFEB7-3B27-4F6D-9206-5507810FE958}" srcOrd="1" destOrd="0" presId="urn:microsoft.com/office/officeart/2005/8/layout/orgChart1"/>
    <dgm:cxn modelId="{DFAD1736-D72A-4C05-91D6-B038EC949152}" type="presParOf" srcId="{498DBD7C-0A9C-47FE-BE8A-5AD9E8948235}" destId="{4267651E-A0A7-4917-B115-0FAADB4D1806}" srcOrd="1" destOrd="0" presId="urn:microsoft.com/office/officeart/2005/8/layout/orgChart1"/>
    <dgm:cxn modelId="{FA843A81-343C-4B4C-A27C-435FE474776D}" type="presParOf" srcId="{498DBD7C-0A9C-47FE-BE8A-5AD9E8948235}" destId="{8C731B93-0370-473C-968B-31AE3787F4C4}" srcOrd="2" destOrd="0" presId="urn:microsoft.com/office/officeart/2005/8/layout/orgChart1"/>
    <dgm:cxn modelId="{AC1CD3C9-519D-4CCB-9A32-27BEC7645C1A}" type="presParOf" srcId="{6EB25563-D21F-483B-A064-03B79922792B}" destId="{51872B40-94B4-435A-9535-37AAB4FCA615}" srcOrd="6" destOrd="0" presId="urn:microsoft.com/office/officeart/2005/8/layout/orgChart1"/>
    <dgm:cxn modelId="{9856FB0B-118E-4BC4-8C6A-3BB1C805674A}" type="presParOf" srcId="{6EB25563-D21F-483B-A064-03B79922792B}" destId="{14192271-3440-4F2A-BF7C-449AC5CC26EB}" srcOrd="7" destOrd="0" presId="urn:microsoft.com/office/officeart/2005/8/layout/orgChart1"/>
    <dgm:cxn modelId="{30984D0F-8890-400B-9436-7AAFD62E1B05}" type="presParOf" srcId="{14192271-3440-4F2A-BF7C-449AC5CC26EB}" destId="{A1135A01-5715-47DE-BD85-D0262BFB9FD4}" srcOrd="0" destOrd="0" presId="urn:microsoft.com/office/officeart/2005/8/layout/orgChart1"/>
    <dgm:cxn modelId="{67A4D369-EC71-4F40-AA5F-5627DE673DD1}" type="presParOf" srcId="{A1135A01-5715-47DE-BD85-D0262BFB9FD4}" destId="{C7D7E9B6-8357-4B28-8F75-54D654E110DE}" srcOrd="0" destOrd="0" presId="urn:microsoft.com/office/officeart/2005/8/layout/orgChart1"/>
    <dgm:cxn modelId="{483A3465-B439-49B5-80D6-1738CFEDDA27}" type="presParOf" srcId="{A1135A01-5715-47DE-BD85-D0262BFB9FD4}" destId="{75DA8B26-115B-4F08-BBB5-E949961AA21C}" srcOrd="1" destOrd="0" presId="urn:microsoft.com/office/officeart/2005/8/layout/orgChart1"/>
    <dgm:cxn modelId="{FE5420A3-A286-4D05-B5B7-3B4EAD4C9768}" type="presParOf" srcId="{14192271-3440-4F2A-BF7C-449AC5CC26EB}" destId="{B727DF5C-167F-48D7-8E12-E4DBB7CA05BC}" srcOrd="1" destOrd="0" presId="urn:microsoft.com/office/officeart/2005/8/layout/orgChart1"/>
    <dgm:cxn modelId="{743000EA-F888-4228-B4ED-DA2E57872AAF}" type="presParOf" srcId="{14192271-3440-4F2A-BF7C-449AC5CC26EB}" destId="{4FECF4FF-CC54-4464-879E-C97DD404ABA0}" srcOrd="2" destOrd="0" presId="urn:microsoft.com/office/officeart/2005/8/layout/orgChart1"/>
    <dgm:cxn modelId="{DDBEDDE5-837E-4D0D-AAB8-29460AFEE1E6}" type="presParOf" srcId="{6EB25563-D21F-483B-A064-03B79922792B}" destId="{BD9D4FDF-A1E2-4834-B72F-D8D677269208}" srcOrd="8" destOrd="0" presId="urn:microsoft.com/office/officeart/2005/8/layout/orgChart1"/>
    <dgm:cxn modelId="{8845ED50-E423-4B98-BB15-F008BF27787C}" type="presParOf" srcId="{6EB25563-D21F-483B-A064-03B79922792B}" destId="{6E6014F6-5D8B-4A9D-98DE-AE437803A8D8}" srcOrd="9" destOrd="0" presId="urn:microsoft.com/office/officeart/2005/8/layout/orgChart1"/>
    <dgm:cxn modelId="{BC46B505-8E5B-44F0-ADB8-E2B9DEF64252}" type="presParOf" srcId="{6E6014F6-5D8B-4A9D-98DE-AE437803A8D8}" destId="{22B7BBDE-633E-404D-AAB9-6D2860705D61}" srcOrd="0" destOrd="0" presId="urn:microsoft.com/office/officeart/2005/8/layout/orgChart1"/>
    <dgm:cxn modelId="{40DA8B68-48B7-4CCE-BDDA-A2E310E7E5AE}" type="presParOf" srcId="{22B7BBDE-633E-404D-AAB9-6D2860705D61}" destId="{F99C4D31-78A7-448A-8BA8-19D274304BC3}" srcOrd="0" destOrd="0" presId="urn:microsoft.com/office/officeart/2005/8/layout/orgChart1"/>
    <dgm:cxn modelId="{26A690D0-CBFC-411F-8D28-5E1E8E953B3A}" type="presParOf" srcId="{22B7BBDE-633E-404D-AAB9-6D2860705D61}" destId="{4C08A3EA-214E-4B5D-9669-6C86061680B9}" srcOrd="1" destOrd="0" presId="urn:microsoft.com/office/officeart/2005/8/layout/orgChart1"/>
    <dgm:cxn modelId="{F795F7E4-4567-4FC9-AF68-CE53FCD3E37A}" type="presParOf" srcId="{6E6014F6-5D8B-4A9D-98DE-AE437803A8D8}" destId="{9B79AD44-5F47-4F2B-A98D-1B0149D7194F}" srcOrd="1" destOrd="0" presId="urn:microsoft.com/office/officeart/2005/8/layout/orgChart1"/>
    <dgm:cxn modelId="{636DBD46-40FE-461F-A02D-97B8AD69E6B7}" type="presParOf" srcId="{6E6014F6-5D8B-4A9D-98DE-AE437803A8D8}" destId="{28D56F02-5747-4A58-9B70-5CC75C14B972}" srcOrd="2" destOrd="0" presId="urn:microsoft.com/office/officeart/2005/8/layout/orgChart1"/>
    <dgm:cxn modelId="{C00E14C6-DDEB-4AD0-B16B-F382A55EAF31}" type="presParOf" srcId="{D8BE7065-D2EC-4787-8FFC-B61F79EEC39D}" destId="{BC2296E3-678E-497E-9639-ED3DB6D9EADC}" srcOrd="2" destOrd="0" presId="urn:microsoft.com/office/officeart/2005/8/layout/orgChart1"/>
    <dgm:cxn modelId="{24001621-202A-4D6E-975B-220C07B7123D}" type="presParOf" srcId="{7F944FE0-D2A2-405B-BDFF-D1897631706E}" destId="{7943D994-308C-4599-BE3B-E0C4D2D0532B}" srcOrd="6" destOrd="0" presId="urn:microsoft.com/office/officeart/2005/8/layout/orgChart1"/>
    <dgm:cxn modelId="{2AE4B89E-B2CC-47E7-95C4-DADB56489FC8}" type="presParOf" srcId="{7F944FE0-D2A2-405B-BDFF-D1897631706E}" destId="{6C2D51EC-D503-4385-AF0A-5F47B0AAB459}" srcOrd="7" destOrd="0" presId="urn:microsoft.com/office/officeart/2005/8/layout/orgChart1"/>
    <dgm:cxn modelId="{4E9A66C1-BCCA-46BE-AAEE-0EFFF9675F63}" type="presParOf" srcId="{6C2D51EC-D503-4385-AF0A-5F47B0AAB459}" destId="{DF3E97BE-5496-48C7-9B9C-BC7B59F10EFB}" srcOrd="0" destOrd="0" presId="urn:microsoft.com/office/officeart/2005/8/layout/orgChart1"/>
    <dgm:cxn modelId="{F992D00D-603D-4875-97B8-57ECEA74AE78}" type="presParOf" srcId="{DF3E97BE-5496-48C7-9B9C-BC7B59F10EFB}" destId="{3B404060-C4B8-4069-88EC-3953A2633527}" srcOrd="0" destOrd="0" presId="urn:microsoft.com/office/officeart/2005/8/layout/orgChart1"/>
    <dgm:cxn modelId="{974A2379-9551-4385-9963-E077A32FE1CE}" type="presParOf" srcId="{DF3E97BE-5496-48C7-9B9C-BC7B59F10EFB}" destId="{3F08EE5A-BB8F-4A0A-ADFB-05D66B688E4E}" srcOrd="1" destOrd="0" presId="urn:microsoft.com/office/officeart/2005/8/layout/orgChart1"/>
    <dgm:cxn modelId="{FD4B40A9-E543-41DA-9489-9457B3E10C63}" type="presParOf" srcId="{6C2D51EC-D503-4385-AF0A-5F47B0AAB459}" destId="{5E8A7A98-EB6D-4EE9-A2B9-0008AF77B90E}" srcOrd="1" destOrd="0" presId="urn:microsoft.com/office/officeart/2005/8/layout/orgChart1"/>
    <dgm:cxn modelId="{265148CB-8BB5-4AF2-A5CD-757C9CE7E9D2}" type="presParOf" srcId="{5E8A7A98-EB6D-4EE9-A2B9-0008AF77B90E}" destId="{EA1F4C4B-5B09-4894-BF80-6EEC82D7904A}" srcOrd="0" destOrd="0" presId="urn:microsoft.com/office/officeart/2005/8/layout/orgChart1"/>
    <dgm:cxn modelId="{21321E00-5D33-497F-B29C-AEB753EDB8D3}" type="presParOf" srcId="{5E8A7A98-EB6D-4EE9-A2B9-0008AF77B90E}" destId="{FB5C3155-E598-467D-BE42-C51AD3212BFD}" srcOrd="1" destOrd="0" presId="urn:microsoft.com/office/officeart/2005/8/layout/orgChart1"/>
    <dgm:cxn modelId="{6FA6DB3C-A48D-41C2-A52B-F57871A25523}" type="presParOf" srcId="{FB5C3155-E598-467D-BE42-C51AD3212BFD}" destId="{4B6DBBB6-C07B-4B7F-9C67-933D98D592D3}" srcOrd="0" destOrd="0" presId="urn:microsoft.com/office/officeart/2005/8/layout/orgChart1"/>
    <dgm:cxn modelId="{CBBE9F48-A4A7-486D-A096-D37EE384299E}" type="presParOf" srcId="{4B6DBBB6-C07B-4B7F-9C67-933D98D592D3}" destId="{2E2E87A2-0A20-4637-961D-75738077EE9B}" srcOrd="0" destOrd="0" presId="urn:microsoft.com/office/officeart/2005/8/layout/orgChart1"/>
    <dgm:cxn modelId="{31DD1465-6566-49EB-ABBC-E6C53949B5F8}" type="presParOf" srcId="{4B6DBBB6-C07B-4B7F-9C67-933D98D592D3}" destId="{32F8D6B7-7DF4-43FC-9C34-469550DA9E81}" srcOrd="1" destOrd="0" presId="urn:microsoft.com/office/officeart/2005/8/layout/orgChart1"/>
    <dgm:cxn modelId="{4716DD72-61D7-4352-946F-BC414091342A}" type="presParOf" srcId="{FB5C3155-E598-467D-BE42-C51AD3212BFD}" destId="{1C23AD8B-30DF-4A92-938A-FF00217AF0EA}" srcOrd="1" destOrd="0" presId="urn:microsoft.com/office/officeart/2005/8/layout/orgChart1"/>
    <dgm:cxn modelId="{FE900507-BA7F-4E8D-BAFF-DD36DE7E2AF3}" type="presParOf" srcId="{1C23AD8B-30DF-4A92-938A-FF00217AF0EA}" destId="{59B12A77-E83D-4F20-969B-A610DD5139D7}" srcOrd="0" destOrd="0" presId="urn:microsoft.com/office/officeart/2005/8/layout/orgChart1"/>
    <dgm:cxn modelId="{A48DA9EE-83AE-4C0F-A982-B7419AFBE2E4}" type="presParOf" srcId="{1C23AD8B-30DF-4A92-938A-FF00217AF0EA}" destId="{505D8D28-B64E-4472-8DDC-FE9BF0B34032}" srcOrd="1" destOrd="0" presId="urn:microsoft.com/office/officeart/2005/8/layout/orgChart1"/>
    <dgm:cxn modelId="{288D8E17-4D74-4E0D-961C-E6DC0824F509}" type="presParOf" srcId="{505D8D28-B64E-4472-8DDC-FE9BF0B34032}" destId="{2AB10FD6-A687-4877-A2A6-3D8264DFB0C0}" srcOrd="0" destOrd="0" presId="urn:microsoft.com/office/officeart/2005/8/layout/orgChart1"/>
    <dgm:cxn modelId="{66994277-3B5B-48A2-B38B-A08F9E1EBEAB}" type="presParOf" srcId="{2AB10FD6-A687-4877-A2A6-3D8264DFB0C0}" destId="{4979A0F6-25B6-42C1-8185-FDBBA9EB66D3}" srcOrd="0" destOrd="0" presId="urn:microsoft.com/office/officeart/2005/8/layout/orgChart1"/>
    <dgm:cxn modelId="{7C2840F7-961C-4CE5-B277-C246231DB132}" type="presParOf" srcId="{2AB10FD6-A687-4877-A2A6-3D8264DFB0C0}" destId="{750F93D7-A88C-4A92-9938-AC6C6A5E2C34}" srcOrd="1" destOrd="0" presId="urn:microsoft.com/office/officeart/2005/8/layout/orgChart1"/>
    <dgm:cxn modelId="{3EEE7694-5F0D-41C2-8AA3-638167364FF9}" type="presParOf" srcId="{505D8D28-B64E-4472-8DDC-FE9BF0B34032}" destId="{675420A9-165F-46E1-85E9-53DEC72A11FE}" srcOrd="1" destOrd="0" presId="urn:microsoft.com/office/officeart/2005/8/layout/orgChart1"/>
    <dgm:cxn modelId="{CF47F1E9-3B27-41E4-90E5-3234DC2760BA}" type="presParOf" srcId="{505D8D28-B64E-4472-8DDC-FE9BF0B34032}" destId="{90253D98-5FC6-42DD-B1CB-0184B3B97FEB}" srcOrd="2" destOrd="0" presId="urn:microsoft.com/office/officeart/2005/8/layout/orgChart1"/>
    <dgm:cxn modelId="{E4F0DA9C-D44A-49B6-B498-B3EA731614DE}" type="presParOf" srcId="{1C23AD8B-30DF-4A92-938A-FF00217AF0EA}" destId="{A5E0A5BD-B9F6-4CF7-8B67-1AB84AA09C49}" srcOrd="2" destOrd="0" presId="urn:microsoft.com/office/officeart/2005/8/layout/orgChart1"/>
    <dgm:cxn modelId="{B7856095-3D75-4E5C-9A4F-5BCF0FB04C76}" type="presParOf" srcId="{1C23AD8B-30DF-4A92-938A-FF00217AF0EA}" destId="{EE20C8CB-CC30-486B-9144-3EB4A052958A}" srcOrd="3" destOrd="0" presId="urn:microsoft.com/office/officeart/2005/8/layout/orgChart1"/>
    <dgm:cxn modelId="{BF5E3E77-FC09-4D76-AD8F-50D487991F36}" type="presParOf" srcId="{EE20C8CB-CC30-486B-9144-3EB4A052958A}" destId="{B355CC98-DD86-4892-8BC0-D476C27D0519}" srcOrd="0" destOrd="0" presId="urn:microsoft.com/office/officeart/2005/8/layout/orgChart1"/>
    <dgm:cxn modelId="{BC3D799D-7B58-4F85-B0F6-C9DFFBD2D29C}" type="presParOf" srcId="{B355CC98-DD86-4892-8BC0-D476C27D0519}" destId="{1482FEB5-1A29-4251-8FC9-271A731BAECB}" srcOrd="0" destOrd="0" presId="urn:microsoft.com/office/officeart/2005/8/layout/orgChart1"/>
    <dgm:cxn modelId="{E3AF08B1-7D3A-422C-9C70-5958E5DC08A2}" type="presParOf" srcId="{B355CC98-DD86-4892-8BC0-D476C27D0519}" destId="{53CBDC10-87F0-43A4-997E-4617F1DC4A00}" srcOrd="1" destOrd="0" presId="urn:microsoft.com/office/officeart/2005/8/layout/orgChart1"/>
    <dgm:cxn modelId="{537F727C-B2BD-4C6C-9755-FAD10A47D397}" type="presParOf" srcId="{EE20C8CB-CC30-486B-9144-3EB4A052958A}" destId="{F44C8FEA-95B8-4AEF-9DD3-CD70ADE9E5D4}" srcOrd="1" destOrd="0" presId="urn:microsoft.com/office/officeart/2005/8/layout/orgChart1"/>
    <dgm:cxn modelId="{28E9042A-A493-4BB5-BFEE-A58FD46C30A5}" type="presParOf" srcId="{EE20C8CB-CC30-486B-9144-3EB4A052958A}" destId="{57D5C8DC-162D-45BC-970C-674093ECF384}" srcOrd="2" destOrd="0" presId="urn:microsoft.com/office/officeart/2005/8/layout/orgChart1"/>
    <dgm:cxn modelId="{DE5D0EF7-2F5B-4479-96B2-BEF3F6975216}" type="presParOf" srcId="{FB5C3155-E598-467D-BE42-C51AD3212BFD}" destId="{5C70F8A1-664D-4C1C-96AA-F6D29258B65C}" srcOrd="2" destOrd="0" presId="urn:microsoft.com/office/officeart/2005/8/layout/orgChart1"/>
    <dgm:cxn modelId="{96029490-A00F-45C7-836E-279292B0532A}" type="presParOf" srcId="{5E8A7A98-EB6D-4EE9-A2B9-0008AF77B90E}" destId="{6266A937-366F-4957-A7E6-B3FC88B4761F}" srcOrd="2" destOrd="0" presId="urn:microsoft.com/office/officeart/2005/8/layout/orgChart1"/>
    <dgm:cxn modelId="{F6007236-6904-478B-B332-D6DE823A501E}" type="presParOf" srcId="{5E8A7A98-EB6D-4EE9-A2B9-0008AF77B90E}" destId="{EF7B199C-1C85-4A40-AF58-D4B448623215}" srcOrd="3" destOrd="0" presId="urn:microsoft.com/office/officeart/2005/8/layout/orgChart1"/>
    <dgm:cxn modelId="{DD3E733A-E352-4BD4-95B1-ACBA5034F79C}" type="presParOf" srcId="{EF7B199C-1C85-4A40-AF58-D4B448623215}" destId="{1342B1EE-5B4F-4FA9-9055-32D11DA41607}" srcOrd="0" destOrd="0" presId="urn:microsoft.com/office/officeart/2005/8/layout/orgChart1"/>
    <dgm:cxn modelId="{9881DD8F-DC00-48C4-97D2-80CA01E105E2}" type="presParOf" srcId="{1342B1EE-5B4F-4FA9-9055-32D11DA41607}" destId="{890A5A79-36EF-4336-9432-24F09D0492E8}" srcOrd="0" destOrd="0" presId="urn:microsoft.com/office/officeart/2005/8/layout/orgChart1"/>
    <dgm:cxn modelId="{59BE143C-137A-4530-8FF6-C8DD3CACC2FA}" type="presParOf" srcId="{1342B1EE-5B4F-4FA9-9055-32D11DA41607}" destId="{136F801A-4945-45E2-B41A-BC4357E30736}" srcOrd="1" destOrd="0" presId="urn:microsoft.com/office/officeart/2005/8/layout/orgChart1"/>
    <dgm:cxn modelId="{66C0B555-CE1D-4A36-B1BE-C6E4B7FF6BB2}" type="presParOf" srcId="{EF7B199C-1C85-4A40-AF58-D4B448623215}" destId="{FB2CD9E0-13E7-4AFB-A5F4-0B51DE5E2EB6}" srcOrd="1" destOrd="0" presId="urn:microsoft.com/office/officeart/2005/8/layout/orgChart1"/>
    <dgm:cxn modelId="{9AB9D88C-5731-4F7A-BAB6-7D6E5BF0245C}" type="presParOf" srcId="{EF7B199C-1C85-4A40-AF58-D4B448623215}" destId="{4EB0D7BB-9379-4A1A-9EFB-8C5D6EB21E63}" srcOrd="2" destOrd="0" presId="urn:microsoft.com/office/officeart/2005/8/layout/orgChart1"/>
    <dgm:cxn modelId="{2CC0C804-8740-4D87-B85B-AA7EC1EC121B}" type="presParOf" srcId="{5E8A7A98-EB6D-4EE9-A2B9-0008AF77B90E}" destId="{00FA38C0-8526-405A-A79C-EA4B43160A0F}" srcOrd="4" destOrd="0" presId="urn:microsoft.com/office/officeart/2005/8/layout/orgChart1"/>
    <dgm:cxn modelId="{F3100DC5-17A8-4502-AB55-DA5B747BDDBE}" type="presParOf" srcId="{5E8A7A98-EB6D-4EE9-A2B9-0008AF77B90E}" destId="{CF878620-9F8B-4260-9D81-69932C610E1D}" srcOrd="5" destOrd="0" presId="urn:microsoft.com/office/officeart/2005/8/layout/orgChart1"/>
    <dgm:cxn modelId="{DFBE93BE-84D4-4C22-8D08-1DA1038BD8FA}" type="presParOf" srcId="{CF878620-9F8B-4260-9D81-69932C610E1D}" destId="{21483077-D8C4-4E62-8B64-393EB2C42243}" srcOrd="0" destOrd="0" presId="urn:microsoft.com/office/officeart/2005/8/layout/orgChart1"/>
    <dgm:cxn modelId="{DD7A9495-3631-4782-BA93-E5CBA1EE11E8}" type="presParOf" srcId="{21483077-D8C4-4E62-8B64-393EB2C42243}" destId="{7F7C700D-801C-4A5C-8891-86861E612425}" srcOrd="0" destOrd="0" presId="urn:microsoft.com/office/officeart/2005/8/layout/orgChart1"/>
    <dgm:cxn modelId="{9F580125-0902-444F-B3CB-3DF123E588C2}" type="presParOf" srcId="{21483077-D8C4-4E62-8B64-393EB2C42243}" destId="{3D312EB0-8C0B-40D1-A9DE-C86FA83A8C5B}" srcOrd="1" destOrd="0" presId="urn:microsoft.com/office/officeart/2005/8/layout/orgChart1"/>
    <dgm:cxn modelId="{8BA65355-CEB0-427C-A7A3-0213879B591F}" type="presParOf" srcId="{CF878620-9F8B-4260-9D81-69932C610E1D}" destId="{2500152A-9874-4256-B47A-16ED5352FCED}" srcOrd="1" destOrd="0" presId="urn:microsoft.com/office/officeart/2005/8/layout/orgChart1"/>
    <dgm:cxn modelId="{63EA99E5-ED6A-454C-B3D7-A4642054317F}" type="presParOf" srcId="{CF878620-9F8B-4260-9D81-69932C610E1D}" destId="{85BC5345-E95F-48C2-B338-B2F72220FAE8}" srcOrd="2" destOrd="0" presId="urn:microsoft.com/office/officeart/2005/8/layout/orgChart1"/>
    <dgm:cxn modelId="{C04C8D68-F131-4E4A-9F9B-1058FEA29D56}" type="presParOf" srcId="{5E8A7A98-EB6D-4EE9-A2B9-0008AF77B90E}" destId="{67B529CB-F8D0-4835-AC4E-4A9EE2C3F109}" srcOrd="6" destOrd="0" presId="urn:microsoft.com/office/officeart/2005/8/layout/orgChart1"/>
    <dgm:cxn modelId="{1B04EA7F-345B-43DA-8EC5-99D3A3EFA5B9}" type="presParOf" srcId="{5E8A7A98-EB6D-4EE9-A2B9-0008AF77B90E}" destId="{DFD7D6C9-C259-4A33-A9D5-2B6F6103506A}" srcOrd="7" destOrd="0" presId="urn:microsoft.com/office/officeart/2005/8/layout/orgChart1"/>
    <dgm:cxn modelId="{ED04FE42-78DC-4D1A-862B-416D442285F3}" type="presParOf" srcId="{DFD7D6C9-C259-4A33-A9D5-2B6F6103506A}" destId="{DE41E8EE-961A-44DB-B83F-D7AD142F5E20}" srcOrd="0" destOrd="0" presId="urn:microsoft.com/office/officeart/2005/8/layout/orgChart1"/>
    <dgm:cxn modelId="{CE592C76-353B-461A-A74E-3406C303BE8F}" type="presParOf" srcId="{DE41E8EE-961A-44DB-B83F-D7AD142F5E20}" destId="{023FBFEF-B68F-44E5-A1BE-D3CC62694A78}" srcOrd="0" destOrd="0" presId="urn:microsoft.com/office/officeart/2005/8/layout/orgChart1"/>
    <dgm:cxn modelId="{5B5C54E3-B0A4-4E0E-B1E2-2E36D0D9BBD0}" type="presParOf" srcId="{DE41E8EE-961A-44DB-B83F-D7AD142F5E20}" destId="{C6937358-A633-40CD-80C2-456221D19DA0}" srcOrd="1" destOrd="0" presId="urn:microsoft.com/office/officeart/2005/8/layout/orgChart1"/>
    <dgm:cxn modelId="{05B928E4-442D-4D25-9904-729004CECB06}" type="presParOf" srcId="{DFD7D6C9-C259-4A33-A9D5-2B6F6103506A}" destId="{90E3BAAB-84BF-461B-BFFD-31C86ACD7993}" srcOrd="1" destOrd="0" presId="urn:microsoft.com/office/officeart/2005/8/layout/orgChart1"/>
    <dgm:cxn modelId="{8D37E54F-FFBD-4D00-B488-02E0B82F70B6}" type="presParOf" srcId="{DFD7D6C9-C259-4A33-A9D5-2B6F6103506A}" destId="{007AD98D-473A-4CA8-B826-59CF8E82F4DA}" srcOrd="2" destOrd="0" presId="urn:microsoft.com/office/officeart/2005/8/layout/orgChart1"/>
    <dgm:cxn modelId="{F1C477D3-5FCA-46B5-B622-45AA91BA446B}" type="presParOf" srcId="{6C2D51EC-D503-4385-AF0A-5F47B0AAB459}" destId="{210612E6-FAC3-42E8-B9D0-21CBEC2C0515}" srcOrd="2" destOrd="0" presId="urn:microsoft.com/office/officeart/2005/8/layout/orgChart1"/>
    <dgm:cxn modelId="{FD54C894-073A-4C90-A864-D870B519DCF1}" type="presParOf" srcId="{7F944FE0-D2A2-405B-BDFF-D1897631706E}" destId="{86920179-6629-4A58-BB26-F9023C6AB676}" srcOrd="8" destOrd="0" presId="urn:microsoft.com/office/officeart/2005/8/layout/orgChart1"/>
    <dgm:cxn modelId="{27C921C4-9ED5-49B2-87F0-42DC3F6F2B6A}" type="presParOf" srcId="{7F944FE0-D2A2-405B-BDFF-D1897631706E}" destId="{385AF64B-4878-49AF-BB34-3F012067394B}" srcOrd="9" destOrd="0" presId="urn:microsoft.com/office/officeart/2005/8/layout/orgChart1"/>
    <dgm:cxn modelId="{56C04DBA-38E3-4E61-BA79-5596BFFD2CAF}" type="presParOf" srcId="{385AF64B-4878-49AF-BB34-3F012067394B}" destId="{068FD7B9-8011-48D2-A182-EBFC5AA118E2}" srcOrd="0" destOrd="0" presId="urn:microsoft.com/office/officeart/2005/8/layout/orgChart1"/>
    <dgm:cxn modelId="{C6921A2D-9059-4F10-A636-511F9F24BBFC}" type="presParOf" srcId="{068FD7B9-8011-48D2-A182-EBFC5AA118E2}" destId="{34D49AA9-33AD-4664-ADD5-58DB46EB9889}" srcOrd="0" destOrd="0" presId="urn:microsoft.com/office/officeart/2005/8/layout/orgChart1"/>
    <dgm:cxn modelId="{02FBCAA4-19FA-4A9B-9BC3-F312900F87B2}" type="presParOf" srcId="{068FD7B9-8011-48D2-A182-EBFC5AA118E2}" destId="{FA21B6A8-6AD6-40C5-B832-097165E0AE14}" srcOrd="1" destOrd="0" presId="urn:microsoft.com/office/officeart/2005/8/layout/orgChart1"/>
    <dgm:cxn modelId="{37E74F15-4185-4C11-80EA-8F32BC90FBC4}" type="presParOf" srcId="{385AF64B-4878-49AF-BB34-3F012067394B}" destId="{7A9C32C9-16BF-4D3E-BDD1-44D79FD1AB24}" srcOrd="1" destOrd="0" presId="urn:microsoft.com/office/officeart/2005/8/layout/orgChart1"/>
    <dgm:cxn modelId="{E5AEC8AC-5228-412E-BD3A-CD023038E8B5}" type="presParOf" srcId="{7A9C32C9-16BF-4D3E-BDD1-44D79FD1AB24}" destId="{6AC18233-7434-428C-A2CE-9E3AFE243EA4}" srcOrd="0" destOrd="0" presId="urn:microsoft.com/office/officeart/2005/8/layout/orgChart1"/>
    <dgm:cxn modelId="{BE36F8FE-4E26-442B-81BD-2FB7E402E433}" type="presParOf" srcId="{7A9C32C9-16BF-4D3E-BDD1-44D79FD1AB24}" destId="{EB24A0CA-CF3C-48F9-925F-67D055FC3E19}" srcOrd="1" destOrd="0" presId="urn:microsoft.com/office/officeart/2005/8/layout/orgChart1"/>
    <dgm:cxn modelId="{9094575C-D194-4815-B11E-34751058A22D}" type="presParOf" srcId="{EB24A0CA-CF3C-48F9-925F-67D055FC3E19}" destId="{4D6B7E68-7345-431E-88BB-893362ADA909}" srcOrd="0" destOrd="0" presId="urn:microsoft.com/office/officeart/2005/8/layout/orgChart1"/>
    <dgm:cxn modelId="{6A953496-9C7C-439C-9656-C4661C7041B0}" type="presParOf" srcId="{4D6B7E68-7345-431E-88BB-893362ADA909}" destId="{DA2E93DC-BB1D-4564-889B-BA004AC786E0}" srcOrd="0" destOrd="0" presId="urn:microsoft.com/office/officeart/2005/8/layout/orgChart1"/>
    <dgm:cxn modelId="{B201BC57-6C92-4891-B5FA-A35C22BCC933}" type="presParOf" srcId="{4D6B7E68-7345-431E-88BB-893362ADA909}" destId="{99E07EF1-2718-49C0-B549-73DEE2F71416}" srcOrd="1" destOrd="0" presId="urn:microsoft.com/office/officeart/2005/8/layout/orgChart1"/>
    <dgm:cxn modelId="{47D5E611-9455-4FAC-BEE9-A5973D427239}" type="presParOf" srcId="{EB24A0CA-CF3C-48F9-925F-67D055FC3E19}" destId="{7B0E1761-D15E-4320-AA6E-52EBF3F2E66D}" srcOrd="1" destOrd="0" presId="urn:microsoft.com/office/officeart/2005/8/layout/orgChart1"/>
    <dgm:cxn modelId="{72319784-8B2D-4976-8ABD-AF192D8C4304}" type="presParOf" srcId="{7B0E1761-D15E-4320-AA6E-52EBF3F2E66D}" destId="{D7968CA6-A26B-43C5-9036-51384CB0A177}" srcOrd="0" destOrd="0" presId="urn:microsoft.com/office/officeart/2005/8/layout/orgChart1"/>
    <dgm:cxn modelId="{02F925F0-D06C-4F1E-89F5-93ECCA1CA313}" type="presParOf" srcId="{7B0E1761-D15E-4320-AA6E-52EBF3F2E66D}" destId="{5E1D58CE-2EAC-4297-BEA4-14F9FB70B9DC}" srcOrd="1" destOrd="0" presId="urn:microsoft.com/office/officeart/2005/8/layout/orgChart1"/>
    <dgm:cxn modelId="{7382B39E-C94F-4C98-B03E-B22B59A1186A}" type="presParOf" srcId="{5E1D58CE-2EAC-4297-BEA4-14F9FB70B9DC}" destId="{F8FCB22D-B5A4-4DFA-B1D0-C9BC424E0291}" srcOrd="0" destOrd="0" presId="urn:microsoft.com/office/officeart/2005/8/layout/orgChart1"/>
    <dgm:cxn modelId="{B1BF0DBA-34E7-475C-9ABE-D1F04EBF2CE2}" type="presParOf" srcId="{F8FCB22D-B5A4-4DFA-B1D0-C9BC424E0291}" destId="{47D7B08E-C006-4337-AFA5-B2B6AB5330E7}" srcOrd="0" destOrd="0" presId="urn:microsoft.com/office/officeart/2005/8/layout/orgChart1"/>
    <dgm:cxn modelId="{91B50686-AF45-45B2-8B4E-A32CBAD8FEC4}" type="presParOf" srcId="{F8FCB22D-B5A4-4DFA-B1D0-C9BC424E0291}" destId="{30BF917B-30C7-4244-BCF5-B6609692DE4D}" srcOrd="1" destOrd="0" presId="urn:microsoft.com/office/officeart/2005/8/layout/orgChart1"/>
    <dgm:cxn modelId="{4FBB7C04-9A67-4DDE-B456-9AB02E62DF82}" type="presParOf" srcId="{5E1D58CE-2EAC-4297-BEA4-14F9FB70B9DC}" destId="{CA706695-D83D-4307-9D43-2078468493DA}" srcOrd="1" destOrd="0" presId="urn:microsoft.com/office/officeart/2005/8/layout/orgChart1"/>
    <dgm:cxn modelId="{6807F17F-085A-4320-B2CA-BDBB5A81562F}" type="presParOf" srcId="{5E1D58CE-2EAC-4297-BEA4-14F9FB70B9DC}" destId="{B34B29DD-FFDA-4380-8BFE-760AF2CEBD42}" srcOrd="2" destOrd="0" presId="urn:microsoft.com/office/officeart/2005/8/layout/orgChart1"/>
    <dgm:cxn modelId="{F7A7F3C9-618E-4286-B553-01170271F025}" type="presParOf" srcId="{7B0E1761-D15E-4320-AA6E-52EBF3F2E66D}" destId="{0E0991F3-3934-47BB-929B-D5CDA7641990}" srcOrd="2" destOrd="0" presId="urn:microsoft.com/office/officeart/2005/8/layout/orgChart1"/>
    <dgm:cxn modelId="{1E223C93-036E-4E48-B246-78243D758450}" type="presParOf" srcId="{7B0E1761-D15E-4320-AA6E-52EBF3F2E66D}" destId="{329A036F-A499-429D-A48A-A92561947667}" srcOrd="3" destOrd="0" presId="urn:microsoft.com/office/officeart/2005/8/layout/orgChart1"/>
    <dgm:cxn modelId="{61FA692E-616C-498B-B105-FE937DFF9DE1}" type="presParOf" srcId="{329A036F-A499-429D-A48A-A92561947667}" destId="{AE82D68E-D9B7-46FF-85E9-8B70C6683B55}" srcOrd="0" destOrd="0" presId="urn:microsoft.com/office/officeart/2005/8/layout/orgChart1"/>
    <dgm:cxn modelId="{3225B4AC-3A85-431F-9CDE-44EB51007F9C}" type="presParOf" srcId="{AE82D68E-D9B7-46FF-85E9-8B70C6683B55}" destId="{43E1BAD0-C612-479E-A76D-9ADDAE663A0D}" srcOrd="0" destOrd="0" presId="urn:microsoft.com/office/officeart/2005/8/layout/orgChart1"/>
    <dgm:cxn modelId="{696D488E-549F-47FF-B5AA-A9D286BAEC20}" type="presParOf" srcId="{AE82D68E-D9B7-46FF-85E9-8B70C6683B55}" destId="{C3AE13EC-AD65-415B-91FB-22FE48785A3E}" srcOrd="1" destOrd="0" presId="urn:microsoft.com/office/officeart/2005/8/layout/orgChart1"/>
    <dgm:cxn modelId="{C9DC7E29-54EF-4A30-8C0A-B22CC940A584}" type="presParOf" srcId="{329A036F-A499-429D-A48A-A92561947667}" destId="{2C38C1EE-8865-4C5D-A418-8541DB06CDA8}" srcOrd="1" destOrd="0" presId="urn:microsoft.com/office/officeart/2005/8/layout/orgChart1"/>
    <dgm:cxn modelId="{AB499B67-4416-40BC-90DD-63F7504F9729}" type="presParOf" srcId="{329A036F-A499-429D-A48A-A92561947667}" destId="{8FB92146-00F4-4711-B047-DF4AF7DA2428}" srcOrd="2" destOrd="0" presId="urn:microsoft.com/office/officeart/2005/8/layout/orgChart1"/>
    <dgm:cxn modelId="{25092FCF-85D3-43ED-8028-FF95D593FDD8}" type="presParOf" srcId="{7B0E1761-D15E-4320-AA6E-52EBF3F2E66D}" destId="{8C360EE2-F346-4B31-8BE1-778BD356B530}" srcOrd="4" destOrd="0" presId="urn:microsoft.com/office/officeart/2005/8/layout/orgChart1"/>
    <dgm:cxn modelId="{7D451142-8C00-4140-A171-0B69437FB40E}" type="presParOf" srcId="{7B0E1761-D15E-4320-AA6E-52EBF3F2E66D}" destId="{00C10E2C-5A79-41C7-9B08-960BDFBE1E89}" srcOrd="5" destOrd="0" presId="urn:microsoft.com/office/officeart/2005/8/layout/orgChart1"/>
    <dgm:cxn modelId="{20CE3010-0F4A-4C6D-9212-E1EA9EF245E1}" type="presParOf" srcId="{00C10E2C-5A79-41C7-9B08-960BDFBE1E89}" destId="{53DC5299-A961-4045-9728-9BCEF1C1F93A}" srcOrd="0" destOrd="0" presId="urn:microsoft.com/office/officeart/2005/8/layout/orgChart1"/>
    <dgm:cxn modelId="{59B56765-2D18-4AC1-88DD-2FE7DA3FC0A2}" type="presParOf" srcId="{53DC5299-A961-4045-9728-9BCEF1C1F93A}" destId="{B34A1642-CEBF-46F2-858A-A5AC9D29A251}" srcOrd="0" destOrd="0" presId="urn:microsoft.com/office/officeart/2005/8/layout/orgChart1"/>
    <dgm:cxn modelId="{8AA4F471-66B2-47E0-B314-B099C8B3F950}" type="presParOf" srcId="{53DC5299-A961-4045-9728-9BCEF1C1F93A}" destId="{C177A9A8-E895-4E4D-B4CD-57B719BD41D4}" srcOrd="1" destOrd="0" presId="urn:microsoft.com/office/officeart/2005/8/layout/orgChart1"/>
    <dgm:cxn modelId="{A7BCF10E-D0EC-45A4-A835-98F73A18EA47}" type="presParOf" srcId="{00C10E2C-5A79-41C7-9B08-960BDFBE1E89}" destId="{9BFEAE1B-597E-4FE5-B472-B760F2F00363}" srcOrd="1" destOrd="0" presId="urn:microsoft.com/office/officeart/2005/8/layout/orgChart1"/>
    <dgm:cxn modelId="{08A7BEBD-010C-4ADB-8D5D-8AD312EBEF80}" type="presParOf" srcId="{00C10E2C-5A79-41C7-9B08-960BDFBE1E89}" destId="{E13E61C8-DA6D-4911-B1C7-6EB1CC635FCB}" srcOrd="2" destOrd="0" presId="urn:microsoft.com/office/officeart/2005/8/layout/orgChart1"/>
    <dgm:cxn modelId="{D1EDB567-09BB-4BEE-AF9F-F13C239B795E}" type="presParOf" srcId="{EB24A0CA-CF3C-48F9-925F-67D055FC3E19}" destId="{61A6C384-661D-4488-AD5D-768B4A947FBD}" srcOrd="2" destOrd="0" presId="urn:microsoft.com/office/officeart/2005/8/layout/orgChart1"/>
    <dgm:cxn modelId="{CC563111-CC28-410F-BAFA-DBF9FC482D1A}" type="presParOf" srcId="{7A9C32C9-16BF-4D3E-BDD1-44D79FD1AB24}" destId="{3A9512E9-E1C5-4380-BA7C-8E54B5E137DF}" srcOrd="2" destOrd="0" presId="urn:microsoft.com/office/officeart/2005/8/layout/orgChart1"/>
    <dgm:cxn modelId="{691E6801-960E-49DA-8256-84C5401F4A32}" type="presParOf" srcId="{7A9C32C9-16BF-4D3E-BDD1-44D79FD1AB24}" destId="{075A8305-3775-48CC-A7D3-4320ADDF26A5}" srcOrd="3" destOrd="0" presId="urn:microsoft.com/office/officeart/2005/8/layout/orgChart1"/>
    <dgm:cxn modelId="{EDD70C38-8C27-4804-9393-19212D3525AF}" type="presParOf" srcId="{075A8305-3775-48CC-A7D3-4320ADDF26A5}" destId="{914A0770-4145-43FC-8249-A757D3507335}" srcOrd="0" destOrd="0" presId="urn:microsoft.com/office/officeart/2005/8/layout/orgChart1"/>
    <dgm:cxn modelId="{7EDEDE3D-EE31-4716-AA25-851D342DA29D}" type="presParOf" srcId="{914A0770-4145-43FC-8249-A757D3507335}" destId="{4CB3CC10-420D-4678-B4A5-F650FAA65CFC}" srcOrd="0" destOrd="0" presId="urn:microsoft.com/office/officeart/2005/8/layout/orgChart1"/>
    <dgm:cxn modelId="{1A66A108-87A3-4978-B0ED-5D0C3FF6E686}" type="presParOf" srcId="{914A0770-4145-43FC-8249-A757D3507335}" destId="{E962E456-3173-4AC8-9388-5565756FFDF6}" srcOrd="1" destOrd="0" presId="urn:microsoft.com/office/officeart/2005/8/layout/orgChart1"/>
    <dgm:cxn modelId="{EE49CDC6-10E8-4426-A86A-B993683917A4}" type="presParOf" srcId="{075A8305-3775-48CC-A7D3-4320ADDF26A5}" destId="{7E0C7BB9-5BB2-4E5A-B8D7-6F7CFC60ED3A}" srcOrd="1" destOrd="0" presId="urn:microsoft.com/office/officeart/2005/8/layout/orgChart1"/>
    <dgm:cxn modelId="{F73AF9DA-5FBF-4F23-8402-34954788604D}" type="presParOf" srcId="{7E0C7BB9-5BB2-4E5A-B8D7-6F7CFC60ED3A}" destId="{C53932D4-51E7-41F5-AE16-C6CBB114DFEA}" srcOrd="0" destOrd="0" presId="urn:microsoft.com/office/officeart/2005/8/layout/orgChart1"/>
    <dgm:cxn modelId="{220DFFE2-855F-4B35-B438-D2259440AA25}" type="presParOf" srcId="{7E0C7BB9-5BB2-4E5A-B8D7-6F7CFC60ED3A}" destId="{79CB2B5B-3697-4993-BCA7-F0EA057118BB}" srcOrd="1" destOrd="0" presId="urn:microsoft.com/office/officeart/2005/8/layout/orgChart1"/>
    <dgm:cxn modelId="{206DB27E-DD2F-48CC-93D0-352EAAB05E2C}" type="presParOf" srcId="{79CB2B5B-3697-4993-BCA7-F0EA057118BB}" destId="{72A685EF-7D18-4EA0-BAEB-26A2161DFE0B}" srcOrd="0" destOrd="0" presId="urn:microsoft.com/office/officeart/2005/8/layout/orgChart1"/>
    <dgm:cxn modelId="{2D57ACD6-4579-4851-A987-3B5F99E815E7}" type="presParOf" srcId="{72A685EF-7D18-4EA0-BAEB-26A2161DFE0B}" destId="{4AD3C1C4-D9EA-4B51-B2F8-F5F336E1219A}" srcOrd="0" destOrd="0" presId="urn:microsoft.com/office/officeart/2005/8/layout/orgChart1"/>
    <dgm:cxn modelId="{D60BC71B-D116-442D-9C8E-4E6E5C9DC6A6}" type="presParOf" srcId="{72A685EF-7D18-4EA0-BAEB-26A2161DFE0B}" destId="{4FD3DBF8-676D-4E03-B8F9-806C982C4A66}" srcOrd="1" destOrd="0" presId="urn:microsoft.com/office/officeart/2005/8/layout/orgChart1"/>
    <dgm:cxn modelId="{A3727E22-074F-442A-BC18-A8B5867C190C}" type="presParOf" srcId="{79CB2B5B-3697-4993-BCA7-F0EA057118BB}" destId="{2E82E7AF-352D-4745-8180-60B75AAE4DAE}" srcOrd="1" destOrd="0" presId="urn:microsoft.com/office/officeart/2005/8/layout/orgChart1"/>
    <dgm:cxn modelId="{552F5C58-D3B5-4684-987E-6DDB7BEF4907}" type="presParOf" srcId="{79CB2B5B-3697-4993-BCA7-F0EA057118BB}" destId="{FB51DC32-34A1-4F42-91BE-E05D99339116}" srcOrd="2" destOrd="0" presId="urn:microsoft.com/office/officeart/2005/8/layout/orgChart1"/>
    <dgm:cxn modelId="{DDC2FF40-FDD8-477A-BF57-F33E6F1D36FA}" type="presParOf" srcId="{7E0C7BB9-5BB2-4E5A-B8D7-6F7CFC60ED3A}" destId="{4B5F0485-FDA7-4D9C-98A6-40C2F37F02BB}" srcOrd="2" destOrd="0" presId="urn:microsoft.com/office/officeart/2005/8/layout/orgChart1"/>
    <dgm:cxn modelId="{9B6B2D61-0A1F-46AF-B58F-844B19DBE2B0}" type="presParOf" srcId="{7E0C7BB9-5BB2-4E5A-B8D7-6F7CFC60ED3A}" destId="{6EC0B0F7-8A93-4A92-9B7A-6ECE916CAA34}" srcOrd="3" destOrd="0" presId="urn:microsoft.com/office/officeart/2005/8/layout/orgChart1"/>
    <dgm:cxn modelId="{9914ADFE-A4AE-4978-9838-AAF549E6A8E3}" type="presParOf" srcId="{6EC0B0F7-8A93-4A92-9B7A-6ECE916CAA34}" destId="{14714591-B173-4678-BC80-56EF4926B375}" srcOrd="0" destOrd="0" presId="urn:microsoft.com/office/officeart/2005/8/layout/orgChart1"/>
    <dgm:cxn modelId="{09773556-B10F-42B6-B337-9E723456EE00}" type="presParOf" srcId="{14714591-B173-4678-BC80-56EF4926B375}" destId="{4736BEC2-0C40-40BF-8DF3-286961834EA7}" srcOrd="0" destOrd="0" presId="urn:microsoft.com/office/officeart/2005/8/layout/orgChart1"/>
    <dgm:cxn modelId="{8005E33B-1164-4F8F-8498-028840D4933E}" type="presParOf" srcId="{14714591-B173-4678-BC80-56EF4926B375}" destId="{89A4DAE4-CFE4-449D-A679-3B7197902A9C}" srcOrd="1" destOrd="0" presId="urn:microsoft.com/office/officeart/2005/8/layout/orgChart1"/>
    <dgm:cxn modelId="{06803D48-C48A-4CBD-935C-73C1B7727F1A}" type="presParOf" srcId="{6EC0B0F7-8A93-4A92-9B7A-6ECE916CAA34}" destId="{C5ACE537-CD67-4F24-93BF-8BD391731C7B}" srcOrd="1" destOrd="0" presId="urn:microsoft.com/office/officeart/2005/8/layout/orgChart1"/>
    <dgm:cxn modelId="{42D33459-5F09-4E5B-BD72-B2C88F940A73}" type="presParOf" srcId="{6EC0B0F7-8A93-4A92-9B7A-6ECE916CAA34}" destId="{976E3F8F-5C58-4CBD-BC72-6B5077BF238D}" srcOrd="2" destOrd="0" presId="urn:microsoft.com/office/officeart/2005/8/layout/orgChart1"/>
    <dgm:cxn modelId="{EC0CA954-5F1D-4C80-B98A-2D2F3057624E}" type="presParOf" srcId="{7E0C7BB9-5BB2-4E5A-B8D7-6F7CFC60ED3A}" destId="{B2F1219C-A78F-42BB-B429-7DEAE8B92C66}" srcOrd="4" destOrd="0" presId="urn:microsoft.com/office/officeart/2005/8/layout/orgChart1"/>
    <dgm:cxn modelId="{06F93A71-AB66-4A70-8ED7-DD257FFAD24F}" type="presParOf" srcId="{7E0C7BB9-5BB2-4E5A-B8D7-6F7CFC60ED3A}" destId="{29F853D2-63AD-454C-9B63-81035298DC21}" srcOrd="5" destOrd="0" presId="urn:microsoft.com/office/officeart/2005/8/layout/orgChart1"/>
    <dgm:cxn modelId="{86488C57-048A-4681-9CB1-8B2EE784F34B}" type="presParOf" srcId="{29F853D2-63AD-454C-9B63-81035298DC21}" destId="{A9D1009D-D001-4599-B8E9-84199FF4DC76}" srcOrd="0" destOrd="0" presId="urn:microsoft.com/office/officeart/2005/8/layout/orgChart1"/>
    <dgm:cxn modelId="{E39F703A-E40D-4785-BE86-03B70D2D084C}" type="presParOf" srcId="{A9D1009D-D001-4599-B8E9-84199FF4DC76}" destId="{73C266B3-99B9-4382-BF90-BDABFD1E5A51}" srcOrd="0" destOrd="0" presId="urn:microsoft.com/office/officeart/2005/8/layout/orgChart1"/>
    <dgm:cxn modelId="{0629CB44-A891-4A45-A2CA-6964F3E555DD}" type="presParOf" srcId="{A9D1009D-D001-4599-B8E9-84199FF4DC76}" destId="{F34C430D-0204-44B3-9360-2EC5B73B16B9}" srcOrd="1" destOrd="0" presId="urn:microsoft.com/office/officeart/2005/8/layout/orgChart1"/>
    <dgm:cxn modelId="{552D49A8-D7AD-4AFD-A261-5AF5720AF54C}" type="presParOf" srcId="{29F853D2-63AD-454C-9B63-81035298DC21}" destId="{75E78DBC-2EA2-4887-A360-073684F23275}" srcOrd="1" destOrd="0" presId="urn:microsoft.com/office/officeart/2005/8/layout/orgChart1"/>
    <dgm:cxn modelId="{FAD57896-8F61-45E6-A022-3581CF6E62E2}" type="presParOf" srcId="{29F853D2-63AD-454C-9B63-81035298DC21}" destId="{3A7C0646-B75D-4724-ACF3-112E57C6EDA6}" srcOrd="2" destOrd="0" presId="urn:microsoft.com/office/officeart/2005/8/layout/orgChart1"/>
    <dgm:cxn modelId="{69AD2684-95DA-478D-B3FB-65FCCE4C9BCD}" type="presParOf" srcId="{075A8305-3775-48CC-A7D3-4320ADDF26A5}" destId="{8CDCB8B8-B9F5-4D9F-938A-73D933864FEF}" srcOrd="2" destOrd="0" presId="urn:microsoft.com/office/officeart/2005/8/layout/orgChart1"/>
    <dgm:cxn modelId="{D9549D1C-0230-41D5-8ECD-3619C8B1D27F}" type="presParOf" srcId="{7A9C32C9-16BF-4D3E-BDD1-44D79FD1AB24}" destId="{17D474F9-9821-44CF-BEF6-87284DE07F9A}" srcOrd="4" destOrd="0" presId="urn:microsoft.com/office/officeart/2005/8/layout/orgChart1"/>
    <dgm:cxn modelId="{61EF0C7D-97D3-42DB-A71A-1B91B08A208D}" type="presParOf" srcId="{7A9C32C9-16BF-4D3E-BDD1-44D79FD1AB24}" destId="{5153194D-8A93-4E4F-98F4-5B50DC8C140F}" srcOrd="5" destOrd="0" presId="urn:microsoft.com/office/officeart/2005/8/layout/orgChart1"/>
    <dgm:cxn modelId="{CEC64174-0C19-4735-AC86-F709ED0334B5}" type="presParOf" srcId="{5153194D-8A93-4E4F-98F4-5B50DC8C140F}" destId="{F5067FEE-90CC-4E1F-9685-428428F4EB7C}" srcOrd="0" destOrd="0" presId="urn:microsoft.com/office/officeart/2005/8/layout/orgChart1"/>
    <dgm:cxn modelId="{ADC6AF3B-AC58-4637-99F8-0FE59CA3D496}" type="presParOf" srcId="{F5067FEE-90CC-4E1F-9685-428428F4EB7C}" destId="{4D13BE0A-F7BA-4CA8-BD93-F4FADAA580D5}" srcOrd="0" destOrd="0" presId="urn:microsoft.com/office/officeart/2005/8/layout/orgChart1"/>
    <dgm:cxn modelId="{19E6ED4F-B725-45D6-9E02-CE04AA2E66AE}" type="presParOf" srcId="{F5067FEE-90CC-4E1F-9685-428428F4EB7C}" destId="{DE9C25BD-0E81-47FF-A428-33BAE32CC21B}" srcOrd="1" destOrd="0" presId="urn:microsoft.com/office/officeart/2005/8/layout/orgChart1"/>
    <dgm:cxn modelId="{ABF05B15-E8D7-4AAB-B82A-6A1C59956A7F}" type="presParOf" srcId="{5153194D-8A93-4E4F-98F4-5B50DC8C140F}" destId="{F5F4A910-87DF-4B1C-9295-93F4CD17F9BB}" srcOrd="1" destOrd="0" presId="urn:microsoft.com/office/officeart/2005/8/layout/orgChart1"/>
    <dgm:cxn modelId="{F0C361BD-B9F6-43C2-BB3E-68BA3DAF3428}" type="presParOf" srcId="{F5F4A910-87DF-4B1C-9295-93F4CD17F9BB}" destId="{8729922B-8410-45C7-BD1F-B82B6A10B4C1}" srcOrd="0" destOrd="0" presId="urn:microsoft.com/office/officeart/2005/8/layout/orgChart1"/>
    <dgm:cxn modelId="{E2A8BE80-75C2-4D28-8EC4-6755967A785B}" type="presParOf" srcId="{F5F4A910-87DF-4B1C-9295-93F4CD17F9BB}" destId="{C5AD4931-0769-48FA-AB20-BEC3EF34FA1B}" srcOrd="1" destOrd="0" presId="urn:microsoft.com/office/officeart/2005/8/layout/orgChart1"/>
    <dgm:cxn modelId="{DF075D58-175F-455B-9EB8-CB3D921850DF}" type="presParOf" srcId="{C5AD4931-0769-48FA-AB20-BEC3EF34FA1B}" destId="{DD7BB592-1048-4502-A8EA-26260F319A3B}" srcOrd="0" destOrd="0" presId="urn:microsoft.com/office/officeart/2005/8/layout/orgChart1"/>
    <dgm:cxn modelId="{8DE3760C-583A-4D62-8B3F-42AA6FB59741}" type="presParOf" srcId="{DD7BB592-1048-4502-A8EA-26260F319A3B}" destId="{8960F92D-6710-4733-9101-FF9C418BFCE2}" srcOrd="0" destOrd="0" presId="urn:microsoft.com/office/officeart/2005/8/layout/orgChart1"/>
    <dgm:cxn modelId="{5C3802D5-4080-4811-AE02-E6F9FC9D3F47}" type="presParOf" srcId="{DD7BB592-1048-4502-A8EA-26260F319A3B}" destId="{38F5F1BB-4CCC-48A6-9414-F8BDF79F6E71}" srcOrd="1" destOrd="0" presId="urn:microsoft.com/office/officeart/2005/8/layout/orgChart1"/>
    <dgm:cxn modelId="{A7B2FA11-4164-434B-895B-D28D30E71379}" type="presParOf" srcId="{C5AD4931-0769-48FA-AB20-BEC3EF34FA1B}" destId="{DB4E2AC9-04F8-4A1B-BA2B-898228D5C0E6}" srcOrd="1" destOrd="0" presId="urn:microsoft.com/office/officeart/2005/8/layout/orgChart1"/>
    <dgm:cxn modelId="{63679D4A-F4D1-417D-832A-3BFD743F9541}" type="presParOf" srcId="{C5AD4931-0769-48FA-AB20-BEC3EF34FA1B}" destId="{8701C64A-9432-4744-9315-0178BBC85A1B}" srcOrd="2" destOrd="0" presId="urn:microsoft.com/office/officeart/2005/8/layout/orgChart1"/>
    <dgm:cxn modelId="{392038ED-DC12-446C-B641-792C64AA1C7E}" type="presParOf" srcId="{F5F4A910-87DF-4B1C-9295-93F4CD17F9BB}" destId="{25F04E9B-14E7-4897-ACBA-1EE0C7B63372}" srcOrd="2" destOrd="0" presId="urn:microsoft.com/office/officeart/2005/8/layout/orgChart1"/>
    <dgm:cxn modelId="{42032797-9D3A-4ED9-A7CD-15B13AB88B9F}" type="presParOf" srcId="{F5F4A910-87DF-4B1C-9295-93F4CD17F9BB}" destId="{B9A5EFCE-774D-44FE-911C-08EE1B0F4EBD}" srcOrd="3" destOrd="0" presId="urn:microsoft.com/office/officeart/2005/8/layout/orgChart1"/>
    <dgm:cxn modelId="{FFC7F3CD-383C-4A59-8137-AB2CD9F1F828}" type="presParOf" srcId="{B9A5EFCE-774D-44FE-911C-08EE1B0F4EBD}" destId="{A1DCD787-EF77-4895-924F-FC8F2F21E5EC}" srcOrd="0" destOrd="0" presId="urn:microsoft.com/office/officeart/2005/8/layout/orgChart1"/>
    <dgm:cxn modelId="{4E4BB565-0877-4AE3-BA44-518840A618D9}" type="presParOf" srcId="{A1DCD787-EF77-4895-924F-FC8F2F21E5EC}" destId="{F175B4F7-A830-47B6-9FDB-33D7012AA289}" srcOrd="0" destOrd="0" presId="urn:microsoft.com/office/officeart/2005/8/layout/orgChart1"/>
    <dgm:cxn modelId="{7CDE5454-6DF5-463A-931D-4EF4E8121805}" type="presParOf" srcId="{A1DCD787-EF77-4895-924F-FC8F2F21E5EC}" destId="{0DD62A43-6295-4500-8D43-F54B5202C827}" srcOrd="1" destOrd="0" presId="urn:microsoft.com/office/officeart/2005/8/layout/orgChart1"/>
    <dgm:cxn modelId="{0BA87485-2228-4A76-9C9B-1C76DB8686D0}" type="presParOf" srcId="{B9A5EFCE-774D-44FE-911C-08EE1B0F4EBD}" destId="{5D87845A-145F-4050-8F91-1DAFFCD40764}" srcOrd="1" destOrd="0" presId="urn:microsoft.com/office/officeart/2005/8/layout/orgChart1"/>
    <dgm:cxn modelId="{58AEAED6-8E8E-447F-9D97-866CC4EE644B}" type="presParOf" srcId="{B9A5EFCE-774D-44FE-911C-08EE1B0F4EBD}" destId="{F6246A22-39B9-423B-A5B5-516F1330F09A}" srcOrd="2" destOrd="0" presId="urn:microsoft.com/office/officeart/2005/8/layout/orgChart1"/>
    <dgm:cxn modelId="{F8187AA6-9BA1-45DE-ADBA-13F566F7641A}" type="presParOf" srcId="{F5F4A910-87DF-4B1C-9295-93F4CD17F9BB}" destId="{7AA9BCAD-A462-48B1-AEA0-0FDB35664C37}" srcOrd="4" destOrd="0" presId="urn:microsoft.com/office/officeart/2005/8/layout/orgChart1"/>
    <dgm:cxn modelId="{F7F5C19D-2103-4056-BC52-02862ABD1DD0}" type="presParOf" srcId="{F5F4A910-87DF-4B1C-9295-93F4CD17F9BB}" destId="{9CB014E8-F23B-40D4-9876-B10B65995F25}" srcOrd="5" destOrd="0" presId="urn:microsoft.com/office/officeart/2005/8/layout/orgChart1"/>
    <dgm:cxn modelId="{2FC85268-A988-4A0B-A267-43C491B33C49}" type="presParOf" srcId="{9CB014E8-F23B-40D4-9876-B10B65995F25}" destId="{5C222F87-ADA6-4071-8263-EA76B8EC9067}" srcOrd="0" destOrd="0" presId="urn:microsoft.com/office/officeart/2005/8/layout/orgChart1"/>
    <dgm:cxn modelId="{9EFCA815-79D1-481D-B360-B04C66B3D4CF}" type="presParOf" srcId="{5C222F87-ADA6-4071-8263-EA76B8EC9067}" destId="{712C2E01-37E5-4DEB-B68F-BD78FE2A6155}" srcOrd="0" destOrd="0" presId="urn:microsoft.com/office/officeart/2005/8/layout/orgChart1"/>
    <dgm:cxn modelId="{551AB6FD-7A40-469A-8FF5-E8C2BE05411F}" type="presParOf" srcId="{5C222F87-ADA6-4071-8263-EA76B8EC9067}" destId="{35D51D3C-C8B4-431E-BDF8-29C5079437E7}" srcOrd="1" destOrd="0" presId="urn:microsoft.com/office/officeart/2005/8/layout/orgChart1"/>
    <dgm:cxn modelId="{040DE2AC-AAC7-40C7-919B-494F0C2C4C31}" type="presParOf" srcId="{9CB014E8-F23B-40D4-9876-B10B65995F25}" destId="{4413B30B-7D57-4338-8527-73B15FEA5D23}" srcOrd="1" destOrd="0" presId="urn:microsoft.com/office/officeart/2005/8/layout/orgChart1"/>
    <dgm:cxn modelId="{8BA56220-19AE-47D1-B28A-4FCDEE075D41}" type="presParOf" srcId="{9CB014E8-F23B-40D4-9876-B10B65995F25}" destId="{F091A9A0-D9C2-4FEB-966F-62DE616311B6}" srcOrd="2" destOrd="0" presId="urn:microsoft.com/office/officeart/2005/8/layout/orgChart1"/>
    <dgm:cxn modelId="{E1B3A8E3-3578-4E0C-94B7-DE91B2E63FC4}" type="presParOf" srcId="{5153194D-8A93-4E4F-98F4-5B50DC8C140F}" destId="{5F23906A-B5FB-4517-B688-C3565106117A}" srcOrd="2" destOrd="0" presId="urn:microsoft.com/office/officeart/2005/8/layout/orgChart1"/>
    <dgm:cxn modelId="{6FD8CC3C-3FB5-4D12-A67A-4637153C4A8C}" type="presParOf" srcId="{385AF64B-4878-49AF-BB34-3F012067394B}" destId="{03864CF9-7B53-4B08-8E2A-D1D6CFCD74A7}" srcOrd="2" destOrd="0" presId="urn:microsoft.com/office/officeart/2005/8/layout/orgChart1"/>
    <dgm:cxn modelId="{38C828C1-DE09-4942-ACEA-F627A7F8CC2A}" type="presParOf" srcId="{7F944FE0-D2A2-405B-BDFF-D1897631706E}" destId="{F6CA2E08-DA89-44CA-B45A-CC6DD5DC335C}" srcOrd="10" destOrd="0" presId="urn:microsoft.com/office/officeart/2005/8/layout/orgChart1"/>
    <dgm:cxn modelId="{62443BA9-2A22-4632-9250-BD349E80A959}" type="presParOf" srcId="{7F944FE0-D2A2-405B-BDFF-D1897631706E}" destId="{27F5EE29-829F-48F9-BEF1-953698781E63}" srcOrd="11" destOrd="0" presId="urn:microsoft.com/office/officeart/2005/8/layout/orgChart1"/>
    <dgm:cxn modelId="{C4BEAE65-F709-466A-80A8-07D8D2574DBC}" type="presParOf" srcId="{27F5EE29-829F-48F9-BEF1-953698781E63}" destId="{43FF6CA8-BC3E-41C1-A499-9338E36FCA13}" srcOrd="0" destOrd="0" presId="urn:microsoft.com/office/officeart/2005/8/layout/orgChart1"/>
    <dgm:cxn modelId="{9D2776C4-CDC2-4C39-9FDF-4D7C8C76A2F3}" type="presParOf" srcId="{43FF6CA8-BC3E-41C1-A499-9338E36FCA13}" destId="{A84581FB-A875-4A18-9086-E2C8C62ED638}" srcOrd="0" destOrd="0" presId="urn:microsoft.com/office/officeart/2005/8/layout/orgChart1"/>
    <dgm:cxn modelId="{C2AA94D3-F209-435D-92A1-10BD4CED362F}" type="presParOf" srcId="{43FF6CA8-BC3E-41C1-A499-9338E36FCA13}" destId="{E3AABD0F-D25D-4DC7-A500-796D89C92259}" srcOrd="1" destOrd="0" presId="urn:microsoft.com/office/officeart/2005/8/layout/orgChart1"/>
    <dgm:cxn modelId="{D43EEE46-1439-4E30-A73B-3FC3F931E778}" type="presParOf" srcId="{27F5EE29-829F-48F9-BEF1-953698781E63}" destId="{FED01DBB-C19D-40DC-8B29-B8159ECDAACE}" srcOrd="1" destOrd="0" presId="urn:microsoft.com/office/officeart/2005/8/layout/orgChart1"/>
    <dgm:cxn modelId="{BE4F538C-F1ED-4165-B9AC-FECF832626D4}" type="presParOf" srcId="{FED01DBB-C19D-40DC-8B29-B8159ECDAACE}" destId="{D612BD2B-6DEA-48CD-80D9-DC7DDCC6D555}" srcOrd="0" destOrd="0" presId="urn:microsoft.com/office/officeart/2005/8/layout/orgChart1"/>
    <dgm:cxn modelId="{07F6648F-788A-4044-BC47-F75A3CD4CAA2}" type="presParOf" srcId="{FED01DBB-C19D-40DC-8B29-B8159ECDAACE}" destId="{F57BBBC5-35FD-4B09-BB08-6705B2537105}" srcOrd="1" destOrd="0" presId="urn:microsoft.com/office/officeart/2005/8/layout/orgChart1"/>
    <dgm:cxn modelId="{6CA35B71-B597-4EC7-8A0E-BE8381403ECE}" type="presParOf" srcId="{F57BBBC5-35FD-4B09-BB08-6705B2537105}" destId="{69DAE17D-4D6E-49E3-9487-23EAFDE64EBF}" srcOrd="0" destOrd="0" presId="urn:microsoft.com/office/officeart/2005/8/layout/orgChart1"/>
    <dgm:cxn modelId="{699FD009-2348-4D88-A2E8-E50843094F2A}" type="presParOf" srcId="{69DAE17D-4D6E-49E3-9487-23EAFDE64EBF}" destId="{9D16184B-EE33-4C2E-A67B-3E1CA8E8ED69}" srcOrd="0" destOrd="0" presId="urn:microsoft.com/office/officeart/2005/8/layout/orgChart1"/>
    <dgm:cxn modelId="{19D92993-5054-4CEE-9707-A1E4D6E8820D}" type="presParOf" srcId="{69DAE17D-4D6E-49E3-9487-23EAFDE64EBF}" destId="{C6311FAD-F5AB-4ED2-A2DD-0AFC9E6BEC0D}" srcOrd="1" destOrd="0" presId="urn:microsoft.com/office/officeart/2005/8/layout/orgChart1"/>
    <dgm:cxn modelId="{134AD4E1-D198-4731-ABA3-CB7D4CCC6ABF}" type="presParOf" srcId="{F57BBBC5-35FD-4B09-BB08-6705B2537105}" destId="{B5524059-7949-4677-8120-688B05EC4FEC}" srcOrd="1" destOrd="0" presId="urn:microsoft.com/office/officeart/2005/8/layout/orgChart1"/>
    <dgm:cxn modelId="{518125B6-F120-45B2-A407-1E1FE1F89D6B}" type="presParOf" srcId="{B5524059-7949-4677-8120-688B05EC4FEC}" destId="{05D13BCE-4D37-4602-AC79-0C4DED70AAA2}" srcOrd="0" destOrd="0" presId="urn:microsoft.com/office/officeart/2005/8/layout/orgChart1"/>
    <dgm:cxn modelId="{8D02A12B-B27F-4339-B060-2D5B03B9B674}" type="presParOf" srcId="{B5524059-7949-4677-8120-688B05EC4FEC}" destId="{63613EE2-B851-4EAB-9CD9-9EB122C0C55F}" srcOrd="1" destOrd="0" presId="urn:microsoft.com/office/officeart/2005/8/layout/orgChart1"/>
    <dgm:cxn modelId="{7CDA3704-0BD8-43DA-A04C-52E1455F4A57}" type="presParOf" srcId="{63613EE2-B851-4EAB-9CD9-9EB122C0C55F}" destId="{74431886-3867-44A0-ACAE-4B8D5C672208}" srcOrd="0" destOrd="0" presId="urn:microsoft.com/office/officeart/2005/8/layout/orgChart1"/>
    <dgm:cxn modelId="{5AC99F9A-4603-4099-9BCA-67137FD2B8C9}" type="presParOf" srcId="{74431886-3867-44A0-ACAE-4B8D5C672208}" destId="{000AEE55-841D-4CDC-84D6-571C277C27B2}" srcOrd="0" destOrd="0" presId="urn:microsoft.com/office/officeart/2005/8/layout/orgChart1"/>
    <dgm:cxn modelId="{C582E127-6970-4335-A760-06320E23ABCF}" type="presParOf" srcId="{74431886-3867-44A0-ACAE-4B8D5C672208}" destId="{C826F48B-A244-4CBB-90F0-3B11D4632D5F}" srcOrd="1" destOrd="0" presId="urn:microsoft.com/office/officeart/2005/8/layout/orgChart1"/>
    <dgm:cxn modelId="{92DAD062-C23E-4A7F-BD90-5F85DE1B1E6C}" type="presParOf" srcId="{63613EE2-B851-4EAB-9CD9-9EB122C0C55F}" destId="{786C3A20-10FB-4EFC-9C83-10CD03A79EAB}" srcOrd="1" destOrd="0" presId="urn:microsoft.com/office/officeart/2005/8/layout/orgChart1"/>
    <dgm:cxn modelId="{DFE55808-86A3-479A-8690-64419158DA5F}" type="presParOf" srcId="{63613EE2-B851-4EAB-9CD9-9EB122C0C55F}" destId="{4D698ACD-4ADD-44EC-AFB7-707A3991E0F1}" srcOrd="2" destOrd="0" presId="urn:microsoft.com/office/officeart/2005/8/layout/orgChart1"/>
    <dgm:cxn modelId="{85C385A1-2131-4E19-AB1D-A7BF5700B727}" type="presParOf" srcId="{B5524059-7949-4677-8120-688B05EC4FEC}" destId="{9F57DD76-3327-421E-9AA2-4690A2D9A58C}" srcOrd="2" destOrd="0" presId="urn:microsoft.com/office/officeart/2005/8/layout/orgChart1"/>
    <dgm:cxn modelId="{21D8F2FB-C8B3-4D91-92A7-440EEF2D7F28}" type="presParOf" srcId="{B5524059-7949-4677-8120-688B05EC4FEC}" destId="{79C5DBF9-1920-4C5F-98F4-E578E5C4C537}" srcOrd="3" destOrd="0" presId="urn:microsoft.com/office/officeart/2005/8/layout/orgChart1"/>
    <dgm:cxn modelId="{B29F1167-8865-48C1-95FE-6AD8DC7F943A}" type="presParOf" srcId="{79C5DBF9-1920-4C5F-98F4-E578E5C4C537}" destId="{F7F33ADE-6B54-46B7-A519-730321731922}" srcOrd="0" destOrd="0" presId="urn:microsoft.com/office/officeart/2005/8/layout/orgChart1"/>
    <dgm:cxn modelId="{BDBE797B-3FAA-4092-B36D-E6F24B1A000B}" type="presParOf" srcId="{F7F33ADE-6B54-46B7-A519-730321731922}" destId="{928AF409-C90D-43FC-821F-FDD0663BA22E}" srcOrd="0" destOrd="0" presId="urn:microsoft.com/office/officeart/2005/8/layout/orgChart1"/>
    <dgm:cxn modelId="{BF50901F-4797-414A-B257-50E1C6391CD0}" type="presParOf" srcId="{F7F33ADE-6B54-46B7-A519-730321731922}" destId="{9E1BC5C8-587F-47D5-A060-FD2F476F3BBF}" srcOrd="1" destOrd="0" presId="urn:microsoft.com/office/officeart/2005/8/layout/orgChart1"/>
    <dgm:cxn modelId="{FCE862D3-59AC-41A9-AC44-9FE366E0F287}" type="presParOf" srcId="{79C5DBF9-1920-4C5F-98F4-E578E5C4C537}" destId="{74C1270F-D3A4-48CD-81DB-E1255E98B412}" srcOrd="1" destOrd="0" presId="urn:microsoft.com/office/officeart/2005/8/layout/orgChart1"/>
    <dgm:cxn modelId="{8DE99FE4-EB64-495F-BDD3-52D34DCE73F4}" type="presParOf" srcId="{79C5DBF9-1920-4C5F-98F4-E578E5C4C537}" destId="{D5F9E769-3F79-4FA1-9F8F-A4C32AE80D93}" srcOrd="2" destOrd="0" presId="urn:microsoft.com/office/officeart/2005/8/layout/orgChart1"/>
    <dgm:cxn modelId="{7FD03BC9-1DF8-4C3C-9A2E-9E01F6F823D1}" type="presParOf" srcId="{B5524059-7949-4677-8120-688B05EC4FEC}" destId="{49A98DCB-BD2B-41C4-B805-B05DBA5F7BF0}" srcOrd="4" destOrd="0" presId="urn:microsoft.com/office/officeart/2005/8/layout/orgChart1"/>
    <dgm:cxn modelId="{F67ADA4E-7D5B-4EE4-80E1-C4591FD35334}" type="presParOf" srcId="{B5524059-7949-4677-8120-688B05EC4FEC}" destId="{C31BCFE3-5DAF-4EC7-A750-BD6D19DE84DC}" srcOrd="5" destOrd="0" presId="urn:microsoft.com/office/officeart/2005/8/layout/orgChart1"/>
    <dgm:cxn modelId="{AF7DE019-0CD5-44B6-B1B2-52C1F0E4BC1F}" type="presParOf" srcId="{C31BCFE3-5DAF-4EC7-A750-BD6D19DE84DC}" destId="{9B42AE26-75CC-4D8A-B474-0EBCB05AFC81}" srcOrd="0" destOrd="0" presId="urn:microsoft.com/office/officeart/2005/8/layout/orgChart1"/>
    <dgm:cxn modelId="{12BB98BC-794A-48E6-A9DB-DEA125E5785D}" type="presParOf" srcId="{9B42AE26-75CC-4D8A-B474-0EBCB05AFC81}" destId="{4A47CF1E-D4CF-497D-9511-5A52B879A58E}" srcOrd="0" destOrd="0" presId="urn:microsoft.com/office/officeart/2005/8/layout/orgChart1"/>
    <dgm:cxn modelId="{7B182916-3F57-4694-81D3-59E2F7D399B1}" type="presParOf" srcId="{9B42AE26-75CC-4D8A-B474-0EBCB05AFC81}" destId="{62B20F7A-9EED-4C50-9CD8-9F388A597277}" srcOrd="1" destOrd="0" presId="urn:microsoft.com/office/officeart/2005/8/layout/orgChart1"/>
    <dgm:cxn modelId="{A9792762-BC4F-4ED2-9453-38F135AF2CE8}" type="presParOf" srcId="{C31BCFE3-5DAF-4EC7-A750-BD6D19DE84DC}" destId="{3D375608-E6A8-41EE-8DF1-4C5EBA6C91C9}" srcOrd="1" destOrd="0" presId="urn:microsoft.com/office/officeart/2005/8/layout/orgChart1"/>
    <dgm:cxn modelId="{210A4C96-9B3A-4034-B416-CDC168C59EE9}" type="presParOf" srcId="{C31BCFE3-5DAF-4EC7-A750-BD6D19DE84DC}" destId="{96DF3A7A-0F51-4CC8-9F55-25FF983A8AC4}" srcOrd="2" destOrd="0" presId="urn:microsoft.com/office/officeart/2005/8/layout/orgChart1"/>
    <dgm:cxn modelId="{40FA49EE-25EE-4682-A33C-585C1112560C}" type="presParOf" srcId="{F57BBBC5-35FD-4B09-BB08-6705B2537105}" destId="{20A822FA-4E46-426C-82AB-88F973E97E8D}" srcOrd="2" destOrd="0" presId="urn:microsoft.com/office/officeart/2005/8/layout/orgChart1"/>
    <dgm:cxn modelId="{278470D0-E44B-4AC7-8690-8E58462FB016}" type="presParOf" srcId="{27F5EE29-829F-48F9-BEF1-953698781E63}" destId="{0E50084D-F8C9-44AD-A198-A9D6E197E2F1}" srcOrd="2" destOrd="0" presId="urn:microsoft.com/office/officeart/2005/8/layout/orgChart1"/>
    <dgm:cxn modelId="{52D902F5-2E09-4AA0-9C88-F6DAC9E3008D}" type="presParOf" srcId="{7F944FE0-D2A2-405B-BDFF-D1897631706E}" destId="{31964B16-8E59-4EB8-9EA5-274690798DCD}" srcOrd="12" destOrd="0" presId="urn:microsoft.com/office/officeart/2005/8/layout/orgChart1"/>
    <dgm:cxn modelId="{B50EABAF-1C5B-47A5-8826-6647E2E7B4CF}" type="presParOf" srcId="{7F944FE0-D2A2-405B-BDFF-D1897631706E}" destId="{97C2FA15-6D29-49ED-A789-BE19888417C3}" srcOrd="13" destOrd="0" presId="urn:microsoft.com/office/officeart/2005/8/layout/orgChart1"/>
    <dgm:cxn modelId="{90904C2B-2D8A-40DD-9B4C-373578817466}" type="presParOf" srcId="{97C2FA15-6D29-49ED-A789-BE19888417C3}" destId="{88842DDB-EFD9-4AEA-BB72-72AF41E87949}" srcOrd="0" destOrd="0" presId="urn:microsoft.com/office/officeart/2005/8/layout/orgChart1"/>
    <dgm:cxn modelId="{987BECF5-18DB-4226-914A-6EAAD3FE3474}" type="presParOf" srcId="{88842DDB-EFD9-4AEA-BB72-72AF41E87949}" destId="{C8665063-10AA-4E35-A832-A4FCDCD72BF4}" srcOrd="0" destOrd="0" presId="urn:microsoft.com/office/officeart/2005/8/layout/orgChart1"/>
    <dgm:cxn modelId="{E8DC692C-2C03-4F5A-8420-340812F1FE73}" type="presParOf" srcId="{88842DDB-EFD9-4AEA-BB72-72AF41E87949}" destId="{C5AFA7D3-DB47-4CAE-B8B5-42EEF2097A2D}" srcOrd="1" destOrd="0" presId="urn:microsoft.com/office/officeart/2005/8/layout/orgChart1"/>
    <dgm:cxn modelId="{2083B7D0-6BB5-47BE-AF70-68B2921FEBC9}" type="presParOf" srcId="{97C2FA15-6D29-49ED-A789-BE19888417C3}" destId="{1AE5AD28-E4A5-438C-A871-4D946785E274}" srcOrd="1" destOrd="0" presId="urn:microsoft.com/office/officeart/2005/8/layout/orgChart1"/>
    <dgm:cxn modelId="{8E84A593-C5B3-41B4-AC91-231676DF4398}" type="presParOf" srcId="{1AE5AD28-E4A5-438C-A871-4D946785E274}" destId="{A02F809A-6153-4F56-BFDD-1E6AAAA59D99}" srcOrd="0" destOrd="0" presId="urn:microsoft.com/office/officeart/2005/8/layout/orgChart1"/>
    <dgm:cxn modelId="{F2C6C68E-FFA7-4F02-9138-55276DE250B4}" type="presParOf" srcId="{1AE5AD28-E4A5-438C-A871-4D946785E274}" destId="{87AB0E1D-B944-4C43-A6E5-61355E0A6E60}" srcOrd="1" destOrd="0" presId="urn:microsoft.com/office/officeart/2005/8/layout/orgChart1"/>
    <dgm:cxn modelId="{3DD68F3D-984A-4654-BC81-6493C273276A}" type="presParOf" srcId="{87AB0E1D-B944-4C43-A6E5-61355E0A6E60}" destId="{9805CBAD-F944-4F26-BAFE-899D59A73BFC}" srcOrd="0" destOrd="0" presId="urn:microsoft.com/office/officeart/2005/8/layout/orgChart1"/>
    <dgm:cxn modelId="{6263D3FE-DE17-439F-AE5C-B649F41E65CD}" type="presParOf" srcId="{9805CBAD-F944-4F26-BAFE-899D59A73BFC}" destId="{91E5273D-636C-4A5C-BB34-EEDC595394A6}" srcOrd="0" destOrd="0" presId="urn:microsoft.com/office/officeart/2005/8/layout/orgChart1"/>
    <dgm:cxn modelId="{B92E7479-A2AD-4B4C-BC93-21C7D0B11A87}" type="presParOf" srcId="{9805CBAD-F944-4F26-BAFE-899D59A73BFC}" destId="{0609D6E5-1EE9-481D-8E3D-4CC2459AEA67}" srcOrd="1" destOrd="0" presId="urn:microsoft.com/office/officeart/2005/8/layout/orgChart1"/>
    <dgm:cxn modelId="{A4F5CB78-CD37-4914-9E45-CEF0A2C90C4F}" type="presParOf" srcId="{87AB0E1D-B944-4C43-A6E5-61355E0A6E60}" destId="{35C6C110-61FE-468F-B8D5-406EA07FD9ED}" srcOrd="1" destOrd="0" presId="urn:microsoft.com/office/officeart/2005/8/layout/orgChart1"/>
    <dgm:cxn modelId="{631934EC-F686-4F93-B581-B74957DF8FB3}" type="presParOf" srcId="{35C6C110-61FE-468F-B8D5-406EA07FD9ED}" destId="{A378FA47-6164-4280-87EF-CAEBC6BE3A3B}" srcOrd="0" destOrd="0" presId="urn:microsoft.com/office/officeart/2005/8/layout/orgChart1"/>
    <dgm:cxn modelId="{99E3F73E-F34F-459C-BAB7-F87CF6B420A0}" type="presParOf" srcId="{35C6C110-61FE-468F-B8D5-406EA07FD9ED}" destId="{8759EEB5-4441-4CC1-8EE4-1AD2E6A649C9}" srcOrd="1" destOrd="0" presId="urn:microsoft.com/office/officeart/2005/8/layout/orgChart1"/>
    <dgm:cxn modelId="{FBF8CB66-5617-455D-8960-C65585F5149F}" type="presParOf" srcId="{8759EEB5-4441-4CC1-8EE4-1AD2E6A649C9}" destId="{C7E3E721-67E4-465F-A216-9F9EAFE3028C}" srcOrd="0" destOrd="0" presId="urn:microsoft.com/office/officeart/2005/8/layout/orgChart1"/>
    <dgm:cxn modelId="{36F50F6D-26C1-41B6-9FAB-362C85966AAC}" type="presParOf" srcId="{C7E3E721-67E4-465F-A216-9F9EAFE3028C}" destId="{FD8C97B0-21A2-401B-9A42-2C02BC7BA393}" srcOrd="0" destOrd="0" presId="urn:microsoft.com/office/officeart/2005/8/layout/orgChart1"/>
    <dgm:cxn modelId="{9C916C6F-0BB6-4B4A-B089-58B97B2EEE1F}" type="presParOf" srcId="{C7E3E721-67E4-465F-A216-9F9EAFE3028C}" destId="{BB233E32-FD84-4385-98E4-E0DA889C615D}" srcOrd="1" destOrd="0" presId="urn:microsoft.com/office/officeart/2005/8/layout/orgChart1"/>
    <dgm:cxn modelId="{99F6B8A4-2278-43E0-9CC8-676BAFAE5FA0}" type="presParOf" srcId="{8759EEB5-4441-4CC1-8EE4-1AD2E6A649C9}" destId="{848B9901-5308-4B3C-937E-CA748B970F78}" srcOrd="1" destOrd="0" presId="urn:microsoft.com/office/officeart/2005/8/layout/orgChart1"/>
    <dgm:cxn modelId="{2F788525-56B7-4B28-A340-755239998748}" type="presParOf" srcId="{8759EEB5-4441-4CC1-8EE4-1AD2E6A649C9}" destId="{1CDC019C-DD29-4E28-BE5B-9B5CCB51807E}" srcOrd="2" destOrd="0" presId="urn:microsoft.com/office/officeart/2005/8/layout/orgChart1"/>
    <dgm:cxn modelId="{BE14B33B-9905-43D2-9F45-498D24170F54}" type="presParOf" srcId="{87AB0E1D-B944-4C43-A6E5-61355E0A6E60}" destId="{85F3F930-E3AE-451F-A239-C54FFD70829B}" srcOrd="2" destOrd="0" presId="urn:microsoft.com/office/officeart/2005/8/layout/orgChart1"/>
    <dgm:cxn modelId="{F29E4D34-FBCC-4F25-A4F3-544992518BE5}" type="presParOf" srcId="{1AE5AD28-E4A5-438C-A871-4D946785E274}" destId="{5F0F02A3-0231-4D27-BDE2-73BC35AB9A79}" srcOrd="2" destOrd="0" presId="urn:microsoft.com/office/officeart/2005/8/layout/orgChart1"/>
    <dgm:cxn modelId="{FF930DC6-03BF-4AB8-B016-C5CC1DD4B633}" type="presParOf" srcId="{1AE5AD28-E4A5-438C-A871-4D946785E274}" destId="{B1F92D7A-E49A-4ACA-8932-418ED34EE098}" srcOrd="3" destOrd="0" presId="urn:microsoft.com/office/officeart/2005/8/layout/orgChart1"/>
    <dgm:cxn modelId="{061DA757-B033-40DD-8915-D53760E14AB0}" type="presParOf" srcId="{B1F92D7A-E49A-4ACA-8932-418ED34EE098}" destId="{93DE2F1F-5D32-4E73-988D-60DB3E9192E4}" srcOrd="0" destOrd="0" presId="urn:microsoft.com/office/officeart/2005/8/layout/orgChart1"/>
    <dgm:cxn modelId="{172716E3-2AD8-4DEF-973B-1543E02BDCA7}" type="presParOf" srcId="{93DE2F1F-5D32-4E73-988D-60DB3E9192E4}" destId="{4B3402E5-BFFB-42A8-91AE-5EE8F9C4A891}" srcOrd="0" destOrd="0" presId="urn:microsoft.com/office/officeart/2005/8/layout/orgChart1"/>
    <dgm:cxn modelId="{8ABA2786-AE88-4057-8828-D02936529C32}" type="presParOf" srcId="{93DE2F1F-5D32-4E73-988D-60DB3E9192E4}" destId="{B1B7933F-088C-4D7E-B3F8-B2A3B45DAAB8}" srcOrd="1" destOrd="0" presId="urn:microsoft.com/office/officeart/2005/8/layout/orgChart1"/>
    <dgm:cxn modelId="{F80077C7-7426-4468-B27F-7F606C875B1B}" type="presParOf" srcId="{B1F92D7A-E49A-4ACA-8932-418ED34EE098}" destId="{6349A1DD-FED3-40A9-8247-69837E46C97E}" srcOrd="1" destOrd="0" presId="urn:microsoft.com/office/officeart/2005/8/layout/orgChart1"/>
    <dgm:cxn modelId="{14606B2D-8FA8-4043-A839-BED01C4DC3BE}" type="presParOf" srcId="{B1F92D7A-E49A-4ACA-8932-418ED34EE098}" destId="{B035C85C-241B-47E3-8146-92FB9FF8220D}" srcOrd="2" destOrd="0" presId="urn:microsoft.com/office/officeart/2005/8/layout/orgChart1"/>
    <dgm:cxn modelId="{48F2607E-0F97-48EE-BABF-BDEBFD0DC607}" type="presParOf" srcId="{1AE5AD28-E4A5-438C-A871-4D946785E274}" destId="{59E8CCA1-FAF5-4C21-840D-09FDAAF0F484}" srcOrd="4" destOrd="0" presId="urn:microsoft.com/office/officeart/2005/8/layout/orgChart1"/>
    <dgm:cxn modelId="{484C1E71-F9E1-457D-8BA6-33EBF97AD5F3}" type="presParOf" srcId="{1AE5AD28-E4A5-438C-A871-4D946785E274}" destId="{19DD3E82-06F3-4991-B887-E2122ECEDCCD}" srcOrd="5" destOrd="0" presId="urn:microsoft.com/office/officeart/2005/8/layout/orgChart1"/>
    <dgm:cxn modelId="{11D400A4-EDCE-4F20-A1AF-7358955B0FB0}" type="presParOf" srcId="{19DD3E82-06F3-4991-B887-E2122ECEDCCD}" destId="{4DCE8572-5F78-4617-9AB0-E8F63B8F993F}" srcOrd="0" destOrd="0" presId="urn:microsoft.com/office/officeart/2005/8/layout/orgChart1"/>
    <dgm:cxn modelId="{60CD829E-103F-41A0-B5CC-CBB7F9E0C1BE}" type="presParOf" srcId="{4DCE8572-5F78-4617-9AB0-E8F63B8F993F}" destId="{37023CC4-17F7-43A7-AEBB-C1885EC6721B}" srcOrd="0" destOrd="0" presId="urn:microsoft.com/office/officeart/2005/8/layout/orgChart1"/>
    <dgm:cxn modelId="{69BE581B-EB3A-44A5-9EC3-3583A7D5D49D}" type="presParOf" srcId="{4DCE8572-5F78-4617-9AB0-E8F63B8F993F}" destId="{25D9F23B-2C1D-43D2-A5BD-C9336491F38D}" srcOrd="1" destOrd="0" presId="urn:microsoft.com/office/officeart/2005/8/layout/orgChart1"/>
    <dgm:cxn modelId="{3789B7CB-CB16-4940-9BBD-EB86299CE20F}" type="presParOf" srcId="{19DD3E82-06F3-4991-B887-E2122ECEDCCD}" destId="{72CE0C9E-23B9-4623-86B4-5F911361A8B7}" srcOrd="1" destOrd="0" presId="urn:microsoft.com/office/officeart/2005/8/layout/orgChart1"/>
    <dgm:cxn modelId="{A9BAC037-5771-4DAD-AA99-F1420763F21B}" type="presParOf" srcId="{19DD3E82-06F3-4991-B887-E2122ECEDCCD}" destId="{8740A7C3-4710-4315-B0E7-C681755D7470}" srcOrd="2" destOrd="0" presId="urn:microsoft.com/office/officeart/2005/8/layout/orgChart1"/>
    <dgm:cxn modelId="{3D4FC0DA-2C4B-40B7-86B2-E0DA64751F04}" type="presParOf" srcId="{97C2FA15-6D29-49ED-A789-BE19888417C3}" destId="{66EC06F2-7929-47D7-B507-462C348D268C}" srcOrd="2" destOrd="0" presId="urn:microsoft.com/office/officeart/2005/8/layout/orgChart1"/>
    <dgm:cxn modelId="{74767D5E-28AE-4C80-8F61-56B1BEF4FA26}" type="presParOf" srcId="{7F944FE0-D2A2-405B-BDFF-D1897631706E}" destId="{03156B07-59DA-49C8-8721-7655D94DAC36}" srcOrd="14" destOrd="0" presId="urn:microsoft.com/office/officeart/2005/8/layout/orgChart1"/>
    <dgm:cxn modelId="{ED7161F6-B701-462F-B5C6-B16000A43BCD}" type="presParOf" srcId="{7F944FE0-D2A2-405B-BDFF-D1897631706E}" destId="{F870D28E-9585-49B5-B986-530A52504E4E}" srcOrd="15" destOrd="0" presId="urn:microsoft.com/office/officeart/2005/8/layout/orgChart1"/>
    <dgm:cxn modelId="{FB57A54D-8D14-4E44-ADCF-5073C8ED1FC3}" type="presParOf" srcId="{F870D28E-9585-49B5-B986-530A52504E4E}" destId="{3731C0D0-EBBF-4F89-8EA6-93FAF15C45F7}" srcOrd="0" destOrd="0" presId="urn:microsoft.com/office/officeart/2005/8/layout/orgChart1"/>
    <dgm:cxn modelId="{B11B7D56-68A6-4A1B-B91F-F5B3C69DBE94}" type="presParOf" srcId="{3731C0D0-EBBF-4F89-8EA6-93FAF15C45F7}" destId="{D4915702-F8CF-48E4-9CCB-C4139FFB171E}" srcOrd="0" destOrd="0" presId="urn:microsoft.com/office/officeart/2005/8/layout/orgChart1"/>
    <dgm:cxn modelId="{487FE0A7-F72A-45EA-B249-4F08912C7A42}" type="presParOf" srcId="{3731C0D0-EBBF-4F89-8EA6-93FAF15C45F7}" destId="{29B4DC25-9D04-4EB0-B6C4-CDE81471BF01}" srcOrd="1" destOrd="0" presId="urn:microsoft.com/office/officeart/2005/8/layout/orgChart1"/>
    <dgm:cxn modelId="{E5547669-902B-4EE7-B747-DAB992B9DD4C}" type="presParOf" srcId="{F870D28E-9585-49B5-B986-530A52504E4E}" destId="{BE3250E1-DEB7-4233-8FDD-F4A2493A0069}" srcOrd="1" destOrd="0" presId="urn:microsoft.com/office/officeart/2005/8/layout/orgChart1"/>
    <dgm:cxn modelId="{25B35109-624C-4239-BF0F-D6657157222B}" type="presParOf" srcId="{BE3250E1-DEB7-4233-8FDD-F4A2493A0069}" destId="{BCCEF42F-00E0-457B-875C-8ADA2FD518D2}" srcOrd="0" destOrd="0" presId="urn:microsoft.com/office/officeart/2005/8/layout/orgChart1"/>
    <dgm:cxn modelId="{B85670BC-2074-419D-8BF7-F2876F80F1D5}" type="presParOf" srcId="{BE3250E1-DEB7-4233-8FDD-F4A2493A0069}" destId="{2FF90E1A-2895-4F62-9D05-253BCFF7DEF3}" srcOrd="1" destOrd="0" presId="urn:microsoft.com/office/officeart/2005/8/layout/orgChart1"/>
    <dgm:cxn modelId="{0FE578AE-45E1-4B8F-9927-14D08E6A92A3}" type="presParOf" srcId="{2FF90E1A-2895-4F62-9D05-253BCFF7DEF3}" destId="{AEAE19F1-AD4A-4D6C-A7B6-18CB8A2871ED}" srcOrd="0" destOrd="0" presId="urn:microsoft.com/office/officeart/2005/8/layout/orgChart1"/>
    <dgm:cxn modelId="{7C1FA90C-16C3-4EB9-BAFF-1AD020050EB3}" type="presParOf" srcId="{AEAE19F1-AD4A-4D6C-A7B6-18CB8A2871ED}" destId="{964E72DD-6757-42A5-8D16-7998E89614F7}" srcOrd="0" destOrd="0" presId="urn:microsoft.com/office/officeart/2005/8/layout/orgChart1"/>
    <dgm:cxn modelId="{D0BEAC8B-F815-43C6-8EDA-AE6FD89F4F20}" type="presParOf" srcId="{AEAE19F1-AD4A-4D6C-A7B6-18CB8A2871ED}" destId="{B02EAF3B-1521-4871-9CAC-AED92269A89D}" srcOrd="1" destOrd="0" presId="urn:microsoft.com/office/officeart/2005/8/layout/orgChart1"/>
    <dgm:cxn modelId="{A89EDBD1-2D83-4CC7-8CC7-BB090A0CA434}" type="presParOf" srcId="{2FF90E1A-2895-4F62-9D05-253BCFF7DEF3}" destId="{BA77E08B-514B-4C43-9040-C088EFE4C5BC}" srcOrd="1" destOrd="0" presId="urn:microsoft.com/office/officeart/2005/8/layout/orgChart1"/>
    <dgm:cxn modelId="{4D8B5C79-7A27-49D6-8365-3F4D20BBE158}" type="presParOf" srcId="{2FF90E1A-2895-4F62-9D05-253BCFF7DEF3}" destId="{ADD621F4-5574-47B9-904C-8734E2F79AE1}" srcOrd="2" destOrd="0" presId="urn:microsoft.com/office/officeart/2005/8/layout/orgChart1"/>
    <dgm:cxn modelId="{BC7428EC-E682-45A8-9FFA-3F05B81C1CB7}" type="presParOf" srcId="{BE3250E1-DEB7-4233-8FDD-F4A2493A0069}" destId="{202A9406-D97E-455D-8D8E-E2D6EB0D17A7}" srcOrd="2" destOrd="0" presId="urn:microsoft.com/office/officeart/2005/8/layout/orgChart1"/>
    <dgm:cxn modelId="{3B801205-5879-417E-AD84-0ECAD4D888BB}" type="presParOf" srcId="{BE3250E1-DEB7-4233-8FDD-F4A2493A0069}" destId="{E84F2F07-C826-4BA3-9055-FBD81C8A3407}" srcOrd="3" destOrd="0" presId="urn:microsoft.com/office/officeart/2005/8/layout/orgChart1"/>
    <dgm:cxn modelId="{E1E345C4-3F17-4C12-85FA-05F56F580499}" type="presParOf" srcId="{E84F2F07-C826-4BA3-9055-FBD81C8A3407}" destId="{ADDA0E0E-5F21-4534-AAE3-CA44A7C0D3EE}" srcOrd="0" destOrd="0" presId="urn:microsoft.com/office/officeart/2005/8/layout/orgChart1"/>
    <dgm:cxn modelId="{C19ECEB8-7F7E-46C6-9438-AC5F9A7CC89B}" type="presParOf" srcId="{ADDA0E0E-5F21-4534-AAE3-CA44A7C0D3EE}" destId="{62F6E062-30AB-4C5C-96E3-B9022F7A08A3}" srcOrd="0" destOrd="0" presId="urn:microsoft.com/office/officeart/2005/8/layout/orgChart1"/>
    <dgm:cxn modelId="{10D8166A-AED0-41CE-958D-EA4C987DA6D3}" type="presParOf" srcId="{ADDA0E0E-5F21-4534-AAE3-CA44A7C0D3EE}" destId="{502837A2-91A9-4FCD-AFF0-DB9E2A998881}" srcOrd="1" destOrd="0" presId="urn:microsoft.com/office/officeart/2005/8/layout/orgChart1"/>
    <dgm:cxn modelId="{271051C7-EC0E-4249-BE13-0BB8FF853EFA}" type="presParOf" srcId="{E84F2F07-C826-4BA3-9055-FBD81C8A3407}" destId="{EA83FC21-77BA-4CB5-B8B8-B9DD18713714}" srcOrd="1" destOrd="0" presId="urn:microsoft.com/office/officeart/2005/8/layout/orgChart1"/>
    <dgm:cxn modelId="{F81EA08C-A4EB-4AB0-9310-8B96D5930166}" type="presParOf" srcId="{E84F2F07-C826-4BA3-9055-FBD81C8A3407}" destId="{0315E9A6-0C1D-4749-BC8F-06FADED6F7C5}" srcOrd="2" destOrd="0" presId="urn:microsoft.com/office/officeart/2005/8/layout/orgChart1"/>
    <dgm:cxn modelId="{48412118-BF3D-4363-8D70-FDB13098BAF7}" type="presParOf" srcId="{BE3250E1-DEB7-4233-8FDD-F4A2493A0069}" destId="{F7FB0D15-FC5D-419E-AC88-AE3C4BCFBC52}" srcOrd="4" destOrd="0" presId="urn:microsoft.com/office/officeart/2005/8/layout/orgChart1"/>
    <dgm:cxn modelId="{DD60A191-783A-403C-9A4A-945FD80E1CB2}" type="presParOf" srcId="{BE3250E1-DEB7-4233-8FDD-F4A2493A0069}" destId="{0D70EE09-3241-4EA5-8643-88D6E779A853}" srcOrd="5" destOrd="0" presId="urn:microsoft.com/office/officeart/2005/8/layout/orgChart1"/>
    <dgm:cxn modelId="{AC7DD245-1C8C-4DC4-B0EC-641F80E47681}" type="presParOf" srcId="{0D70EE09-3241-4EA5-8643-88D6E779A853}" destId="{87D5F6D3-021B-4B75-A241-FB4E1F6C1FA4}" srcOrd="0" destOrd="0" presId="urn:microsoft.com/office/officeart/2005/8/layout/orgChart1"/>
    <dgm:cxn modelId="{F8DD4544-959C-467C-AA22-2E77891BEF86}" type="presParOf" srcId="{87D5F6D3-021B-4B75-A241-FB4E1F6C1FA4}" destId="{03A8295B-84A8-4CA0-B1C1-1581942345AF}" srcOrd="0" destOrd="0" presId="urn:microsoft.com/office/officeart/2005/8/layout/orgChart1"/>
    <dgm:cxn modelId="{326D84FF-67DA-4523-A962-75BB72C595EF}" type="presParOf" srcId="{87D5F6D3-021B-4B75-A241-FB4E1F6C1FA4}" destId="{412FA177-E650-4400-8A30-D76C9ACAB3B8}" srcOrd="1" destOrd="0" presId="urn:microsoft.com/office/officeart/2005/8/layout/orgChart1"/>
    <dgm:cxn modelId="{0C320093-073E-4C0C-9F0F-529A56AC1E67}" type="presParOf" srcId="{0D70EE09-3241-4EA5-8643-88D6E779A853}" destId="{31B920EF-CAB8-4487-BAE4-C8470DBF50CB}" srcOrd="1" destOrd="0" presId="urn:microsoft.com/office/officeart/2005/8/layout/orgChart1"/>
    <dgm:cxn modelId="{799021E3-710E-4406-AEEF-9C1BDFCA3949}" type="presParOf" srcId="{31B920EF-CAB8-4487-BAE4-C8470DBF50CB}" destId="{6BF008B6-3598-43F1-B2F8-AD403F6DFA5C}" srcOrd="0" destOrd="0" presId="urn:microsoft.com/office/officeart/2005/8/layout/orgChart1"/>
    <dgm:cxn modelId="{C89BE32E-905F-41E9-92EE-3A9D5A10A5CA}" type="presParOf" srcId="{31B920EF-CAB8-4487-BAE4-C8470DBF50CB}" destId="{7571857C-7278-4C61-AD7A-656794C9F824}" srcOrd="1" destOrd="0" presId="urn:microsoft.com/office/officeart/2005/8/layout/orgChart1"/>
    <dgm:cxn modelId="{5A65F1DF-89FB-47CF-B467-FDAAF608A7A0}" type="presParOf" srcId="{7571857C-7278-4C61-AD7A-656794C9F824}" destId="{85B892AD-B937-4A8E-8E1A-B4078B946BFC}" srcOrd="0" destOrd="0" presId="urn:microsoft.com/office/officeart/2005/8/layout/orgChart1"/>
    <dgm:cxn modelId="{09B7C5F3-64C8-4C22-917F-3C95D588BE1A}" type="presParOf" srcId="{85B892AD-B937-4A8E-8E1A-B4078B946BFC}" destId="{67C1A94B-0916-43D3-97A5-98267C297766}" srcOrd="0" destOrd="0" presId="urn:microsoft.com/office/officeart/2005/8/layout/orgChart1"/>
    <dgm:cxn modelId="{65DF8C50-8ED5-4438-B817-1F1EEF86E8C0}" type="presParOf" srcId="{85B892AD-B937-4A8E-8E1A-B4078B946BFC}" destId="{C44A066F-F130-492E-9441-D41A1A64B13C}" srcOrd="1" destOrd="0" presId="urn:microsoft.com/office/officeart/2005/8/layout/orgChart1"/>
    <dgm:cxn modelId="{13464951-F5A4-4F62-BE77-FF6E68D608EE}" type="presParOf" srcId="{7571857C-7278-4C61-AD7A-656794C9F824}" destId="{BAAC8218-2D3B-4E9A-8833-52E90249F627}" srcOrd="1" destOrd="0" presId="urn:microsoft.com/office/officeart/2005/8/layout/orgChart1"/>
    <dgm:cxn modelId="{BD388713-8B79-4664-B7F6-AC435829E291}" type="presParOf" srcId="{7571857C-7278-4C61-AD7A-656794C9F824}" destId="{FE4B8D5D-6FAE-46F5-9DD4-460D8B598527}" srcOrd="2" destOrd="0" presId="urn:microsoft.com/office/officeart/2005/8/layout/orgChart1"/>
    <dgm:cxn modelId="{9FCC7AF8-05AE-400F-A522-014E7E472A2F}" type="presParOf" srcId="{31B920EF-CAB8-4487-BAE4-C8470DBF50CB}" destId="{1E17C473-6E4D-42FF-AE7E-EBDCCB3F26DE}" srcOrd="2" destOrd="0" presId="urn:microsoft.com/office/officeart/2005/8/layout/orgChart1"/>
    <dgm:cxn modelId="{7D368A75-8DD8-45E8-AB2C-B20E91BF6184}" type="presParOf" srcId="{31B920EF-CAB8-4487-BAE4-C8470DBF50CB}" destId="{293047A8-648B-40F0-859B-41CC72CEEB69}" srcOrd="3" destOrd="0" presId="urn:microsoft.com/office/officeart/2005/8/layout/orgChart1"/>
    <dgm:cxn modelId="{D77E3A06-989E-4027-94D3-AA5DF9EC1444}" type="presParOf" srcId="{293047A8-648B-40F0-859B-41CC72CEEB69}" destId="{9530E081-2AFD-4601-89DA-460569798084}" srcOrd="0" destOrd="0" presId="urn:microsoft.com/office/officeart/2005/8/layout/orgChart1"/>
    <dgm:cxn modelId="{A91F0857-248B-4B16-AA6A-B946DEB28FBD}" type="presParOf" srcId="{9530E081-2AFD-4601-89DA-460569798084}" destId="{B1438BA4-CCF3-4B68-B137-2BE252B92DDA}" srcOrd="0" destOrd="0" presId="urn:microsoft.com/office/officeart/2005/8/layout/orgChart1"/>
    <dgm:cxn modelId="{34F15097-F8AE-46CB-8513-4A580DF7EE0C}" type="presParOf" srcId="{9530E081-2AFD-4601-89DA-460569798084}" destId="{87A3F302-48EF-4E0F-B49C-1E773501EEEF}" srcOrd="1" destOrd="0" presId="urn:microsoft.com/office/officeart/2005/8/layout/orgChart1"/>
    <dgm:cxn modelId="{44515D94-2698-4FB0-BC9C-488FC4C268C5}" type="presParOf" srcId="{293047A8-648B-40F0-859B-41CC72CEEB69}" destId="{A9576595-ED2D-4CE8-A5C6-1DBEE1BA517A}" srcOrd="1" destOrd="0" presId="urn:microsoft.com/office/officeart/2005/8/layout/orgChart1"/>
    <dgm:cxn modelId="{5C4D7D0E-4B39-4EA7-8678-79290FB96318}" type="presParOf" srcId="{293047A8-648B-40F0-859B-41CC72CEEB69}" destId="{C3060B09-BAB4-4CF6-8327-DB1ADE702AF8}" srcOrd="2" destOrd="0" presId="urn:microsoft.com/office/officeart/2005/8/layout/orgChart1"/>
    <dgm:cxn modelId="{0665C590-8A95-4B5E-9FD3-6F0EBD0C6874}" type="presParOf" srcId="{0D70EE09-3241-4EA5-8643-88D6E779A853}" destId="{CD867425-85FB-464B-84FD-9AB91A2F216B}" srcOrd="2" destOrd="0" presId="urn:microsoft.com/office/officeart/2005/8/layout/orgChart1"/>
    <dgm:cxn modelId="{79AF0CA6-6C76-4E63-A03A-EACC5447AF3B}" type="presParOf" srcId="{F870D28E-9585-49B5-B986-530A52504E4E}" destId="{5349AC4E-7C85-4535-98D8-961028F4C8B0}" srcOrd="2" destOrd="0" presId="urn:microsoft.com/office/officeart/2005/8/layout/orgChart1"/>
    <dgm:cxn modelId="{0EC8B6BD-52D4-40C6-A268-B4FE32F4F5CF}" type="presParOf" srcId="{7F944FE0-D2A2-405B-BDFF-D1897631706E}" destId="{75C342AC-1B91-4A47-B5BC-2A67032E85CD}" srcOrd="16" destOrd="0" presId="urn:microsoft.com/office/officeart/2005/8/layout/orgChart1"/>
    <dgm:cxn modelId="{1AD8A66F-7C9F-4441-9E0B-16EF309DE0C5}" type="presParOf" srcId="{7F944FE0-D2A2-405B-BDFF-D1897631706E}" destId="{7FF014F4-5EEF-4573-BDA8-4DADB4183362}" srcOrd="17" destOrd="0" presId="urn:microsoft.com/office/officeart/2005/8/layout/orgChart1"/>
    <dgm:cxn modelId="{6F44B47B-A4D7-4F12-931A-4EE566E0D89E}" type="presParOf" srcId="{7FF014F4-5EEF-4573-BDA8-4DADB4183362}" destId="{FBBC34D9-3E18-4FBD-BB08-0E0FDDC6813C}" srcOrd="0" destOrd="0" presId="urn:microsoft.com/office/officeart/2005/8/layout/orgChart1"/>
    <dgm:cxn modelId="{7F8B8D1E-64BA-478A-99BF-A2D043DE10DB}" type="presParOf" srcId="{FBBC34D9-3E18-4FBD-BB08-0E0FDDC6813C}" destId="{4FF0174F-76E4-49F9-A75D-759612FA7DF2}" srcOrd="0" destOrd="0" presId="urn:microsoft.com/office/officeart/2005/8/layout/orgChart1"/>
    <dgm:cxn modelId="{545EFA3C-18EE-4416-A885-D635F1591F16}" type="presParOf" srcId="{FBBC34D9-3E18-4FBD-BB08-0E0FDDC6813C}" destId="{E3A55FD4-9FC9-4B09-8EEE-DF32AF9B01A7}" srcOrd="1" destOrd="0" presId="urn:microsoft.com/office/officeart/2005/8/layout/orgChart1"/>
    <dgm:cxn modelId="{64C37DF8-B9AC-4E7E-A3B9-BD2BFA7E1E9E}" type="presParOf" srcId="{7FF014F4-5EEF-4573-BDA8-4DADB4183362}" destId="{D1F1B7B2-E192-482F-8021-4F1E49C26023}" srcOrd="1" destOrd="0" presId="urn:microsoft.com/office/officeart/2005/8/layout/orgChart1"/>
    <dgm:cxn modelId="{A82D2585-14DC-4D29-842B-35317826CA59}" type="presParOf" srcId="{D1F1B7B2-E192-482F-8021-4F1E49C26023}" destId="{D96D9CE2-88C8-4352-B6D4-082928633729}" srcOrd="0" destOrd="0" presId="urn:microsoft.com/office/officeart/2005/8/layout/orgChart1"/>
    <dgm:cxn modelId="{74C2CAE3-4ADB-4D4E-BCA3-077D3B5DDD0F}" type="presParOf" srcId="{D1F1B7B2-E192-482F-8021-4F1E49C26023}" destId="{A1F6612D-8669-4D44-A16C-CCB310C02B6B}" srcOrd="1" destOrd="0" presId="urn:microsoft.com/office/officeart/2005/8/layout/orgChart1"/>
    <dgm:cxn modelId="{57BA7F1E-D7FF-4D03-B44E-BB84B358D002}" type="presParOf" srcId="{A1F6612D-8669-4D44-A16C-CCB310C02B6B}" destId="{9780172E-01B7-4088-935A-A4FDD69038EB}" srcOrd="0" destOrd="0" presId="urn:microsoft.com/office/officeart/2005/8/layout/orgChart1"/>
    <dgm:cxn modelId="{1C6B70AE-DF4E-439E-AD77-6A6BDE359843}" type="presParOf" srcId="{9780172E-01B7-4088-935A-A4FDD69038EB}" destId="{50C5343B-0D70-4535-AA3E-400D57D1F755}" srcOrd="0" destOrd="0" presId="urn:microsoft.com/office/officeart/2005/8/layout/orgChart1"/>
    <dgm:cxn modelId="{06B1F64F-7AA9-4BF1-A911-2DE864ED20B3}" type="presParOf" srcId="{9780172E-01B7-4088-935A-A4FDD69038EB}" destId="{499D1D89-1C88-4D8D-9DFD-6E771DC6B521}" srcOrd="1" destOrd="0" presId="urn:microsoft.com/office/officeart/2005/8/layout/orgChart1"/>
    <dgm:cxn modelId="{673677E5-ACC2-47E2-9660-DEB048B1095E}" type="presParOf" srcId="{A1F6612D-8669-4D44-A16C-CCB310C02B6B}" destId="{AC7ECEB6-4407-4646-9FBD-EE67BC7CC0EB}" srcOrd="1" destOrd="0" presId="urn:microsoft.com/office/officeart/2005/8/layout/orgChart1"/>
    <dgm:cxn modelId="{30ACE255-9253-4FD9-A39E-84F759C73AD9}" type="presParOf" srcId="{AC7ECEB6-4407-4646-9FBD-EE67BC7CC0EB}" destId="{03194CBB-9D16-4ADA-983E-AC46AB723779}" srcOrd="0" destOrd="0" presId="urn:microsoft.com/office/officeart/2005/8/layout/orgChart1"/>
    <dgm:cxn modelId="{42A6C375-9673-4738-B7D6-3E5F3F312A02}" type="presParOf" srcId="{AC7ECEB6-4407-4646-9FBD-EE67BC7CC0EB}" destId="{4A8FF792-9CE0-4D0A-9990-10C6495F904B}" srcOrd="1" destOrd="0" presId="urn:microsoft.com/office/officeart/2005/8/layout/orgChart1"/>
    <dgm:cxn modelId="{BE9B39F2-5B11-4F0B-B8E4-E3A1D380F2E6}" type="presParOf" srcId="{4A8FF792-9CE0-4D0A-9990-10C6495F904B}" destId="{D725E2DA-9740-4416-B651-3150E5B28A2E}" srcOrd="0" destOrd="0" presId="urn:microsoft.com/office/officeart/2005/8/layout/orgChart1"/>
    <dgm:cxn modelId="{4F5639D1-544F-475E-847E-6FED87CA0626}" type="presParOf" srcId="{D725E2DA-9740-4416-B651-3150E5B28A2E}" destId="{8E19AAD0-7B8C-4F0E-BEAE-DB341F672B8C}" srcOrd="0" destOrd="0" presId="urn:microsoft.com/office/officeart/2005/8/layout/orgChart1"/>
    <dgm:cxn modelId="{B4066002-61F5-46BB-B524-A13DFEB01649}" type="presParOf" srcId="{D725E2DA-9740-4416-B651-3150E5B28A2E}" destId="{47EBDF67-234B-4D09-A616-05E0C1B35D25}" srcOrd="1" destOrd="0" presId="urn:microsoft.com/office/officeart/2005/8/layout/orgChart1"/>
    <dgm:cxn modelId="{E2F99C61-E5A1-4C00-9140-DB766769510F}" type="presParOf" srcId="{4A8FF792-9CE0-4D0A-9990-10C6495F904B}" destId="{12D734A6-8D9A-4DA3-B540-34CC1EDF402A}" srcOrd="1" destOrd="0" presId="urn:microsoft.com/office/officeart/2005/8/layout/orgChart1"/>
    <dgm:cxn modelId="{67081C03-6880-465D-9074-8CFE448AD944}" type="presParOf" srcId="{4A8FF792-9CE0-4D0A-9990-10C6495F904B}" destId="{1787D573-AFCD-4750-9176-AB21B88349F1}" srcOrd="2" destOrd="0" presId="urn:microsoft.com/office/officeart/2005/8/layout/orgChart1"/>
    <dgm:cxn modelId="{0BC50D91-FB7B-4912-B63B-8885E07150FD}" type="presParOf" srcId="{A1F6612D-8669-4D44-A16C-CCB310C02B6B}" destId="{7595DB9A-EC5B-4A95-8F95-8F9F8762F513}" srcOrd="2" destOrd="0" presId="urn:microsoft.com/office/officeart/2005/8/layout/orgChart1"/>
    <dgm:cxn modelId="{B0B6F5F0-3880-4930-8302-0F44ECD6236F}" type="presParOf" srcId="{D1F1B7B2-E192-482F-8021-4F1E49C26023}" destId="{4C8BD852-A4E2-42C7-997F-A9B9AB24DC34}" srcOrd="2" destOrd="0" presId="urn:microsoft.com/office/officeart/2005/8/layout/orgChart1"/>
    <dgm:cxn modelId="{9F385436-5A90-4A35-8D88-974DF19F0995}" type="presParOf" srcId="{D1F1B7B2-E192-482F-8021-4F1E49C26023}" destId="{A6D169AD-7CFD-49C2-BACF-8CC59C322FAF}" srcOrd="3" destOrd="0" presId="urn:microsoft.com/office/officeart/2005/8/layout/orgChart1"/>
    <dgm:cxn modelId="{D1F5D664-E664-411B-9251-2D0F3417D46B}" type="presParOf" srcId="{A6D169AD-7CFD-49C2-BACF-8CC59C322FAF}" destId="{62BDDF08-3AB2-426A-AF6E-1C74371E36D9}" srcOrd="0" destOrd="0" presId="urn:microsoft.com/office/officeart/2005/8/layout/orgChart1"/>
    <dgm:cxn modelId="{96B550BA-E141-4D8C-837A-DC20D520FC05}" type="presParOf" srcId="{62BDDF08-3AB2-426A-AF6E-1C74371E36D9}" destId="{5389DC63-4E33-484C-AB02-72FC964A0FDF}" srcOrd="0" destOrd="0" presId="urn:microsoft.com/office/officeart/2005/8/layout/orgChart1"/>
    <dgm:cxn modelId="{1186DDAA-351E-4EAC-A31A-359F3918F2CC}" type="presParOf" srcId="{62BDDF08-3AB2-426A-AF6E-1C74371E36D9}" destId="{3072479A-09CE-4CBB-ACB0-E33C70C6146D}" srcOrd="1" destOrd="0" presId="urn:microsoft.com/office/officeart/2005/8/layout/orgChart1"/>
    <dgm:cxn modelId="{663DCA8D-A15D-43D3-938E-FC8ACCEB3333}" type="presParOf" srcId="{A6D169AD-7CFD-49C2-BACF-8CC59C322FAF}" destId="{F4C3C663-D454-42C5-8F12-3D05582002D7}" srcOrd="1" destOrd="0" presId="urn:microsoft.com/office/officeart/2005/8/layout/orgChart1"/>
    <dgm:cxn modelId="{22D5E7E0-5106-42F0-A2F6-C4B267990B8D}" type="presParOf" srcId="{A6D169AD-7CFD-49C2-BACF-8CC59C322FAF}" destId="{6B56AF48-7369-47BB-8A37-8B3424A3D2DA}" srcOrd="2" destOrd="0" presId="urn:microsoft.com/office/officeart/2005/8/layout/orgChart1"/>
    <dgm:cxn modelId="{DFD7669A-A133-49AF-98F2-DDE3F799CFCA}" type="presParOf" srcId="{D1F1B7B2-E192-482F-8021-4F1E49C26023}" destId="{8A778F9A-A18B-4756-9FA7-3D8CE8C12B29}" srcOrd="4" destOrd="0" presId="urn:microsoft.com/office/officeart/2005/8/layout/orgChart1"/>
    <dgm:cxn modelId="{04EC67AD-C259-48BA-96EA-55D1CED57238}" type="presParOf" srcId="{D1F1B7B2-E192-482F-8021-4F1E49C26023}" destId="{02DB9752-193B-4264-B5BD-2460BD1D0553}" srcOrd="5" destOrd="0" presId="urn:microsoft.com/office/officeart/2005/8/layout/orgChart1"/>
    <dgm:cxn modelId="{EA8E93B3-70FD-4E5D-BE49-CC38BE5AF985}" type="presParOf" srcId="{02DB9752-193B-4264-B5BD-2460BD1D0553}" destId="{6197858A-81A9-42A0-BBA2-E2A3F468BAD8}" srcOrd="0" destOrd="0" presId="urn:microsoft.com/office/officeart/2005/8/layout/orgChart1"/>
    <dgm:cxn modelId="{4B12D382-17B8-445E-852E-49984AE28439}" type="presParOf" srcId="{6197858A-81A9-42A0-BBA2-E2A3F468BAD8}" destId="{240AF377-404A-4D29-BCFD-FDFA5E923E81}" srcOrd="0" destOrd="0" presId="urn:microsoft.com/office/officeart/2005/8/layout/orgChart1"/>
    <dgm:cxn modelId="{F4526821-7A08-4B00-BD82-AA7B199BF2E4}" type="presParOf" srcId="{6197858A-81A9-42A0-BBA2-E2A3F468BAD8}" destId="{4F773915-9A32-420C-AFD2-A7953EEE57B5}" srcOrd="1" destOrd="0" presId="urn:microsoft.com/office/officeart/2005/8/layout/orgChart1"/>
    <dgm:cxn modelId="{9B29DF72-CDE3-4999-AE6D-3C30014A956B}" type="presParOf" srcId="{02DB9752-193B-4264-B5BD-2460BD1D0553}" destId="{A4A1712B-032D-495A-8D7A-1347996F70ED}" srcOrd="1" destOrd="0" presId="urn:microsoft.com/office/officeart/2005/8/layout/orgChart1"/>
    <dgm:cxn modelId="{32608706-7F5F-4B76-86F8-427D1DB09C3C}" type="presParOf" srcId="{02DB9752-193B-4264-B5BD-2460BD1D0553}" destId="{077833AE-A285-4506-BA64-78C75218850D}" srcOrd="2" destOrd="0" presId="urn:microsoft.com/office/officeart/2005/8/layout/orgChart1"/>
    <dgm:cxn modelId="{004B307C-2A5C-4710-92AF-A27BE32BA33D}" type="presParOf" srcId="{7FF014F4-5EEF-4573-BDA8-4DADB4183362}" destId="{A891F5A0-C82C-4CCC-B191-F82FB076D08A}" srcOrd="2" destOrd="0" presId="urn:microsoft.com/office/officeart/2005/8/layout/orgChart1"/>
    <dgm:cxn modelId="{55E7741F-9A7B-493E-B690-D45D74A5886E}" type="presParOf" srcId="{7F944FE0-D2A2-405B-BDFF-D1897631706E}" destId="{6D230203-2C46-4106-81D2-D4655651945F}" srcOrd="18" destOrd="0" presId="urn:microsoft.com/office/officeart/2005/8/layout/orgChart1"/>
    <dgm:cxn modelId="{C5BC8465-E968-4D82-9D73-935312935876}" type="presParOf" srcId="{7F944FE0-D2A2-405B-BDFF-D1897631706E}" destId="{0E15ED79-7793-4C1F-8BB2-A766EC5555D7}" srcOrd="19" destOrd="0" presId="urn:microsoft.com/office/officeart/2005/8/layout/orgChart1"/>
    <dgm:cxn modelId="{9E945044-6A64-4B37-A757-852EF5E86A0D}" type="presParOf" srcId="{0E15ED79-7793-4C1F-8BB2-A766EC5555D7}" destId="{8B8642B7-BCC4-4271-B351-3987BE3C2A2C}" srcOrd="0" destOrd="0" presId="urn:microsoft.com/office/officeart/2005/8/layout/orgChart1"/>
    <dgm:cxn modelId="{14F60D7E-5BCB-4F5F-B387-196812F50FA7}" type="presParOf" srcId="{8B8642B7-BCC4-4271-B351-3987BE3C2A2C}" destId="{4EA1C1B4-C871-4482-9E93-859B0D894F0B}" srcOrd="0" destOrd="0" presId="urn:microsoft.com/office/officeart/2005/8/layout/orgChart1"/>
    <dgm:cxn modelId="{B00281FA-FA4E-40AC-8A0B-B8A2349F5F05}" type="presParOf" srcId="{8B8642B7-BCC4-4271-B351-3987BE3C2A2C}" destId="{E7423CEA-6317-446E-A037-9E5016CE5F63}" srcOrd="1" destOrd="0" presId="urn:microsoft.com/office/officeart/2005/8/layout/orgChart1"/>
    <dgm:cxn modelId="{CB9840E7-0520-4A04-BEB6-0C9BD4296821}" type="presParOf" srcId="{0E15ED79-7793-4C1F-8BB2-A766EC5555D7}" destId="{D7804ABD-5417-4E15-A49C-C64785FE9FDC}" srcOrd="1" destOrd="0" presId="urn:microsoft.com/office/officeart/2005/8/layout/orgChart1"/>
    <dgm:cxn modelId="{2EBB99F8-98EC-4B73-B1C7-EE664F2B998D}" type="presParOf" srcId="{D7804ABD-5417-4E15-A49C-C64785FE9FDC}" destId="{C3BB375E-E2B3-4E02-BD56-09058A9CB153}" srcOrd="0" destOrd="0" presId="urn:microsoft.com/office/officeart/2005/8/layout/orgChart1"/>
    <dgm:cxn modelId="{AF4CA921-3F1B-4894-80BE-786F9E1C76E9}" type="presParOf" srcId="{D7804ABD-5417-4E15-A49C-C64785FE9FDC}" destId="{CF0D7509-2117-4C0A-BCF1-6064115F99DD}" srcOrd="1" destOrd="0" presId="urn:microsoft.com/office/officeart/2005/8/layout/orgChart1"/>
    <dgm:cxn modelId="{F06FE036-7609-4C05-91C0-65BE987D486E}" type="presParOf" srcId="{CF0D7509-2117-4C0A-BCF1-6064115F99DD}" destId="{7DCA5DF6-6A26-4663-A8EC-A0A535BB947F}" srcOrd="0" destOrd="0" presId="urn:microsoft.com/office/officeart/2005/8/layout/orgChart1"/>
    <dgm:cxn modelId="{50BB3683-53FE-4980-8C3F-C468F2FCA61E}" type="presParOf" srcId="{7DCA5DF6-6A26-4663-A8EC-A0A535BB947F}" destId="{2E67B228-0840-4EF8-8BC2-570E430ADC18}" srcOrd="0" destOrd="0" presId="urn:microsoft.com/office/officeart/2005/8/layout/orgChart1"/>
    <dgm:cxn modelId="{4882EFDC-31BD-4C6D-B9AC-A5CEB54B35D7}" type="presParOf" srcId="{7DCA5DF6-6A26-4663-A8EC-A0A535BB947F}" destId="{9E88FEFB-996E-4AE8-876D-108294729C80}" srcOrd="1" destOrd="0" presId="urn:microsoft.com/office/officeart/2005/8/layout/orgChart1"/>
    <dgm:cxn modelId="{9A716F61-758A-43D2-B5C2-EAAB92C96218}" type="presParOf" srcId="{CF0D7509-2117-4C0A-BCF1-6064115F99DD}" destId="{D5A13EEE-4292-431A-9257-7E97E8BB47A2}" srcOrd="1" destOrd="0" presId="urn:microsoft.com/office/officeart/2005/8/layout/orgChart1"/>
    <dgm:cxn modelId="{E3F2E2A2-8C9B-403C-A462-4A048E4AF6FE}" type="presParOf" srcId="{CF0D7509-2117-4C0A-BCF1-6064115F99DD}" destId="{D7CC3820-B4C3-48D1-8D64-40556BADC947}" srcOrd="2" destOrd="0" presId="urn:microsoft.com/office/officeart/2005/8/layout/orgChart1"/>
    <dgm:cxn modelId="{DE85B387-0107-4CF0-B76E-7CC5EE665A32}" type="presParOf" srcId="{D7804ABD-5417-4E15-A49C-C64785FE9FDC}" destId="{2E047303-90CE-4428-B3B8-D8E381A3BAC5}" srcOrd="2" destOrd="0" presId="urn:microsoft.com/office/officeart/2005/8/layout/orgChart1"/>
    <dgm:cxn modelId="{72556017-D2DB-47DD-8034-7E6E5F5A61B9}" type="presParOf" srcId="{D7804ABD-5417-4E15-A49C-C64785FE9FDC}" destId="{6DD46283-3938-425F-A010-77C71892B2D1}" srcOrd="3" destOrd="0" presId="urn:microsoft.com/office/officeart/2005/8/layout/orgChart1"/>
    <dgm:cxn modelId="{57740872-76E4-4BA6-A630-19A00739B427}" type="presParOf" srcId="{6DD46283-3938-425F-A010-77C71892B2D1}" destId="{BC0A981F-C252-4E90-9C4D-840A53928651}" srcOrd="0" destOrd="0" presId="urn:microsoft.com/office/officeart/2005/8/layout/orgChart1"/>
    <dgm:cxn modelId="{329DB673-2C47-4563-981B-ABFAEB1257FE}" type="presParOf" srcId="{BC0A981F-C252-4E90-9C4D-840A53928651}" destId="{08DC97B5-AFC0-4EC1-A25B-80A9D8DD5E36}" srcOrd="0" destOrd="0" presId="urn:microsoft.com/office/officeart/2005/8/layout/orgChart1"/>
    <dgm:cxn modelId="{25218299-24BC-4B59-9C6D-B783F2CB5923}" type="presParOf" srcId="{BC0A981F-C252-4E90-9C4D-840A53928651}" destId="{0F1B4B75-1918-4D8A-BF1B-33C6491E486D}" srcOrd="1" destOrd="0" presId="urn:microsoft.com/office/officeart/2005/8/layout/orgChart1"/>
    <dgm:cxn modelId="{A2C2ABC2-E593-4CDA-B7E4-5B7DD6830BFB}" type="presParOf" srcId="{6DD46283-3938-425F-A010-77C71892B2D1}" destId="{B1995294-DB21-430F-B954-C46B6ABE3E76}" srcOrd="1" destOrd="0" presId="urn:microsoft.com/office/officeart/2005/8/layout/orgChart1"/>
    <dgm:cxn modelId="{D6FC55DB-DA48-43E3-9A3B-8D4BECA597D5}" type="presParOf" srcId="{6DD46283-3938-425F-A010-77C71892B2D1}" destId="{66658F60-8C89-4DC9-9A65-B96EBD10EE41}" srcOrd="2" destOrd="0" presId="urn:microsoft.com/office/officeart/2005/8/layout/orgChart1"/>
    <dgm:cxn modelId="{2287086E-A3AD-4CEA-8627-43FD1B5E7DF8}" type="presParOf" srcId="{D7804ABD-5417-4E15-A49C-C64785FE9FDC}" destId="{7708B10B-8365-4FC3-8DFB-B7F1161FAD25}" srcOrd="4" destOrd="0" presId="urn:microsoft.com/office/officeart/2005/8/layout/orgChart1"/>
    <dgm:cxn modelId="{8073952F-E5AD-4F2A-8BA1-E6F73797A049}" type="presParOf" srcId="{D7804ABD-5417-4E15-A49C-C64785FE9FDC}" destId="{9094DD12-621D-46FD-974D-EAA2DF2D5F2B}" srcOrd="5" destOrd="0" presId="urn:microsoft.com/office/officeart/2005/8/layout/orgChart1"/>
    <dgm:cxn modelId="{A392F51C-B589-491D-BFFB-C2A4B7F0DFF5}" type="presParOf" srcId="{9094DD12-621D-46FD-974D-EAA2DF2D5F2B}" destId="{EAF85FD1-9A12-4DD7-8278-F261206DCC63}" srcOrd="0" destOrd="0" presId="urn:microsoft.com/office/officeart/2005/8/layout/orgChart1"/>
    <dgm:cxn modelId="{F0A5DC30-A583-4D7E-B039-402ED2EB3AE0}" type="presParOf" srcId="{EAF85FD1-9A12-4DD7-8278-F261206DCC63}" destId="{4032F45F-A62C-4232-9C7B-6556EC95FA28}" srcOrd="0" destOrd="0" presId="urn:microsoft.com/office/officeart/2005/8/layout/orgChart1"/>
    <dgm:cxn modelId="{46D0889D-E601-4879-8DCC-BA5B24AE0AEB}" type="presParOf" srcId="{EAF85FD1-9A12-4DD7-8278-F261206DCC63}" destId="{80873C25-9091-4FFD-86DE-29FAC970B106}" srcOrd="1" destOrd="0" presId="urn:microsoft.com/office/officeart/2005/8/layout/orgChart1"/>
    <dgm:cxn modelId="{8ACA61E0-72CB-4FA6-B32C-4126F37266D7}" type="presParOf" srcId="{9094DD12-621D-46FD-974D-EAA2DF2D5F2B}" destId="{74358A05-CCA3-455C-B498-4C1B2EFA2261}" srcOrd="1" destOrd="0" presId="urn:microsoft.com/office/officeart/2005/8/layout/orgChart1"/>
    <dgm:cxn modelId="{05CE3C91-3800-4118-8CA1-A02B5218CC48}" type="presParOf" srcId="{74358A05-CCA3-455C-B498-4C1B2EFA2261}" destId="{261E2478-2167-421F-B432-32F2C19DA6B1}" srcOrd="0" destOrd="0" presId="urn:microsoft.com/office/officeart/2005/8/layout/orgChart1"/>
    <dgm:cxn modelId="{9857E0ED-E9B1-40E5-AB9A-940B40D39590}" type="presParOf" srcId="{74358A05-CCA3-455C-B498-4C1B2EFA2261}" destId="{59A7133C-B09E-4DDD-8DA1-9918B48B8FD9}" srcOrd="1" destOrd="0" presId="urn:microsoft.com/office/officeart/2005/8/layout/orgChart1"/>
    <dgm:cxn modelId="{A389201E-8B7B-48DA-81D0-EA3EEE817DAC}" type="presParOf" srcId="{59A7133C-B09E-4DDD-8DA1-9918B48B8FD9}" destId="{E343F818-BB6E-475D-B2B2-59F4AA73F211}" srcOrd="0" destOrd="0" presId="urn:microsoft.com/office/officeart/2005/8/layout/orgChart1"/>
    <dgm:cxn modelId="{B96F19AD-4F8E-4428-8C6A-BCFA40C0F0D2}" type="presParOf" srcId="{E343F818-BB6E-475D-B2B2-59F4AA73F211}" destId="{A08792C4-08CA-4DC2-A203-7E548412BFC5}" srcOrd="0" destOrd="0" presId="urn:microsoft.com/office/officeart/2005/8/layout/orgChart1"/>
    <dgm:cxn modelId="{EC304AF1-88E8-4900-9BF1-C7C2EBAD4C96}" type="presParOf" srcId="{E343F818-BB6E-475D-B2B2-59F4AA73F211}" destId="{5D9B9088-674D-43A0-8DFC-BB8B41FD883F}" srcOrd="1" destOrd="0" presId="urn:microsoft.com/office/officeart/2005/8/layout/orgChart1"/>
    <dgm:cxn modelId="{F711D657-4370-4A85-AB46-001A44001A93}" type="presParOf" srcId="{59A7133C-B09E-4DDD-8DA1-9918B48B8FD9}" destId="{7F0E4C00-AC53-4FBF-93C8-0E42911AA247}" srcOrd="1" destOrd="0" presId="urn:microsoft.com/office/officeart/2005/8/layout/orgChart1"/>
    <dgm:cxn modelId="{CB38107C-C31F-4887-BAD5-0780782981A1}" type="presParOf" srcId="{59A7133C-B09E-4DDD-8DA1-9918B48B8FD9}" destId="{A30CFB3B-707F-40CA-B0A9-90E70D9B6CE9}" srcOrd="2" destOrd="0" presId="urn:microsoft.com/office/officeart/2005/8/layout/orgChart1"/>
    <dgm:cxn modelId="{9AAB7659-3BE8-4BA7-AE30-18ACADD7F0FD}" type="presParOf" srcId="{9094DD12-621D-46FD-974D-EAA2DF2D5F2B}" destId="{630EBB86-A3AF-4133-963D-B34EABCBC9E3}" srcOrd="2" destOrd="0" presId="urn:microsoft.com/office/officeart/2005/8/layout/orgChart1"/>
    <dgm:cxn modelId="{CA6A781D-8635-477E-AF8D-A14842D98D9C}" type="presParOf" srcId="{0E15ED79-7793-4C1F-8BB2-A766EC5555D7}" destId="{BE64C8F0-1563-4134-8180-2E53A3B53AA7}" srcOrd="2" destOrd="0" presId="urn:microsoft.com/office/officeart/2005/8/layout/orgChart1"/>
    <dgm:cxn modelId="{2E2A9D6B-0A06-4A07-AA75-7B7EBC398207}" type="presParOf" srcId="{0A189367-43EC-4441-BA08-750B899E9469}" destId="{3B9D5E95-1320-46BA-A01E-BC0D01F0FFE2}"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61E2478-2167-421F-B432-32F2C19DA6B1}">
      <dsp:nvSpPr>
        <dsp:cNvPr id="0" name=""/>
        <dsp:cNvSpPr/>
      </dsp:nvSpPr>
      <dsp:spPr>
        <a:xfrm>
          <a:off x="30807270" y="5774254"/>
          <a:ext cx="170035" cy="521442"/>
        </a:xfrm>
        <a:custGeom>
          <a:avLst/>
          <a:gdLst/>
          <a:ahLst/>
          <a:cxnLst/>
          <a:rect l="0" t="0" r="0" b="0"/>
          <a:pathLst>
            <a:path>
              <a:moveTo>
                <a:pt x="0" y="0"/>
              </a:moveTo>
              <a:lnTo>
                <a:pt x="0" y="521442"/>
              </a:lnTo>
              <a:lnTo>
                <a:pt x="170035" y="52144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708B10B-8365-4FC3-8DFB-B7F1161FAD25}">
      <dsp:nvSpPr>
        <dsp:cNvPr id="0" name=""/>
        <dsp:cNvSpPr/>
      </dsp:nvSpPr>
      <dsp:spPr>
        <a:xfrm>
          <a:off x="29889079" y="4969420"/>
          <a:ext cx="1371619" cy="238049"/>
        </a:xfrm>
        <a:custGeom>
          <a:avLst/>
          <a:gdLst/>
          <a:ahLst/>
          <a:cxnLst/>
          <a:rect l="0" t="0" r="0" b="0"/>
          <a:pathLst>
            <a:path>
              <a:moveTo>
                <a:pt x="0" y="0"/>
              </a:moveTo>
              <a:lnTo>
                <a:pt x="0" y="119024"/>
              </a:lnTo>
              <a:lnTo>
                <a:pt x="1371619" y="119024"/>
              </a:lnTo>
              <a:lnTo>
                <a:pt x="1371619"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E047303-90CE-4428-B3B8-D8E381A3BAC5}">
      <dsp:nvSpPr>
        <dsp:cNvPr id="0" name=""/>
        <dsp:cNvSpPr/>
      </dsp:nvSpPr>
      <dsp:spPr>
        <a:xfrm>
          <a:off x="29843359" y="4969420"/>
          <a:ext cx="91440" cy="238049"/>
        </a:xfrm>
        <a:custGeom>
          <a:avLst/>
          <a:gdLst/>
          <a:ahLst/>
          <a:cxnLst/>
          <a:rect l="0" t="0" r="0" b="0"/>
          <a:pathLst>
            <a:path>
              <a:moveTo>
                <a:pt x="45720" y="0"/>
              </a:moveTo>
              <a:lnTo>
                <a:pt x="45720"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C3BB375E-E2B3-4E02-BD56-09058A9CB153}">
      <dsp:nvSpPr>
        <dsp:cNvPr id="0" name=""/>
        <dsp:cNvSpPr/>
      </dsp:nvSpPr>
      <dsp:spPr>
        <a:xfrm>
          <a:off x="28517460" y="4969420"/>
          <a:ext cx="1371619" cy="238049"/>
        </a:xfrm>
        <a:custGeom>
          <a:avLst/>
          <a:gdLst/>
          <a:ahLst/>
          <a:cxnLst/>
          <a:rect l="0" t="0" r="0" b="0"/>
          <a:pathLst>
            <a:path>
              <a:moveTo>
                <a:pt x="1371619" y="0"/>
              </a:moveTo>
              <a:lnTo>
                <a:pt x="1371619" y="119024"/>
              </a:lnTo>
              <a:lnTo>
                <a:pt x="0" y="119024"/>
              </a:lnTo>
              <a:lnTo>
                <a:pt x="0"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D230203-2C46-4106-81D2-D4655651945F}">
      <dsp:nvSpPr>
        <dsp:cNvPr id="0" name=""/>
        <dsp:cNvSpPr/>
      </dsp:nvSpPr>
      <dsp:spPr>
        <a:xfrm>
          <a:off x="15165478" y="3401325"/>
          <a:ext cx="14723600" cy="1001310"/>
        </a:xfrm>
        <a:custGeom>
          <a:avLst/>
          <a:gdLst/>
          <a:ahLst/>
          <a:cxnLst/>
          <a:rect l="0" t="0" r="0" b="0"/>
          <a:pathLst>
            <a:path>
              <a:moveTo>
                <a:pt x="0" y="0"/>
              </a:moveTo>
              <a:lnTo>
                <a:pt x="0" y="882285"/>
              </a:lnTo>
              <a:lnTo>
                <a:pt x="14723600" y="882285"/>
              </a:lnTo>
              <a:lnTo>
                <a:pt x="14723600" y="1001310"/>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A778F9A-A18B-4756-9FA7-3D8CE8C12B29}">
      <dsp:nvSpPr>
        <dsp:cNvPr id="0" name=""/>
        <dsp:cNvSpPr/>
      </dsp:nvSpPr>
      <dsp:spPr>
        <a:xfrm>
          <a:off x="25774221" y="4969420"/>
          <a:ext cx="1371619" cy="238049"/>
        </a:xfrm>
        <a:custGeom>
          <a:avLst/>
          <a:gdLst/>
          <a:ahLst/>
          <a:cxnLst/>
          <a:rect l="0" t="0" r="0" b="0"/>
          <a:pathLst>
            <a:path>
              <a:moveTo>
                <a:pt x="0" y="0"/>
              </a:moveTo>
              <a:lnTo>
                <a:pt x="0" y="119024"/>
              </a:lnTo>
              <a:lnTo>
                <a:pt x="1371619" y="119024"/>
              </a:lnTo>
              <a:lnTo>
                <a:pt x="1371619"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C8BD852-A4E2-42C7-997F-A9B9AB24DC34}">
      <dsp:nvSpPr>
        <dsp:cNvPr id="0" name=""/>
        <dsp:cNvSpPr/>
      </dsp:nvSpPr>
      <dsp:spPr>
        <a:xfrm>
          <a:off x="25728501" y="4969420"/>
          <a:ext cx="91440" cy="238049"/>
        </a:xfrm>
        <a:custGeom>
          <a:avLst/>
          <a:gdLst/>
          <a:ahLst/>
          <a:cxnLst/>
          <a:rect l="0" t="0" r="0" b="0"/>
          <a:pathLst>
            <a:path>
              <a:moveTo>
                <a:pt x="45720" y="0"/>
              </a:moveTo>
              <a:lnTo>
                <a:pt x="45720"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3194CBB-9D16-4ADA-983E-AC46AB723779}">
      <dsp:nvSpPr>
        <dsp:cNvPr id="0" name=""/>
        <dsp:cNvSpPr/>
      </dsp:nvSpPr>
      <dsp:spPr>
        <a:xfrm>
          <a:off x="23949174" y="5774254"/>
          <a:ext cx="170035" cy="610622"/>
        </a:xfrm>
        <a:custGeom>
          <a:avLst/>
          <a:gdLst/>
          <a:ahLst/>
          <a:cxnLst/>
          <a:rect l="0" t="0" r="0" b="0"/>
          <a:pathLst>
            <a:path>
              <a:moveTo>
                <a:pt x="0" y="0"/>
              </a:moveTo>
              <a:lnTo>
                <a:pt x="0" y="610622"/>
              </a:lnTo>
              <a:lnTo>
                <a:pt x="170035" y="61062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96D9CE2-88C8-4352-B6D4-082928633729}">
      <dsp:nvSpPr>
        <dsp:cNvPr id="0" name=""/>
        <dsp:cNvSpPr/>
      </dsp:nvSpPr>
      <dsp:spPr>
        <a:xfrm>
          <a:off x="24402602" y="4969420"/>
          <a:ext cx="1371619" cy="238049"/>
        </a:xfrm>
        <a:custGeom>
          <a:avLst/>
          <a:gdLst/>
          <a:ahLst/>
          <a:cxnLst/>
          <a:rect l="0" t="0" r="0" b="0"/>
          <a:pathLst>
            <a:path>
              <a:moveTo>
                <a:pt x="1371619" y="0"/>
              </a:moveTo>
              <a:lnTo>
                <a:pt x="1371619" y="119024"/>
              </a:lnTo>
              <a:lnTo>
                <a:pt x="0" y="119024"/>
              </a:lnTo>
              <a:lnTo>
                <a:pt x="0"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5C342AC-1B91-4A47-B5BC-2A67032E85CD}">
      <dsp:nvSpPr>
        <dsp:cNvPr id="0" name=""/>
        <dsp:cNvSpPr/>
      </dsp:nvSpPr>
      <dsp:spPr>
        <a:xfrm>
          <a:off x="15165478" y="3401325"/>
          <a:ext cx="10608743" cy="1001310"/>
        </a:xfrm>
        <a:custGeom>
          <a:avLst/>
          <a:gdLst/>
          <a:ahLst/>
          <a:cxnLst/>
          <a:rect l="0" t="0" r="0" b="0"/>
          <a:pathLst>
            <a:path>
              <a:moveTo>
                <a:pt x="0" y="0"/>
              </a:moveTo>
              <a:lnTo>
                <a:pt x="0" y="882285"/>
              </a:lnTo>
              <a:lnTo>
                <a:pt x="10608743" y="882285"/>
              </a:lnTo>
              <a:lnTo>
                <a:pt x="10608743" y="1001310"/>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E17C473-6E4D-42FF-AE7E-EBDCCB3F26DE}">
      <dsp:nvSpPr>
        <dsp:cNvPr id="0" name=""/>
        <dsp:cNvSpPr/>
      </dsp:nvSpPr>
      <dsp:spPr>
        <a:xfrm>
          <a:off x="22577555" y="5774254"/>
          <a:ext cx="170035" cy="1516109"/>
        </a:xfrm>
        <a:custGeom>
          <a:avLst/>
          <a:gdLst/>
          <a:ahLst/>
          <a:cxnLst/>
          <a:rect l="0" t="0" r="0" b="0"/>
          <a:pathLst>
            <a:path>
              <a:moveTo>
                <a:pt x="0" y="0"/>
              </a:moveTo>
              <a:lnTo>
                <a:pt x="0" y="1516109"/>
              </a:lnTo>
              <a:lnTo>
                <a:pt x="170035" y="151610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BF008B6-3598-43F1-B2F8-AD403F6DFA5C}">
      <dsp:nvSpPr>
        <dsp:cNvPr id="0" name=""/>
        <dsp:cNvSpPr/>
      </dsp:nvSpPr>
      <dsp:spPr>
        <a:xfrm>
          <a:off x="22577555" y="5774254"/>
          <a:ext cx="170035" cy="616358"/>
        </a:xfrm>
        <a:custGeom>
          <a:avLst/>
          <a:gdLst/>
          <a:ahLst/>
          <a:cxnLst/>
          <a:rect l="0" t="0" r="0" b="0"/>
          <a:pathLst>
            <a:path>
              <a:moveTo>
                <a:pt x="0" y="0"/>
              </a:moveTo>
              <a:lnTo>
                <a:pt x="0" y="616358"/>
              </a:lnTo>
              <a:lnTo>
                <a:pt x="170035" y="61635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7FB0D15-FC5D-419E-AC88-AE3C4BCFBC52}">
      <dsp:nvSpPr>
        <dsp:cNvPr id="0" name=""/>
        <dsp:cNvSpPr/>
      </dsp:nvSpPr>
      <dsp:spPr>
        <a:xfrm>
          <a:off x="22979924" y="4940956"/>
          <a:ext cx="91440" cy="266513"/>
        </a:xfrm>
        <a:custGeom>
          <a:avLst/>
          <a:gdLst/>
          <a:ahLst/>
          <a:cxnLst/>
          <a:rect l="0" t="0" r="0" b="0"/>
          <a:pathLst>
            <a:path>
              <a:moveTo>
                <a:pt x="45720" y="0"/>
              </a:moveTo>
              <a:lnTo>
                <a:pt x="45720" y="147488"/>
              </a:lnTo>
              <a:lnTo>
                <a:pt x="51059" y="147488"/>
              </a:lnTo>
              <a:lnTo>
                <a:pt x="51059" y="26651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02A9406-D97E-455D-8D8E-E2D6EB0D17A7}">
      <dsp:nvSpPr>
        <dsp:cNvPr id="0" name=""/>
        <dsp:cNvSpPr/>
      </dsp:nvSpPr>
      <dsp:spPr>
        <a:xfrm>
          <a:off x="21659364" y="4940956"/>
          <a:ext cx="1366280" cy="266513"/>
        </a:xfrm>
        <a:custGeom>
          <a:avLst/>
          <a:gdLst/>
          <a:ahLst/>
          <a:cxnLst/>
          <a:rect l="0" t="0" r="0" b="0"/>
          <a:pathLst>
            <a:path>
              <a:moveTo>
                <a:pt x="1366280" y="0"/>
              </a:moveTo>
              <a:lnTo>
                <a:pt x="1366280" y="147488"/>
              </a:lnTo>
              <a:lnTo>
                <a:pt x="0" y="147488"/>
              </a:lnTo>
              <a:lnTo>
                <a:pt x="0" y="26651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CCEF42F-00E0-457B-875C-8ADA2FD518D2}">
      <dsp:nvSpPr>
        <dsp:cNvPr id="0" name=""/>
        <dsp:cNvSpPr/>
      </dsp:nvSpPr>
      <dsp:spPr>
        <a:xfrm>
          <a:off x="20287745" y="4940956"/>
          <a:ext cx="2737899" cy="266513"/>
        </a:xfrm>
        <a:custGeom>
          <a:avLst/>
          <a:gdLst/>
          <a:ahLst/>
          <a:cxnLst/>
          <a:rect l="0" t="0" r="0" b="0"/>
          <a:pathLst>
            <a:path>
              <a:moveTo>
                <a:pt x="2737899" y="0"/>
              </a:moveTo>
              <a:lnTo>
                <a:pt x="2737899" y="147488"/>
              </a:lnTo>
              <a:lnTo>
                <a:pt x="0" y="147488"/>
              </a:lnTo>
              <a:lnTo>
                <a:pt x="0" y="26651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3156B07-59DA-49C8-8721-7655D94DAC36}">
      <dsp:nvSpPr>
        <dsp:cNvPr id="0" name=""/>
        <dsp:cNvSpPr/>
      </dsp:nvSpPr>
      <dsp:spPr>
        <a:xfrm>
          <a:off x="15165478" y="3401325"/>
          <a:ext cx="7860165" cy="972846"/>
        </a:xfrm>
        <a:custGeom>
          <a:avLst/>
          <a:gdLst/>
          <a:ahLst/>
          <a:cxnLst/>
          <a:rect l="0" t="0" r="0" b="0"/>
          <a:pathLst>
            <a:path>
              <a:moveTo>
                <a:pt x="0" y="0"/>
              </a:moveTo>
              <a:lnTo>
                <a:pt x="0" y="853821"/>
              </a:lnTo>
              <a:lnTo>
                <a:pt x="7860165" y="853821"/>
              </a:lnTo>
              <a:lnTo>
                <a:pt x="7860165" y="97284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9E8CCA1-FAF5-4C21-840D-09FDAAF0F484}">
      <dsp:nvSpPr>
        <dsp:cNvPr id="0" name=""/>
        <dsp:cNvSpPr/>
      </dsp:nvSpPr>
      <dsp:spPr>
        <a:xfrm>
          <a:off x="17544506" y="4969420"/>
          <a:ext cx="1371619" cy="238049"/>
        </a:xfrm>
        <a:custGeom>
          <a:avLst/>
          <a:gdLst/>
          <a:ahLst/>
          <a:cxnLst/>
          <a:rect l="0" t="0" r="0" b="0"/>
          <a:pathLst>
            <a:path>
              <a:moveTo>
                <a:pt x="0" y="0"/>
              </a:moveTo>
              <a:lnTo>
                <a:pt x="0" y="119024"/>
              </a:lnTo>
              <a:lnTo>
                <a:pt x="1371619" y="119024"/>
              </a:lnTo>
              <a:lnTo>
                <a:pt x="1371619"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F0F02A3-0231-4D27-BDE2-73BC35AB9A79}">
      <dsp:nvSpPr>
        <dsp:cNvPr id="0" name=""/>
        <dsp:cNvSpPr/>
      </dsp:nvSpPr>
      <dsp:spPr>
        <a:xfrm>
          <a:off x="17498786" y="4969420"/>
          <a:ext cx="91440" cy="238049"/>
        </a:xfrm>
        <a:custGeom>
          <a:avLst/>
          <a:gdLst/>
          <a:ahLst/>
          <a:cxnLst/>
          <a:rect l="0" t="0" r="0" b="0"/>
          <a:pathLst>
            <a:path>
              <a:moveTo>
                <a:pt x="45720" y="0"/>
              </a:moveTo>
              <a:lnTo>
                <a:pt x="45720"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378FA47-6164-4280-87EF-CAEBC6BE3A3B}">
      <dsp:nvSpPr>
        <dsp:cNvPr id="0" name=""/>
        <dsp:cNvSpPr/>
      </dsp:nvSpPr>
      <dsp:spPr>
        <a:xfrm>
          <a:off x="15719459" y="5774254"/>
          <a:ext cx="170035" cy="521442"/>
        </a:xfrm>
        <a:custGeom>
          <a:avLst/>
          <a:gdLst/>
          <a:ahLst/>
          <a:cxnLst/>
          <a:rect l="0" t="0" r="0" b="0"/>
          <a:pathLst>
            <a:path>
              <a:moveTo>
                <a:pt x="0" y="0"/>
              </a:moveTo>
              <a:lnTo>
                <a:pt x="0" y="521442"/>
              </a:lnTo>
              <a:lnTo>
                <a:pt x="170035" y="52144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02F809A-6153-4F56-BFDD-1E6AAAA59D99}">
      <dsp:nvSpPr>
        <dsp:cNvPr id="0" name=""/>
        <dsp:cNvSpPr/>
      </dsp:nvSpPr>
      <dsp:spPr>
        <a:xfrm>
          <a:off x="16172887" y="4969420"/>
          <a:ext cx="1371619" cy="238049"/>
        </a:xfrm>
        <a:custGeom>
          <a:avLst/>
          <a:gdLst/>
          <a:ahLst/>
          <a:cxnLst/>
          <a:rect l="0" t="0" r="0" b="0"/>
          <a:pathLst>
            <a:path>
              <a:moveTo>
                <a:pt x="1371619" y="0"/>
              </a:moveTo>
              <a:lnTo>
                <a:pt x="1371619" y="119024"/>
              </a:lnTo>
              <a:lnTo>
                <a:pt x="0" y="119024"/>
              </a:lnTo>
              <a:lnTo>
                <a:pt x="0"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1964B16-8E59-4EB8-9EA5-274690798DCD}">
      <dsp:nvSpPr>
        <dsp:cNvPr id="0" name=""/>
        <dsp:cNvSpPr/>
      </dsp:nvSpPr>
      <dsp:spPr>
        <a:xfrm>
          <a:off x="15165478" y="3401325"/>
          <a:ext cx="2379028" cy="1001310"/>
        </a:xfrm>
        <a:custGeom>
          <a:avLst/>
          <a:gdLst/>
          <a:ahLst/>
          <a:cxnLst/>
          <a:rect l="0" t="0" r="0" b="0"/>
          <a:pathLst>
            <a:path>
              <a:moveTo>
                <a:pt x="0" y="0"/>
              </a:moveTo>
              <a:lnTo>
                <a:pt x="0" y="882285"/>
              </a:lnTo>
              <a:lnTo>
                <a:pt x="2379028" y="882285"/>
              </a:lnTo>
              <a:lnTo>
                <a:pt x="2379028" y="1001310"/>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9A98DCB-BD2B-41C4-B805-B05DBA5F7BF0}">
      <dsp:nvSpPr>
        <dsp:cNvPr id="0" name=""/>
        <dsp:cNvSpPr/>
      </dsp:nvSpPr>
      <dsp:spPr>
        <a:xfrm>
          <a:off x="14347840" y="5774254"/>
          <a:ext cx="170035" cy="2131110"/>
        </a:xfrm>
        <a:custGeom>
          <a:avLst/>
          <a:gdLst/>
          <a:ahLst/>
          <a:cxnLst/>
          <a:rect l="0" t="0" r="0" b="0"/>
          <a:pathLst>
            <a:path>
              <a:moveTo>
                <a:pt x="0" y="0"/>
              </a:moveTo>
              <a:lnTo>
                <a:pt x="0" y="2131110"/>
              </a:lnTo>
              <a:lnTo>
                <a:pt x="170035" y="2131110"/>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F57DD76-3327-421E-9AA2-4690A2D9A58C}">
      <dsp:nvSpPr>
        <dsp:cNvPr id="0" name=""/>
        <dsp:cNvSpPr/>
      </dsp:nvSpPr>
      <dsp:spPr>
        <a:xfrm>
          <a:off x="14347840" y="5774254"/>
          <a:ext cx="170035" cy="1326276"/>
        </a:xfrm>
        <a:custGeom>
          <a:avLst/>
          <a:gdLst/>
          <a:ahLst/>
          <a:cxnLst/>
          <a:rect l="0" t="0" r="0" b="0"/>
          <a:pathLst>
            <a:path>
              <a:moveTo>
                <a:pt x="0" y="0"/>
              </a:moveTo>
              <a:lnTo>
                <a:pt x="0" y="1326276"/>
              </a:lnTo>
              <a:lnTo>
                <a:pt x="170035" y="132627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5D13BCE-4D37-4602-AC79-0C4DED70AAA2}">
      <dsp:nvSpPr>
        <dsp:cNvPr id="0" name=""/>
        <dsp:cNvSpPr/>
      </dsp:nvSpPr>
      <dsp:spPr>
        <a:xfrm>
          <a:off x="14347840" y="5774254"/>
          <a:ext cx="170035" cy="521442"/>
        </a:xfrm>
        <a:custGeom>
          <a:avLst/>
          <a:gdLst/>
          <a:ahLst/>
          <a:cxnLst/>
          <a:rect l="0" t="0" r="0" b="0"/>
          <a:pathLst>
            <a:path>
              <a:moveTo>
                <a:pt x="0" y="0"/>
              </a:moveTo>
              <a:lnTo>
                <a:pt x="0" y="521442"/>
              </a:lnTo>
              <a:lnTo>
                <a:pt x="170035" y="52144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612BD2B-6DEA-48CD-80D9-DC7DDCC6D555}">
      <dsp:nvSpPr>
        <dsp:cNvPr id="0" name=""/>
        <dsp:cNvSpPr/>
      </dsp:nvSpPr>
      <dsp:spPr>
        <a:xfrm>
          <a:off x="14755548" y="4988520"/>
          <a:ext cx="91440" cy="218948"/>
        </a:xfrm>
        <a:custGeom>
          <a:avLst/>
          <a:gdLst/>
          <a:ahLst/>
          <a:cxnLst/>
          <a:rect l="0" t="0" r="0" b="0"/>
          <a:pathLst>
            <a:path>
              <a:moveTo>
                <a:pt x="45720" y="0"/>
              </a:moveTo>
              <a:lnTo>
                <a:pt x="45720" y="21894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6CA2E08-DA89-44CA-B45A-CC6DD5DC335C}">
      <dsp:nvSpPr>
        <dsp:cNvPr id="0" name=""/>
        <dsp:cNvSpPr/>
      </dsp:nvSpPr>
      <dsp:spPr>
        <a:xfrm>
          <a:off x="14801268" y="3401325"/>
          <a:ext cx="364210" cy="1020410"/>
        </a:xfrm>
        <a:custGeom>
          <a:avLst/>
          <a:gdLst/>
          <a:ahLst/>
          <a:cxnLst/>
          <a:rect l="0" t="0" r="0" b="0"/>
          <a:pathLst>
            <a:path>
              <a:moveTo>
                <a:pt x="364210" y="0"/>
              </a:moveTo>
              <a:lnTo>
                <a:pt x="364210" y="901386"/>
              </a:lnTo>
              <a:lnTo>
                <a:pt x="0" y="901386"/>
              </a:lnTo>
              <a:lnTo>
                <a:pt x="0" y="1020410"/>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AA9BCAD-A462-48B1-AEA0-0FDB35664C37}">
      <dsp:nvSpPr>
        <dsp:cNvPr id="0" name=""/>
        <dsp:cNvSpPr/>
      </dsp:nvSpPr>
      <dsp:spPr>
        <a:xfrm>
          <a:off x="12976221" y="5774254"/>
          <a:ext cx="170035" cy="2131110"/>
        </a:xfrm>
        <a:custGeom>
          <a:avLst/>
          <a:gdLst/>
          <a:ahLst/>
          <a:cxnLst/>
          <a:rect l="0" t="0" r="0" b="0"/>
          <a:pathLst>
            <a:path>
              <a:moveTo>
                <a:pt x="0" y="0"/>
              </a:moveTo>
              <a:lnTo>
                <a:pt x="0" y="2131110"/>
              </a:lnTo>
              <a:lnTo>
                <a:pt x="170035" y="2131110"/>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5F04E9B-14E7-4897-ACBA-1EE0C7B63372}">
      <dsp:nvSpPr>
        <dsp:cNvPr id="0" name=""/>
        <dsp:cNvSpPr/>
      </dsp:nvSpPr>
      <dsp:spPr>
        <a:xfrm>
          <a:off x="12976221" y="5774254"/>
          <a:ext cx="170035" cy="1326276"/>
        </a:xfrm>
        <a:custGeom>
          <a:avLst/>
          <a:gdLst/>
          <a:ahLst/>
          <a:cxnLst/>
          <a:rect l="0" t="0" r="0" b="0"/>
          <a:pathLst>
            <a:path>
              <a:moveTo>
                <a:pt x="0" y="0"/>
              </a:moveTo>
              <a:lnTo>
                <a:pt x="0" y="1326276"/>
              </a:lnTo>
              <a:lnTo>
                <a:pt x="170035" y="132627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729922B-8410-45C7-BD1F-B82B6A10B4C1}">
      <dsp:nvSpPr>
        <dsp:cNvPr id="0" name=""/>
        <dsp:cNvSpPr/>
      </dsp:nvSpPr>
      <dsp:spPr>
        <a:xfrm>
          <a:off x="12976221" y="5774254"/>
          <a:ext cx="170035" cy="521442"/>
        </a:xfrm>
        <a:custGeom>
          <a:avLst/>
          <a:gdLst/>
          <a:ahLst/>
          <a:cxnLst/>
          <a:rect l="0" t="0" r="0" b="0"/>
          <a:pathLst>
            <a:path>
              <a:moveTo>
                <a:pt x="0" y="0"/>
              </a:moveTo>
              <a:lnTo>
                <a:pt x="0" y="521442"/>
              </a:lnTo>
              <a:lnTo>
                <a:pt x="170035" y="52144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7D474F9-9821-44CF-BEF6-87284DE07F9A}">
      <dsp:nvSpPr>
        <dsp:cNvPr id="0" name=""/>
        <dsp:cNvSpPr/>
      </dsp:nvSpPr>
      <dsp:spPr>
        <a:xfrm>
          <a:off x="12058029" y="4957262"/>
          <a:ext cx="1371619" cy="250207"/>
        </a:xfrm>
        <a:custGeom>
          <a:avLst/>
          <a:gdLst/>
          <a:ahLst/>
          <a:cxnLst/>
          <a:rect l="0" t="0" r="0" b="0"/>
          <a:pathLst>
            <a:path>
              <a:moveTo>
                <a:pt x="0" y="0"/>
              </a:moveTo>
              <a:lnTo>
                <a:pt x="0" y="131182"/>
              </a:lnTo>
              <a:lnTo>
                <a:pt x="1371619" y="131182"/>
              </a:lnTo>
              <a:lnTo>
                <a:pt x="1371619" y="250207"/>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2F1219C-A78F-42BB-B429-7DEAE8B92C66}">
      <dsp:nvSpPr>
        <dsp:cNvPr id="0" name=""/>
        <dsp:cNvSpPr/>
      </dsp:nvSpPr>
      <dsp:spPr>
        <a:xfrm>
          <a:off x="11604602" y="5774254"/>
          <a:ext cx="170035" cy="2131110"/>
        </a:xfrm>
        <a:custGeom>
          <a:avLst/>
          <a:gdLst/>
          <a:ahLst/>
          <a:cxnLst/>
          <a:rect l="0" t="0" r="0" b="0"/>
          <a:pathLst>
            <a:path>
              <a:moveTo>
                <a:pt x="0" y="0"/>
              </a:moveTo>
              <a:lnTo>
                <a:pt x="0" y="2131110"/>
              </a:lnTo>
              <a:lnTo>
                <a:pt x="170035" y="2131110"/>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B5F0485-FDA7-4D9C-98A6-40C2F37F02BB}">
      <dsp:nvSpPr>
        <dsp:cNvPr id="0" name=""/>
        <dsp:cNvSpPr/>
      </dsp:nvSpPr>
      <dsp:spPr>
        <a:xfrm>
          <a:off x="11604602" y="5774254"/>
          <a:ext cx="170035" cy="1326276"/>
        </a:xfrm>
        <a:custGeom>
          <a:avLst/>
          <a:gdLst/>
          <a:ahLst/>
          <a:cxnLst/>
          <a:rect l="0" t="0" r="0" b="0"/>
          <a:pathLst>
            <a:path>
              <a:moveTo>
                <a:pt x="0" y="0"/>
              </a:moveTo>
              <a:lnTo>
                <a:pt x="0" y="1326276"/>
              </a:lnTo>
              <a:lnTo>
                <a:pt x="170035" y="132627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C53932D4-51E7-41F5-AE16-C6CBB114DFEA}">
      <dsp:nvSpPr>
        <dsp:cNvPr id="0" name=""/>
        <dsp:cNvSpPr/>
      </dsp:nvSpPr>
      <dsp:spPr>
        <a:xfrm>
          <a:off x="11604602" y="5774254"/>
          <a:ext cx="170035" cy="521442"/>
        </a:xfrm>
        <a:custGeom>
          <a:avLst/>
          <a:gdLst/>
          <a:ahLst/>
          <a:cxnLst/>
          <a:rect l="0" t="0" r="0" b="0"/>
          <a:pathLst>
            <a:path>
              <a:moveTo>
                <a:pt x="0" y="0"/>
              </a:moveTo>
              <a:lnTo>
                <a:pt x="0" y="521442"/>
              </a:lnTo>
              <a:lnTo>
                <a:pt x="170035" y="52144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A9512E9-E1C5-4380-BA7C-8E54B5E137DF}">
      <dsp:nvSpPr>
        <dsp:cNvPr id="0" name=""/>
        <dsp:cNvSpPr/>
      </dsp:nvSpPr>
      <dsp:spPr>
        <a:xfrm>
          <a:off x="12012309" y="4957262"/>
          <a:ext cx="91440" cy="250207"/>
        </a:xfrm>
        <a:custGeom>
          <a:avLst/>
          <a:gdLst/>
          <a:ahLst/>
          <a:cxnLst/>
          <a:rect l="0" t="0" r="0" b="0"/>
          <a:pathLst>
            <a:path>
              <a:moveTo>
                <a:pt x="45720" y="0"/>
              </a:moveTo>
              <a:lnTo>
                <a:pt x="45720" y="250207"/>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C360EE2-F346-4B31-8BE1-778BD356B530}">
      <dsp:nvSpPr>
        <dsp:cNvPr id="0" name=""/>
        <dsp:cNvSpPr/>
      </dsp:nvSpPr>
      <dsp:spPr>
        <a:xfrm>
          <a:off x="10232982" y="5774254"/>
          <a:ext cx="170035" cy="2131110"/>
        </a:xfrm>
        <a:custGeom>
          <a:avLst/>
          <a:gdLst/>
          <a:ahLst/>
          <a:cxnLst/>
          <a:rect l="0" t="0" r="0" b="0"/>
          <a:pathLst>
            <a:path>
              <a:moveTo>
                <a:pt x="0" y="0"/>
              </a:moveTo>
              <a:lnTo>
                <a:pt x="0" y="2131110"/>
              </a:lnTo>
              <a:lnTo>
                <a:pt x="170035" y="2131110"/>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E0991F3-3934-47BB-929B-D5CDA7641990}">
      <dsp:nvSpPr>
        <dsp:cNvPr id="0" name=""/>
        <dsp:cNvSpPr/>
      </dsp:nvSpPr>
      <dsp:spPr>
        <a:xfrm>
          <a:off x="10232982" y="5774254"/>
          <a:ext cx="170035" cy="1326276"/>
        </a:xfrm>
        <a:custGeom>
          <a:avLst/>
          <a:gdLst/>
          <a:ahLst/>
          <a:cxnLst/>
          <a:rect l="0" t="0" r="0" b="0"/>
          <a:pathLst>
            <a:path>
              <a:moveTo>
                <a:pt x="0" y="0"/>
              </a:moveTo>
              <a:lnTo>
                <a:pt x="0" y="1326276"/>
              </a:lnTo>
              <a:lnTo>
                <a:pt x="170035" y="132627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7968CA6-A26B-43C5-9036-51384CB0A177}">
      <dsp:nvSpPr>
        <dsp:cNvPr id="0" name=""/>
        <dsp:cNvSpPr/>
      </dsp:nvSpPr>
      <dsp:spPr>
        <a:xfrm>
          <a:off x="10232982" y="5774254"/>
          <a:ext cx="170035" cy="521442"/>
        </a:xfrm>
        <a:custGeom>
          <a:avLst/>
          <a:gdLst/>
          <a:ahLst/>
          <a:cxnLst/>
          <a:rect l="0" t="0" r="0" b="0"/>
          <a:pathLst>
            <a:path>
              <a:moveTo>
                <a:pt x="0" y="0"/>
              </a:moveTo>
              <a:lnTo>
                <a:pt x="0" y="521442"/>
              </a:lnTo>
              <a:lnTo>
                <a:pt x="170035" y="52144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AC18233-7434-428C-A2CE-9E3AFE243EA4}">
      <dsp:nvSpPr>
        <dsp:cNvPr id="0" name=""/>
        <dsp:cNvSpPr/>
      </dsp:nvSpPr>
      <dsp:spPr>
        <a:xfrm>
          <a:off x="10686410" y="4957262"/>
          <a:ext cx="1371619" cy="250207"/>
        </a:xfrm>
        <a:custGeom>
          <a:avLst/>
          <a:gdLst/>
          <a:ahLst/>
          <a:cxnLst/>
          <a:rect l="0" t="0" r="0" b="0"/>
          <a:pathLst>
            <a:path>
              <a:moveTo>
                <a:pt x="1371619" y="0"/>
              </a:moveTo>
              <a:lnTo>
                <a:pt x="1371619" y="131182"/>
              </a:lnTo>
              <a:lnTo>
                <a:pt x="0" y="131182"/>
              </a:lnTo>
              <a:lnTo>
                <a:pt x="0" y="250207"/>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920179-6629-4A58-BB26-F9023C6AB676}">
      <dsp:nvSpPr>
        <dsp:cNvPr id="0" name=""/>
        <dsp:cNvSpPr/>
      </dsp:nvSpPr>
      <dsp:spPr>
        <a:xfrm>
          <a:off x="12058029" y="3401325"/>
          <a:ext cx="3107448" cy="989152"/>
        </a:xfrm>
        <a:custGeom>
          <a:avLst/>
          <a:gdLst/>
          <a:ahLst/>
          <a:cxnLst/>
          <a:rect l="0" t="0" r="0" b="0"/>
          <a:pathLst>
            <a:path>
              <a:moveTo>
                <a:pt x="3107448" y="0"/>
              </a:moveTo>
              <a:lnTo>
                <a:pt x="3107448" y="870128"/>
              </a:lnTo>
              <a:lnTo>
                <a:pt x="0" y="870128"/>
              </a:lnTo>
              <a:lnTo>
                <a:pt x="0" y="98915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7B529CB-F8D0-4835-AC4E-4A9EE2C3F109}">
      <dsp:nvSpPr>
        <dsp:cNvPr id="0" name=""/>
        <dsp:cNvSpPr/>
      </dsp:nvSpPr>
      <dsp:spPr>
        <a:xfrm>
          <a:off x="7257362" y="4957262"/>
          <a:ext cx="2057428" cy="250207"/>
        </a:xfrm>
        <a:custGeom>
          <a:avLst/>
          <a:gdLst/>
          <a:ahLst/>
          <a:cxnLst/>
          <a:rect l="0" t="0" r="0" b="0"/>
          <a:pathLst>
            <a:path>
              <a:moveTo>
                <a:pt x="0" y="0"/>
              </a:moveTo>
              <a:lnTo>
                <a:pt x="0" y="131182"/>
              </a:lnTo>
              <a:lnTo>
                <a:pt x="2057428" y="131182"/>
              </a:lnTo>
              <a:lnTo>
                <a:pt x="2057428" y="250207"/>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0FA38C0-8526-405A-A79C-EA4B43160A0F}">
      <dsp:nvSpPr>
        <dsp:cNvPr id="0" name=""/>
        <dsp:cNvSpPr/>
      </dsp:nvSpPr>
      <dsp:spPr>
        <a:xfrm>
          <a:off x="7257362" y="4957262"/>
          <a:ext cx="685809" cy="250207"/>
        </a:xfrm>
        <a:custGeom>
          <a:avLst/>
          <a:gdLst/>
          <a:ahLst/>
          <a:cxnLst/>
          <a:rect l="0" t="0" r="0" b="0"/>
          <a:pathLst>
            <a:path>
              <a:moveTo>
                <a:pt x="0" y="0"/>
              </a:moveTo>
              <a:lnTo>
                <a:pt x="0" y="131182"/>
              </a:lnTo>
              <a:lnTo>
                <a:pt x="685809" y="131182"/>
              </a:lnTo>
              <a:lnTo>
                <a:pt x="685809" y="250207"/>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266A937-366F-4957-A7E6-B3FC88B4761F}">
      <dsp:nvSpPr>
        <dsp:cNvPr id="0" name=""/>
        <dsp:cNvSpPr/>
      </dsp:nvSpPr>
      <dsp:spPr>
        <a:xfrm>
          <a:off x="6571553" y="4957262"/>
          <a:ext cx="685809" cy="250207"/>
        </a:xfrm>
        <a:custGeom>
          <a:avLst/>
          <a:gdLst/>
          <a:ahLst/>
          <a:cxnLst/>
          <a:rect l="0" t="0" r="0" b="0"/>
          <a:pathLst>
            <a:path>
              <a:moveTo>
                <a:pt x="685809" y="0"/>
              </a:moveTo>
              <a:lnTo>
                <a:pt x="685809" y="131182"/>
              </a:lnTo>
              <a:lnTo>
                <a:pt x="0" y="131182"/>
              </a:lnTo>
              <a:lnTo>
                <a:pt x="0" y="250207"/>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5E0A5BD-B9F6-4CF7-8B67-1AB84AA09C49}">
      <dsp:nvSpPr>
        <dsp:cNvPr id="0" name=""/>
        <dsp:cNvSpPr/>
      </dsp:nvSpPr>
      <dsp:spPr>
        <a:xfrm>
          <a:off x="4746506" y="5774254"/>
          <a:ext cx="170035" cy="1326276"/>
        </a:xfrm>
        <a:custGeom>
          <a:avLst/>
          <a:gdLst/>
          <a:ahLst/>
          <a:cxnLst/>
          <a:rect l="0" t="0" r="0" b="0"/>
          <a:pathLst>
            <a:path>
              <a:moveTo>
                <a:pt x="0" y="0"/>
              </a:moveTo>
              <a:lnTo>
                <a:pt x="0" y="1326276"/>
              </a:lnTo>
              <a:lnTo>
                <a:pt x="170035" y="132627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9B12A77-E83D-4F20-969B-A610DD5139D7}">
      <dsp:nvSpPr>
        <dsp:cNvPr id="0" name=""/>
        <dsp:cNvSpPr/>
      </dsp:nvSpPr>
      <dsp:spPr>
        <a:xfrm>
          <a:off x="4746506" y="5774254"/>
          <a:ext cx="170035" cy="521442"/>
        </a:xfrm>
        <a:custGeom>
          <a:avLst/>
          <a:gdLst/>
          <a:ahLst/>
          <a:cxnLst/>
          <a:rect l="0" t="0" r="0" b="0"/>
          <a:pathLst>
            <a:path>
              <a:moveTo>
                <a:pt x="0" y="0"/>
              </a:moveTo>
              <a:lnTo>
                <a:pt x="0" y="521442"/>
              </a:lnTo>
              <a:lnTo>
                <a:pt x="170035" y="52144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EA1F4C4B-5B09-4894-BF80-6EEC82D7904A}">
      <dsp:nvSpPr>
        <dsp:cNvPr id="0" name=""/>
        <dsp:cNvSpPr/>
      </dsp:nvSpPr>
      <dsp:spPr>
        <a:xfrm>
          <a:off x="5199934" y="4957262"/>
          <a:ext cx="2057428" cy="250207"/>
        </a:xfrm>
        <a:custGeom>
          <a:avLst/>
          <a:gdLst/>
          <a:ahLst/>
          <a:cxnLst/>
          <a:rect l="0" t="0" r="0" b="0"/>
          <a:pathLst>
            <a:path>
              <a:moveTo>
                <a:pt x="2057428" y="0"/>
              </a:moveTo>
              <a:lnTo>
                <a:pt x="2057428" y="131182"/>
              </a:lnTo>
              <a:lnTo>
                <a:pt x="0" y="131182"/>
              </a:lnTo>
              <a:lnTo>
                <a:pt x="0" y="250207"/>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943D994-308C-4599-BE3B-E0C4D2D0532B}">
      <dsp:nvSpPr>
        <dsp:cNvPr id="0" name=""/>
        <dsp:cNvSpPr/>
      </dsp:nvSpPr>
      <dsp:spPr>
        <a:xfrm>
          <a:off x="7257362" y="3401325"/>
          <a:ext cx="7908115" cy="989152"/>
        </a:xfrm>
        <a:custGeom>
          <a:avLst/>
          <a:gdLst/>
          <a:ahLst/>
          <a:cxnLst/>
          <a:rect l="0" t="0" r="0" b="0"/>
          <a:pathLst>
            <a:path>
              <a:moveTo>
                <a:pt x="7908115" y="0"/>
              </a:moveTo>
              <a:lnTo>
                <a:pt x="7908115" y="870128"/>
              </a:lnTo>
              <a:lnTo>
                <a:pt x="0" y="870128"/>
              </a:lnTo>
              <a:lnTo>
                <a:pt x="0" y="98915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D9D4FDF-A1E2-4834-B72F-D8D677269208}">
      <dsp:nvSpPr>
        <dsp:cNvPr id="0" name=""/>
        <dsp:cNvSpPr/>
      </dsp:nvSpPr>
      <dsp:spPr>
        <a:xfrm>
          <a:off x="3091494" y="4854521"/>
          <a:ext cx="170035" cy="3752937"/>
        </a:xfrm>
        <a:custGeom>
          <a:avLst/>
          <a:gdLst/>
          <a:ahLst/>
          <a:cxnLst/>
          <a:rect l="0" t="0" r="0" b="0"/>
          <a:pathLst>
            <a:path>
              <a:moveTo>
                <a:pt x="0" y="0"/>
              </a:moveTo>
              <a:lnTo>
                <a:pt x="0" y="3752937"/>
              </a:lnTo>
              <a:lnTo>
                <a:pt x="170035" y="3752937"/>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1872B40-94B4-435A-9535-37AAB4FCA615}">
      <dsp:nvSpPr>
        <dsp:cNvPr id="0" name=""/>
        <dsp:cNvSpPr/>
      </dsp:nvSpPr>
      <dsp:spPr>
        <a:xfrm>
          <a:off x="3091494" y="4854521"/>
          <a:ext cx="170035" cy="2948102"/>
        </a:xfrm>
        <a:custGeom>
          <a:avLst/>
          <a:gdLst/>
          <a:ahLst/>
          <a:cxnLst/>
          <a:rect l="0" t="0" r="0" b="0"/>
          <a:pathLst>
            <a:path>
              <a:moveTo>
                <a:pt x="0" y="0"/>
              </a:moveTo>
              <a:lnTo>
                <a:pt x="0" y="2948102"/>
              </a:lnTo>
              <a:lnTo>
                <a:pt x="170035" y="29481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E8B4FBD4-C724-450E-8400-D0AD0F68DEBC}">
      <dsp:nvSpPr>
        <dsp:cNvPr id="0" name=""/>
        <dsp:cNvSpPr/>
      </dsp:nvSpPr>
      <dsp:spPr>
        <a:xfrm>
          <a:off x="3091494" y="4854521"/>
          <a:ext cx="170035" cy="2143268"/>
        </a:xfrm>
        <a:custGeom>
          <a:avLst/>
          <a:gdLst/>
          <a:ahLst/>
          <a:cxnLst/>
          <a:rect l="0" t="0" r="0" b="0"/>
          <a:pathLst>
            <a:path>
              <a:moveTo>
                <a:pt x="0" y="0"/>
              </a:moveTo>
              <a:lnTo>
                <a:pt x="0" y="2143268"/>
              </a:lnTo>
              <a:lnTo>
                <a:pt x="170035" y="214326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AAED209-4266-4BDB-BE83-CDA7CD9680FC}">
      <dsp:nvSpPr>
        <dsp:cNvPr id="0" name=""/>
        <dsp:cNvSpPr/>
      </dsp:nvSpPr>
      <dsp:spPr>
        <a:xfrm>
          <a:off x="3091494" y="4854521"/>
          <a:ext cx="170035" cy="1338433"/>
        </a:xfrm>
        <a:custGeom>
          <a:avLst/>
          <a:gdLst/>
          <a:ahLst/>
          <a:cxnLst/>
          <a:rect l="0" t="0" r="0" b="0"/>
          <a:pathLst>
            <a:path>
              <a:moveTo>
                <a:pt x="0" y="0"/>
              </a:moveTo>
              <a:lnTo>
                <a:pt x="0" y="1338433"/>
              </a:lnTo>
              <a:lnTo>
                <a:pt x="170035" y="133843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B2DB3A0-B135-43F4-88C1-E9985DD92C2D}">
      <dsp:nvSpPr>
        <dsp:cNvPr id="0" name=""/>
        <dsp:cNvSpPr/>
      </dsp:nvSpPr>
      <dsp:spPr>
        <a:xfrm>
          <a:off x="3091494" y="4854521"/>
          <a:ext cx="170035" cy="533599"/>
        </a:xfrm>
        <a:custGeom>
          <a:avLst/>
          <a:gdLst/>
          <a:ahLst/>
          <a:cxnLst/>
          <a:rect l="0" t="0" r="0" b="0"/>
          <a:pathLst>
            <a:path>
              <a:moveTo>
                <a:pt x="0" y="0"/>
              </a:moveTo>
              <a:lnTo>
                <a:pt x="0" y="533599"/>
              </a:lnTo>
              <a:lnTo>
                <a:pt x="170035" y="53359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46AE877-ED15-459B-B13B-AF077FBB1040}">
      <dsp:nvSpPr>
        <dsp:cNvPr id="0" name=""/>
        <dsp:cNvSpPr/>
      </dsp:nvSpPr>
      <dsp:spPr>
        <a:xfrm>
          <a:off x="3544922" y="3401325"/>
          <a:ext cx="11620556" cy="989152"/>
        </a:xfrm>
        <a:custGeom>
          <a:avLst/>
          <a:gdLst/>
          <a:ahLst/>
          <a:cxnLst/>
          <a:rect l="0" t="0" r="0" b="0"/>
          <a:pathLst>
            <a:path>
              <a:moveTo>
                <a:pt x="11620556" y="0"/>
              </a:moveTo>
              <a:lnTo>
                <a:pt x="11620556" y="870128"/>
              </a:lnTo>
              <a:lnTo>
                <a:pt x="0" y="870128"/>
              </a:lnTo>
              <a:lnTo>
                <a:pt x="0" y="98915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4448247-81DA-4FF3-879B-24D595736639}">
      <dsp:nvSpPr>
        <dsp:cNvPr id="0" name=""/>
        <dsp:cNvSpPr/>
      </dsp:nvSpPr>
      <dsp:spPr>
        <a:xfrm>
          <a:off x="1717375" y="7383923"/>
          <a:ext cx="170035" cy="521442"/>
        </a:xfrm>
        <a:custGeom>
          <a:avLst/>
          <a:gdLst/>
          <a:ahLst/>
          <a:cxnLst/>
          <a:rect l="0" t="0" r="0" b="0"/>
          <a:pathLst>
            <a:path>
              <a:moveTo>
                <a:pt x="0" y="0"/>
              </a:moveTo>
              <a:lnTo>
                <a:pt x="0" y="521442"/>
              </a:lnTo>
              <a:lnTo>
                <a:pt x="170035" y="52144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894DCF4-CFDB-4655-8C23-F6D06D7FB345}">
      <dsp:nvSpPr>
        <dsp:cNvPr id="0" name=""/>
        <dsp:cNvSpPr/>
      </dsp:nvSpPr>
      <dsp:spPr>
        <a:xfrm>
          <a:off x="2125083" y="6579088"/>
          <a:ext cx="91440" cy="238049"/>
        </a:xfrm>
        <a:custGeom>
          <a:avLst/>
          <a:gdLst/>
          <a:ahLst/>
          <a:cxnLst/>
          <a:rect l="0" t="0" r="0" b="0"/>
          <a:pathLst>
            <a:path>
              <a:moveTo>
                <a:pt x="45720" y="0"/>
              </a:moveTo>
              <a:lnTo>
                <a:pt x="45720"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AF5925E-A439-4734-BFA7-0209F1E034E0}">
      <dsp:nvSpPr>
        <dsp:cNvPr id="0" name=""/>
        <dsp:cNvSpPr/>
      </dsp:nvSpPr>
      <dsp:spPr>
        <a:xfrm>
          <a:off x="2125083" y="5774254"/>
          <a:ext cx="91440" cy="238049"/>
        </a:xfrm>
        <a:custGeom>
          <a:avLst/>
          <a:gdLst/>
          <a:ahLst/>
          <a:cxnLst/>
          <a:rect l="0" t="0" r="0" b="0"/>
          <a:pathLst>
            <a:path>
              <a:moveTo>
                <a:pt x="45720" y="0"/>
              </a:moveTo>
              <a:lnTo>
                <a:pt x="45720" y="23804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935FBDA-E2AB-49CA-8CF4-754257839CD4}">
      <dsp:nvSpPr>
        <dsp:cNvPr id="0" name=""/>
        <dsp:cNvSpPr/>
      </dsp:nvSpPr>
      <dsp:spPr>
        <a:xfrm>
          <a:off x="2125083" y="4957262"/>
          <a:ext cx="91440" cy="250207"/>
        </a:xfrm>
        <a:custGeom>
          <a:avLst/>
          <a:gdLst/>
          <a:ahLst/>
          <a:cxnLst/>
          <a:rect l="0" t="0" r="0" b="0"/>
          <a:pathLst>
            <a:path>
              <a:moveTo>
                <a:pt x="45720" y="0"/>
              </a:moveTo>
              <a:lnTo>
                <a:pt x="45720" y="250207"/>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D38DC8-3D55-42DE-AD09-72BD953ED7FB}">
      <dsp:nvSpPr>
        <dsp:cNvPr id="0" name=""/>
        <dsp:cNvSpPr/>
      </dsp:nvSpPr>
      <dsp:spPr>
        <a:xfrm>
          <a:off x="2170803" y="3401325"/>
          <a:ext cx="12994674" cy="989152"/>
        </a:xfrm>
        <a:custGeom>
          <a:avLst/>
          <a:gdLst/>
          <a:ahLst/>
          <a:cxnLst/>
          <a:rect l="0" t="0" r="0" b="0"/>
          <a:pathLst>
            <a:path>
              <a:moveTo>
                <a:pt x="12994674" y="0"/>
              </a:moveTo>
              <a:lnTo>
                <a:pt x="12994674" y="870128"/>
              </a:lnTo>
              <a:lnTo>
                <a:pt x="0" y="870128"/>
              </a:lnTo>
              <a:lnTo>
                <a:pt x="0" y="989152"/>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210511E-8313-4F28-990A-429088BA3B3F}">
      <dsp:nvSpPr>
        <dsp:cNvPr id="0" name=""/>
        <dsp:cNvSpPr/>
      </dsp:nvSpPr>
      <dsp:spPr>
        <a:xfrm>
          <a:off x="87214" y="4969420"/>
          <a:ext cx="145185" cy="2131110"/>
        </a:xfrm>
        <a:custGeom>
          <a:avLst/>
          <a:gdLst/>
          <a:ahLst/>
          <a:cxnLst/>
          <a:rect l="0" t="0" r="0" b="0"/>
          <a:pathLst>
            <a:path>
              <a:moveTo>
                <a:pt x="0" y="0"/>
              </a:moveTo>
              <a:lnTo>
                <a:pt x="0" y="2131110"/>
              </a:lnTo>
              <a:lnTo>
                <a:pt x="145185" y="2131110"/>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D786B8-780D-4619-A5E3-357F0EDAE2E4}">
      <dsp:nvSpPr>
        <dsp:cNvPr id="0" name=""/>
        <dsp:cNvSpPr/>
      </dsp:nvSpPr>
      <dsp:spPr>
        <a:xfrm>
          <a:off x="87214" y="4969420"/>
          <a:ext cx="145185" cy="1326276"/>
        </a:xfrm>
        <a:custGeom>
          <a:avLst/>
          <a:gdLst/>
          <a:ahLst/>
          <a:cxnLst/>
          <a:rect l="0" t="0" r="0" b="0"/>
          <a:pathLst>
            <a:path>
              <a:moveTo>
                <a:pt x="0" y="0"/>
              </a:moveTo>
              <a:lnTo>
                <a:pt x="0" y="1326276"/>
              </a:lnTo>
              <a:lnTo>
                <a:pt x="145185" y="132627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DBA4C10-E38C-4A57-BDCF-A02983AC86EA}">
      <dsp:nvSpPr>
        <dsp:cNvPr id="0" name=""/>
        <dsp:cNvSpPr/>
      </dsp:nvSpPr>
      <dsp:spPr>
        <a:xfrm>
          <a:off x="87214" y="4969420"/>
          <a:ext cx="145185" cy="521442"/>
        </a:xfrm>
        <a:custGeom>
          <a:avLst/>
          <a:gdLst/>
          <a:ahLst/>
          <a:cxnLst/>
          <a:rect l="0" t="0" r="0" b="0"/>
          <a:pathLst>
            <a:path>
              <a:moveTo>
                <a:pt x="0" y="0"/>
              </a:moveTo>
              <a:lnTo>
                <a:pt x="0" y="521442"/>
              </a:lnTo>
              <a:lnTo>
                <a:pt x="145185" y="52144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A6A4CA-F40E-4826-9E97-95062F5DD647}">
      <dsp:nvSpPr>
        <dsp:cNvPr id="0" name=""/>
        <dsp:cNvSpPr/>
      </dsp:nvSpPr>
      <dsp:spPr>
        <a:xfrm>
          <a:off x="436072" y="3401325"/>
          <a:ext cx="14729405" cy="1001310"/>
        </a:xfrm>
        <a:custGeom>
          <a:avLst/>
          <a:gdLst/>
          <a:ahLst/>
          <a:cxnLst/>
          <a:rect l="0" t="0" r="0" b="0"/>
          <a:pathLst>
            <a:path>
              <a:moveTo>
                <a:pt x="14729405" y="0"/>
              </a:moveTo>
              <a:lnTo>
                <a:pt x="14729405" y="882285"/>
              </a:lnTo>
              <a:lnTo>
                <a:pt x="0" y="882285"/>
              </a:lnTo>
              <a:lnTo>
                <a:pt x="0" y="1001310"/>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D883808-430E-40D8-8B07-302E85302A34}">
      <dsp:nvSpPr>
        <dsp:cNvPr id="0" name=""/>
        <dsp:cNvSpPr/>
      </dsp:nvSpPr>
      <dsp:spPr>
        <a:xfrm>
          <a:off x="14314383" y="2671238"/>
          <a:ext cx="1702190" cy="730086"/>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pt-BR" sz="1600" b="1" kern="1200"/>
            <a:t>CANNOLI INTELLIGENCE</a:t>
          </a:r>
        </a:p>
      </dsp:txBody>
      <dsp:txXfrm>
        <a:off x="14314383" y="2671238"/>
        <a:ext cx="1702190" cy="730086"/>
      </dsp:txXfrm>
    </dsp:sp>
    <dsp:sp modelId="{4C9AEEA8-806B-4221-A8CF-497F84C39D63}">
      <dsp:nvSpPr>
        <dsp:cNvPr id="0" name=""/>
        <dsp:cNvSpPr/>
      </dsp:nvSpPr>
      <dsp:spPr>
        <a:xfrm>
          <a:off x="0" y="4402635"/>
          <a:ext cx="872145" cy="566784"/>
        </a:xfrm>
        <a:prstGeom prst="rect">
          <a:avLst/>
        </a:prstGeom>
        <a:solidFill>
          <a:srgbClr val="FF7838"/>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b="1" kern="1200"/>
            <a:t>INÍCIO</a:t>
          </a:r>
        </a:p>
      </dsp:txBody>
      <dsp:txXfrm>
        <a:off x="0" y="4402635"/>
        <a:ext cx="872145" cy="566784"/>
      </dsp:txXfrm>
    </dsp:sp>
    <dsp:sp modelId="{9E9FE827-52A4-46D9-ADB2-E6FCF0B9E008}">
      <dsp:nvSpPr>
        <dsp:cNvPr id="0" name=""/>
        <dsp:cNvSpPr/>
      </dsp:nvSpPr>
      <dsp:spPr>
        <a:xfrm>
          <a:off x="232399" y="5207469"/>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kern="1200">
              <a:latin typeface="+mn-lt"/>
            </a:rPr>
            <a:t>LEVANTAMENTO DE REQUISITOS</a:t>
          </a:r>
        </a:p>
      </dsp:txBody>
      <dsp:txXfrm>
        <a:off x="232399" y="5207469"/>
        <a:ext cx="1133569" cy="566784"/>
      </dsp:txXfrm>
    </dsp:sp>
    <dsp:sp modelId="{CF1CE0D6-2000-45B7-B412-882350AF6F25}">
      <dsp:nvSpPr>
        <dsp:cNvPr id="0" name=""/>
        <dsp:cNvSpPr/>
      </dsp:nvSpPr>
      <dsp:spPr>
        <a:xfrm>
          <a:off x="232399" y="6012304"/>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kern="1200"/>
            <a:t>IMERSÃO NO NEGÓCIO CANNOLI</a:t>
          </a:r>
        </a:p>
      </dsp:txBody>
      <dsp:txXfrm>
        <a:off x="232399" y="6012304"/>
        <a:ext cx="1133569" cy="566784"/>
      </dsp:txXfrm>
    </dsp:sp>
    <dsp:sp modelId="{422A5DCC-F310-4179-AC5C-3A5AA9AB3509}">
      <dsp:nvSpPr>
        <dsp:cNvPr id="0" name=""/>
        <dsp:cNvSpPr/>
      </dsp:nvSpPr>
      <dsp:spPr>
        <a:xfrm>
          <a:off x="232399" y="6817138"/>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kern="1200"/>
            <a:t>IDENTIFICAÇÃO DE FUNCIONALIDADES E RECURSOS</a:t>
          </a:r>
        </a:p>
      </dsp:txBody>
      <dsp:txXfrm>
        <a:off x="232399" y="6817138"/>
        <a:ext cx="1133569" cy="566784"/>
      </dsp:txXfrm>
    </dsp:sp>
    <dsp:sp modelId="{D170E32D-A43F-4CAB-A215-C289F970862B}">
      <dsp:nvSpPr>
        <dsp:cNvPr id="0" name=""/>
        <dsp:cNvSpPr/>
      </dsp:nvSpPr>
      <dsp:spPr>
        <a:xfrm>
          <a:off x="1601519" y="4390477"/>
          <a:ext cx="1138568" cy="566784"/>
        </a:xfrm>
        <a:prstGeom prst="rect">
          <a:avLst/>
        </a:prstGeom>
        <a:solidFill>
          <a:srgbClr val="FF7838"/>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b="1" kern="1200"/>
            <a:t>PLANEJAMENTO</a:t>
          </a:r>
        </a:p>
      </dsp:txBody>
      <dsp:txXfrm>
        <a:off x="1601519" y="4390477"/>
        <a:ext cx="1138568" cy="566784"/>
      </dsp:txXfrm>
    </dsp:sp>
    <dsp:sp modelId="{8D28DA9C-651E-493C-AEB4-8DE7C4670A76}">
      <dsp:nvSpPr>
        <dsp:cNvPr id="0" name=""/>
        <dsp:cNvSpPr/>
      </dsp:nvSpPr>
      <dsp:spPr>
        <a:xfrm>
          <a:off x="1604019" y="5207469"/>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kern="1200"/>
            <a:t>DEFINIÇÃO DO ESCOPO E METAS</a:t>
          </a:r>
        </a:p>
      </dsp:txBody>
      <dsp:txXfrm>
        <a:off x="1604019" y="5207469"/>
        <a:ext cx="1133569" cy="566784"/>
      </dsp:txXfrm>
    </dsp:sp>
    <dsp:sp modelId="{72AC346F-2F4E-444E-8C03-BD2A3B5A48DE}">
      <dsp:nvSpPr>
        <dsp:cNvPr id="0" name=""/>
        <dsp:cNvSpPr/>
      </dsp:nvSpPr>
      <dsp:spPr>
        <a:xfrm>
          <a:off x="1604019" y="6012304"/>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kern="1200"/>
            <a:t>ESTRUTURAÇÃO DO CRONOGRAMA</a:t>
          </a:r>
        </a:p>
      </dsp:txBody>
      <dsp:txXfrm>
        <a:off x="1604019" y="6012304"/>
        <a:ext cx="1133569" cy="566784"/>
      </dsp:txXfrm>
    </dsp:sp>
    <dsp:sp modelId="{D7E2BE4B-D731-4C2D-BA0A-37C902784000}">
      <dsp:nvSpPr>
        <dsp:cNvPr id="0" name=""/>
        <dsp:cNvSpPr/>
      </dsp:nvSpPr>
      <dsp:spPr>
        <a:xfrm>
          <a:off x="1604019" y="6817138"/>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kern="1200"/>
            <a:t>ALOCAÇÃO DE RECURSOS</a:t>
          </a:r>
        </a:p>
      </dsp:txBody>
      <dsp:txXfrm>
        <a:off x="1604019" y="6817138"/>
        <a:ext cx="1133569" cy="566784"/>
      </dsp:txXfrm>
    </dsp:sp>
    <dsp:sp modelId="{7FCA887C-C480-4AC9-AFC6-6D468FCE0949}">
      <dsp:nvSpPr>
        <dsp:cNvPr id="0" name=""/>
        <dsp:cNvSpPr/>
      </dsp:nvSpPr>
      <dsp:spPr>
        <a:xfrm>
          <a:off x="1887411" y="7621972"/>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ANÁLISE DE RISCOS E PLANO DE MITIGAÇÃO</a:t>
          </a:r>
        </a:p>
      </dsp:txBody>
      <dsp:txXfrm>
        <a:off x="1887411" y="7621972"/>
        <a:ext cx="1133569" cy="566784"/>
      </dsp:txXfrm>
    </dsp:sp>
    <dsp:sp modelId="{5368EF9E-E26F-497A-B704-8C2CE5D835FD}">
      <dsp:nvSpPr>
        <dsp:cNvPr id="0" name=""/>
        <dsp:cNvSpPr/>
      </dsp:nvSpPr>
      <dsp:spPr>
        <a:xfrm>
          <a:off x="2978137" y="4390477"/>
          <a:ext cx="1133569" cy="464043"/>
        </a:xfrm>
        <a:prstGeom prst="rect">
          <a:avLst/>
        </a:prstGeom>
        <a:solidFill>
          <a:srgbClr val="FF7838"/>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b="1" kern="1200"/>
            <a:t>MODELAGEM DE DADOS</a:t>
          </a:r>
        </a:p>
      </dsp:txBody>
      <dsp:txXfrm>
        <a:off x="2978137" y="4390477"/>
        <a:ext cx="1133569" cy="464043"/>
      </dsp:txXfrm>
    </dsp:sp>
    <dsp:sp modelId="{D7DDDDF0-F44F-4B11-B08B-89295DEA0D9B}">
      <dsp:nvSpPr>
        <dsp:cNvPr id="0" name=""/>
        <dsp:cNvSpPr/>
      </dsp:nvSpPr>
      <dsp:spPr>
        <a:xfrm>
          <a:off x="3261530" y="5104728"/>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RECEBIMENTO DA BASE FORNECIDA PELA CANNOLI</a:t>
          </a:r>
        </a:p>
      </dsp:txBody>
      <dsp:txXfrm>
        <a:off x="3261530" y="5104728"/>
        <a:ext cx="1133569" cy="566784"/>
      </dsp:txXfrm>
    </dsp:sp>
    <dsp:sp modelId="{FC8B7921-A355-49D7-96E5-B53D961E1CB4}">
      <dsp:nvSpPr>
        <dsp:cNvPr id="0" name=""/>
        <dsp:cNvSpPr/>
      </dsp:nvSpPr>
      <dsp:spPr>
        <a:xfrm>
          <a:off x="3261530" y="5909563"/>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TRATAMENTO E LIMPEZA DOS DADOS</a:t>
          </a:r>
        </a:p>
      </dsp:txBody>
      <dsp:txXfrm>
        <a:off x="3261530" y="5909563"/>
        <a:ext cx="1133569" cy="566784"/>
      </dsp:txXfrm>
    </dsp:sp>
    <dsp:sp modelId="{54430A7C-1702-41C7-8C99-990BDD46FE19}">
      <dsp:nvSpPr>
        <dsp:cNvPr id="0" name=""/>
        <dsp:cNvSpPr/>
      </dsp:nvSpPr>
      <dsp:spPr>
        <a:xfrm>
          <a:off x="3261530" y="6714397"/>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ESTRUTURAÇÃO DO MODELO DE DADOS</a:t>
          </a:r>
        </a:p>
      </dsp:txBody>
      <dsp:txXfrm>
        <a:off x="3261530" y="6714397"/>
        <a:ext cx="1133569" cy="566784"/>
      </dsp:txXfrm>
    </dsp:sp>
    <dsp:sp modelId="{C7D7E9B6-8357-4B28-8F75-54D654E110DE}">
      <dsp:nvSpPr>
        <dsp:cNvPr id="0" name=""/>
        <dsp:cNvSpPr/>
      </dsp:nvSpPr>
      <dsp:spPr>
        <a:xfrm>
          <a:off x="3261530" y="7519231"/>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DEFINIÇÃO E CÁLCULO DOS KPIs PRINCIPAIS</a:t>
          </a:r>
        </a:p>
      </dsp:txBody>
      <dsp:txXfrm>
        <a:off x="3261530" y="7519231"/>
        <a:ext cx="1133569" cy="566784"/>
      </dsp:txXfrm>
    </dsp:sp>
    <dsp:sp modelId="{F99C4D31-78A7-448A-8BA8-19D274304BC3}">
      <dsp:nvSpPr>
        <dsp:cNvPr id="0" name=""/>
        <dsp:cNvSpPr/>
      </dsp:nvSpPr>
      <dsp:spPr>
        <a:xfrm>
          <a:off x="3261530" y="8324066"/>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VALIDAÇÃO DOS DADOS COM STAKEHOLDERS</a:t>
          </a:r>
        </a:p>
      </dsp:txBody>
      <dsp:txXfrm>
        <a:off x="3261530" y="8324066"/>
        <a:ext cx="1133569" cy="566784"/>
      </dsp:txXfrm>
    </dsp:sp>
    <dsp:sp modelId="{3B404060-C4B8-4069-88EC-3953A2633527}">
      <dsp:nvSpPr>
        <dsp:cNvPr id="0" name=""/>
        <dsp:cNvSpPr/>
      </dsp:nvSpPr>
      <dsp:spPr>
        <a:xfrm>
          <a:off x="6690578" y="4390477"/>
          <a:ext cx="1133569" cy="566784"/>
        </a:xfrm>
        <a:prstGeom prst="rect">
          <a:avLst/>
        </a:prstGeom>
        <a:solidFill>
          <a:srgbClr val="FF7838"/>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DESIGN</a:t>
          </a:r>
        </a:p>
        <a:p>
          <a:pPr marL="0" lvl="0" indent="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PROTOTIPAGEM</a:t>
          </a:r>
        </a:p>
      </dsp:txBody>
      <dsp:txXfrm>
        <a:off x="6690578" y="4390477"/>
        <a:ext cx="1133569" cy="566784"/>
      </dsp:txXfrm>
    </dsp:sp>
    <dsp:sp modelId="{2E2E87A2-0A20-4637-961D-75738077EE9B}">
      <dsp:nvSpPr>
        <dsp:cNvPr id="0" name=""/>
        <dsp:cNvSpPr/>
      </dsp:nvSpPr>
      <dsp:spPr>
        <a:xfrm>
          <a:off x="4633149" y="5207469"/>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PROTOTIPAÇÃO DA INTERFACE</a:t>
          </a:r>
        </a:p>
      </dsp:txBody>
      <dsp:txXfrm>
        <a:off x="4633149" y="5207469"/>
        <a:ext cx="1133569" cy="566784"/>
      </dsp:txXfrm>
    </dsp:sp>
    <dsp:sp modelId="{4979A0F6-25B6-42C1-8185-FDBBA9EB66D3}">
      <dsp:nvSpPr>
        <dsp:cNvPr id="0" name=""/>
        <dsp:cNvSpPr/>
      </dsp:nvSpPr>
      <dsp:spPr>
        <a:xfrm>
          <a:off x="4916541" y="6012304"/>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LAYOUT DESKTOP</a:t>
          </a:r>
        </a:p>
      </dsp:txBody>
      <dsp:txXfrm>
        <a:off x="4916541" y="6012304"/>
        <a:ext cx="1133569" cy="566784"/>
      </dsp:txXfrm>
    </dsp:sp>
    <dsp:sp modelId="{1482FEB5-1A29-4251-8FC9-271A731BAECB}">
      <dsp:nvSpPr>
        <dsp:cNvPr id="0" name=""/>
        <dsp:cNvSpPr/>
      </dsp:nvSpPr>
      <dsp:spPr>
        <a:xfrm>
          <a:off x="4916541" y="6817138"/>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LAYOUT MOBILE</a:t>
          </a:r>
        </a:p>
      </dsp:txBody>
      <dsp:txXfrm>
        <a:off x="4916541" y="6817138"/>
        <a:ext cx="1133569" cy="566784"/>
      </dsp:txXfrm>
    </dsp:sp>
    <dsp:sp modelId="{890A5A79-36EF-4336-9432-24F09D0492E8}">
      <dsp:nvSpPr>
        <dsp:cNvPr id="0" name=""/>
        <dsp:cNvSpPr/>
      </dsp:nvSpPr>
      <dsp:spPr>
        <a:xfrm>
          <a:off x="6004768" y="5207469"/>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IDENTIDADE VISUAL CANNOLI</a:t>
          </a:r>
        </a:p>
      </dsp:txBody>
      <dsp:txXfrm>
        <a:off x="6004768" y="5207469"/>
        <a:ext cx="1133569" cy="566784"/>
      </dsp:txXfrm>
    </dsp:sp>
    <dsp:sp modelId="{7F7C700D-801C-4A5C-8891-86861E612425}">
      <dsp:nvSpPr>
        <dsp:cNvPr id="0" name=""/>
        <dsp:cNvSpPr/>
      </dsp:nvSpPr>
      <dsp:spPr>
        <a:xfrm>
          <a:off x="7376387" y="5207469"/>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PROTÓTIPO DOS RELATÓRIOS EXPORTÁVEIS</a:t>
          </a:r>
        </a:p>
      </dsp:txBody>
      <dsp:txXfrm>
        <a:off x="7376387" y="5207469"/>
        <a:ext cx="1133569" cy="566784"/>
      </dsp:txXfrm>
    </dsp:sp>
    <dsp:sp modelId="{023FBFEF-B68F-44E5-A1BE-D3CC62694A78}">
      <dsp:nvSpPr>
        <dsp:cNvPr id="0" name=""/>
        <dsp:cNvSpPr/>
      </dsp:nvSpPr>
      <dsp:spPr>
        <a:xfrm>
          <a:off x="8748006" y="5207469"/>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kern="1200">
              <a:latin typeface="+mn-lt"/>
            </a:rPr>
            <a:t>APROVAÇÃO DO PROTÓTIPO</a:t>
          </a:r>
        </a:p>
      </dsp:txBody>
      <dsp:txXfrm>
        <a:off x="8748006" y="5207469"/>
        <a:ext cx="1133569" cy="566784"/>
      </dsp:txXfrm>
    </dsp:sp>
    <dsp:sp modelId="{34D49AA9-33AD-4664-ADD5-58DB46EB9889}">
      <dsp:nvSpPr>
        <dsp:cNvPr id="0" name=""/>
        <dsp:cNvSpPr/>
      </dsp:nvSpPr>
      <dsp:spPr>
        <a:xfrm>
          <a:off x="11355976" y="4390477"/>
          <a:ext cx="1404107" cy="566784"/>
        </a:xfrm>
        <a:prstGeom prst="rect">
          <a:avLst/>
        </a:prstGeom>
        <a:solidFill>
          <a:srgbClr val="FF7838"/>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b="1" kern="1200"/>
            <a:t>DESENVOLVIMENTO DO DASHBOARD</a:t>
          </a:r>
        </a:p>
      </dsp:txBody>
      <dsp:txXfrm>
        <a:off x="11355976" y="4390477"/>
        <a:ext cx="1404107" cy="566784"/>
      </dsp:txXfrm>
    </dsp:sp>
    <dsp:sp modelId="{DA2E93DC-BB1D-4564-889B-BA004AC786E0}">
      <dsp:nvSpPr>
        <dsp:cNvPr id="0" name=""/>
        <dsp:cNvSpPr/>
      </dsp:nvSpPr>
      <dsp:spPr>
        <a:xfrm>
          <a:off x="10119625"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488950">
            <a:lnSpc>
              <a:spcPct val="90000"/>
            </a:lnSpc>
            <a:spcBef>
              <a:spcPct val="0"/>
            </a:spcBef>
            <a:spcAft>
              <a:spcPct val="35000"/>
            </a:spcAft>
            <a:buNone/>
          </a:pPr>
          <a:r>
            <a:rPr lang="pt-BR" sz="1100" kern="1200">
              <a:solidFill>
                <a:sysClr val="window" lastClr="FFFFFF"/>
              </a:solidFill>
              <a:latin typeface="Calibri"/>
              <a:ea typeface="+mn-ea"/>
              <a:cs typeface="+mn-cs"/>
            </a:rPr>
            <a:t>DASHBOARD</a:t>
          </a:r>
          <a:r>
            <a:rPr lang="pt-BR" sz="1100" kern="1200"/>
            <a:t> ADIMINISTRADOR </a:t>
          </a:r>
        </a:p>
      </dsp:txBody>
      <dsp:txXfrm>
        <a:off x="10119625" y="5207469"/>
        <a:ext cx="1133569" cy="566784"/>
      </dsp:txXfrm>
    </dsp:sp>
    <dsp:sp modelId="{47D7B08E-C006-4337-AFA5-B2B6AB5330E7}">
      <dsp:nvSpPr>
        <dsp:cNvPr id="0" name=""/>
        <dsp:cNvSpPr/>
      </dsp:nvSpPr>
      <dsp:spPr>
        <a:xfrm>
          <a:off x="10403018" y="6012304"/>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endParaRPr lang="pt-BR" sz="1050" kern="1200">
            <a:solidFill>
              <a:sysClr val="window" lastClr="FFFFFF"/>
            </a:solidFill>
            <a:latin typeface="Calibri"/>
            <a:ea typeface="+mn-ea"/>
            <a:cs typeface="+mn-cs"/>
          </a:endParaRPr>
        </a:p>
        <a:p>
          <a:pPr marL="0" lvl="0" indent="0" algn="ctr" defTabSz="466725">
            <a:lnSpc>
              <a:spcPct val="90000"/>
            </a:lnSpc>
            <a:spcBef>
              <a:spcPct val="0"/>
            </a:spcBef>
            <a:spcAft>
              <a:spcPct val="35000"/>
            </a:spcAft>
            <a:buNone/>
          </a:pPr>
          <a:r>
            <a:rPr lang="pt-BR" sz="1100" kern="1200">
              <a:solidFill>
                <a:sysClr val="window" lastClr="FFFFFF"/>
              </a:solidFill>
              <a:latin typeface="Calibri"/>
              <a:ea typeface="+mn-ea"/>
              <a:cs typeface="+mn-cs"/>
            </a:rPr>
            <a:t>IMPLEMENTAR LAYOUT</a:t>
          </a:r>
          <a:r>
            <a:rPr lang="pt-BR" sz="1050" kern="1200">
              <a:solidFill>
                <a:sysClr val="window" lastClr="FFFFFF"/>
              </a:solidFill>
              <a:latin typeface="Calibri"/>
              <a:ea typeface="+mn-ea"/>
              <a:cs typeface="+mn-cs"/>
            </a:rPr>
            <a:t>
</a:t>
          </a:r>
        </a:p>
      </dsp:txBody>
      <dsp:txXfrm>
        <a:off x="10403018" y="6012304"/>
        <a:ext cx="1133569" cy="566784"/>
      </dsp:txXfrm>
    </dsp:sp>
    <dsp:sp modelId="{43E1BAD0-C612-479E-A76D-9ADDAE663A0D}">
      <dsp:nvSpPr>
        <dsp:cNvPr id="0" name=""/>
        <dsp:cNvSpPr/>
      </dsp:nvSpPr>
      <dsp:spPr>
        <a:xfrm>
          <a:off x="10403018" y="6817138"/>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kern="1200"/>
            <a:t>IMPLEMENTAR KPIS GLOBAIS</a:t>
          </a:r>
        </a:p>
      </dsp:txBody>
      <dsp:txXfrm>
        <a:off x="10403018" y="6817138"/>
        <a:ext cx="1133569" cy="566784"/>
      </dsp:txXfrm>
    </dsp:sp>
    <dsp:sp modelId="{B34A1642-CEBF-46F2-858A-A5AC9D29A251}">
      <dsp:nvSpPr>
        <dsp:cNvPr id="0" name=""/>
        <dsp:cNvSpPr/>
      </dsp:nvSpPr>
      <dsp:spPr>
        <a:xfrm>
          <a:off x="10403018" y="7621972"/>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100" kern="1200">
              <a:solidFill>
                <a:sysClr val="window" lastClr="FFFFFF"/>
              </a:solidFill>
              <a:latin typeface="Calibri"/>
              <a:ea typeface="+mn-ea"/>
              <a:cs typeface="+mn-cs"/>
            </a:rPr>
            <a:t>IMPLEMENTAR GRÁFICOS COMPARATIVOS</a:t>
          </a:r>
        </a:p>
      </dsp:txBody>
      <dsp:txXfrm>
        <a:off x="10403018" y="7621972"/>
        <a:ext cx="1133569" cy="566784"/>
      </dsp:txXfrm>
    </dsp:sp>
    <dsp:sp modelId="{4CB3CC10-420D-4678-B4A5-F650FAA65CFC}">
      <dsp:nvSpPr>
        <dsp:cNvPr id="0" name=""/>
        <dsp:cNvSpPr/>
      </dsp:nvSpPr>
      <dsp:spPr>
        <a:xfrm>
          <a:off x="11491245" y="5207469"/>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pt-BR" sz="1100" kern="1200"/>
            <a:t>DASHBOARD CLIENTE</a:t>
          </a:r>
        </a:p>
      </dsp:txBody>
      <dsp:txXfrm>
        <a:off x="11491245" y="5207469"/>
        <a:ext cx="1133569" cy="566784"/>
      </dsp:txXfrm>
    </dsp:sp>
    <dsp:sp modelId="{4AD3C1C4-D9EA-4B51-B2F8-F5F336E1219A}">
      <dsp:nvSpPr>
        <dsp:cNvPr id="0" name=""/>
        <dsp:cNvSpPr/>
      </dsp:nvSpPr>
      <dsp:spPr>
        <a:xfrm>
          <a:off x="11774637" y="6012304"/>
          <a:ext cx="1133569" cy="566784"/>
        </a:xfrm>
        <a:prstGeom prst="rect">
          <a:avLst/>
        </a:prstGeom>
        <a:solidFill>
          <a:schemeClr val="tx1"/>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kern="1200"/>
            <a:t>IMPLEMENTAR LAYOUT</a:t>
          </a:r>
        </a:p>
      </dsp:txBody>
      <dsp:txXfrm>
        <a:off x="11774637" y="6012304"/>
        <a:ext cx="1133569" cy="566784"/>
      </dsp:txXfrm>
    </dsp:sp>
    <dsp:sp modelId="{4736BEC2-0C40-40BF-8DF3-286961834EA7}">
      <dsp:nvSpPr>
        <dsp:cNvPr id="0" name=""/>
        <dsp:cNvSpPr/>
      </dsp:nvSpPr>
      <dsp:spPr>
        <a:xfrm>
          <a:off x="11774637" y="6817138"/>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100" kern="1200">
              <a:solidFill>
                <a:sysClr val="window" lastClr="FFFFFF"/>
              </a:solidFill>
              <a:latin typeface="Calibri"/>
              <a:ea typeface="+mn-ea"/>
              <a:cs typeface="+mn-cs"/>
            </a:rPr>
            <a:t>IMPLEMENTAR KPIS INDIVIDUAIS</a:t>
          </a:r>
        </a:p>
      </dsp:txBody>
      <dsp:txXfrm>
        <a:off x="11774637" y="6817138"/>
        <a:ext cx="1133569" cy="566784"/>
      </dsp:txXfrm>
    </dsp:sp>
    <dsp:sp modelId="{73C266B3-99B9-4382-BF90-BDABFD1E5A51}">
      <dsp:nvSpPr>
        <dsp:cNvPr id="0" name=""/>
        <dsp:cNvSpPr/>
      </dsp:nvSpPr>
      <dsp:spPr>
        <a:xfrm>
          <a:off x="11774637" y="7621972"/>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IMPLEMENTAR REMENDAÇÕES AUTOMÁTICAS</a:t>
          </a:r>
        </a:p>
      </dsp:txBody>
      <dsp:txXfrm>
        <a:off x="11774637" y="7621972"/>
        <a:ext cx="1133569" cy="566784"/>
      </dsp:txXfrm>
    </dsp:sp>
    <dsp:sp modelId="{4D13BE0A-F7BA-4CA8-BD93-F4FADAA580D5}">
      <dsp:nvSpPr>
        <dsp:cNvPr id="0" name=""/>
        <dsp:cNvSpPr/>
      </dsp:nvSpPr>
      <dsp:spPr>
        <a:xfrm>
          <a:off x="12862864"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RELATORIOS EXPORTAVEIS </a:t>
          </a:r>
        </a:p>
      </dsp:txBody>
      <dsp:txXfrm>
        <a:off x="12862864" y="5207469"/>
        <a:ext cx="1133569" cy="566784"/>
      </dsp:txXfrm>
    </dsp:sp>
    <dsp:sp modelId="{8960F92D-6710-4733-9101-FF9C418BFCE2}">
      <dsp:nvSpPr>
        <dsp:cNvPr id="0" name=""/>
        <dsp:cNvSpPr/>
      </dsp:nvSpPr>
      <dsp:spPr>
        <a:xfrm>
          <a:off x="13146256" y="6012304"/>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GERAÇÃO EM PDF</a:t>
          </a:r>
        </a:p>
      </dsp:txBody>
      <dsp:txXfrm>
        <a:off x="13146256" y="6012304"/>
        <a:ext cx="1133569" cy="566784"/>
      </dsp:txXfrm>
    </dsp:sp>
    <dsp:sp modelId="{F175B4F7-A830-47B6-9FDB-33D7012AA289}">
      <dsp:nvSpPr>
        <dsp:cNvPr id="0" name=""/>
        <dsp:cNvSpPr/>
      </dsp:nvSpPr>
      <dsp:spPr>
        <a:xfrm>
          <a:off x="13146256" y="6817138"/>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GERAÇÃO EM EXCEL</a:t>
          </a:r>
        </a:p>
      </dsp:txBody>
      <dsp:txXfrm>
        <a:off x="13146256" y="6817138"/>
        <a:ext cx="1133569" cy="566784"/>
      </dsp:txXfrm>
    </dsp:sp>
    <dsp:sp modelId="{712C2E01-37E5-4DEB-B68F-BD78FE2A6155}">
      <dsp:nvSpPr>
        <dsp:cNvPr id="0" name=""/>
        <dsp:cNvSpPr/>
      </dsp:nvSpPr>
      <dsp:spPr>
        <a:xfrm>
          <a:off x="13146256" y="7621972"/>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GERAÇÃO EM CSV</a:t>
          </a:r>
        </a:p>
      </dsp:txBody>
      <dsp:txXfrm>
        <a:off x="13146256" y="7621972"/>
        <a:ext cx="1133569" cy="566784"/>
      </dsp:txXfrm>
    </dsp:sp>
    <dsp:sp modelId="{A84581FB-A875-4A18-9086-E2C8C62ED638}">
      <dsp:nvSpPr>
        <dsp:cNvPr id="0" name=""/>
        <dsp:cNvSpPr/>
      </dsp:nvSpPr>
      <dsp:spPr>
        <a:xfrm>
          <a:off x="14234483" y="4421736"/>
          <a:ext cx="1133569" cy="566784"/>
        </a:xfrm>
        <a:prstGeom prst="rect">
          <a:avLst/>
        </a:prstGeom>
        <a:solidFill>
          <a:srgbClr val="FF7838"/>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BACKEND INTEGRAÇÃO  </a:t>
          </a:r>
        </a:p>
      </dsp:txBody>
      <dsp:txXfrm>
        <a:off x="14234483" y="4421736"/>
        <a:ext cx="1133569" cy="566784"/>
      </dsp:txXfrm>
    </dsp:sp>
    <dsp:sp modelId="{9D16184B-EE33-4C2E-A67B-3E1CA8E8ED69}">
      <dsp:nvSpPr>
        <dsp:cNvPr id="0" name=""/>
        <dsp:cNvSpPr/>
      </dsp:nvSpPr>
      <dsp:spPr>
        <a:xfrm>
          <a:off x="14234483"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ARQUITETURA DO SERVIDOR </a:t>
          </a:r>
        </a:p>
      </dsp:txBody>
      <dsp:txXfrm>
        <a:off x="14234483" y="5207469"/>
        <a:ext cx="1133569" cy="566784"/>
      </dsp:txXfrm>
    </dsp:sp>
    <dsp:sp modelId="{000AEE55-841D-4CDC-84D6-571C277C27B2}">
      <dsp:nvSpPr>
        <dsp:cNvPr id="0" name=""/>
        <dsp:cNvSpPr/>
      </dsp:nvSpPr>
      <dsp:spPr>
        <a:xfrm>
          <a:off x="14517875" y="6012304"/>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466725">
            <a:lnSpc>
              <a:spcPct val="90000"/>
            </a:lnSpc>
            <a:spcBef>
              <a:spcPct val="0"/>
            </a:spcBef>
            <a:spcAft>
              <a:spcPct val="35000"/>
            </a:spcAft>
            <a:buNone/>
          </a:pPr>
          <a:r>
            <a:rPr lang="pt-BR" sz="1050" kern="1200"/>
            <a:t>CONFIGURAÇÃO DO SERVIDOR  E BANCO DE DADOS</a:t>
          </a:r>
        </a:p>
      </dsp:txBody>
      <dsp:txXfrm>
        <a:off x="14517875" y="6012304"/>
        <a:ext cx="1133569" cy="566784"/>
      </dsp:txXfrm>
    </dsp:sp>
    <dsp:sp modelId="{928AF409-C90D-43FC-821F-FDD0663BA22E}">
      <dsp:nvSpPr>
        <dsp:cNvPr id="0" name=""/>
        <dsp:cNvSpPr/>
      </dsp:nvSpPr>
      <dsp:spPr>
        <a:xfrm>
          <a:off x="14517875" y="6817138"/>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100" kern="1200">
              <a:solidFill>
                <a:sysClr val="window" lastClr="FFFFFF"/>
              </a:solidFill>
              <a:latin typeface="Calibri"/>
              <a:ea typeface="+mn-ea"/>
              <a:cs typeface="+mn-cs"/>
            </a:rPr>
            <a:t>IMPEMENTAÇÃO DA AUTENTICAÇÃO</a:t>
          </a:r>
        </a:p>
      </dsp:txBody>
      <dsp:txXfrm>
        <a:off x="14517875" y="6817138"/>
        <a:ext cx="1133569" cy="566784"/>
      </dsp:txXfrm>
    </dsp:sp>
    <dsp:sp modelId="{4A47CF1E-D4CF-497D-9511-5A52B879A58E}">
      <dsp:nvSpPr>
        <dsp:cNvPr id="0" name=""/>
        <dsp:cNvSpPr/>
      </dsp:nvSpPr>
      <dsp:spPr>
        <a:xfrm>
          <a:off x="14517875" y="7621972"/>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INTEGRAÇÃO COM DASHBOARD WEB</a:t>
          </a:r>
        </a:p>
      </dsp:txBody>
      <dsp:txXfrm>
        <a:off x="14517875" y="7621972"/>
        <a:ext cx="1133569" cy="566784"/>
      </dsp:txXfrm>
    </dsp:sp>
    <dsp:sp modelId="{C8665063-10AA-4E35-A832-A4FCDCD72BF4}">
      <dsp:nvSpPr>
        <dsp:cNvPr id="0" name=""/>
        <dsp:cNvSpPr/>
      </dsp:nvSpPr>
      <dsp:spPr>
        <a:xfrm>
          <a:off x="16556646" y="4402635"/>
          <a:ext cx="1975721" cy="566784"/>
        </a:xfrm>
        <a:prstGeom prst="rect">
          <a:avLst/>
        </a:prstGeom>
        <a:solidFill>
          <a:srgbClr val="FF7838"/>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INTEIGÊNCIA ARTIFICIAL  E MACHINE LEARNING</a:t>
          </a:r>
        </a:p>
      </dsp:txBody>
      <dsp:txXfrm>
        <a:off x="16556646" y="4402635"/>
        <a:ext cx="1975721" cy="566784"/>
      </dsp:txXfrm>
    </dsp:sp>
    <dsp:sp modelId="{91E5273D-636C-4A5C-BB34-EEDC595394A6}">
      <dsp:nvSpPr>
        <dsp:cNvPr id="0" name=""/>
        <dsp:cNvSpPr/>
      </dsp:nvSpPr>
      <dsp:spPr>
        <a:xfrm>
          <a:off x="15606102"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ALERTAS INTELIGENTES </a:t>
          </a:r>
        </a:p>
      </dsp:txBody>
      <dsp:txXfrm>
        <a:off x="15606102" y="5207469"/>
        <a:ext cx="1133569" cy="566784"/>
      </dsp:txXfrm>
    </dsp:sp>
    <dsp:sp modelId="{FD8C97B0-21A2-401B-9A42-2C02BC7BA393}">
      <dsp:nvSpPr>
        <dsp:cNvPr id="0" name=""/>
        <dsp:cNvSpPr/>
      </dsp:nvSpPr>
      <dsp:spPr>
        <a:xfrm>
          <a:off x="15889495" y="6012304"/>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DOCUMENTAÇÃO DOS RESULTADOS DE IA/ML</a:t>
          </a:r>
        </a:p>
      </dsp:txBody>
      <dsp:txXfrm>
        <a:off x="15889495" y="6012304"/>
        <a:ext cx="1133569" cy="566784"/>
      </dsp:txXfrm>
    </dsp:sp>
    <dsp:sp modelId="{4B3402E5-BFFB-42A8-91AE-5EE8F9C4A891}">
      <dsp:nvSpPr>
        <dsp:cNvPr id="0" name=""/>
        <dsp:cNvSpPr/>
      </dsp:nvSpPr>
      <dsp:spPr>
        <a:xfrm>
          <a:off x="16977721"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PREVISÃO / SEGMENTAÇÃO DE CLIENTES</a:t>
          </a:r>
        </a:p>
      </dsp:txBody>
      <dsp:txXfrm>
        <a:off x="16977721" y="5207469"/>
        <a:ext cx="1133569" cy="566784"/>
      </dsp:txXfrm>
    </dsp:sp>
    <dsp:sp modelId="{37023CC4-17F7-43A7-AEBB-C1885EC6721B}">
      <dsp:nvSpPr>
        <dsp:cNvPr id="0" name=""/>
        <dsp:cNvSpPr/>
      </dsp:nvSpPr>
      <dsp:spPr>
        <a:xfrm>
          <a:off x="18349341"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TESTES COM  DADOS SIMULADOS</a:t>
          </a:r>
        </a:p>
      </dsp:txBody>
      <dsp:txXfrm>
        <a:off x="18349341" y="5207469"/>
        <a:ext cx="1133569" cy="566784"/>
      </dsp:txXfrm>
    </dsp:sp>
    <dsp:sp modelId="{D4915702-F8CF-48E4-9CCB-C4139FFB171E}">
      <dsp:nvSpPr>
        <dsp:cNvPr id="0" name=""/>
        <dsp:cNvSpPr/>
      </dsp:nvSpPr>
      <dsp:spPr>
        <a:xfrm>
          <a:off x="22458859" y="4374171"/>
          <a:ext cx="1133569" cy="566784"/>
        </a:xfrm>
        <a:prstGeom prst="rect">
          <a:avLst/>
        </a:prstGeom>
        <a:solidFill>
          <a:srgbClr val="FF7838"/>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TESTES E VALIDAÇÃO</a:t>
          </a:r>
        </a:p>
      </dsp:txBody>
      <dsp:txXfrm>
        <a:off x="22458859" y="4374171"/>
        <a:ext cx="1133569" cy="566784"/>
      </dsp:txXfrm>
    </dsp:sp>
    <dsp:sp modelId="{964E72DD-6757-42A5-8D16-7998E89614F7}">
      <dsp:nvSpPr>
        <dsp:cNvPr id="0" name=""/>
        <dsp:cNvSpPr/>
      </dsp:nvSpPr>
      <dsp:spPr>
        <a:xfrm>
          <a:off x="19720960"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TESTES  FUNCIONAIS</a:t>
          </a:r>
        </a:p>
      </dsp:txBody>
      <dsp:txXfrm>
        <a:off x="19720960" y="5207469"/>
        <a:ext cx="1133569" cy="566784"/>
      </dsp:txXfrm>
    </dsp:sp>
    <dsp:sp modelId="{62F6E062-30AB-4C5C-96E3-B9022F7A08A3}">
      <dsp:nvSpPr>
        <dsp:cNvPr id="0" name=""/>
        <dsp:cNvSpPr/>
      </dsp:nvSpPr>
      <dsp:spPr>
        <a:xfrm>
          <a:off x="21092579"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TESTESDE RESPONSIVIDADE</a:t>
          </a:r>
        </a:p>
      </dsp:txBody>
      <dsp:txXfrm>
        <a:off x="21092579" y="5207469"/>
        <a:ext cx="1133569" cy="566784"/>
      </dsp:txXfrm>
    </dsp:sp>
    <dsp:sp modelId="{03A8295B-84A8-4CA0-B1C1-1581942345AF}">
      <dsp:nvSpPr>
        <dsp:cNvPr id="0" name=""/>
        <dsp:cNvSpPr/>
      </dsp:nvSpPr>
      <dsp:spPr>
        <a:xfrm>
          <a:off x="22464198"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TESTES DE SEGURANÇA</a:t>
          </a:r>
        </a:p>
      </dsp:txBody>
      <dsp:txXfrm>
        <a:off x="22464198" y="5207469"/>
        <a:ext cx="1133569" cy="566784"/>
      </dsp:txXfrm>
    </dsp:sp>
    <dsp:sp modelId="{67C1A94B-0916-43D3-97A5-98267C297766}">
      <dsp:nvSpPr>
        <dsp:cNvPr id="0" name=""/>
        <dsp:cNvSpPr/>
      </dsp:nvSpPr>
      <dsp:spPr>
        <a:xfrm>
          <a:off x="22747590" y="6012304"/>
          <a:ext cx="1133569" cy="756618"/>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466725">
            <a:lnSpc>
              <a:spcPct val="90000"/>
            </a:lnSpc>
            <a:spcBef>
              <a:spcPct val="0"/>
            </a:spcBef>
            <a:spcAft>
              <a:spcPct val="35000"/>
            </a:spcAft>
            <a:buNone/>
          </a:pPr>
          <a:r>
            <a:rPr lang="pt-BR" sz="1050" kern="1200"/>
            <a:t>AVALIAÇÃO DE CLAREZA/VALOR DIS KPIS E GRÁFICOS COM USUÁRIOS PILOTO</a:t>
          </a:r>
        </a:p>
      </dsp:txBody>
      <dsp:txXfrm>
        <a:off x="22747590" y="6012304"/>
        <a:ext cx="1133569" cy="756618"/>
      </dsp:txXfrm>
    </dsp:sp>
    <dsp:sp modelId="{B1438BA4-CCF3-4B68-B137-2BE252B92DDA}">
      <dsp:nvSpPr>
        <dsp:cNvPr id="0" name=""/>
        <dsp:cNvSpPr/>
      </dsp:nvSpPr>
      <dsp:spPr>
        <a:xfrm>
          <a:off x="22747590" y="7006971"/>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AJUSTES FINAIS</a:t>
          </a:r>
        </a:p>
      </dsp:txBody>
      <dsp:txXfrm>
        <a:off x="22747590" y="7006971"/>
        <a:ext cx="1133569" cy="566784"/>
      </dsp:txXfrm>
    </dsp:sp>
    <dsp:sp modelId="{4FF0174F-76E4-49F9-A75D-759612FA7DF2}">
      <dsp:nvSpPr>
        <dsp:cNvPr id="0" name=""/>
        <dsp:cNvSpPr/>
      </dsp:nvSpPr>
      <dsp:spPr>
        <a:xfrm>
          <a:off x="25207436" y="4402635"/>
          <a:ext cx="1133569" cy="566784"/>
        </a:xfrm>
        <a:prstGeom prst="rect">
          <a:avLst/>
        </a:prstGeom>
        <a:solidFill>
          <a:srgbClr val="FF7838"/>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DOCMENTAÇÃO ACADÊMICA</a:t>
          </a:r>
        </a:p>
      </dsp:txBody>
      <dsp:txXfrm>
        <a:off x="25207436" y="4402635"/>
        <a:ext cx="1133569" cy="566784"/>
      </dsp:txXfrm>
    </dsp:sp>
    <dsp:sp modelId="{50C5343B-0D70-4535-AA3E-400D57D1F755}">
      <dsp:nvSpPr>
        <dsp:cNvPr id="0" name=""/>
        <dsp:cNvSpPr/>
      </dsp:nvSpPr>
      <dsp:spPr>
        <a:xfrm>
          <a:off x="23835817"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RELATÓRIO DE BIG DATA</a:t>
          </a:r>
        </a:p>
      </dsp:txBody>
      <dsp:txXfrm>
        <a:off x="23835817" y="5207469"/>
        <a:ext cx="1133569" cy="566784"/>
      </dsp:txXfrm>
    </dsp:sp>
    <dsp:sp modelId="{8E19AAD0-7B8C-4F0E-BEAE-DB341F672B8C}">
      <dsp:nvSpPr>
        <dsp:cNvPr id="0" name=""/>
        <dsp:cNvSpPr/>
      </dsp:nvSpPr>
      <dsp:spPr>
        <a:xfrm>
          <a:off x="24119210" y="6012304"/>
          <a:ext cx="1133569" cy="745146"/>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488950">
            <a:lnSpc>
              <a:spcPct val="90000"/>
            </a:lnSpc>
            <a:spcBef>
              <a:spcPct val="0"/>
            </a:spcBef>
            <a:spcAft>
              <a:spcPct val="35000"/>
            </a:spcAft>
            <a:buNone/>
          </a:pPr>
          <a:r>
            <a:rPr lang="pt-BR" sz="1100" kern="1200"/>
            <a:t>DOCUMENTAÇÃO  TÉCNICA DO SISTEMA E RELATÓRIO FINAL</a:t>
          </a:r>
        </a:p>
      </dsp:txBody>
      <dsp:txXfrm>
        <a:off x="24119210" y="6012304"/>
        <a:ext cx="1133569" cy="745146"/>
      </dsp:txXfrm>
    </dsp:sp>
    <dsp:sp modelId="{5389DC63-4E33-484C-AB02-72FC964A0FDF}">
      <dsp:nvSpPr>
        <dsp:cNvPr id="0" name=""/>
        <dsp:cNvSpPr/>
      </dsp:nvSpPr>
      <dsp:spPr>
        <a:xfrm>
          <a:off x="25207436"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RELATÓRIO DE IA/ML</a:t>
          </a:r>
        </a:p>
      </dsp:txBody>
      <dsp:txXfrm>
        <a:off x="25207436" y="5207469"/>
        <a:ext cx="1133569" cy="566784"/>
      </dsp:txXfrm>
    </dsp:sp>
    <dsp:sp modelId="{240AF377-404A-4D29-BCFD-FDFA5E923E81}">
      <dsp:nvSpPr>
        <dsp:cNvPr id="0" name=""/>
        <dsp:cNvSpPr/>
      </dsp:nvSpPr>
      <dsp:spPr>
        <a:xfrm>
          <a:off x="26579056"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DOCUMENTO DE CIBERSEGURANÇA</a:t>
          </a:r>
        </a:p>
      </dsp:txBody>
      <dsp:txXfrm>
        <a:off x="26579056" y="5207469"/>
        <a:ext cx="1133569" cy="566784"/>
      </dsp:txXfrm>
    </dsp:sp>
    <dsp:sp modelId="{4EA1C1B4-C871-4482-9E93-859B0D894F0B}">
      <dsp:nvSpPr>
        <dsp:cNvPr id="0" name=""/>
        <dsp:cNvSpPr/>
      </dsp:nvSpPr>
      <dsp:spPr>
        <a:xfrm>
          <a:off x="29322294" y="4402635"/>
          <a:ext cx="1133569" cy="566784"/>
        </a:xfrm>
        <a:prstGeom prst="rect">
          <a:avLst/>
        </a:prstGeom>
        <a:solidFill>
          <a:srgbClr val="FF7838"/>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100" b="1" kern="1200">
              <a:solidFill>
                <a:sysClr val="window" lastClr="FFFFFF"/>
              </a:solidFill>
              <a:latin typeface="Calibri"/>
              <a:ea typeface="+mn-ea"/>
              <a:cs typeface="+mn-cs"/>
            </a:rPr>
            <a:t>APRESENTAÇÃO E ENCERRAMENTO</a:t>
          </a:r>
        </a:p>
      </dsp:txBody>
      <dsp:txXfrm>
        <a:off x="29322294" y="4402635"/>
        <a:ext cx="1133569" cy="566784"/>
      </dsp:txXfrm>
    </dsp:sp>
    <dsp:sp modelId="{2E67B228-0840-4EF8-8BC2-570E430ADC18}">
      <dsp:nvSpPr>
        <dsp:cNvPr id="0" name=""/>
        <dsp:cNvSpPr/>
      </dsp:nvSpPr>
      <dsp:spPr>
        <a:xfrm>
          <a:off x="27950675"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BANNER</a:t>
          </a:r>
        </a:p>
      </dsp:txBody>
      <dsp:txXfrm>
        <a:off x="27950675" y="5207469"/>
        <a:ext cx="1133569" cy="566784"/>
      </dsp:txXfrm>
    </dsp:sp>
    <dsp:sp modelId="{08DC97B5-AFC0-4EC1-A25B-80A9D8DD5E36}">
      <dsp:nvSpPr>
        <dsp:cNvPr id="0" name=""/>
        <dsp:cNvSpPr/>
      </dsp:nvSpPr>
      <dsp:spPr>
        <a:xfrm>
          <a:off x="29322294"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PITCH</a:t>
          </a:r>
        </a:p>
      </dsp:txBody>
      <dsp:txXfrm>
        <a:off x="29322294" y="5207469"/>
        <a:ext cx="1133569" cy="566784"/>
      </dsp:txXfrm>
    </dsp:sp>
    <dsp:sp modelId="{4032F45F-A62C-4232-9C7B-6556EC95FA28}">
      <dsp:nvSpPr>
        <dsp:cNvPr id="0" name=""/>
        <dsp:cNvSpPr/>
      </dsp:nvSpPr>
      <dsp:spPr>
        <a:xfrm>
          <a:off x="30693913" y="5207469"/>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pt-BR" sz="1050" kern="1200">
              <a:solidFill>
                <a:sysClr val="window" lastClr="FFFFFF"/>
              </a:solidFill>
              <a:latin typeface="Calibri"/>
              <a:ea typeface="+mn-ea"/>
              <a:cs typeface="+mn-cs"/>
            </a:rPr>
            <a:t>ENTREGA  DO SISTEMA FUNCIONAL</a:t>
          </a:r>
        </a:p>
      </dsp:txBody>
      <dsp:txXfrm>
        <a:off x="30693913" y="5207469"/>
        <a:ext cx="1133569" cy="566784"/>
      </dsp:txXfrm>
    </dsp:sp>
    <dsp:sp modelId="{A08792C4-08CA-4DC2-A203-7E548412BFC5}">
      <dsp:nvSpPr>
        <dsp:cNvPr id="0" name=""/>
        <dsp:cNvSpPr/>
      </dsp:nvSpPr>
      <dsp:spPr>
        <a:xfrm>
          <a:off x="30977306" y="6012304"/>
          <a:ext cx="1133569" cy="566784"/>
        </a:xfrm>
        <a:prstGeom prst="rect">
          <a:avLst/>
        </a:prstGeom>
        <a:solidFill>
          <a:sysClr val="windowText" lastClr="000000"/>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577850">
            <a:lnSpc>
              <a:spcPct val="90000"/>
            </a:lnSpc>
            <a:spcBef>
              <a:spcPct val="0"/>
            </a:spcBef>
            <a:spcAft>
              <a:spcPct val="35000"/>
            </a:spcAft>
            <a:buNone/>
          </a:pPr>
          <a:r>
            <a:rPr lang="pt-BR" sz="1300" kern="1200"/>
            <a:t>APRESENTAÇÃO PARABANCA E CANNOLI</a:t>
          </a:r>
        </a:p>
      </dsp:txBody>
      <dsp:txXfrm>
        <a:off x="30977306" y="6012304"/>
        <a:ext cx="1133569" cy="566784"/>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6.jpeg"/><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1.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20.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10</xdr:col>
      <xdr:colOff>153017</xdr:colOff>
      <xdr:row>32</xdr:row>
      <xdr:rowOff>57836</xdr:rowOff>
    </xdr:to>
    <xdr:pic>
      <xdr:nvPicPr>
        <xdr:cNvPr id="2" name="Imagem 1">
          <a:extLst>
            <a:ext uri="{FF2B5EF4-FFF2-40B4-BE49-F238E27FC236}">
              <a16:creationId xmlns:a16="http://schemas.microsoft.com/office/drawing/2014/main" id="{E8D34E06-417B-458C-B1C0-BEB6972DD749}"/>
            </a:ext>
          </a:extLst>
        </xdr:cNvPr>
        <xdr:cNvPicPr>
          <a:picLocks noChangeAspect="1"/>
        </xdr:cNvPicPr>
      </xdr:nvPicPr>
      <xdr:blipFill>
        <a:blip xmlns:r="http://schemas.openxmlformats.org/officeDocument/2006/relationships" r:embed="rId1"/>
        <a:stretch>
          <a:fillRect/>
        </a:stretch>
      </xdr:blipFill>
      <xdr:spPr>
        <a:xfrm>
          <a:off x="1828800" y="323850"/>
          <a:ext cx="4420217" cy="4915586"/>
        </a:xfrm>
        <a:prstGeom prst="rect">
          <a:avLst/>
        </a:prstGeom>
      </xdr:spPr>
    </xdr:pic>
    <xdr:clientData/>
  </xdr:twoCellAnchor>
  <xdr:twoCellAnchor editAs="oneCell">
    <xdr:from>
      <xdr:col>11</xdr:col>
      <xdr:colOff>0</xdr:colOff>
      <xdr:row>2</xdr:row>
      <xdr:rowOff>0</xdr:rowOff>
    </xdr:from>
    <xdr:to>
      <xdr:col>16</xdr:col>
      <xdr:colOff>67110</xdr:colOff>
      <xdr:row>31</xdr:row>
      <xdr:rowOff>153077</xdr:rowOff>
    </xdr:to>
    <xdr:pic>
      <xdr:nvPicPr>
        <xdr:cNvPr id="3" name="Imagem 2">
          <a:extLst>
            <a:ext uri="{FF2B5EF4-FFF2-40B4-BE49-F238E27FC236}">
              <a16:creationId xmlns:a16="http://schemas.microsoft.com/office/drawing/2014/main" id="{1F13DE3D-A6D9-4615-90C6-63D28D7329D7}"/>
            </a:ext>
          </a:extLst>
        </xdr:cNvPr>
        <xdr:cNvPicPr>
          <a:picLocks noChangeAspect="1"/>
        </xdr:cNvPicPr>
      </xdr:nvPicPr>
      <xdr:blipFill>
        <a:blip xmlns:r="http://schemas.openxmlformats.org/officeDocument/2006/relationships" r:embed="rId2"/>
        <a:stretch>
          <a:fillRect/>
        </a:stretch>
      </xdr:blipFill>
      <xdr:spPr>
        <a:xfrm>
          <a:off x="6705600" y="323850"/>
          <a:ext cx="3115110" cy="4848902"/>
        </a:xfrm>
        <a:prstGeom prst="rect">
          <a:avLst/>
        </a:prstGeom>
      </xdr:spPr>
    </xdr:pic>
    <xdr:clientData/>
  </xdr:twoCellAnchor>
  <xdr:twoCellAnchor editAs="oneCell">
    <xdr:from>
      <xdr:col>3</xdr:col>
      <xdr:colOff>0</xdr:colOff>
      <xdr:row>34</xdr:row>
      <xdr:rowOff>0</xdr:rowOff>
    </xdr:from>
    <xdr:to>
      <xdr:col>8</xdr:col>
      <xdr:colOff>181426</xdr:colOff>
      <xdr:row>58</xdr:row>
      <xdr:rowOff>38648</xdr:rowOff>
    </xdr:to>
    <xdr:pic>
      <xdr:nvPicPr>
        <xdr:cNvPr id="16" name="Imagem 15">
          <a:extLst>
            <a:ext uri="{FF2B5EF4-FFF2-40B4-BE49-F238E27FC236}">
              <a16:creationId xmlns:a16="http://schemas.microsoft.com/office/drawing/2014/main" id="{FA5CE58B-583C-4B22-9E32-B0DCDD2B9C47}"/>
            </a:ext>
          </a:extLst>
        </xdr:cNvPr>
        <xdr:cNvPicPr>
          <a:picLocks noChangeAspect="1"/>
        </xdr:cNvPicPr>
      </xdr:nvPicPr>
      <xdr:blipFill>
        <a:blip xmlns:r="http://schemas.openxmlformats.org/officeDocument/2006/relationships" r:embed="rId3"/>
        <a:stretch>
          <a:fillRect/>
        </a:stretch>
      </xdr:blipFill>
      <xdr:spPr>
        <a:xfrm>
          <a:off x="1828800" y="5505450"/>
          <a:ext cx="3229426" cy="3924848"/>
        </a:xfrm>
        <a:prstGeom prst="rect">
          <a:avLst/>
        </a:prstGeom>
      </xdr:spPr>
    </xdr:pic>
    <xdr:clientData/>
  </xdr:twoCellAnchor>
  <xdr:twoCellAnchor editAs="oneCell">
    <xdr:from>
      <xdr:col>10</xdr:col>
      <xdr:colOff>0</xdr:colOff>
      <xdr:row>34</xdr:row>
      <xdr:rowOff>0</xdr:rowOff>
    </xdr:from>
    <xdr:to>
      <xdr:col>15</xdr:col>
      <xdr:colOff>229057</xdr:colOff>
      <xdr:row>58</xdr:row>
      <xdr:rowOff>86279</xdr:rowOff>
    </xdr:to>
    <xdr:pic>
      <xdr:nvPicPr>
        <xdr:cNvPr id="17" name="Imagem 16">
          <a:extLst>
            <a:ext uri="{FF2B5EF4-FFF2-40B4-BE49-F238E27FC236}">
              <a16:creationId xmlns:a16="http://schemas.microsoft.com/office/drawing/2014/main" id="{DB289043-F042-4AA7-8DB6-6A1EF2AD9976}"/>
            </a:ext>
          </a:extLst>
        </xdr:cNvPr>
        <xdr:cNvPicPr>
          <a:picLocks noChangeAspect="1"/>
        </xdr:cNvPicPr>
      </xdr:nvPicPr>
      <xdr:blipFill>
        <a:blip xmlns:r="http://schemas.openxmlformats.org/officeDocument/2006/relationships" r:embed="rId4"/>
        <a:stretch>
          <a:fillRect/>
        </a:stretch>
      </xdr:blipFill>
      <xdr:spPr>
        <a:xfrm>
          <a:off x="6096000" y="5505450"/>
          <a:ext cx="3277057" cy="3972479"/>
        </a:xfrm>
        <a:prstGeom prst="rect">
          <a:avLst/>
        </a:prstGeom>
      </xdr:spPr>
    </xdr:pic>
    <xdr:clientData/>
  </xdr:twoCellAnchor>
  <xdr:twoCellAnchor editAs="oneCell">
    <xdr:from>
      <xdr:col>3</xdr:col>
      <xdr:colOff>0</xdr:colOff>
      <xdr:row>61</xdr:row>
      <xdr:rowOff>0</xdr:rowOff>
    </xdr:from>
    <xdr:to>
      <xdr:col>8</xdr:col>
      <xdr:colOff>114741</xdr:colOff>
      <xdr:row>70</xdr:row>
      <xdr:rowOff>95467</xdr:rowOff>
    </xdr:to>
    <xdr:pic>
      <xdr:nvPicPr>
        <xdr:cNvPr id="18" name="Imagem 17">
          <a:extLst>
            <a:ext uri="{FF2B5EF4-FFF2-40B4-BE49-F238E27FC236}">
              <a16:creationId xmlns:a16="http://schemas.microsoft.com/office/drawing/2014/main" id="{AF08EEE2-203D-4C0A-8177-E83A2CBF4273}"/>
            </a:ext>
          </a:extLst>
        </xdr:cNvPr>
        <xdr:cNvPicPr>
          <a:picLocks noChangeAspect="1"/>
        </xdr:cNvPicPr>
      </xdr:nvPicPr>
      <xdr:blipFill>
        <a:blip xmlns:r="http://schemas.openxmlformats.org/officeDocument/2006/relationships" r:embed="rId5"/>
        <a:stretch>
          <a:fillRect/>
        </a:stretch>
      </xdr:blipFill>
      <xdr:spPr>
        <a:xfrm>
          <a:off x="1828800" y="9877425"/>
          <a:ext cx="3162741" cy="15527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126065</xdr:colOff>
      <xdr:row>1</xdr:row>
      <xdr:rowOff>158750</xdr:rowOff>
    </xdr:from>
    <xdr:to>
      <xdr:col>53</xdr:col>
      <xdr:colOff>155864</xdr:colOff>
      <xdr:row>71</xdr:row>
      <xdr:rowOff>63500</xdr:rowOff>
    </xdr:to>
    <xdr:graphicFrame macro="">
      <xdr:nvGraphicFramePr>
        <xdr:cNvPr id="3" name="Diagrama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22</xdr:col>
      <xdr:colOff>299356</xdr:colOff>
      <xdr:row>10</xdr:row>
      <xdr:rowOff>157868</xdr:rowOff>
    </xdr:from>
    <xdr:to>
      <xdr:col>24</xdr:col>
      <xdr:colOff>27214</xdr:colOff>
      <xdr:row>19</xdr:row>
      <xdr:rowOff>8192</xdr:rowOff>
    </xdr:to>
    <xdr:pic>
      <xdr:nvPicPr>
        <xdr:cNvPr id="4" name="Imagem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bwMode="auto">
        <a:xfrm>
          <a:off x="13729606" y="2226154"/>
          <a:ext cx="952501" cy="1428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29295</xdr:colOff>
      <xdr:row>0</xdr:row>
      <xdr:rowOff>0</xdr:rowOff>
    </xdr:from>
    <xdr:to>
      <xdr:col>2</xdr:col>
      <xdr:colOff>63335</xdr:colOff>
      <xdr:row>5</xdr:row>
      <xdr:rowOff>83033</xdr:rowOff>
    </xdr:to>
    <xdr:pic>
      <xdr:nvPicPr>
        <xdr:cNvPr id="3" name="Imagem 2">
          <a:extLst>
            <a:ext uri="{FF2B5EF4-FFF2-40B4-BE49-F238E27FC236}">
              <a16:creationId xmlns:a16="http://schemas.microsoft.com/office/drawing/2014/main" id="{C6070284-9CE1-4346-AD23-8935C867F4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54431" y="0"/>
          <a:ext cx="622859" cy="931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63499</xdr:colOff>
      <xdr:row>0</xdr:row>
      <xdr:rowOff>82204</xdr:rowOff>
    </xdr:from>
    <xdr:to>
      <xdr:col>1</xdr:col>
      <xdr:colOff>450851</xdr:colOff>
      <xdr:row>3</xdr:row>
      <xdr:rowOff>155232</xdr:rowOff>
    </xdr:to>
    <xdr:pic>
      <xdr:nvPicPr>
        <xdr:cNvPr id="2" name="Imagem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96332" y="82204"/>
          <a:ext cx="387352" cy="581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86283</xdr:colOff>
      <xdr:row>3</xdr:row>
      <xdr:rowOff>44302</xdr:rowOff>
    </xdr:from>
    <xdr:to>
      <xdr:col>0</xdr:col>
      <xdr:colOff>492529</xdr:colOff>
      <xdr:row>6</xdr:row>
      <xdr:rowOff>155271</xdr:rowOff>
    </xdr:to>
    <xdr:pic>
      <xdr:nvPicPr>
        <xdr:cNvPr id="2" name="Imagem 1">
          <a:extLst>
            <a:ext uri="{FF2B5EF4-FFF2-40B4-BE49-F238E27FC236}">
              <a16:creationId xmlns:a16="http://schemas.microsoft.com/office/drawing/2014/main" id="{89DCBE1D-DB2B-45CC-9F84-85D1716C1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86283" y="514949"/>
          <a:ext cx="406246" cy="5816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247650</xdr:colOff>
      <xdr:row>3</xdr:row>
      <xdr:rowOff>66675</xdr:rowOff>
    </xdr:from>
    <xdr:to>
      <xdr:col>11</xdr:col>
      <xdr:colOff>477218</xdr:colOff>
      <xdr:row>21</xdr:row>
      <xdr:rowOff>152819</xdr:rowOff>
    </xdr:to>
    <xdr:pic>
      <xdr:nvPicPr>
        <xdr:cNvPr id="2" name="Imagem 1">
          <a:extLst>
            <a:ext uri="{FF2B5EF4-FFF2-40B4-BE49-F238E27FC236}">
              <a16:creationId xmlns:a16="http://schemas.microsoft.com/office/drawing/2014/main" id="{69A1E6B6-99F4-49DB-8941-3250FD6EE98F}"/>
            </a:ext>
          </a:extLst>
        </xdr:cNvPr>
        <xdr:cNvPicPr>
          <a:picLocks noChangeAspect="1"/>
        </xdr:cNvPicPr>
      </xdr:nvPicPr>
      <xdr:blipFill>
        <a:blip xmlns:r="http://schemas.openxmlformats.org/officeDocument/2006/relationships" r:embed="rId1"/>
        <a:stretch>
          <a:fillRect/>
        </a:stretch>
      </xdr:blipFill>
      <xdr:spPr>
        <a:xfrm>
          <a:off x="247650" y="569595"/>
          <a:ext cx="6935168" cy="3103664"/>
        </a:xfrm>
        <a:prstGeom prst="rect">
          <a:avLst/>
        </a:prstGeom>
      </xdr:spPr>
    </xdr:pic>
    <xdr:clientData/>
  </xdr:twoCellAnchor>
  <xdr:twoCellAnchor editAs="oneCell">
    <xdr:from>
      <xdr:col>0</xdr:col>
      <xdr:colOff>361950</xdr:colOff>
      <xdr:row>20</xdr:row>
      <xdr:rowOff>38100</xdr:rowOff>
    </xdr:from>
    <xdr:to>
      <xdr:col>11</xdr:col>
      <xdr:colOff>885</xdr:colOff>
      <xdr:row>44</xdr:row>
      <xdr:rowOff>124379</xdr:rowOff>
    </xdr:to>
    <xdr:pic>
      <xdr:nvPicPr>
        <xdr:cNvPr id="3" name="Imagem 2">
          <a:extLst>
            <a:ext uri="{FF2B5EF4-FFF2-40B4-BE49-F238E27FC236}">
              <a16:creationId xmlns:a16="http://schemas.microsoft.com/office/drawing/2014/main" id="{55D94F2D-05D0-4D62-96AE-1D624E0E30AC}"/>
            </a:ext>
          </a:extLst>
        </xdr:cNvPr>
        <xdr:cNvPicPr>
          <a:picLocks noChangeAspect="1"/>
        </xdr:cNvPicPr>
      </xdr:nvPicPr>
      <xdr:blipFill>
        <a:blip xmlns:r="http://schemas.openxmlformats.org/officeDocument/2006/relationships" r:embed="rId2"/>
        <a:stretch>
          <a:fillRect/>
        </a:stretch>
      </xdr:blipFill>
      <xdr:spPr>
        <a:xfrm>
          <a:off x="361950" y="3390900"/>
          <a:ext cx="6344535" cy="4109639"/>
        </a:xfrm>
        <a:prstGeom prst="rect">
          <a:avLst/>
        </a:prstGeom>
      </xdr:spPr>
    </xdr:pic>
    <xdr:clientData/>
  </xdr:twoCellAnchor>
  <xdr:twoCellAnchor editAs="oneCell">
    <xdr:from>
      <xdr:col>0</xdr:col>
      <xdr:colOff>392206</xdr:colOff>
      <xdr:row>47</xdr:row>
      <xdr:rowOff>78443</xdr:rowOff>
    </xdr:from>
    <xdr:to>
      <xdr:col>10</xdr:col>
      <xdr:colOff>535952</xdr:colOff>
      <xdr:row>58</xdr:row>
      <xdr:rowOff>64683</xdr:rowOff>
    </xdr:to>
    <xdr:pic>
      <xdr:nvPicPr>
        <xdr:cNvPr id="4" name="Imagem 3">
          <a:extLst>
            <a:ext uri="{FF2B5EF4-FFF2-40B4-BE49-F238E27FC236}">
              <a16:creationId xmlns:a16="http://schemas.microsoft.com/office/drawing/2014/main" id="{6EB5A336-CF52-45A2-AC8A-233775CB0FBD}"/>
            </a:ext>
          </a:extLst>
        </xdr:cNvPr>
        <xdr:cNvPicPr>
          <a:picLocks noChangeAspect="1"/>
        </xdr:cNvPicPr>
      </xdr:nvPicPr>
      <xdr:blipFill>
        <a:blip xmlns:r="http://schemas.openxmlformats.org/officeDocument/2006/relationships" r:embed="rId3"/>
        <a:stretch>
          <a:fillRect/>
        </a:stretch>
      </xdr:blipFill>
      <xdr:spPr>
        <a:xfrm>
          <a:off x="392206" y="7957523"/>
          <a:ext cx="6239746" cy="1830280"/>
        </a:xfrm>
        <a:prstGeom prst="rect">
          <a:avLst/>
        </a:prstGeom>
      </xdr:spPr>
    </xdr:pic>
    <xdr:clientData/>
  </xdr:twoCellAnchor>
  <xdr:twoCellAnchor editAs="oneCell">
    <xdr:from>
      <xdr:col>0</xdr:col>
      <xdr:colOff>280147</xdr:colOff>
      <xdr:row>56</xdr:row>
      <xdr:rowOff>156881</xdr:rowOff>
    </xdr:from>
    <xdr:to>
      <xdr:col>11</xdr:col>
      <xdr:colOff>187494</xdr:colOff>
      <xdr:row>70</xdr:row>
      <xdr:rowOff>94426</xdr:rowOff>
    </xdr:to>
    <xdr:pic>
      <xdr:nvPicPr>
        <xdr:cNvPr id="5" name="Imagem 4">
          <a:extLst>
            <a:ext uri="{FF2B5EF4-FFF2-40B4-BE49-F238E27FC236}">
              <a16:creationId xmlns:a16="http://schemas.microsoft.com/office/drawing/2014/main" id="{122A237A-080F-4485-80EE-B951181C3C86}"/>
            </a:ext>
          </a:extLst>
        </xdr:cNvPr>
        <xdr:cNvPicPr>
          <a:picLocks noChangeAspect="1"/>
        </xdr:cNvPicPr>
      </xdr:nvPicPr>
      <xdr:blipFill>
        <a:blip xmlns:r="http://schemas.openxmlformats.org/officeDocument/2006/relationships" r:embed="rId4"/>
        <a:stretch>
          <a:fillRect/>
        </a:stretch>
      </xdr:blipFill>
      <xdr:spPr>
        <a:xfrm>
          <a:off x="280147" y="9544721"/>
          <a:ext cx="6612947" cy="2284505"/>
        </a:xfrm>
        <a:prstGeom prst="rect">
          <a:avLst/>
        </a:prstGeom>
      </xdr:spPr>
    </xdr:pic>
    <xdr:clientData/>
  </xdr:twoCellAnchor>
  <xdr:twoCellAnchor editAs="oneCell">
    <xdr:from>
      <xdr:col>0</xdr:col>
      <xdr:colOff>212912</xdr:colOff>
      <xdr:row>72</xdr:row>
      <xdr:rowOff>112059</xdr:rowOff>
    </xdr:from>
    <xdr:to>
      <xdr:col>10</xdr:col>
      <xdr:colOff>592008</xdr:colOff>
      <xdr:row>85</xdr:row>
      <xdr:rowOff>44538</xdr:rowOff>
    </xdr:to>
    <xdr:pic>
      <xdr:nvPicPr>
        <xdr:cNvPr id="6" name="Imagem 5">
          <a:extLst>
            <a:ext uri="{FF2B5EF4-FFF2-40B4-BE49-F238E27FC236}">
              <a16:creationId xmlns:a16="http://schemas.microsoft.com/office/drawing/2014/main" id="{5524F949-5A61-4C65-9D3E-5560CDA83499}"/>
            </a:ext>
          </a:extLst>
        </xdr:cNvPr>
        <xdr:cNvPicPr>
          <a:picLocks noChangeAspect="1"/>
        </xdr:cNvPicPr>
      </xdr:nvPicPr>
      <xdr:blipFill>
        <a:blip xmlns:r="http://schemas.openxmlformats.org/officeDocument/2006/relationships" r:embed="rId5"/>
        <a:stretch>
          <a:fillRect/>
        </a:stretch>
      </xdr:blipFill>
      <xdr:spPr>
        <a:xfrm>
          <a:off x="212912" y="12182139"/>
          <a:ext cx="6475096" cy="2111799"/>
        </a:xfrm>
        <a:prstGeom prst="rect">
          <a:avLst/>
        </a:prstGeom>
      </xdr:spPr>
    </xdr:pic>
    <xdr:clientData/>
  </xdr:twoCellAnchor>
  <xdr:twoCellAnchor editAs="oneCell">
    <xdr:from>
      <xdr:col>0</xdr:col>
      <xdr:colOff>0</xdr:colOff>
      <xdr:row>82</xdr:row>
      <xdr:rowOff>145676</xdr:rowOff>
    </xdr:from>
    <xdr:to>
      <xdr:col>11</xdr:col>
      <xdr:colOff>50242</xdr:colOff>
      <xdr:row>95</xdr:row>
      <xdr:rowOff>125787</xdr:rowOff>
    </xdr:to>
    <xdr:pic>
      <xdr:nvPicPr>
        <xdr:cNvPr id="7" name="Imagem 6">
          <a:extLst>
            <a:ext uri="{FF2B5EF4-FFF2-40B4-BE49-F238E27FC236}">
              <a16:creationId xmlns:a16="http://schemas.microsoft.com/office/drawing/2014/main" id="{3D1A2E39-227C-4722-817E-86BAC27B2524}"/>
            </a:ext>
          </a:extLst>
        </xdr:cNvPr>
        <xdr:cNvPicPr>
          <a:picLocks noChangeAspect="1"/>
        </xdr:cNvPicPr>
      </xdr:nvPicPr>
      <xdr:blipFill>
        <a:blip xmlns:r="http://schemas.openxmlformats.org/officeDocument/2006/relationships" r:embed="rId6"/>
        <a:stretch>
          <a:fillRect/>
        </a:stretch>
      </xdr:blipFill>
      <xdr:spPr>
        <a:xfrm>
          <a:off x="0" y="13892156"/>
          <a:ext cx="6755842" cy="2159431"/>
        </a:xfrm>
        <a:prstGeom prst="rect">
          <a:avLst/>
        </a:prstGeom>
      </xdr:spPr>
    </xdr:pic>
    <xdr:clientData/>
  </xdr:twoCellAnchor>
  <xdr:twoCellAnchor editAs="oneCell">
    <xdr:from>
      <xdr:col>0</xdr:col>
      <xdr:colOff>0</xdr:colOff>
      <xdr:row>96</xdr:row>
      <xdr:rowOff>123265</xdr:rowOff>
    </xdr:from>
    <xdr:to>
      <xdr:col>11</xdr:col>
      <xdr:colOff>50242</xdr:colOff>
      <xdr:row>119</xdr:row>
      <xdr:rowOff>58766</xdr:rowOff>
    </xdr:to>
    <xdr:pic>
      <xdr:nvPicPr>
        <xdr:cNvPr id="8" name="Imagem 7">
          <a:extLst>
            <a:ext uri="{FF2B5EF4-FFF2-40B4-BE49-F238E27FC236}">
              <a16:creationId xmlns:a16="http://schemas.microsoft.com/office/drawing/2014/main" id="{56C0777D-B524-4FC9-A7DE-77105DA826F8}"/>
            </a:ext>
          </a:extLst>
        </xdr:cNvPr>
        <xdr:cNvPicPr>
          <a:picLocks noChangeAspect="1"/>
        </xdr:cNvPicPr>
      </xdr:nvPicPr>
      <xdr:blipFill>
        <a:blip xmlns:r="http://schemas.openxmlformats.org/officeDocument/2006/relationships" r:embed="rId7"/>
        <a:stretch>
          <a:fillRect/>
        </a:stretch>
      </xdr:blipFill>
      <xdr:spPr>
        <a:xfrm>
          <a:off x="0" y="16216705"/>
          <a:ext cx="6755842" cy="379122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19050</xdr:colOff>
      <xdr:row>3</xdr:row>
      <xdr:rowOff>95250</xdr:rowOff>
    </xdr:from>
    <xdr:to>
      <xdr:col>17</xdr:col>
      <xdr:colOff>200025</xdr:colOff>
      <xdr:row>37</xdr:row>
      <xdr:rowOff>38801</xdr:rowOff>
    </xdr:to>
    <xdr:pic>
      <xdr:nvPicPr>
        <xdr:cNvPr id="2" name="Imagem 1">
          <a:extLst>
            <a:ext uri="{FF2B5EF4-FFF2-40B4-BE49-F238E27FC236}">
              <a16:creationId xmlns:a16="http://schemas.microsoft.com/office/drawing/2014/main" id="{4BF29005-743F-4F90-9E10-B8AEB98A0F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67050" y="598170"/>
          <a:ext cx="7496175" cy="56433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464820</xdr:colOff>
      <xdr:row>13</xdr:row>
      <xdr:rowOff>1409700</xdr:rowOff>
    </xdr:from>
    <xdr:to>
      <xdr:col>3</xdr:col>
      <xdr:colOff>335280</xdr:colOff>
      <xdr:row>13</xdr:row>
      <xdr:rowOff>1409700</xdr:rowOff>
    </xdr:to>
    <xdr:sp macro="" textlink="">
      <xdr:nvSpPr>
        <xdr:cNvPr id="2" name="Line 1">
          <a:extLst>
            <a:ext uri="{FF2B5EF4-FFF2-40B4-BE49-F238E27FC236}">
              <a16:creationId xmlns:a16="http://schemas.microsoft.com/office/drawing/2014/main" id="{5FC09EE1-C40E-49E0-BC17-BDAA7D824356}"/>
            </a:ext>
          </a:extLst>
        </xdr:cNvPr>
        <xdr:cNvSpPr>
          <a:spLocks noChangeShapeType="1"/>
        </xdr:cNvSpPr>
      </xdr:nvSpPr>
      <xdr:spPr bwMode="auto">
        <a:xfrm>
          <a:off x="525780" y="3870960"/>
          <a:ext cx="112014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464820</xdr:colOff>
      <xdr:row>13</xdr:row>
      <xdr:rowOff>7620</xdr:rowOff>
    </xdr:from>
    <xdr:to>
      <xdr:col>1</xdr:col>
      <xdr:colOff>297180</xdr:colOff>
      <xdr:row>13</xdr:row>
      <xdr:rowOff>1409700</xdr:rowOff>
    </xdr:to>
    <xdr:sp macro="" textlink="">
      <xdr:nvSpPr>
        <xdr:cNvPr id="3" name="Line 2">
          <a:extLst>
            <a:ext uri="{FF2B5EF4-FFF2-40B4-BE49-F238E27FC236}">
              <a16:creationId xmlns:a16="http://schemas.microsoft.com/office/drawing/2014/main" id="{0604F61F-41EE-41EA-BA88-5BC79644E90C}"/>
            </a:ext>
          </a:extLst>
        </xdr:cNvPr>
        <xdr:cNvSpPr>
          <a:spLocks noChangeShapeType="1"/>
        </xdr:cNvSpPr>
      </xdr:nvSpPr>
      <xdr:spPr bwMode="auto">
        <a:xfrm flipV="1">
          <a:off x="525780" y="2468880"/>
          <a:ext cx="0" cy="14020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285749</xdr:colOff>
      <xdr:row>0</xdr:row>
      <xdr:rowOff>138111</xdr:rowOff>
    </xdr:from>
    <xdr:to>
      <xdr:col>17</xdr:col>
      <xdr:colOff>438149</xdr:colOff>
      <xdr:row>16</xdr:row>
      <xdr:rowOff>57150</xdr:rowOff>
    </xdr:to>
    <xdr:graphicFrame macro="">
      <xdr:nvGraphicFramePr>
        <xdr:cNvPr id="2" name="Chart 1">
          <a:extLst>
            <a:ext uri="{FF2B5EF4-FFF2-40B4-BE49-F238E27FC236}">
              <a16:creationId xmlns:a16="http://schemas.microsoft.com/office/drawing/2014/main" id="{59BFDAF0-30DD-4081-BCB7-822902870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321621</xdr:colOff>
      <xdr:row>1</xdr:row>
      <xdr:rowOff>161782</xdr:rowOff>
    </xdr:from>
    <xdr:to>
      <xdr:col>21</xdr:col>
      <xdr:colOff>333375</xdr:colOff>
      <xdr:row>13</xdr:row>
      <xdr:rowOff>107974</xdr:rowOff>
    </xdr:to>
    <xdr:pic>
      <xdr:nvPicPr>
        <xdr:cNvPr id="3" name="Imagem 2">
          <a:extLst>
            <a:ext uri="{FF2B5EF4-FFF2-40B4-BE49-F238E27FC236}">
              <a16:creationId xmlns:a16="http://schemas.microsoft.com/office/drawing/2014/main" id="{E19D89A3-EC57-4F3E-9C81-3FBFF2C7C55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1591601" y="344662"/>
          <a:ext cx="1931994" cy="2506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220980</xdr:colOff>
      <xdr:row>1</xdr:row>
      <xdr:rowOff>149361</xdr:rowOff>
    </xdr:from>
    <xdr:to>
      <xdr:col>5</xdr:col>
      <xdr:colOff>533400</xdr:colOff>
      <xdr:row>9</xdr:row>
      <xdr:rowOff>22677</xdr:rowOff>
    </xdr:to>
    <xdr:pic>
      <xdr:nvPicPr>
        <xdr:cNvPr id="2" name="Imagem 1">
          <a:extLst>
            <a:ext uri="{FF2B5EF4-FFF2-40B4-BE49-F238E27FC236}">
              <a16:creationId xmlns:a16="http://schemas.microsoft.com/office/drawing/2014/main" id="{5D940A31-9999-4E40-A36D-40BEA7E5B2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6263640" y="332241"/>
          <a:ext cx="952500" cy="13363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257175</xdr:colOff>
      <xdr:row>0</xdr:row>
      <xdr:rowOff>95250</xdr:rowOff>
    </xdr:from>
    <xdr:to>
      <xdr:col>3</xdr:col>
      <xdr:colOff>1228725</xdr:colOff>
      <xdr:row>4</xdr:row>
      <xdr:rowOff>0</xdr:rowOff>
    </xdr:to>
    <xdr:pic>
      <xdr:nvPicPr>
        <xdr:cNvPr id="2" name="Imagem 1" descr="Logotipo De Saúde E Bem Estar Design De Logotipo De Centro ...">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00100" y="95250"/>
          <a:ext cx="971550" cy="1077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eber/Downloads/Analise%20de%20Stakeholder%20Cannoli%20Intelligenc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Eduardo/Dropbox/BDS%20-%20Projeto%20B3/Portfolio%20de%20Projetos.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lexa\AppData\Local\Microsoft\Windows\INetCache\IE\MBHM0Y1S\WBS-CANNOLI-INTELLIGENCE_Gestao_custo%5b1%5d.xlsx" TargetMode="External"/><Relationship Id="rId1" Type="http://schemas.openxmlformats.org/officeDocument/2006/relationships/externalLinkPath" Target="/Users/alexa/AppData/Local/Microsoft/Windows/INetCache/IE/MBHM0Y1S/WBS-CANNOLI-INTELLIGENCE_Gestao_custo%5b1%5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alexa\Downloads\Se&#231;&#227;o%2005-1%20Planilha%20de%20gest&#227;o%20de%20risco%20-%20finalizada.xls" TargetMode="External"/><Relationship Id="rId1" Type="http://schemas.openxmlformats.org/officeDocument/2006/relationships/externalLinkPath" Target="/Users/alexa/Downloads/Se&#231;&#227;o%2005-1%20Planilha%20de%20gest&#227;o%20de%20risco%20-%20finalizad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DeProjeto"/>
      <sheetName val="Sobre"/>
    </sheetNames>
    <sheetDataSet>
      <sheetData sheetId="0">
        <row r="8">
          <cell r="H8"/>
        </row>
        <row r="9">
          <cell r="E9">
            <v>45174</v>
          </cell>
          <cell r="F9">
            <v>45177</v>
          </cell>
        </row>
        <row r="10">
          <cell r="E10">
            <v>45177</v>
          </cell>
          <cell r="F10">
            <v>45179</v>
          </cell>
          <cell r="H10">
            <v>3</v>
          </cell>
        </row>
        <row r="11">
          <cell r="E11">
            <v>45179</v>
          </cell>
          <cell r="F11">
            <v>45183</v>
          </cell>
          <cell r="H11">
            <v>5</v>
          </cell>
        </row>
        <row r="12">
          <cell r="E12">
            <v>45183</v>
          </cell>
          <cell r="F12">
            <v>45188</v>
          </cell>
          <cell r="H12">
            <v>6</v>
          </cell>
        </row>
        <row r="13">
          <cell r="E13">
            <v>45178</v>
          </cell>
          <cell r="F13">
            <v>45180</v>
          </cell>
          <cell r="H13">
            <v>3</v>
          </cell>
        </row>
        <row r="14">
          <cell r="H14"/>
        </row>
        <row r="15">
          <cell r="E15">
            <v>45179</v>
          </cell>
          <cell r="F15">
            <v>45183</v>
          </cell>
          <cell r="H15">
            <v>5</v>
          </cell>
        </row>
        <row r="16">
          <cell r="E16">
            <v>45181</v>
          </cell>
          <cell r="F16">
            <v>45186</v>
          </cell>
          <cell r="H16">
            <v>6</v>
          </cell>
        </row>
        <row r="17">
          <cell r="E17">
            <v>45186</v>
          </cell>
          <cell r="F17">
            <v>45189</v>
          </cell>
          <cell r="H17">
            <v>4</v>
          </cell>
        </row>
        <row r="18">
          <cell r="E18">
            <v>45186</v>
          </cell>
          <cell r="F18">
            <v>45188</v>
          </cell>
          <cell r="H18">
            <v>3</v>
          </cell>
        </row>
        <row r="19">
          <cell r="E19">
            <v>45186</v>
          </cell>
          <cell r="F19">
            <v>45189</v>
          </cell>
          <cell r="H19">
            <v>4</v>
          </cell>
        </row>
        <row r="20">
          <cell r="H20"/>
        </row>
        <row r="21">
          <cell r="E21">
            <v>45189</v>
          </cell>
          <cell r="F21">
            <v>45194</v>
          </cell>
          <cell r="H21">
            <v>6</v>
          </cell>
        </row>
        <row r="22">
          <cell r="E22">
            <v>45195</v>
          </cell>
          <cell r="F22">
            <v>45199</v>
          </cell>
          <cell r="H22">
            <v>5</v>
          </cell>
        </row>
        <row r="23">
          <cell r="E23">
            <v>45200</v>
          </cell>
          <cell r="F23">
            <v>45205</v>
          </cell>
          <cell r="H23">
            <v>6</v>
          </cell>
        </row>
        <row r="24">
          <cell r="E24">
            <v>45206</v>
          </cell>
          <cell r="F24">
            <v>45210</v>
          </cell>
          <cell r="H24">
            <v>5</v>
          </cell>
        </row>
        <row r="25">
          <cell r="E25">
            <v>45200</v>
          </cell>
          <cell r="F25">
            <v>45204</v>
          </cell>
          <cell r="H25">
            <v>5</v>
          </cell>
        </row>
        <row r="26">
          <cell r="H26"/>
        </row>
        <row r="27">
          <cell r="E27" t="str">
            <v>data</v>
          </cell>
          <cell r="F27" t="str">
            <v>data</v>
          </cell>
          <cell r="H27" t="e">
            <v>#VALUE!</v>
          </cell>
        </row>
        <row r="28">
          <cell r="E28" t="str">
            <v>data</v>
          </cell>
          <cell r="F28" t="str">
            <v>data</v>
          </cell>
          <cell r="H28" t="e">
            <v>#VALUE!</v>
          </cell>
        </row>
        <row r="29">
          <cell r="E29" t="str">
            <v>data</v>
          </cell>
          <cell r="F29" t="str">
            <v>data</v>
          </cell>
          <cell r="H29" t="e">
            <v>#VALUE!</v>
          </cell>
        </row>
        <row r="30">
          <cell r="E30" t="str">
            <v>data</v>
          </cell>
          <cell r="F30" t="str">
            <v>data</v>
          </cell>
          <cell r="H30" t="e">
            <v>#VALUE!</v>
          </cell>
        </row>
        <row r="31">
          <cell r="E31" t="str">
            <v>data</v>
          </cell>
          <cell r="F31" t="str">
            <v>data</v>
          </cell>
          <cell r="H31" t="e">
            <v>#VALUE!</v>
          </cell>
        </row>
        <row r="32">
          <cell r="H32"/>
        </row>
        <row r="33">
          <cell r="H33"/>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de Gantt"/>
      <sheetName val="SAM SRM"/>
      <sheetName val="PV_dependência"/>
      <sheetName val="Cronograma_de_Custos (2)"/>
    </sheetNames>
    <sheetDataSet>
      <sheetData sheetId="0">
        <row r="5">
          <cell r="G5">
            <v>45160</v>
          </cell>
        </row>
        <row r="6">
          <cell r="G6">
            <v>1</v>
          </cell>
        </row>
      </sheetData>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AB5" t="str">
            <v>Diária</v>
          </cell>
        </row>
        <row r="6">
          <cell r="AB6" t="str">
            <v>Semanal</v>
          </cell>
        </row>
        <row r="7">
          <cell r="AB7" t="str">
            <v>Bissemanal</v>
          </cell>
        </row>
        <row r="8">
          <cell r="AB8" t="str">
            <v>Mensal</v>
          </cell>
        </row>
        <row r="15">
          <cell r="D15" t="str">
            <v>Pt-br</v>
          </cell>
          <cell r="E15" t="str">
            <v>Inglês</v>
          </cell>
        </row>
        <row r="24">
          <cell r="C24" t="str">
            <v>Cliente</v>
          </cell>
        </row>
        <row r="25">
          <cell r="C25" t="str">
            <v>Interno</v>
          </cell>
        </row>
        <row r="26">
          <cell r="C26" t="str">
            <v>Teste</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áfico de Gantt"/>
      <sheetName val="Gestão de Custo"/>
      <sheetName val="Orcado"/>
      <sheetName val="Realizado"/>
      <sheetName val="Gráfico -Status"/>
      <sheetName val="Param"/>
      <sheetName val="PV_dependência"/>
      <sheetName val="Cronograma_de_Custos (2)"/>
    </sheetNames>
    <sheetDataSet>
      <sheetData sheetId="0"/>
      <sheetData sheetId="1"/>
      <sheetData sheetId="2">
        <row r="2">
          <cell r="B2" t="str">
            <v>Identificação do Projeto</v>
          </cell>
        </row>
        <row r="3">
          <cell r="E3">
            <v>45884</v>
          </cell>
          <cell r="F3">
            <v>45915</v>
          </cell>
          <cell r="G3">
            <v>45945</v>
          </cell>
          <cell r="H3">
            <v>45976</v>
          </cell>
        </row>
        <row r="4">
          <cell r="D4">
            <v>0</v>
          </cell>
          <cell r="E4">
            <v>1</v>
          </cell>
          <cell r="F4">
            <v>2</v>
          </cell>
          <cell r="G4">
            <v>3</v>
          </cell>
          <cell r="H4">
            <v>4</v>
          </cell>
        </row>
        <row r="5">
          <cell r="D5">
            <v>86420</v>
          </cell>
          <cell r="E5">
            <v>20461.95</v>
          </cell>
          <cell r="F5">
            <v>22158.145</v>
          </cell>
          <cell r="G5">
            <v>21223.959500000001</v>
          </cell>
          <cell r="H5">
            <v>22576.355450000003</v>
          </cell>
        </row>
        <row r="9">
          <cell r="B9" t="str">
            <v>Iniciação</v>
          </cell>
        </row>
        <row r="11">
          <cell r="B11" t="str">
            <v>Planejamento</v>
          </cell>
        </row>
        <row r="31">
          <cell r="B31" t="str">
            <v>Custo de Implementação</v>
          </cell>
        </row>
        <row r="32">
          <cell r="B32" t="str">
            <v>Custo da Operação</v>
          </cell>
        </row>
        <row r="33">
          <cell r="B33" t="str">
            <v>Custos de Treinamento</v>
          </cell>
        </row>
        <row r="34">
          <cell r="B34" t="str">
            <v>Custo</v>
          </cell>
        </row>
        <row r="35">
          <cell r="B35" t="str">
            <v>Custo</v>
          </cell>
        </row>
        <row r="36">
          <cell r="B36" t="str">
            <v>Custo</v>
          </cell>
        </row>
        <row r="37">
          <cell r="B37" t="str">
            <v>Custo</v>
          </cell>
        </row>
        <row r="38">
          <cell r="B38" t="str">
            <v>Custo</v>
          </cell>
        </row>
        <row r="39">
          <cell r="B39" t="str">
            <v>Custo</v>
          </cell>
        </row>
        <row r="40">
          <cell r="B40" t="str">
            <v>Custo</v>
          </cell>
        </row>
        <row r="41">
          <cell r="B41" t="str">
            <v>Custo</v>
          </cell>
        </row>
        <row r="42">
          <cell r="B42" t="str">
            <v>Custo</v>
          </cell>
        </row>
        <row r="43">
          <cell r="B43" t="str">
            <v>Custo</v>
          </cell>
        </row>
        <row r="44">
          <cell r="B44" t="str">
            <v>Outros custos</v>
          </cell>
        </row>
      </sheetData>
      <sheetData sheetId="3">
        <row r="4">
          <cell r="D4">
            <v>0</v>
          </cell>
          <cell r="E4">
            <v>1</v>
          </cell>
          <cell r="F4">
            <v>2</v>
          </cell>
          <cell r="G4">
            <v>3</v>
          </cell>
          <cell r="H4">
            <v>4</v>
          </cell>
        </row>
        <row r="5">
          <cell r="D5">
            <v>92333</v>
          </cell>
          <cell r="E5">
            <v>19895.07</v>
          </cell>
          <cell r="F5">
            <v>21884.577000000005</v>
          </cell>
          <cell r="G5">
            <v>24073.034700000004</v>
          </cell>
          <cell r="H5">
            <v>26480.338170000006</v>
          </cell>
        </row>
      </sheetData>
      <sheetData sheetId="4">
        <row r="3">
          <cell r="B3" t="str">
            <v>Mês</v>
          </cell>
          <cell r="E3" t="str">
            <v>Orçado</v>
          </cell>
          <cell r="F3" t="str">
            <v>Realizado</v>
          </cell>
        </row>
        <row r="4">
          <cell r="B4">
            <v>0</v>
          </cell>
          <cell r="E4">
            <v>86420</v>
          </cell>
          <cell r="F4">
            <v>92333</v>
          </cell>
        </row>
        <row r="5">
          <cell r="B5">
            <v>1</v>
          </cell>
          <cell r="E5">
            <v>106881.95</v>
          </cell>
          <cell r="F5">
            <v>112228.07</v>
          </cell>
        </row>
        <row r="6">
          <cell r="B6">
            <v>2</v>
          </cell>
          <cell r="E6">
            <v>129040.095</v>
          </cell>
          <cell r="F6">
            <v>134112.647</v>
          </cell>
        </row>
        <row r="7">
          <cell r="B7">
            <v>3</v>
          </cell>
          <cell r="E7">
            <v>150264.0545</v>
          </cell>
          <cell r="F7">
            <v>158185.68170000002</v>
          </cell>
        </row>
        <row r="8">
          <cell r="B8">
            <v>4</v>
          </cell>
          <cell r="E8">
            <v>172840.40995</v>
          </cell>
          <cell r="F8">
            <v>184666.01987000002</v>
          </cell>
        </row>
      </sheetData>
      <sheetData sheetId="5">
        <row r="4">
          <cell r="D4">
            <v>0.06</v>
          </cell>
        </row>
        <row r="17">
          <cell r="C17" t="str">
            <v>Cannoli Intelligence</v>
          </cell>
        </row>
        <row r="18">
          <cell r="C18">
            <v>45884</v>
          </cell>
        </row>
        <row r="19">
          <cell r="C19" t="str">
            <v>FECAP</v>
          </cell>
        </row>
      </sheetData>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Identificar"/>
      <sheetName val="Qualificar"/>
      <sheetName val="Quantificar"/>
      <sheetName val="Histórico de evolução(não)"/>
      <sheetName val="Sensibilidade ao Risco"/>
    </sheetNames>
    <sheetDataSet>
      <sheetData sheetId="0">
        <row r="6">
          <cell r="E6" t="str">
            <v>[CI]- Cannoli Intelligence</v>
          </cell>
        </row>
      </sheetData>
      <sheetData sheetId="1">
        <row r="4">
          <cell r="A4" t="str">
            <v>[CI]- Cannoli Intelligence</v>
          </cell>
        </row>
      </sheetData>
      <sheetData sheetId="2">
        <row r="2">
          <cell r="M2">
            <v>10000</v>
          </cell>
        </row>
        <row r="26">
          <cell r="K26" t="str">
            <v/>
          </cell>
        </row>
        <row r="27">
          <cell r="K27" t="str">
            <v/>
          </cell>
        </row>
      </sheetData>
      <sheetData sheetId="3">
        <row r="8">
          <cell r="G8">
            <v>10000</v>
          </cell>
        </row>
      </sheetData>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Alice Aparecida Guilherme" refreshedDate="45174.913077893521" createdVersion="1" refreshedVersion="4" recordCount="50" xr:uid="{00000000-000A-0000-FFFF-FFFF01000000}">
  <cacheSource type="worksheet">
    <worksheetSource ref="B9:K59" sheet="WBS_Detalhado (ordem etapas)"/>
  </cacheSource>
  <cacheFields count="8">
    <cacheField name="Ref" numFmtId="0">
      <sharedItems containsMixedTypes="1" containsNumber="1" containsInteger="1" minValue="1" maxValue="10" count="50">
        <n v="1"/>
        <s v="1.1"/>
        <s v="1.2"/>
        <s v="1.3"/>
        <n v="2"/>
        <s v="2.1"/>
        <s v="2.2"/>
        <s v="2.2.1"/>
        <s v="2.2.2"/>
        <s v="2.2.3"/>
        <s v="2.2.4"/>
        <s v="2.3"/>
        <n v="3"/>
        <s v="3.1"/>
        <s v="3.1.1"/>
        <s v="3.1.2"/>
        <s v="3.2"/>
        <s v="3.2.1"/>
        <s v="3.2.2"/>
        <n v="4"/>
        <s v="4.1"/>
        <s v="4.1.2"/>
        <s v="4.2"/>
        <s v="4.2.1"/>
        <s v="4.2.2"/>
        <s v="4.2.3"/>
        <n v="5"/>
        <s v="5.1"/>
        <s v="5.2"/>
        <s v="5.3"/>
        <n v="6"/>
        <s v="6.1"/>
        <s v="6.1.2"/>
        <s v="6.1.3"/>
        <n v="7"/>
        <s v="7.1.1"/>
        <s v="7.1.2"/>
        <s v="7.1.3"/>
        <n v="8"/>
        <s v="8.1.1"/>
        <s v="8.1.2"/>
        <s v="8.1.3"/>
        <n v="9"/>
        <s v="9.1.1"/>
        <s v="9.1.2"/>
        <s v="9.1.3"/>
        <n v="10"/>
        <s v="10.1.1"/>
        <s v="10.1.2"/>
        <s v="10.1.3"/>
      </sharedItems>
    </cacheField>
    <cacheField name="Etapas – Atividades - " numFmtId="0">
      <sharedItems count="49">
        <s v="Iniciação"/>
        <s v="Definir os objetivos do aplicativo e sua proposta de valor"/>
        <s v="Identificar as principais funcionalidades e recursos a serem incluídos"/>
        <s v="Formar uma equipe de desenvolvimento e design"/>
        <s v="Planejamento"/>
        <s v="Realizar uma análise de mercado para entender concorrentes e demandas"/>
        <s v="Definir os requisitos detalhados do aplicativo (escopo)"/>
        <s v="Dicas de saúde e bem-estar"/>
        <s v="Planos de exercícios físicos personalizados"/>
        <s v="Mapas com locais de academias e parques"/>
        <s v="Integração com sistemas de monitoramento de saúde"/>
        <s v="Criar um cronograma detalhado com marcos e prazos"/>
        <s v="Design e Prototipagem"/>
        <s v="Realizar o design da interface do usuário (UI)"/>
        <s v="Navegação simples entre as funcionalidades"/>
        <s v="Criar protótipos interativos para validar o fluxo de usuário"/>
        <s v=" Experiência do usuário (UX)"/>
        <s v="Interface limpa e intuitiva"/>
        <s v="Teste de UI / UX"/>
        <s v="Desenvolvimento"/>
        <s v="Desenvolver a estrutura do aplicativo"/>
        <s v="Front-end: Interface do usuário e interações"/>
        <s v="Implementar as funcionalidades principais"/>
        <s v="Módulo de dicas de saúde"/>
        <s v="Gerador de planos de exercícios"/>
        <s v="Integração com APIs de mapas para localização de academias e parques"/>
        <s v="Integrar o aplicativo com sistemas de monitoramento de saúde, como dispositivos wearable ou aplicativos de rastreamento"/>
        <s v="Garantir a segurança e privacidade dos dados do usuário"/>
        <s v="Testar a integração para assegurar que os dados são sincronizados corretamente"/>
        <s v="Testes"/>
        <s v="Realizar testes de qualidade e desempenho em diversas plataformas (iOS, Android)"/>
        <s v="Testar a usabilidade do aplicativo com usuários reais"/>
        <s v="Identificar e corrigir bugs e problemas de interface"/>
        <s v="Lançamento"/>
        <s v="Preparar a infraestrutura para o lançamento nas lojas de aplicativos (App Store, Google Play)"/>
        <s v="Criar materiais de marketing, como vídeos promocionais e descrições claras"/>
        <s v="Submeter o aplicativo para revisão nas lojas de aplicativos"/>
        <s v="Pós-lançamento"/>
        <s v="Monitorar o feedback dos usuários e analisar métricas de uso"/>
        <s v="Realizar atualizações periódicas para adicionar novas funcionalidades e melhorias"/>
        <s v="Oferecer suporte ao cliente para solucionar problemas e responder dúvidas"/>
        <s v="Marketing e Divulgação"/>
        <s v="Criar estratégias de marketing digital para aumentar a visibilidade do aplicativo"/>
        <s v="Colaborar com influenciadores de saúde e bem-estar para promoção"/>
        <s v="Realizar campanhas de mídia social e anúncios online"/>
        <s v="Avaliação e Aperfeiçoamento"/>
        <s v="Realizar análises regulares sobre o desempenho do aplicativo"/>
        <s v="Explorar parcerias com empresas relacionadas à saúde e bem-estar"/>
        <s v="Avaliar a possibilidade de oferecer versões premium ou modelos de assinatura"/>
      </sharedItems>
    </cacheField>
    <cacheField name="Dependência" numFmtId="0">
      <sharedItems containsBlank="1" count="36">
        <m/>
        <s v="1.1"/>
        <s v="1.3"/>
        <s v="2.1"/>
        <s v="2.2"/>
        <s v="2.3"/>
        <s v="3.1"/>
        <s v="3.1.1"/>
        <s v="3.1.2"/>
        <s v="3.2"/>
        <s v="3.2.2"/>
        <s v="3.2.1"/>
        <s v="4.1"/>
        <s v="4.1.2"/>
        <s v="4.2"/>
        <s v="4.2.1"/>
        <s v="4.2.2"/>
        <s v="4.2.3"/>
        <s v="5.1"/>
        <s v="5.2"/>
        <s v="5.3"/>
        <s v="6.1"/>
        <s v="6.1.2"/>
        <s v="6.1.3"/>
        <s v="7.1.1"/>
        <s v="7.1.2"/>
        <s v="7.1.3"/>
        <s v="8.1.1"/>
        <s v="8.1.2"/>
        <s v="8.1.3"/>
        <s v="9.1.1"/>
        <s v="9.1.2"/>
        <s v="9.1.3"/>
        <s v="10.1.1"/>
        <s v="10.1.2"/>
        <s v="10.1.3"/>
      </sharedItems>
    </cacheField>
    <cacheField name="Duração em semanas" numFmtId="0">
      <sharedItems containsString="0" containsBlank="1" containsNumber="1" containsInteger="1" minValue="1" maxValue="2"/>
    </cacheField>
    <cacheField name="Conclusão" numFmtId="0">
      <sharedItems containsBlank="1"/>
    </cacheField>
    <cacheField name="Responsável" numFmtId="0">
      <sharedItems containsBlank="1" count="11">
        <m/>
        <s v="GERENTE DE PROJETO"/>
        <s v="DESIGN"/>
        <s v="DESENVOLVIMENTO"/>
        <s v="SEGURANÇA"/>
        <s v="QUALIDADE"/>
        <s v="UX"/>
        <s v="REDES"/>
        <s v="COMERCIAL"/>
        <s v="EQUIPE TÉCNICA"/>
        <s v="DESEMPENHO"/>
      </sharedItems>
    </cacheField>
    <cacheField name="Recursos                                    " numFmtId="0">
      <sharedItems containsBlank="1"/>
    </cacheField>
    <cacheField name="Custos" numFmtId="0">
      <sharedItems containsString="0" containsBlank="1" containsNumber="1" containsInteger="1" minValue="200" maxValue="3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x v="0"/>
    <x v="0"/>
    <m/>
    <m/>
    <x v="0"/>
    <m/>
    <m/>
  </r>
  <r>
    <x v="1"/>
    <x v="1"/>
    <x v="1"/>
    <n v="1"/>
    <s v="1ª"/>
    <x v="1"/>
    <s v="Pessoas"/>
    <n v="1000"/>
  </r>
  <r>
    <x v="2"/>
    <x v="2"/>
    <x v="1"/>
    <n v="1"/>
    <s v="1ª"/>
    <x v="1"/>
    <s v="Pessoas"/>
    <n v="2000"/>
  </r>
  <r>
    <x v="3"/>
    <x v="3"/>
    <x v="1"/>
    <n v="1"/>
    <s v="1ª"/>
    <x v="1"/>
    <s v="Pessoas"/>
    <n v="1000"/>
  </r>
  <r>
    <x v="4"/>
    <x v="4"/>
    <x v="2"/>
    <m/>
    <m/>
    <x v="0"/>
    <m/>
    <m/>
  </r>
  <r>
    <x v="5"/>
    <x v="5"/>
    <x v="3"/>
    <n v="1"/>
    <s v="3ª"/>
    <x v="1"/>
    <s v="Pessoas"/>
    <n v="2000"/>
  </r>
  <r>
    <x v="6"/>
    <x v="6"/>
    <x v="2"/>
    <n v="1"/>
    <s v="3ª"/>
    <x v="1"/>
    <s v="Pessoas"/>
    <n v="700"/>
  </r>
  <r>
    <x v="7"/>
    <x v="7"/>
    <x v="4"/>
    <n v="1"/>
    <s v="4ª"/>
    <x v="1"/>
    <s v="Pessoas"/>
    <n v="500"/>
  </r>
  <r>
    <x v="8"/>
    <x v="8"/>
    <x v="4"/>
    <n v="1"/>
    <s v="4ª"/>
    <x v="1"/>
    <s v="Pessoas"/>
    <n v="1000"/>
  </r>
  <r>
    <x v="9"/>
    <x v="9"/>
    <x v="4"/>
    <n v="1"/>
    <s v="4ª"/>
    <x v="1"/>
    <s v="Pessoas"/>
    <n v="800"/>
  </r>
  <r>
    <x v="10"/>
    <x v="10"/>
    <x v="4"/>
    <n v="1"/>
    <s v="4ª"/>
    <x v="1"/>
    <s v="Pessoas"/>
    <n v="200"/>
  </r>
  <r>
    <x v="11"/>
    <x v="11"/>
    <x v="4"/>
    <n v="2"/>
    <s v="5ª"/>
    <x v="1"/>
    <s v="Pessoas"/>
    <n v="400"/>
  </r>
  <r>
    <x v="12"/>
    <x v="12"/>
    <x v="5"/>
    <m/>
    <m/>
    <x v="0"/>
    <m/>
    <m/>
  </r>
  <r>
    <x v="13"/>
    <x v="13"/>
    <x v="2"/>
    <n v="1"/>
    <s v="4ª"/>
    <x v="2"/>
    <s v="Pessoas"/>
    <n v="2000"/>
  </r>
  <r>
    <x v="14"/>
    <x v="14"/>
    <x v="6"/>
    <n v="1"/>
    <s v="6ª"/>
    <x v="2"/>
    <s v="Pessoas"/>
    <n v="500"/>
  </r>
  <r>
    <x v="15"/>
    <x v="15"/>
    <x v="7"/>
    <n v="1"/>
    <s v="7ª"/>
    <x v="2"/>
    <s v="Pessoas"/>
    <n v="500"/>
  </r>
  <r>
    <x v="16"/>
    <x v="16"/>
    <x v="8"/>
    <n v="1"/>
    <s v="4ª"/>
    <x v="2"/>
    <s v="Pessoas"/>
    <n v="1000"/>
  </r>
  <r>
    <x v="17"/>
    <x v="17"/>
    <x v="9"/>
    <n v="2"/>
    <s v="6ª"/>
    <x v="2"/>
    <s v="Pessoas"/>
    <n v="500"/>
  </r>
  <r>
    <x v="18"/>
    <x v="18"/>
    <x v="10"/>
    <n v="2"/>
    <s v="6ª"/>
    <x v="2"/>
    <s v="Pessoas"/>
    <n v="700"/>
  </r>
  <r>
    <x v="19"/>
    <x v="19"/>
    <x v="11"/>
    <m/>
    <m/>
    <x v="0"/>
    <m/>
    <m/>
  </r>
  <r>
    <x v="20"/>
    <x v="20"/>
    <x v="12"/>
    <n v="2"/>
    <s v="5ª"/>
    <x v="3"/>
    <s v="Pessoas"/>
    <n v="500"/>
  </r>
  <r>
    <x v="21"/>
    <x v="21"/>
    <x v="13"/>
    <n v="1"/>
    <s v="6ª"/>
    <x v="3"/>
    <s v="Pessoas"/>
    <n v="5000"/>
  </r>
  <r>
    <x v="22"/>
    <x v="22"/>
    <x v="14"/>
    <n v="1"/>
    <s v="5ª"/>
    <x v="3"/>
    <s v="Pessoas"/>
    <n v="700"/>
  </r>
  <r>
    <x v="23"/>
    <x v="23"/>
    <x v="15"/>
    <n v="2"/>
    <s v="7ª"/>
    <x v="3"/>
    <s v="Pessoas"/>
    <n v="500"/>
  </r>
  <r>
    <x v="24"/>
    <x v="24"/>
    <x v="16"/>
    <n v="1"/>
    <s v="8ª"/>
    <x v="3"/>
    <s v="Pessoas"/>
    <n v="300"/>
  </r>
  <r>
    <x v="25"/>
    <x v="25"/>
    <x v="17"/>
    <n v="2"/>
    <s v="9ª"/>
    <x v="3"/>
    <s v="Pessoas"/>
    <n v="1000"/>
  </r>
  <r>
    <x v="26"/>
    <x v="10"/>
    <x v="0"/>
    <m/>
    <m/>
    <x v="0"/>
    <m/>
    <m/>
  </r>
  <r>
    <x v="27"/>
    <x v="26"/>
    <x v="18"/>
    <n v="2"/>
    <s v="12ª"/>
    <x v="4"/>
    <s v="Pessoas"/>
    <n v="3000"/>
  </r>
  <r>
    <x v="28"/>
    <x v="27"/>
    <x v="19"/>
    <n v="2"/>
    <s v="12ª"/>
    <x v="4"/>
    <s v="Pessoas"/>
    <n v="1000"/>
  </r>
  <r>
    <x v="29"/>
    <x v="28"/>
    <x v="20"/>
    <m/>
    <s v="12ª"/>
    <x v="4"/>
    <s v="Pessoas"/>
    <n v="1000"/>
  </r>
  <r>
    <x v="30"/>
    <x v="29"/>
    <x v="0"/>
    <m/>
    <m/>
    <x v="0"/>
    <m/>
    <m/>
  </r>
  <r>
    <x v="31"/>
    <x v="30"/>
    <x v="21"/>
    <n v="1"/>
    <s v="13ª"/>
    <x v="5"/>
    <s v="Pessoas"/>
    <n v="30000"/>
  </r>
  <r>
    <x v="32"/>
    <x v="31"/>
    <x v="22"/>
    <n v="1"/>
    <s v="13ª"/>
    <x v="6"/>
    <s v="Pessoas"/>
    <n v="700"/>
  </r>
  <r>
    <x v="33"/>
    <x v="32"/>
    <x v="23"/>
    <n v="1"/>
    <s v="13ª"/>
    <x v="4"/>
    <s v="Pessoas"/>
    <n v="500"/>
  </r>
  <r>
    <x v="34"/>
    <x v="33"/>
    <x v="0"/>
    <m/>
    <m/>
    <x v="0"/>
    <m/>
    <m/>
  </r>
  <r>
    <x v="35"/>
    <x v="34"/>
    <x v="24"/>
    <n v="2"/>
    <s v="14ª"/>
    <x v="7"/>
    <s v="Pessoas"/>
    <n v="15000"/>
  </r>
  <r>
    <x v="36"/>
    <x v="35"/>
    <x v="25"/>
    <n v="2"/>
    <s v="14ª"/>
    <x v="8"/>
    <s v="Pessoas"/>
    <n v="10000"/>
  </r>
  <r>
    <x v="37"/>
    <x v="36"/>
    <x v="26"/>
    <n v="2"/>
    <s v="14ª"/>
    <x v="8"/>
    <s v="Pessoas"/>
    <n v="10000"/>
  </r>
  <r>
    <x v="38"/>
    <x v="37"/>
    <x v="0"/>
    <m/>
    <m/>
    <x v="0"/>
    <m/>
    <m/>
  </r>
  <r>
    <x v="39"/>
    <x v="38"/>
    <x v="27"/>
    <n v="2"/>
    <s v="15ª"/>
    <x v="9"/>
    <s v="Pessoas"/>
    <n v="5000"/>
  </r>
  <r>
    <x v="40"/>
    <x v="39"/>
    <x v="28"/>
    <n v="2"/>
    <s v="15ª"/>
    <x v="9"/>
    <s v="Pessoas"/>
    <n v="4000"/>
  </r>
  <r>
    <x v="41"/>
    <x v="40"/>
    <x v="29"/>
    <n v="2"/>
    <s v="15ª"/>
    <x v="9"/>
    <s v="Pessoas"/>
    <n v="1000"/>
  </r>
  <r>
    <x v="42"/>
    <x v="41"/>
    <x v="0"/>
    <m/>
    <m/>
    <x v="0"/>
    <m/>
    <m/>
  </r>
  <r>
    <x v="43"/>
    <x v="42"/>
    <x v="30"/>
    <n v="2"/>
    <s v="16ª"/>
    <x v="9"/>
    <s v="Pessoas"/>
    <n v="10000"/>
  </r>
  <r>
    <x v="44"/>
    <x v="43"/>
    <x v="31"/>
    <n v="2"/>
    <s v="16ª"/>
    <x v="9"/>
    <s v="Pessoas"/>
    <n v="20000"/>
  </r>
  <r>
    <x v="45"/>
    <x v="44"/>
    <x v="32"/>
    <n v="2"/>
    <s v="16ª"/>
    <x v="9"/>
    <s v="Pessoas"/>
    <n v="10000"/>
  </r>
  <r>
    <x v="46"/>
    <x v="45"/>
    <x v="0"/>
    <m/>
    <m/>
    <x v="0"/>
    <m/>
    <m/>
  </r>
  <r>
    <x v="47"/>
    <x v="46"/>
    <x v="33"/>
    <n v="2"/>
    <s v="17ª"/>
    <x v="10"/>
    <s v="Pessoas"/>
    <n v="4000"/>
  </r>
  <r>
    <x v="48"/>
    <x v="47"/>
    <x v="34"/>
    <n v="2"/>
    <s v="17ª"/>
    <x v="8"/>
    <s v="Pessoas"/>
    <n v="1000"/>
  </r>
  <r>
    <x v="49"/>
    <x v="48"/>
    <x v="35"/>
    <n v="2"/>
    <s v="17ª"/>
    <x v="8"/>
    <s v="Pessoas"/>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Tabela dinâmica2" cacheId="0"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fieldListSortAscending="1">
  <location ref="A3:E55" firstHeaderRow="2" firstDataRow="2" firstDataCol="4"/>
  <pivotFields count="8">
    <pivotField axis="axisRow" compact="0" outline="0" showAll="0" includeNewItemsInFilter="1" defaultSubtotal="0">
      <items count="50">
        <item x="0"/>
        <item x="4"/>
        <item x="12"/>
        <item x="19"/>
        <item x="26"/>
        <item x="30"/>
        <item x="34"/>
        <item x="38"/>
        <item x="42"/>
        <item x="46"/>
        <item x="1"/>
        <item x="2"/>
        <item x="3"/>
        <item x="47"/>
        <item x="48"/>
        <item x="49"/>
        <item x="5"/>
        <item x="6"/>
        <item x="7"/>
        <item x="8"/>
        <item x="9"/>
        <item x="10"/>
        <item x="11"/>
        <item x="13"/>
        <item x="14"/>
        <item x="15"/>
        <item x="16"/>
        <item x="17"/>
        <item x="20"/>
        <item x="21"/>
        <item x="22"/>
        <item x="23"/>
        <item x="24"/>
        <item x="25"/>
        <item x="27"/>
        <item x="28"/>
        <item x="29"/>
        <item x="31"/>
        <item x="32"/>
        <item x="33"/>
        <item x="35"/>
        <item x="36"/>
        <item x="37"/>
        <item x="39"/>
        <item x="40"/>
        <item x="41"/>
        <item x="43"/>
        <item x="44"/>
        <item x="45"/>
        <item x="18"/>
      </items>
    </pivotField>
    <pivotField axis="axisRow" compact="0" outline="0" showAll="0" includeNewItemsInFilter="1" defaultSubtotal="0">
      <items count="49">
        <item x="16"/>
        <item x="45"/>
        <item x="48"/>
        <item x="43"/>
        <item x="42"/>
        <item x="35"/>
        <item x="15"/>
        <item x="11"/>
        <item x="1"/>
        <item x="6"/>
        <item x="20"/>
        <item x="19"/>
        <item x="12"/>
        <item x="7"/>
        <item x="47"/>
        <item x="3"/>
        <item x="21"/>
        <item x="27"/>
        <item x="24"/>
        <item x="2"/>
        <item x="32"/>
        <item x="22"/>
        <item x="0"/>
        <item x="25"/>
        <item x="10"/>
        <item x="26"/>
        <item x="17"/>
        <item x="33"/>
        <item x="9"/>
        <item x="41"/>
        <item x="23"/>
        <item x="38"/>
        <item x="14"/>
        <item x="40"/>
        <item x="4"/>
        <item x="8"/>
        <item x="37"/>
        <item x="34"/>
        <item x="46"/>
        <item x="39"/>
        <item x="44"/>
        <item x="13"/>
        <item x="30"/>
        <item x="5"/>
        <item x="36"/>
        <item x="28"/>
        <item x="31"/>
        <item x="29"/>
        <item x="18"/>
      </items>
    </pivotField>
    <pivotField axis="axisRow" compact="0" outline="0" showAll="0" includeNewItemsInFilter="1" sortType="ascending" defaultSubtotal="0">
      <items count="36">
        <item x="1"/>
        <item x="2"/>
        <item x="33"/>
        <item x="34"/>
        <item x="35"/>
        <item x="3"/>
        <item x="4"/>
        <item x="5"/>
        <item x="6"/>
        <item x="7"/>
        <item x="8"/>
        <item x="9"/>
        <item x="11"/>
        <item x="10"/>
        <item x="12"/>
        <item x="13"/>
        <item x="14"/>
        <item x="15"/>
        <item x="16"/>
        <item x="17"/>
        <item x="18"/>
        <item x="19"/>
        <item x="20"/>
        <item x="21"/>
        <item x="22"/>
        <item x="23"/>
        <item x="24"/>
        <item x="25"/>
        <item x="26"/>
        <item x="27"/>
        <item x="28"/>
        <item x="29"/>
        <item x="30"/>
        <item x="31"/>
        <item x="32"/>
        <item x="0"/>
      </items>
    </pivotField>
    <pivotField compact="0" outline="0" showAll="0" includeNewItemsInFilter="1"/>
    <pivotField compact="0" outline="0" showAll="0" includeNewItemsInFilter="1"/>
    <pivotField axis="axisRow" compact="0" outline="0" showAll="0" includeNewItemsInFilter="1" defaultSubtotal="0">
      <items count="11">
        <item x="8"/>
        <item x="10"/>
        <item x="3"/>
        <item x="2"/>
        <item x="9"/>
        <item x="1"/>
        <item x="5"/>
        <item x="7"/>
        <item x="4"/>
        <item x="6"/>
        <item x="0"/>
      </items>
    </pivotField>
    <pivotField compact="0" outline="0" showAll="0" includeNewItemsInFilter="1"/>
    <pivotField dataField="1" compact="0" outline="0" showAll="0" includeNewItemsInFilter="1"/>
  </pivotFields>
  <rowFields count="4">
    <field x="2"/>
    <field x="5"/>
    <field x="1"/>
    <field x="0"/>
  </rowFields>
  <rowItems count="51">
    <i>
      <x/>
      <x v="5"/>
      <x v="8"/>
      <x v="10"/>
    </i>
    <i r="2">
      <x v="15"/>
      <x v="12"/>
    </i>
    <i r="2">
      <x v="19"/>
      <x v="11"/>
    </i>
    <i>
      <x v="1"/>
      <x v="3"/>
      <x v="41"/>
      <x v="23"/>
    </i>
    <i r="1">
      <x v="5"/>
      <x v="9"/>
      <x v="17"/>
    </i>
    <i r="1">
      <x v="10"/>
      <x v="34"/>
      <x v="1"/>
    </i>
    <i>
      <x v="2"/>
      <x v="1"/>
      <x v="38"/>
      <x v="13"/>
    </i>
    <i>
      <x v="3"/>
      <x/>
      <x v="14"/>
      <x v="14"/>
    </i>
    <i>
      <x v="4"/>
      <x/>
      <x v="2"/>
      <x v="15"/>
    </i>
    <i>
      <x v="5"/>
      <x v="5"/>
      <x v="43"/>
      <x v="16"/>
    </i>
    <i>
      <x v="6"/>
      <x v="5"/>
      <x v="7"/>
      <x v="22"/>
    </i>
    <i r="2">
      <x v="13"/>
      <x v="18"/>
    </i>
    <i r="2">
      <x v="24"/>
      <x v="21"/>
    </i>
    <i r="2">
      <x v="28"/>
      <x v="20"/>
    </i>
    <i r="2">
      <x v="35"/>
      <x v="19"/>
    </i>
    <i>
      <x v="7"/>
      <x v="10"/>
      <x v="12"/>
      <x v="2"/>
    </i>
    <i>
      <x v="8"/>
      <x v="3"/>
      <x v="32"/>
      <x v="24"/>
    </i>
    <i>
      <x v="9"/>
      <x v="3"/>
      <x v="6"/>
      <x v="25"/>
    </i>
    <i>
      <x v="10"/>
      <x v="3"/>
      <x/>
      <x v="26"/>
    </i>
    <i>
      <x v="11"/>
      <x v="3"/>
      <x v="26"/>
      <x v="27"/>
    </i>
    <i>
      <x v="12"/>
      <x v="10"/>
      <x v="11"/>
      <x v="3"/>
    </i>
    <i>
      <x v="13"/>
      <x v="3"/>
      <x v="48"/>
      <x v="49"/>
    </i>
    <i>
      <x v="14"/>
      <x v="2"/>
      <x v="10"/>
      <x v="28"/>
    </i>
    <i>
      <x v="15"/>
      <x v="2"/>
      <x v="16"/>
      <x v="29"/>
    </i>
    <i>
      <x v="16"/>
      <x v="2"/>
      <x v="21"/>
      <x v="30"/>
    </i>
    <i>
      <x v="17"/>
      <x v="2"/>
      <x v="30"/>
      <x v="31"/>
    </i>
    <i>
      <x v="18"/>
      <x v="2"/>
      <x v="18"/>
      <x v="32"/>
    </i>
    <i>
      <x v="19"/>
      <x v="2"/>
      <x v="23"/>
      <x v="33"/>
    </i>
    <i>
      <x v="20"/>
      <x v="8"/>
      <x v="25"/>
      <x v="34"/>
    </i>
    <i>
      <x v="21"/>
      <x v="8"/>
      <x v="17"/>
      <x v="35"/>
    </i>
    <i>
      <x v="22"/>
      <x v="8"/>
      <x v="45"/>
      <x v="36"/>
    </i>
    <i>
      <x v="23"/>
      <x v="6"/>
      <x v="42"/>
      <x v="37"/>
    </i>
    <i>
      <x v="24"/>
      <x v="9"/>
      <x v="46"/>
      <x v="38"/>
    </i>
    <i>
      <x v="25"/>
      <x v="8"/>
      <x v="20"/>
      <x v="39"/>
    </i>
    <i>
      <x v="26"/>
      <x v="7"/>
      <x v="37"/>
      <x v="40"/>
    </i>
    <i>
      <x v="27"/>
      <x/>
      <x v="5"/>
      <x v="41"/>
    </i>
    <i>
      <x v="28"/>
      <x/>
      <x v="44"/>
      <x v="42"/>
    </i>
    <i>
      <x v="29"/>
      <x v="4"/>
      <x v="31"/>
      <x v="43"/>
    </i>
    <i>
      <x v="30"/>
      <x v="4"/>
      <x v="39"/>
      <x v="44"/>
    </i>
    <i>
      <x v="31"/>
      <x v="4"/>
      <x v="33"/>
      <x v="45"/>
    </i>
    <i>
      <x v="32"/>
      <x v="4"/>
      <x v="4"/>
      <x v="46"/>
    </i>
    <i>
      <x v="33"/>
      <x v="4"/>
      <x v="3"/>
      <x v="47"/>
    </i>
    <i>
      <x v="34"/>
      <x v="4"/>
      <x v="40"/>
      <x v="48"/>
    </i>
    <i>
      <x v="35"/>
      <x v="10"/>
      <x v="1"/>
      <x v="9"/>
    </i>
    <i r="2">
      <x v="22"/>
      <x/>
    </i>
    <i r="2">
      <x v="24"/>
      <x v="4"/>
    </i>
    <i r="2">
      <x v="27"/>
      <x v="6"/>
    </i>
    <i r="2">
      <x v="29"/>
      <x v="8"/>
    </i>
    <i r="2">
      <x v="36"/>
      <x v="7"/>
    </i>
    <i r="2">
      <x v="47"/>
      <x v="5"/>
    </i>
    <i t="grand">
      <x/>
    </i>
  </rowItems>
  <colItems count="1">
    <i/>
  </colItems>
  <dataFields count="1">
    <dataField name="Soma de Custos" fld="7" baseField="0" baseItem="2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63E3D0-E1E2-4B95-AECA-652981722E38}" name="Tabela1" displayName="Tabela1" ref="B7:G22" totalsRowShown="0" headerRowDxfId="10" dataDxfId="9">
  <autoFilter ref="B7:G22" xr:uid="{1763E3D0-E1E2-4B95-AECA-652981722E38}"/>
  <tableColumns count="6">
    <tableColumn id="1" xr3:uid="{C29E4A20-BEF5-44B9-B67D-CB01B3401D8C}" name="Ref" dataDxfId="8"/>
    <tableColumn id="2" xr3:uid="{49DF02CC-3733-44E9-9B3E-E45740BCAA03}" name="Etapas / Atividades" dataDxfId="7"/>
    <tableColumn id="3" xr3:uid="{23CDD3C6-A4C7-4CA6-9FC7-31D93F1B353C}" name="Alexandra Christine " dataDxfId="6"/>
    <tableColumn id="4" xr3:uid="{7F66B723-D219-489C-97A7-F3770B23F0D6}" name="Carlos Augusto " dataDxfId="5"/>
    <tableColumn id="5" xr3:uid="{51F74307-F896-4142-B401-DB23F0BA5814}" name="Hebert Esteves " dataDxfId="4"/>
    <tableColumn id="6" xr3:uid="{62166F26-E6DD-4D3F-B0BC-6864B82E9B68}" name="José Bento " dataDxfId="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1"/>
  <sheetViews>
    <sheetView showGridLines="0" topLeftCell="B10" zoomScaleNormal="100" workbookViewId="0">
      <selection activeCell="S29" sqref="S29"/>
    </sheetView>
  </sheetViews>
  <sheetFormatPr defaultRowHeight="13.2" x14ac:dyDescent="0.25"/>
  <sheetData/>
  <pageMargins left="0.511811024" right="0.511811024" top="0.78740157499999996" bottom="0.78740157499999996" header="0.31496062000000002" footer="0.31496062000000002"/>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Y78"/>
  <sheetViews>
    <sheetView showGridLines="0" topLeftCell="A4" zoomScale="55" zoomScaleNormal="55" workbookViewId="0">
      <selection activeCell="U77" sqref="U77"/>
    </sheetView>
  </sheetViews>
  <sheetFormatPr defaultRowHeight="13.2" x14ac:dyDescent="0.25"/>
  <cols>
    <col min="1" max="1" width="3" customWidth="1"/>
    <col min="2" max="2" width="14.6640625" customWidth="1"/>
  </cols>
  <sheetData>
    <row r="1" spans="1:24" ht="16.8" x14ac:dyDescent="0.3">
      <c r="B1" s="4"/>
      <c r="Q1" s="21"/>
    </row>
    <row r="2" spans="1:24" ht="16.8" x14ac:dyDescent="0.3">
      <c r="B2" s="4"/>
      <c r="Q2" s="21"/>
    </row>
    <row r="3" spans="1:24" ht="26.25" customHeight="1" x14ac:dyDescent="0.4">
      <c r="A3" s="208"/>
      <c r="B3" s="208"/>
      <c r="C3" s="24"/>
      <c r="D3" s="24"/>
      <c r="E3" s="24"/>
      <c r="F3" s="24"/>
      <c r="G3" s="24"/>
      <c r="H3" s="24"/>
      <c r="I3" s="24"/>
      <c r="J3" s="24"/>
      <c r="K3" s="24"/>
      <c r="L3" s="24"/>
      <c r="M3" s="24"/>
      <c r="N3" s="24"/>
      <c r="O3" s="24"/>
      <c r="P3" s="24"/>
      <c r="Q3" s="24"/>
      <c r="R3" s="24"/>
      <c r="S3" s="24"/>
      <c r="T3" s="24"/>
      <c r="U3" s="24"/>
    </row>
    <row r="4" spans="1:24" ht="26.25" customHeight="1" x14ac:dyDescent="0.4">
      <c r="A4" s="22"/>
      <c r="B4" s="22"/>
      <c r="C4" s="23"/>
      <c r="D4" s="23"/>
      <c r="E4" s="23"/>
      <c r="F4" s="23"/>
      <c r="G4" s="23"/>
      <c r="H4" s="23"/>
      <c r="I4" s="23"/>
      <c r="J4" s="23"/>
      <c r="K4" s="23"/>
      <c r="L4" s="23"/>
      <c r="M4" s="23"/>
      <c r="N4" s="23"/>
      <c r="O4" s="23"/>
      <c r="P4" s="23"/>
      <c r="Q4" s="23"/>
      <c r="R4" s="23"/>
      <c r="S4" s="23"/>
      <c r="T4" s="23"/>
      <c r="U4" s="23"/>
    </row>
    <row r="16" spans="1:24" ht="15" x14ac:dyDescent="0.25">
      <c r="B16" s="21"/>
      <c r="C16" s="21"/>
      <c r="D16" s="21"/>
      <c r="E16" s="21"/>
      <c r="F16" s="21"/>
      <c r="G16" s="21"/>
      <c r="H16" s="21"/>
      <c r="I16" s="21"/>
      <c r="J16" s="21"/>
      <c r="K16" s="21"/>
      <c r="L16" s="21"/>
      <c r="M16" s="21"/>
      <c r="N16" s="21"/>
      <c r="O16" s="21"/>
      <c r="P16" s="21"/>
      <c r="Q16" s="21"/>
      <c r="R16" s="21"/>
      <c r="S16" s="21"/>
      <c r="T16" s="21"/>
      <c r="U16" s="21"/>
      <c r="V16" s="21"/>
      <c r="W16" s="21"/>
      <c r="X16" s="21"/>
    </row>
    <row r="17" spans="2:25" ht="15" x14ac:dyDescent="0.25">
      <c r="B17" s="21"/>
      <c r="C17" s="21"/>
      <c r="D17" s="21"/>
      <c r="E17" s="21"/>
      <c r="F17" s="21"/>
      <c r="G17" s="21"/>
      <c r="H17" s="21"/>
      <c r="I17" s="21"/>
      <c r="J17" s="21"/>
      <c r="K17" s="21"/>
      <c r="L17" s="21"/>
      <c r="M17" s="21"/>
      <c r="N17" s="21"/>
      <c r="O17" s="21"/>
      <c r="P17" s="21"/>
      <c r="Q17" s="21"/>
      <c r="R17" s="21"/>
      <c r="S17" s="21"/>
      <c r="T17" s="21"/>
      <c r="U17" s="21"/>
      <c r="V17" s="21"/>
      <c r="W17" s="21"/>
      <c r="X17" s="21"/>
      <c r="Y17" s="25"/>
    </row>
    <row r="18" spans="2:25" ht="15" x14ac:dyDescent="0.25">
      <c r="B18" s="21"/>
      <c r="C18" s="21"/>
      <c r="D18" s="21"/>
      <c r="E18" s="21"/>
      <c r="F18" s="21"/>
      <c r="G18" s="21"/>
      <c r="H18" s="21"/>
      <c r="I18" s="21"/>
      <c r="J18" s="21"/>
      <c r="K18" s="21"/>
      <c r="L18" s="21"/>
      <c r="M18" s="21"/>
      <c r="N18" s="21"/>
      <c r="O18" s="21"/>
      <c r="P18" s="21"/>
      <c r="Q18" s="21"/>
      <c r="R18" s="21"/>
      <c r="S18" s="21"/>
      <c r="T18" s="21"/>
      <c r="U18" s="21"/>
      <c r="V18" s="21"/>
      <c r="W18" s="21"/>
      <c r="X18" s="21"/>
      <c r="Y18" s="25"/>
    </row>
    <row r="19" spans="2:25" ht="15" x14ac:dyDescent="0.25">
      <c r="B19" s="21"/>
      <c r="C19" s="21"/>
      <c r="D19" s="21"/>
      <c r="E19" s="21"/>
      <c r="F19" s="21"/>
      <c r="G19" s="21"/>
      <c r="H19" s="21"/>
      <c r="I19" s="21"/>
      <c r="J19" s="21"/>
      <c r="K19" s="21"/>
      <c r="L19" s="21"/>
      <c r="M19" s="21"/>
      <c r="N19" s="21"/>
      <c r="O19" s="21"/>
      <c r="P19" s="21"/>
      <c r="Q19" s="21"/>
      <c r="R19" s="21"/>
      <c r="S19" s="21"/>
      <c r="T19" s="21"/>
      <c r="U19" s="21"/>
      <c r="V19" s="21"/>
      <c r="W19" s="21"/>
      <c r="X19" s="21"/>
      <c r="Y19" s="25"/>
    </row>
    <row r="20" spans="2:25" ht="15" x14ac:dyDescent="0.25">
      <c r="B20" s="21"/>
      <c r="C20" s="21"/>
      <c r="D20" s="21"/>
      <c r="E20" s="21"/>
      <c r="F20" s="21"/>
      <c r="G20" s="21"/>
      <c r="H20" s="21"/>
      <c r="I20" s="21"/>
      <c r="J20" s="21"/>
      <c r="K20" s="21"/>
      <c r="L20" s="21"/>
      <c r="M20" s="21"/>
      <c r="N20" s="21"/>
      <c r="O20" s="21"/>
      <c r="P20" s="21"/>
      <c r="Q20" s="21"/>
      <c r="R20" s="21"/>
      <c r="S20" s="21"/>
      <c r="T20" s="21"/>
      <c r="U20" s="21"/>
      <c r="V20" s="21"/>
      <c r="W20" s="21"/>
      <c r="X20" s="21"/>
      <c r="Y20" s="25"/>
    </row>
    <row r="21" spans="2:25" ht="15" x14ac:dyDescent="0.25">
      <c r="B21" s="21"/>
      <c r="C21" s="21"/>
      <c r="D21" s="21"/>
      <c r="E21" s="21"/>
      <c r="F21" s="21"/>
      <c r="G21" s="21"/>
      <c r="H21" s="21"/>
      <c r="I21" s="21"/>
      <c r="J21" s="21"/>
      <c r="K21" s="21"/>
      <c r="L21" s="21"/>
      <c r="M21" s="21"/>
      <c r="N21" s="21"/>
      <c r="O21" s="21"/>
      <c r="P21" s="21"/>
      <c r="Q21" s="21"/>
      <c r="R21" s="21"/>
      <c r="S21" s="21"/>
      <c r="T21" s="21"/>
      <c r="U21" s="21"/>
      <c r="V21" s="21"/>
      <c r="W21" s="21"/>
      <c r="X21" s="21"/>
      <c r="Y21" s="25"/>
    </row>
    <row r="22" spans="2:25" ht="15" x14ac:dyDescent="0.25">
      <c r="B22" s="21"/>
      <c r="C22" s="21"/>
      <c r="D22" s="21"/>
      <c r="E22" s="21"/>
      <c r="F22" s="21"/>
      <c r="G22" s="21"/>
      <c r="H22" s="21"/>
      <c r="I22" s="21"/>
      <c r="J22" s="21"/>
      <c r="K22" s="21"/>
      <c r="L22" s="21"/>
      <c r="M22" s="21"/>
      <c r="N22" s="21"/>
      <c r="O22" s="21"/>
      <c r="P22" s="21"/>
      <c r="Q22" s="21"/>
      <c r="R22" s="21"/>
      <c r="S22" s="21"/>
      <c r="T22" s="21"/>
      <c r="U22" s="21"/>
      <c r="V22" s="21"/>
      <c r="W22" s="21"/>
      <c r="X22" s="21"/>
      <c r="Y22" s="25"/>
    </row>
    <row r="23" spans="2:25" ht="15" x14ac:dyDescent="0.25">
      <c r="B23" s="21"/>
      <c r="C23" s="21"/>
      <c r="D23" s="21"/>
      <c r="E23" s="21"/>
      <c r="F23" s="21"/>
      <c r="G23" s="21"/>
      <c r="H23" s="21"/>
      <c r="I23" s="21"/>
      <c r="J23" s="21"/>
      <c r="K23" s="21"/>
      <c r="L23" s="21"/>
      <c r="M23" s="21"/>
      <c r="N23" s="21"/>
      <c r="O23" s="21"/>
      <c r="P23" s="21"/>
      <c r="Q23" s="21"/>
      <c r="R23" s="21"/>
      <c r="S23" s="21"/>
      <c r="T23" s="21"/>
      <c r="U23" s="21"/>
      <c r="V23" s="21"/>
      <c r="W23" s="21"/>
      <c r="X23" s="21"/>
      <c r="Y23" s="25"/>
    </row>
    <row r="24" spans="2:25" ht="15" x14ac:dyDescent="0.25">
      <c r="B24" s="21"/>
      <c r="C24" s="21"/>
      <c r="D24" s="21"/>
      <c r="E24" s="21"/>
      <c r="F24" s="21"/>
      <c r="G24" s="21"/>
      <c r="H24" s="21"/>
      <c r="I24" s="21"/>
      <c r="J24" s="21"/>
      <c r="K24" s="21"/>
      <c r="L24" s="21"/>
      <c r="M24" s="21"/>
      <c r="N24" s="21"/>
      <c r="O24" s="21"/>
      <c r="P24" s="21"/>
      <c r="Q24" s="21"/>
      <c r="R24" s="21"/>
      <c r="S24" s="21"/>
      <c r="T24" s="21"/>
      <c r="U24" s="21"/>
      <c r="V24" s="21"/>
      <c r="W24" s="21"/>
      <c r="X24" s="21"/>
      <c r="Y24" s="25"/>
    </row>
    <row r="25" spans="2:25" ht="15" x14ac:dyDescent="0.25">
      <c r="B25" s="21"/>
      <c r="C25" s="21"/>
      <c r="D25" s="21"/>
      <c r="E25" s="21"/>
      <c r="F25" s="21"/>
      <c r="G25" s="21"/>
      <c r="H25" s="21"/>
      <c r="I25" s="21"/>
      <c r="J25" s="21"/>
      <c r="K25" s="21"/>
      <c r="L25" s="21"/>
      <c r="M25" s="21"/>
      <c r="N25" s="21"/>
      <c r="O25" s="21"/>
      <c r="P25" s="21"/>
      <c r="Q25" s="21"/>
      <c r="R25" s="21"/>
      <c r="S25" s="21"/>
      <c r="T25" s="21"/>
      <c r="U25" s="21"/>
      <c r="V25" s="21"/>
      <c r="W25" s="21"/>
      <c r="X25" s="21"/>
      <c r="Y25" s="25"/>
    </row>
    <row r="26" spans="2:25" ht="15" x14ac:dyDescent="0.25">
      <c r="B26" s="21"/>
      <c r="C26" s="21"/>
      <c r="D26" s="21"/>
      <c r="E26" s="21"/>
      <c r="F26" s="21"/>
      <c r="G26" s="21"/>
      <c r="H26" s="21"/>
      <c r="I26" s="21"/>
      <c r="J26" s="21"/>
      <c r="K26" s="21"/>
      <c r="L26" s="21"/>
      <c r="M26" s="21"/>
      <c r="N26" s="21"/>
      <c r="O26" s="21"/>
      <c r="P26" s="21"/>
      <c r="Q26" s="21"/>
      <c r="R26" s="21"/>
      <c r="S26" s="21"/>
      <c r="T26" s="21"/>
      <c r="U26" s="21"/>
      <c r="V26" s="21"/>
      <c r="W26" s="21"/>
      <c r="X26" s="21"/>
      <c r="Y26" s="25"/>
    </row>
    <row r="27" spans="2:25" ht="15" x14ac:dyDescent="0.25">
      <c r="B27" s="21"/>
      <c r="C27" s="21"/>
      <c r="D27" s="21"/>
      <c r="E27" s="21"/>
      <c r="F27" s="21"/>
      <c r="G27" s="21"/>
      <c r="H27" s="21"/>
      <c r="I27" s="21"/>
      <c r="J27" s="21"/>
      <c r="K27" s="21"/>
      <c r="L27" s="21"/>
      <c r="M27" s="21"/>
      <c r="N27" s="21"/>
      <c r="O27" s="21"/>
      <c r="P27" s="21"/>
      <c r="Q27" s="21"/>
      <c r="R27" s="21"/>
      <c r="S27" s="21"/>
      <c r="T27" s="21"/>
      <c r="U27" s="21"/>
      <c r="V27" s="21"/>
      <c r="W27" s="21"/>
      <c r="X27" s="21"/>
      <c r="Y27" s="25"/>
    </row>
    <row r="28" spans="2:25" ht="15" x14ac:dyDescent="0.25">
      <c r="B28" s="21"/>
      <c r="C28" s="21"/>
      <c r="D28" s="21"/>
      <c r="E28" s="21"/>
      <c r="F28" s="21"/>
      <c r="G28" s="21"/>
      <c r="H28" s="21"/>
      <c r="I28" s="21"/>
      <c r="J28" s="21"/>
      <c r="K28" s="21"/>
      <c r="L28" s="21"/>
      <c r="M28" s="21"/>
      <c r="N28" s="21"/>
      <c r="O28" s="21"/>
      <c r="P28" s="21"/>
      <c r="Q28" s="21"/>
      <c r="R28" s="21"/>
      <c r="S28" s="21"/>
      <c r="T28" s="21"/>
      <c r="U28" s="21"/>
      <c r="V28" s="21"/>
      <c r="W28" s="21"/>
      <c r="X28" s="21"/>
      <c r="Y28" s="25"/>
    </row>
    <row r="29" spans="2:25" ht="15" x14ac:dyDescent="0.25">
      <c r="B29" s="21"/>
      <c r="C29" s="21"/>
      <c r="D29" s="21"/>
      <c r="E29" s="21"/>
      <c r="F29" s="21"/>
      <c r="G29" s="21"/>
      <c r="H29" s="21"/>
      <c r="I29" s="21"/>
      <c r="J29" s="21"/>
      <c r="K29" s="21"/>
      <c r="L29" s="21"/>
      <c r="M29" s="21"/>
      <c r="N29" s="21"/>
      <c r="O29" s="21"/>
      <c r="P29" s="21"/>
      <c r="Q29" s="21"/>
      <c r="R29" s="21"/>
      <c r="S29" s="21"/>
      <c r="T29" s="21"/>
      <c r="U29" s="21"/>
      <c r="V29" s="21"/>
      <c r="W29" s="21"/>
      <c r="X29" s="21"/>
      <c r="Y29" s="25"/>
    </row>
    <row r="74" spans="2:4" x14ac:dyDescent="0.25">
      <c r="B74" s="20"/>
      <c r="C74" s="20"/>
      <c r="D74" s="20"/>
    </row>
    <row r="75" spans="2:4" x14ac:dyDescent="0.25">
      <c r="B75" s="20"/>
      <c r="C75" s="20"/>
      <c r="D75" s="20"/>
    </row>
    <row r="76" spans="2:4" x14ac:dyDescent="0.25">
      <c r="B76" s="119"/>
    </row>
    <row r="77" spans="2:4" x14ac:dyDescent="0.25">
      <c r="B77" s="119"/>
    </row>
    <row r="78" spans="2:4" x14ac:dyDescent="0.25">
      <c r="B78" s="119"/>
    </row>
  </sheetData>
  <mergeCells count="1">
    <mergeCell ref="A3:B3"/>
  </mergeCells>
  <printOptions horizontalCentered="1"/>
  <pageMargins left="3.937007874015748E-2" right="3.937007874015748E-2" top="0.74803149606299213" bottom="0.74803149606299213" header="0.31496062992125984" footer="0.31496062992125984"/>
  <pageSetup paperSize="9" scale="30" orientation="landscape" r:id="rId1"/>
  <headerFooter alignWithMargins="0">
    <oddFooter>&amp;R13</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961ED"/>
    <outlinePr summaryBelow="0"/>
    <pageSetUpPr fitToPage="1"/>
  </sheetPr>
  <dimension ref="A2:R83"/>
  <sheetViews>
    <sheetView showGridLines="0" zoomScale="70" zoomScaleNormal="70" workbookViewId="0">
      <pane ySplit="9" topLeftCell="A10" activePane="bottomLeft" state="frozenSplit"/>
      <selection pane="bottomLeft" activeCell="C7" sqref="C7"/>
    </sheetView>
  </sheetViews>
  <sheetFormatPr defaultRowHeight="13.2" x14ac:dyDescent="0.25"/>
  <cols>
    <col min="1" max="1" width="3.44140625" customWidth="1"/>
    <col min="2" max="2" width="8.6640625" style="146" customWidth="1"/>
    <col min="3" max="3" width="94.6640625" style="105" customWidth="1"/>
    <col min="4" max="4" width="16.6640625" style="146" bestFit="1" customWidth="1"/>
    <col min="5" max="5" width="16.109375" style="146" bestFit="1" customWidth="1"/>
    <col min="6" max="6" width="14.33203125" style="146" bestFit="1" customWidth="1"/>
    <col min="7" max="7" width="18" style="1" bestFit="1" customWidth="1"/>
    <col min="8" max="8" width="13.6640625" style="1" bestFit="1" customWidth="1"/>
    <col min="9" max="9" width="29" style="104" customWidth="1"/>
    <col min="10" max="10" width="19.88671875" style="1" bestFit="1" customWidth="1"/>
    <col min="11" max="11" width="22.6640625" style="1" bestFit="1" customWidth="1"/>
    <col min="12" max="12" width="12.5546875" customWidth="1"/>
    <col min="15" max="15" width="8.6640625" customWidth="1"/>
    <col min="16" max="16" width="63.5546875" bestFit="1" customWidth="1"/>
    <col min="17" max="17" width="60.6640625" bestFit="1" customWidth="1"/>
    <col min="18" max="18" width="30.6640625" bestFit="1" customWidth="1"/>
  </cols>
  <sheetData>
    <row r="2" spans="1:18" x14ac:dyDescent="0.25">
      <c r="C2" s="106"/>
      <c r="I2" s="162"/>
    </row>
    <row r="3" spans="1:18" ht="17.399999999999999" x14ac:dyDescent="0.25">
      <c r="C3" s="108"/>
      <c r="I3" s="162"/>
    </row>
    <row r="7" spans="1:18" ht="16.8" x14ac:dyDescent="0.25">
      <c r="B7" s="147" t="s">
        <v>0</v>
      </c>
      <c r="I7" s="162"/>
      <c r="P7" t="s">
        <v>1</v>
      </c>
    </row>
    <row r="8" spans="1:18" ht="13.8" thickBot="1" x14ac:dyDescent="0.3">
      <c r="I8" s="162"/>
    </row>
    <row r="9" spans="1:18" s="14" customFormat="1" ht="31.8" thickBot="1" x14ac:dyDescent="0.3">
      <c r="B9" s="171" t="s">
        <v>2</v>
      </c>
      <c r="C9" s="171" t="s">
        <v>3</v>
      </c>
      <c r="D9" s="171" t="s">
        <v>4</v>
      </c>
      <c r="E9" s="171" t="s">
        <v>382</v>
      </c>
      <c r="F9" s="171" t="s">
        <v>383</v>
      </c>
      <c r="G9" s="171" t="s">
        <v>384</v>
      </c>
      <c r="H9" s="171" t="s">
        <v>5</v>
      </c>
      <c r="I9" s="171" t="s">
        <v>6</v>
      </c>
      <c r="J9" s="171" t="s">
        <v>7</v>
      </c>
      <c r="K9" s="171" t="s">
        <v>8</v>
      </c>
      <c r="L9" s="171" t="s">
        <v>9</v>
      </c>
      <c r="O9" s="213" t="s">
        <v>10</v>
      </c>
      <c r="P9" s="214"/>
      <c r="Q9" s="214"/>
      <c r="R9" s="215"/>
    </row>
    <row r="10" spans="1:18" s="8" customFormat="1" ht="31.95" customHeight="1" thickBot="1" x14ac:dyDescent="0.3">
      <c r="B10" s="171">
        <v>1</v>
      </c>
      <c r="C10" s="172" t="s">
        <v>11</v>
      </c>
      <c r="D10" s="171">
        <v>1</v>
      </c>
      <c r="E10" s="171"/>
      <c r="F10" s="171"/>
      <c r="G10" s="171"/>
      <c r="H10" s="171"/>
      <c r="I10" s="171"/>
      <c r="J10" s="171"/>
      <c r="K10" s="173">
        <f>SUM(K11:K14)</f>
        <v>7700</v>
      </c>
      <c r="L10" s="172"/>
      <c r="O10" s="154"/>
      <c r="P10" s="153" t="s">
        <v>12</v>
      </c>
      <c r="Q10" s="153" t="s">
        <v>4</v>
      </c>
      <c r="R10" s="155" t="s">
        <v>384</v>
      </c>
    </row>
    <row r="11" spans="1:18" s="8" customFormat="1" ht="27.75" customHeight="1" x14ac:dyDescent="0.25">
      <c r="B11" s="167" t="s">
        <v>13</v>
      </c>
      <c r="C11" s="174" t="s">
        <v>175</v>
      </c>
      <c r="D11" s="167" t="s">
        <v>385</v>
      </c>
      <c r="E11" s="175">
        <v>45880</v>
      </c>
      <c r="F11" s="175">
        <v>45884</v>
      </c>
      <c r="G11" s="167">
        <v>5</v>
      </c>
      <c r="H11" s="175" t="s">
        <v>15</v>
      </c>
      <c r="I11" s="167" t="s">
        <v>176</v>
      </c>
      <c r="J11" s="176" t="s">
        <v>17</v>
      </c>
      <c r="K11" s="168">
        <v>2500</v>
      </c>
      <c r="L11" s="177"/>
      <c r="O11" s="156">
        <v>1</v>
      </c>
      <c r="P11" s="150" t="s">
        <v>11</v>
      </c>
      <c r="Q11" s="150" t="s">
        <v>174</v>
      </c>
      <c r="R11" s="159">
        <v>20</v>
      </c>
    </row>
    <row r="12" spans="1:18" s="8" customFormat="1" ht="28.5" customHeight="1" x14ac:dyDescent="0.25">
      <c r="B12" s="167" t="s">
        <v>18</v>
      </c>
      <c r="C12" s="174" t="s">
        <v>177</v>
      </c>
      <c r="D12" s="167" t="s">
        <v>13</v>
      </c>
      <c r="E12" s="175">
        <v>45887</v>
      </c>
      <c r="F12" s="175">
        <v>45891</v>
      </c>
      <c r="G12" s="167">
        <v>5</v>
      </c>
      <c r="H12" s="175" t="s">
        <v>15</v>
      </c>
      <c r="I12" s="167" t="s">
        <v>176</v>
      </c>
      <c r="J12" s="176" t="s">
        <v>17</v>
      </c>
      <c r="K12" s="168">
        <v>2000</v>
      </c>
      <c r="L12" s="177"/>
      <c r="O12" s="156">
        <v>2</v>
      </c>
      <c r="P12" s="150" t="s">
        <v>20</v>
      </c>
      <c r="Q12" s="150" t="s">
        <v>11</v>
      </c>
      <c r="R12" s="159">
        <v>20</v>
      </c>
    </row>
    <row r="13" spans="1:18" s="8" customFormat="1" ht="17.399999999999999" x14ac:dyDescent="0.25">
      <c r="B13" s="167" t="s">
        <v>21</v>
      </c>
      <c r="C13" s="174" t="s">
        <v>178</v>
      </c>
      <c r="D13" s="167" t="s">
        <v>18</v>
      </c>
      <c r="E13" s="175">
        <v>45894</v>
      </c>
      <c r="F13" s="175">
        <v>45898</v>
      </c>
      <c r="G13" s="167">
        <v>5</v>
      </c>
      <c r="H13" s="175" t="s">
        <v>35</v>
      </c>
      <c r="I13" s="167" t="s">
        <v>176</v>
      </c>
      <c r="J13" s="176" t="s">
        <v>17</v>
      </c>
      <c r="K13" s="168">
        <v>2000</v>
      </c>
      <c r="L13" s="177"/>
      <c r="O13" s="156">
        <v>3</v>
      </c>
      <c r="P13" s="150" t="s">
        <v>188</v>
      </c>
      <c r="Q13" s="150" t="s">
        <v>20</v>
      </c>
      <c r="R13" s="159">
        <v>25</v>
      </c>
    </row>
    <row r="14" spans="1:18" s="2" customFormat="1" ht="37.5" customHeight="1" x14ac:dyDescent="0.25">
      <c r="B14" s="167" t="s">
        <v>179</v>
      </c>
      <c r="C14" s="174" t="s">
        <v>180</v>
      </c>
      <c r="D14" s="167" t="s">
        <v>21</v>
      </c>
      <c r="E14" s="175">
        <v>45901</v>
      </c>
      <c r="F14" s="175">
        <v>45905</v>
      </c>
      <c r="G14" s="176">
        <v>5</v>
      </c>
      <c r="H14" s="176" t="s">
        <v>35</v>
      </c>
      <c r="I14" s="167" t="s">
        <v>176</v>
      </c>
      <c r="J14" s="176" t="s">
        <v>17</v>
      </c>
      <c r="K14" s="168">
        <v>1200</v>
      </c>
      <c r="L14" s="178"/>
      <c r="M14" s="119"/>
      <c r="N14" s="119"/>
      <c r="O14" s="156">
        <v>4</v>
      </c>
      <c r="P14" s="150" t="s">
        <v>23</v>
      </c>
      <c r="Q14" s="150" t="s">
        <v>20</v>
      </c>
      <c r="R14" s="159">
        <v>20</v>
      </c>
    </row>
    <row r="15" spans="1:18" s="2" customFormat="1" ht="33" customHeight="1" x14ac:dyDescent="0.25">
      <c r="B15" s="179" t="s">
        <v>288</v>
      </c>
      <c r="C15" s="180" t="s">
        <v>20</v>
      </c>
      <c r="D15" s="179" t="s">
        <v>179</v>
      </c>
      <c r="E15" s="205"/>
      <c r="F15" s="205"/>
      <c r="G15" s="179"/>
      <c r="H15" s="179"/>
      <c r="I15" s="179"/>
      <c r="J15" s="179"/>
      <c r="K15" s="173">
        <f>SUM(K16:K19)</f>
        <v>8500</v>
      </c>
      <c r="L15" s="180"/>
      <c r="M15" s="119"/>
      <c r="N15" s="119"/>
      <c r="O15" s="156">
        <v>5</v>
      </c>
      <c r="P15" s="151" t="s">
        <v>214</v>
      </c>
      <c r="Q15" s="151" t="s">
        <v>386</v>
      </c>
      <c r="R15" s="159">
        <v>30</v>
      </c>
    </row>
    <row r="16" spans="1:18" s="2" customFormat="1" ht="28.5" customHeight="1" x14ac:dyDescent="0.25">
      <c r="A16" s="119"/>
      <c r="B16" s="167" t="s">
        <v>25</v>
      </c>
      <c r="C16" s="181" t="s">
        <v>181</v>
      </c>
      <c r="D16" s="167" t="s">
        <v>179</v>
      </c>
      <c r="E16" s="175">
        <v>45908</v>
      </c>
      <c r="F16" s="175">
        <v>45912</v>
      </c>
      <c r="G16" s="176">
        <v>5</v>
      </c>
      <c r="H16" s="176" t="s">
        <v>35</v>
      </c>
      <c r="I16" s="167" t="s">
        <v>176</v>
      </c>
      <c r="J16" s="176" t="s">
        <v>17</v>
      </c>
      <c r="K16" s="168">
        <v>2000</v>
      </c>
      <c r="L16" s="178"/>
      <c r="M16" s="119"/>
      <c r="N16" s="119"/>
      <c r="O16" s="156">
        <v>6</v>
      </c>
      <c r="P16" s="152" t="s">
        <v>225</v>
      </c>
      <c r="Q16" s="152" t="s">
        <v>298</v>
      </c>
      <c r="R16" s="160">
        <v>25</v>
      </c>
    </row>
    <row r="17" spans="1:18" s="2" customFormat="1" ht="39" customHeight="1" x14ac:dyDescent="0.25">
      <c r="A17" s="119"/>
      <c r="B17" s="167" t="s">
        <v>28</v>
      </c>
      <c r="C17" s="181" t="s">
        <v>182</v>
      </c>
      <c r="D17" s="167" t="s">
        <v>25</v>
      </c>
      <c r="E17" s="175">
        <v>45915</v>
      </c>
      <c r="F17" s="175">
        <v>45919</v>
      </c>
      <c r="G17" s="176">
        <v>5</v>
      </c>
      <c r="H17" s="176" t="s">
        <v>35</v>
      </c>
      <c r="I17" s="167" t="s">
        <v>176</v>
      </c>
      <c r="J17" s="176" t="s">
        <v>183</v>
      </c>
      <c r="K17" s="168">
        <v>2000</v>
      </c>
      <c r="L17" s="178"/>
      <c r="M17" s="119"/>
      <c r="N17" s="119"/>
      <c r="O17" s="156">
        <v>7</v>
      </c>
      <c r="P17" s="150" t="s">
        <v>301</v>
      </c>
      <c r="Q17" s="152" t="s">
        <v>299</v>
      </c>
      <c r="R17" s="159">
        <v>20</v>
      </c>
    </row>
    <row r="18" spans="1:18" s="2" customFormat="1" ht="34.950000000000003" customHeight="1" x14ac:dyDescent="0.25">
      <c r="A18" s="119"/>
      <c r="B18" s="167" t="s">
        <v>148</v>
      </c>
      <c r="C18" s="181" t="s">
        <v>184</v>
      </c>
      <c r="D18" s="167" t="s">
        <v>28</v>
      </c>
      <c r="E18" s="175">
        <v>45922</v>
      </c>
      <c r="F18" s="175">
        <v>45926</v>
      </c>
      <c r="G18" s="176">
        <v>5</v>
      </c>
      <c r="H18" s="176" t="s">
        <v>35</v>
      </c>
      <c r="I18" s="167" t="s">
        <v>176</v>
      </c>
      <c r="J18" s="176" t="s">
        <v>183</v>
      </c>
      <c r="K18" s="168">
        <v>2500</v>
      </c>
      <c r="L18" s="178"/>
      <c r="M18" s="119"/>
      <c r="N18" s="119"/>
      <c r="O18" s="156">
        <v>8</v>
      </c>
      <c r="P18" s="150" t="s">
        <v>249</v>
      </c>
      <c r="Q18" s="150" t="s">
        <v>300</v>
      </c>
      <c r="R18" s="159">
        <v>15</v>
      </c>
    </row>
    <row r="19" spans="1:18" s="2" customFormat="1" ht="28.5" customHeight="1" x14ac:dyDescent="0.25">
      <c r="A19" s="119"/>
      <c r="B19" s="167" t="s">
        <v>185</v>
      </c>
      <c r="C19" s="181" t="s">
        <v>186</v>
      </c>
      <c r="D19" s="167" t="s">
        <v>148</v>
      </c>
      <c r="E19" s="175">
        <v>45929</v>
      </c>
      <c r="F19" s="175">
        <v>45933</v>
      </c>
      <c r="G19" s="167">
        <v>5</v>
      </c>
      <c r="H19" s="167" t="s">
        <v>35</v>
      </c>
      <c r="I19" s="167" t="s">
        <v>176</v>
      </c>
      <c r="J19" s="176" t="s">
        <v>187</v>
      </c>
      <c r="K19" s="168">
        <v>2000</v>
      </c>
      <c r="L19" s="178"/>
      <c r="M19" s="119"/>
      <c r="N19" s="119"/>
      <c r="O19" s="156">
        <v>9</v>
      </c>
      <c r="P19" s="150" t="s">
        <v>263</v>
      </c>
      <c r="Q19" s="150" t="s">
        <v>249</v>
      </c>
      <c r="R19" s="159">
        <v>10</v>
      </c>
    </row>
    <row r="20" spans="1:18" s="2" customFormat="1" ht="28.5" customHeight="1" x14ac:dyDescent="0.25">
      <c r="A20" s="119"/>
      <c r="B20" s="179" t="s">
        <v>289</v>
      </c>
      <c r="C20" s="180" t="s">
        <v>290</v>
      </c>
      <c r="D20" s="179" t="s">
        <v>185</v>
      </c>
      <c r="E20" s="205"/>
      <c r="F20" s="205"/>
      <c r="G20" s="179"/>
      <c r="H20" s="179"/>
      <c r="I20" s="179"/>
      <c r="J20" s="179"/>
      <c r="K20" s="182">
        <f>SUM(K16:K19)</f>
        <v>8500</v>
      </c>
      <c r="L20" s="180"/>
      <c r="M20" s="119"/>
      <c r="N20" s="119"/>
      <c r="O20" s="156">
        <v>10</v>
      </c>
      <c r="P20" s="151" t="s">
        <v>275</v>
      </c>
      <c r="Q20" s="150" t="s">
        <v>263</v>
      </c>
      <c r="R20" s="161">
        <v>10</v>
      </c>
    </row>
    <row r="21" spans="1:18" s="8" customFormat="1" ht="24" customHeight="1" thickBot="1" x14ac:dyDescent="0.35">
      <c r="B21" s="167" t="s">
        <v>43</v>
      </c>
      <c r="C21" s="181" t="s">
        <v>189</v>
      </c>
      <c r="D21" s="167" t="s">
        <v>185</v>
      </c>
      <c r="E21" s="175">
        <v>45936</v>
      </c>
      <c r="F21" s="175">
        <v>45938</v>
      </c>
      <c r="G21" s="176">
        <v>3</v>
      </c>
      <c r="H21" s="176" t="s">
        <v>35</v>
      </c>
      <c r="I21" s="176" t="s">
        <v>190</v>
      </c>
      <c r="J21" s="176" t="s">
        <v>191</v>
      </c>
      <c r="K21" s="168">
        <v>1500</v>
      </c>
      <c r="L21" s="178"/>
      <c r="O21" s="157"/>
      <c r="P21" s="211"/>
      <c r="Q21" s="212"/>
      <c r="R21" s="158"/>
    </row>
    <row r="22" spans="1:18" s="2" customFormat="1" ht="28.5" customHeight="1" x14ac:dyDescent="0.25">
      <c r="A22" s="119" t="s">
        <v>42</v>
      </c>
      <c r="B22" s="167" t="s">
        <v>50</v>
      </c>
      <c r="C22" s="181" t="s">
        <v>192</v>
      </c>
      <c r="D22" s="167" t="s">
        <v>43</v>
      </c>
      <c r="E22" s="175">
        <v>45939</v>
      </c>
      <c r="F22" s="175">
        <v>45945</v>
      </c>
      <c r="G22" s="176">
        <v>5</v>
      </c>
      <c r="H22" s="176" t="s">
        <v>15</v>
      </c>
      <c r="I22" s="176" t="s">
        <v>190</v>
      </c>
      <c r="J22" s="176" t="s">
        <v>193</v>
      </c>
      <c r="K22" s="168">
        <v>3500</v>
      </c>
      <c r="L22" s="178"/>
      <c r="M22" s="119"/>
      <c r="N22" s="119"/>
      <c r="O22" s="8"/>
      <c r="P22" s="8"/>
      <c r="Q22" s="8"/>
      <c r="R22" s="8"/>
    </row>
    <row r="23" spans="1:18" s="2" customFormat="1" ht="28.5" customHeight="1" x14ac:dyDescent="0.25">
      <c r="A23" s="119"/>
      <c r="B23" s="167" t="s">
        <v>194</v>
      </c>
      <c r="C23" s="181" t="s">
        <v>195</v>
      </c>
      <c r="D23" s="167" t="s">
        <v>50</v>
      </c>
      <c r="E23" s="175">
        <v>45946</v>
      </c>
      <c r="F23" s="175">
        <v>45952</v>
      </c>
      <c r="G23" s="176">
        <v>5</v>
      </c>
      <c r="H23" s="176" t="s">
        <v>15</v>
      </c>
      <c r="I23" s="176" t="s">
        <v>196</v>
      </c>
      <c r="J23" s="176" t="s">
        <v>197</v>
      </c>
      <c r="K23" s="168">
        <v>3000</v>
      </c>
      <c r="L23" s="178"/>
      <c r="M23" s="119"/>
      <c r="N23" s="119"/>
      <c r="O23" s="119"/>
      <c r="P23" s="119"/>
      <c r="Q23" s="119"/>
      <c r="R23" s="119"/>
    </row>
    <row r="24" spans="1:18" s="2" customFormat="1" ht="28.5" customHeight="1" x14ac:dyDescent="0.25">
      <c r="A24" s="119"/>
      <c r="B24" s="167" t="s">
        <v>198</v>
      </c>
      <c r="C24" s="181" t="s">
        <v>199</v>
      </c>
      <c r="D24" s="167" t="s">
        <v>194</v>
      </c>
      <c r="E24" s="175">
        <v>45953</v>
      </c>
      <c r="F24" s="175">
        <v>45954</v>
      </c>
      <c r="G24" s="176">
        <v>2</v>
      </c>
      <c r="H24" s="176" t="s">
        <v>35</v>
      </c>
      <c r="I24" s="176" t="s">
        <v>200</v>
      </c>
      <c r="J24" s="176" t="s">
        <v>201</v>
      </c>
      <c r="K24" s="168">
        <v>2000</v>
      </c>
      <c r="L24" s="178"/>
      <c r="M24" s="119"/>
      <c r="N24" s="119"/>
      <c r="O24" s="119"/>
      <c r="P24" s="119"/>
      <c r="Q24" s="119"/>
      <c r="R24" s="119"/>
    </row>
    <row r="25" spans="1:18" s="2" customFormat="1" ht="28.5" customHeight="1" x14ac:dyDescent="0.25">
      <c r="A25" s="119" t="s">
        <v>42</v>
      </c>
      <c r="B25" s="167" t="s">
        <v>202</v>
      </c>
      <c r="C25" s="181" t="s">
        <v>203</v>
      </c>
      <c r="D25" s="169" t="s">
        <v>198</v>
      </c>
      <c r="E25" s="206">
        <v>45957</v>
      </c>
      <c r="F25" s="206">
        <v>45959</v>
      </c>
      <c r="G25" s="176">
        <v>3</v>
      </c>
      <c r="H25" s="176" t="s">
        <v>35</v>
      </c>
      <c r="I25" s="176" t="s">
        <v>204</v>
      </c>
      <c r="J25" s="176" t="s">
        <v>205</v>
      </c>
      <c r="K25" s="168">
        <v>2000</v>
      </c>
      <c r="L25" s="178"/>
      <c r="M25" s="119"/>
      <c r="N25" s="119"/>
      <c r="O25" s="119"/>
      <c r="P25" s="119"/>
      <c r="Q25" s="119"/>
      <c r="R25" s="119"/>
    </row>
    <row r="26" spans="1:18" s="2" customFormat="1" ht="28.5" customHeight="1" x14ac:dyDescent="0.25">
      <c r="A26" s="119"/>
      <c r="B26" s="179" t="s">
        <v>291</v>
      </c>
      <c r="C26" s="180" t="s">
        <v>23</v>
      </c>
      <c r="D26" s="179" t="s">
        <v>202</v>
      </c>
      <c r="E26" s="205"/>
      <c r="F26" s="205"/>
      <c r="G26" s="179"/>
      <c r="H26" s="179"/>
      <c r="I26" s="179"/>
      <c r="J26" s="179"/>
      <c r="K26" s="182">
        <f>SUM(K21:K25)</f>
        <v>12000</v>
      </c>
      <c r="L26" s="180"/>
      <c r="M26" s="119"/>
      <c r="N26" s="119"/>
      <c r="O26" s="119"/>
      <c r="P26" s="119"/>
      <c r="Q26" s="119"/>
      <c r="R26" s="119"/>
    </row>
    <row r="27" spans="1:18" s="2" customFormat="1" ht="28.5" customHeight="1" x14ac:dyDescent="0.25">
      <c r="A27" s="119"/>
      <c r="B27" s="167" t="s">
        <v>56</v>
      </c>
      <c r="C27" s="181" t="s">
        <v>206</v>
      </c>
      <c r="D27" s="167" t="s">
        <v>202</v>
      </c>
      <c r="E27" s="175">
        <v>45936</v>
      </c>
      <c r="F27" s="175">
        <v>45940</v>
      </c>
      <c r="G27" s="176">
        <v>5</v>
      </c>
      <c r="H27" s="176" t="s">
        <v>15</v>
      </c>
      <c r="I27" s="176" t="s">
        <v>207</v>
      </c>
      <c r="J27" s="176" t="s">
        <v>208</v>
      </c>
      <c r="K27" s="168">
        <v>1000</v>
      </c>
      <c r="L27" s="178"/>
      <c r="M27" s="119"/>
      <c r="N27" s="119"/>
      <c r="O27" s="119"/>
      <c r="P27" s="119"/>
      <c r="Q27" s="119"/>
      <c r="R27" s="119"/>
    </row>
    <row r="28" spans="1:18" s="8" customFormat="1" ht="15.75" customHeight="1" x14ac:dyDescent="0.25">
      <c r="B28" s="167" t="s">
        <v>61</v>
      </c>
      <c r="C28" s="181" t="s">
        <v>209</v>
      </c>
      <c r="D28" s="167" t="s">
        <v>56</v>
      </c>
      <c r="E28" s="175">
        <v>45943</v>
      </c>
      <c r="F28" s="175">
        <v>45945</v>
      </c>
      <c r="G28" s="176">
        <v>3</v>
      </c>
      <c r="H28" s="176" t="s">
        <v>35</v>
      </c>
      <c r="I28" s="176" t="s">
        <v>207</v>
      </c>
      <c r="J28" s="176" t="s">
        <v>208</v>
      </c>
      <c r="K28" s="168">
        <v>800</v>
      </c>
      <c r="L28" s="178"/>
    </row>
    <row r="29" spans="1:18" s="2" customFormat="1" ht="28.5" customHeight="1" x14ac:dyDescent="0.25">
      <c r="A29" s="119"/>
      <c r="B29" s="167" t="s">
        <v>210</v>
      </c>
      <c r="C29" s="181" t="s">
        <v>211</v>
      </c>
      <c r="D29" s="167" t="s">
        <v>56</v>
      </c>
      <c r="E29" s="175">
        <v>45943</v>
      </c>
      <c r="F29" s="175">
        <v>45945</v>
      </c>
      <c r="G29" s="176">
        <v>3</v>
      </c>
      <c r="H29" s="176" t="s">
        <v>35</v>
      </c>
      <c r="I29" s="176" t="s">
        <v>207</v>
      </c>
      <c r="J29" s="176" t="s">
        <v>208</v>
      </c>
      <c r="K29" s="168">
        <v>500</v>
      </c>
      <c r="L29" s="178"/>
      <c r="M29" s="119"/>
      <c r="N29" s="119"/>
      <c r="O29" s="119"/>
      <c r="P29" s="119"/>
      <c r="Q29" s="119"/>
      <c r="R29" s="119"/>
    </row>
    <row r="30" spans="1:18" s="2" customFormat="1" ht="28.5" customHeight="1" x14ac:dyDescent="0.25">
      <c r="A30" s="119"/>
      <c r="B30" s="167" t="s">
        <v>212</v>
      </c>
      <c r="C30" s="181" t="s">
        <v>213</v>
      </c>
      <c r="D30" s="167" t="s">
        <v>61</v>
      </c>
      <c r="E30" s="175">
        <v>45946</v>
      </c>
      <c r="F30" s="175">
        <v>45947</v>
      </c>
      <c r="G30" s="167">
        <v>2</v>
      </c>
      <c r="H30" s="167" t="s">
        <v>35</v>
      </c>
      <c r="I30" s="167" t="s">
        <v>204</v>
      </c>
      <c r="J30" s="167" t="s">
        <v>205</v>
      </c>
      <c r="K30" s="168">
        <v>500</v>
      </c>
      <c r="L30" s="178"/>
      <c r="M30" s="119"/>
      <c r="N30" s="119"/>
      <c r="O30" s="119"/>
      <c r="P30" s="119"/>
      <c r="Q30" s="119"/>
      <c r="R30" s="119"/>
    </row>
    <row r="31" spans="1:18" s="2" customFormat="1" ht="28.5" customHeight="1" x14ac:dyDescent="0.25">
      <c r="A31" s="119"/>
      <c r="B31" s="179" t="s">
        <v>292</v>
      </c>
      <c r="C31" s="180" t="s">
        <v>214</v>
      </c>
      <c r="D31" s="179" t="s">
        <v>212</v>
      </c>
      <c r="E31" s="205"/>
      <c r="F31" s="205"/>
      <c r="G31" s="179"/>
      <c r="H31" s="179"/>
      <c r="I31" s="179" t="s">
        <v>204</v>
      </c>
      <c r="J31" s="179"/>
      <c r="K31" s="182">
        <f>SUM(K27:K30)</f>
        <v>2800</v>
      </c>
      <c r="L31" s="180"/>
      <c r="M31" s="119"/>
      <c r="N31" s="119"/>
      <c r="O31" s="119"/>
      <c r="P31" s="119"/>
      <c r="Q31" s="119"/>
      <c r="R31" s="119"/>
    </row>
    <row r="32" spans="1:18" s="2" customFormat="1" ht="28.5" customHeight="1" x14ac:dyDescent="0.25">
      <c r="A32" s="119"/>
      <c r="B32" s="167" t="s">
        <v>69</v>
      </c>
      <c r="C32" s="181" t="s">
        <v>215</v>
      </c>
      <c r="D32" s="167" t="s">
        <v>212</v>
      </c>
      <c r="E32" s="175">
        <v>45950</v>
      </c>
      <c r="F32" s="175">
        <v>45954</v>
      </c>
      <c r="G32" s="167">
        <v>5</v>
      </c>
      <c r="H32" s="167" t="s">
        <v>216</v>
      </c>
      <c r="I32" s="167" t="s">
        <v>217</v>
      </c>
      <c r="J32" s="167" t="s">
        <v>218</v>
      </c>
      <c r="K32" s="168">
        <v>6000</v>
      </c>
      <c r="L32" s="178"/>
    </row>
    <row r="33" spans="1:12" s="2" customFormat="1" ht="28.5" customHeight="1" x14ac:dyDescent="0.25">
      <c r="A33" s="119"/>
      <c r="B33" s="167" t="s">
        <v>72</v>
      </c>
      <c r="C33" s="181" t="s">
        <v>219</v>
      </c>
      <c r="D33" s="167" t="s">
        <v>69</v>
      </c>
      <c r="E33" s="175">
        <v>45957</v>
      </c>
      <c r="F33" s="175">
        <v>45961</v>
      </c>
      <c r="G33" s="167">
        <v>5</v>
      </c>
      <c r="H33" s="167" t="s">
        <v>216</v>
      </c>
      <c r="I33" s="167" t="s">
        <v>217</v>
      </c>
      <c r="J33" s="167" t="s">
        <v>218</v>
      </c>
      <c r="K33" s="168">
        <v>6000</v>
      </c>
      <c r="L33" s="178"/>
    </row>
    <row r="34" spans="1:12" s="2" customFormat="1" ht="16.5" customHeight="1" x14ac:dyDescent="0.25">
      <c r="A34" s="119"/>
      <c r="B34" s="167" t="s">
        <v>74</v>
      </c>
      <c r="C34" s="181" t="s">
        <v>220</v>
      </c>
      <c r="D34" s="167" t="s">
        <v>72</v>
      </c>
      <c r="E34" s="175">
        <v>45964</v>
      </c>
      <c r="F34" s="175">
        <v>45968</v>
      </c>
      <c r="G34" s="167">
        <v>5</v>
      </c>
      <c r="H34" s="167" t="s">
        <v>15</v>
      </c>
      <c r="I34" s="167" t="s">
        <v>217</v>
      </c>
      <c r="J34" s="167" t="s">
        <v>221</v>
      </c>
      <c r="K34" s="168">
        <v>4000</v>
      </c>
      <c r="L34" s="178"/>
    </row>
    <row r="35" spans="1:12" s="2" customFormat="1" ht="28.5" customHeight="1" x14ac:dyDescent="0.25">
      <c r="A35" s="119"/>
      <c r="B35" s="167" t="s">
        <v>172</v>
      </c>
      <c r="C35" s="181" t="s">
        <v>222</v>
      </c>
      <c r="D35" s="167" t="s">
        <v>74</v>
      </c>
      <c r="E35" s="175">
        <v>45964</v>
      </c>
      <c r="F35" s="175">
        <v>45968</v>
      </c>
      <c r="G35" s="167">
        <v>5</v>
      </c>
      <c r="H35" s="167" t="s">
        <v>15</v>
      </c>
      <c r="I35" s="167" t="s">
        <v>223</v>
      </c>
      <c r="J35" s="167" t="s">
        <v>224</v>
      </c>
      <c r="K35" s="168">
        <v>4000</v>
      </c>
      <c r="L35" s="178"/>
    </row>
    <row r="36" spans="1:12" s="8" customFormat="1" ht="28.5" customHeight="1" x14ac:dyDescent="0.25">
      <c r="B36" s="179" t="s">
        <v>293</v>
      </c>
      <c r="C36" s="180" t="s">
        <v>225</v>
      </c>
      <c r="D36" s="179" t="s">
        <v>172</v>
      </c>
      <c r="E36" s="179"/>
      <c r="F36" s="179"/>
      <c r="G36" s="179"/>
      <c r="H36" s="183"/>
      <c r="I36" s="179"/>
      <c r="J36" s="179"/>
      <c r="K36" s="182">
        <f>SUM(K32:K35)</f>
        <v>20000</v>
      </c>
      <c r="L36" s="180"/>
    </row>
    <row r="37" spans="1:12" s="2" customFormat="1" ht="28.5" customHeight="1" x14ac:dyDescent="0.25">
      <c r="A37" s="119"/>
      <c r="B37" s="167" t="s">
        <v>76</v>
      </c>
      <c r="C37" s="184" t="s">
        <v>226</v>
      </c>
      <c r="D37" s="167" t="s">
        <v>194</v>
      </c>
      <c r="E37" s="175">
        <v>45936</v>
      </c>
      <c r="F37" s="175">
        <v>45940</v>
      </c>
      <c r="G37" s="167">
        <v>5</v>
      </c>
      <c r="H37" s="167" t="s">
        <v>35</v>
      </c>
      <c r="I37" s="167" t="s">
        <v>196</v>
      </c>
      <c r="J37" s="167" t="s">
        <v>227</v>
      </c>
      <c r="K37" s="168">
        <v>3500</v>
      </c>
      <c r="L37" s="178"/>
    </row>
    <row r="38" spans="1:12" s="2" customFormat="1" ht="21" customHeight="1" x14ac:dyDescent="0.25">
      <c r="A38" s="119"/>
      <c r="B38" s="167" t="s">
        <v>228</v>
      </c>
      <c r="C38" s="181" t="s">
        <v>229</v>
      </c>
      <c r="D38" s="167" t="s">
        <v>76</v>
      </c>
      <c r="E38" s="175">
        <v>45943</v>
      </c>
      <c r="F38" s="175">
        <v>45945</v>
      </c>
      <c r="G38" s="167">
        <v>3</v>
      </c>
      <c r="H38" s="167" t="s">
        <v>35</v>
      </c>
      <c r="I38" s="167" t="s">
        <v>196</v>
      </c>
      <c r="J38" s="167" t="s">
        <v>230</v>
      </c>
      <c r="K38" s="168">
        <v>3000</v>
      </c>
      <c r="L38" s="178"/>
    </row>
    <row r="39" spans="1:12" s="2" customFormat="1" ht="28.5" customHeight="1" x14ac:dyDescent="0.25">
      <c r="A39" s="119"/>
      <c r="B39" s="167" t="s">
        <v>231</v>
      </c>
      <c r="C39" s="181" t="s">
        <v>232</v>
      </c>
      <c r="D39" s="167" t="s">
        <v>228</v>
      </c>
      <c r="E39" s="175">
        <v>45946</v>
      </c>
      <c r="F39" s="175">
        <v>45952</v>
      </c>
      <c r="G39" s="167">
        <v>5</v>
      </c>
      <c r="H39" s="167" t="s">
        <v>216</v>
      </c>
      <c r="I39" s="167" t="s">
        <v>196</v>
      </c>
      <c r="J39" s="167" t="s">
        <v>230</v>
      </c>
      <c r="K39" s="168">
        <v>5000</v>
      </c>
      <c r="L39" s="178"/>
    </row>
    <row r="40" spans="1:12" s="2" customFormat="1" ht="28.5" customHeight="1" x14ac:dyDescent="0.25">
      <c r="A40" s="119"/>
      <c r="B40" s="167" t="s">
        <v>233</v>
      </c>
      <c r="C40" s="181" t="s">
        <v>234</v>
      </c>
      <c r="D40" s="167" t="s">
        <v>388</v>
      </c>
      <c r="E40" s="175">
        <v>45953</v>
      </c>
      <c r="F40" s="175">
        <v>45954</v>
      </c>
      <c r="G40" s="167">
        <v>2</v>
      </c>
      <c r="H40" s="167" t="s">
        <v>35</v>
      </c>
      <c r="I40" s="167" t="s">
        <v>235</v>
      </c>
      <c r="J40" s="167" t="s">
        <v>236</v>
      </c>
      <c r="K40" s="168">
        <v>3500</v>
      </c>
      <c r="L40" s="178"/>
    </row>
    <row r="41" spans="1:12" s="2" customFormat="1" ht="21" customHeight="1" x14ac:dyDescent="0.25">
      <c r="A41" s="119"/>
      <c r="B41" s="179" t="s">
        <v>294</v>
      </c>
      <c r="C41" s="180" t="s">
        <v>237</v>
      </c>
      <c r="D41" s="179" t="s">
        <v>233</v>
      </c>
      <c r="E41" s="179"/>
      <c r="F41" s="179"/>
      <c r="G41" s="179"/>
      <c r="H41" s="179"/>
      <c r="I41" s="179"/>
      <c r="J41" s="179"/>
      <c r="K41" s="182">
        <f>SUM(K37:K40)</f>
        <v>15000</v>
      </c>
      <c r="L41" s="180"/>
    </row>
    <row r="42" spans="1:12" s="2" customFormat="1" ht="24" customHeight="1" x14ac:dyDescent="0.25">
      <c r="A42" s="119"/>
      <c r="B42" s="167" t="s">
        <v>238</v>
      </c>
      <c r="C42" s="181" t="s">
        <v>239</v>
      </c>
      <c r="D42" s="167" t="s">
        <v>231</v>
      </c>
      <c r="E42" s="175">
        <v>45957</v>
      </c>
      <c r="F42" s="175">
        <v>45959</v>
      </c>
      <c r="G42" s="167">
        <v>3</v>
      </c>
      <c r="H42" s="167" t="s">
        <v>15</v>
      </c>
      <c r="I42" s="167" t="s">
        <v>240</v>
      </c>
      <c r="J42" s="167" t="s">
        <v>241</v>
      </c>
      <c r="K42" s="168">
        <v>3500</v>
      </c>
      <c r="L42" s="177"/>
    </row>
    <row r="43" spans="1:12" s="2" customFormat="1" ht="28.5" customHeight="1" x14ac:dyDescent="0.25">
      <c r="A43" s="119"/>
      <c r="B43" s="167" t="s">
        <v>242</v>
      </c>
      <c r="C43" s="181" t="s">
        <v>243</v>
      </c>
      <c r="D43" s="167" t="s">
        <v>238</v>
      </c>
      <c r="E43" s="175">
        <v>45960</v>
      </c>
      <c r="F43" s="175">
        <v>45965</v>
      </c>
      <c r="G43" s="167">
        <v>4</v>
      </c>
      <c r="H43" s="167" t="s">
        <v>15</v>
      </c>
      <c r="I43" s="167" t="s">
        <v>240</v>
      </c>
      <c r="J43" s="167" t="s">
        <v>241</v>
      </c>
      <c r="K43" s="168">
        <v>3500</v>
      </c>
      <c r="L43" s="177"/>
    </row>
    <row r="44" spans="1:12" s="2" customFormat="1" ht="28.5" customHeight="1" x14ac:dyDescent="0.25">
      <c r="A44" s="119"/>
      <c r="B44" s="167" t="s">
        <v>244</v>
      </c>
      <c r="C44" s="181" t="s">
        <v>245</v>
      </c>
      <c r="D44" s="167" t="s">
        <v>242</v>
      </c>
      <c r="E44" s="175">
        <v>45966</v>
      </c>
      <c r="F44" s="175">
        <v>45967</v>
      </c>
      <c r="G44" s="167">
        <v>2</v>
      </c>
      <c r="H44" s="167" t="s">
        <v>35</v>
      </c>
      <c r="I44" s="167" t="s">
        <v>240</v>
      </c>
      <c r="J44" s="167" t="s">
        <v>241</v>
      </c>
      <c r="K44" s="168">
        <v>1500</v>
      </c>
      <c r="L44" s="177"/>
    </row>
    <row r="45" spans="1:12" s="2" customFormat="1" ht="28.5" customHeight="1" x14ac:dyDescent="0.25">
      <c r="A45" s="119"/>
      <c r="B45" s="167" t="s">
        <v>246</v>
      </c>
      <c r="C45" s="185" t="s">
        <v>247</v>
      </c>
      <c r="D45" s="167" t="s">
        <v>244</v>
      </c>
      <c r="E45" s="175">
        <v>45968</v>
      </c>
      <c r="F45" s="175">
        <v>45968</v>
      </c>
      <c r="G45" s="167">
        <v>1</v>
      </c>
      <c r="H45" s="167" t="s">
        <v>35</v>
      </c>
      <c r="I45" s="167" t="s">
        <v>204</v>
      </c>
      <c r="J45" s="186" t="s">
        <v>248</v>
      </c>
      <c r="K45" s="168">
        <v>1500</v>
      </c>
      <c r="L45" s="177"/>
    </row>
    <row r="46" spans="1:12" s="2" customFormat="1" ht="20.25" customHeight="1" x14ac:dyDescent="0.25">
      <c r="A46" s="119"/>
      <c r="B46" s="179" t="s">
        <v>295</v>
      </c>
      <c r="C46" s="187" t="s">
        <v>249</v>
      </c>
      <c r="D46" s="179" t="s">
        <v>246</v>
      </c>
      <c r="E46" s="179"/>
      <c r="F46" s="179"/>
      <c r="G46" s="179"/>
      <c r="H46" s="183"/>
      <c r="I46" s="179"/>
      <c r="J46" s="179"/>
      <c r="K46" s="182">
        <f>SUM(K42:K45)</f>
        <v>10000</v>
      </c>
      <c r="L46" s="180"/>
    </row>
    <row r="47" spans="1:12" s="2" customFormat="1" ht="22.5" customHeight="1" x14ac:dyDescent="0.25">
      <c r="A47" s="119" t="s">
        <v>89</v>
      </c>
      <c r="B47" s="167" t="s">
        <v>250</v>
      </c>
      <c r="C47" s="181" t="s">
        <v>251</v>
      </c>
      <c r="D47" s="167" t="s">
        <v>387</v>
      </c>
      <c r="E47" s="175">
        <v>45964</v>
      </c>
      <c r="F47" s="175">
        <v>45965</v>
      </c>
      <c r="G47" s="167">
        <v>2</v>
      </c>
      <c r="H47" s="167" t="s">
        <v>35</v>
      </c>
      <c r="I47" s="167" t="s">
        <v>252</v>
      </c>
      <c r="J47" s="167" t="s">
        <v>253</v>
      </c>
      <c r="K47" s="168">
        <v>2500</v>
      </c>
      <c r="L47" s="177"/>
    </row>
    <row r="48" spans="1:12" s="2" customFormat="1" ht="28.5" customHeight="1" x14ac:dyDescent="0.25">
      <c r="B48" s="167" t="s">
        <v>254</v>
      </c>
      <c r="C48" s="181" t="s">
        <v>255</v>
      </c>
      <c r="D48" s="167" t="s">
        <v>250</v>
      </c>
      <c r="E48" s="175">
        <v>45966</v>
      </c>
      <c r="F48" s="175">
        <v>45966</v>
      </c>
      <c r="G48" s="167">
        <v>1</v>
      </c>
      <c r="H48" s="167" t="s">
        <v>35</v>
      </c>
      <c r="I48" s="167" t="s">
        <v>252</v>
      </c>
      <c r="J48" s="167" t="s">
        <v>256</v>
      </c>
      <c r="K48" s="168">
        <v>2000</v>
      </c>
      <c r="L48" s="177"/>
    </row>
    <row r="49" spans="2:12" s="2" customFormat="1" ht="28.5" customHeight="1" x14ac:dyDescent="0.25">
      <c r="B49" s="167" t="s">
        <v>257</v>
      </c>
      <c r="C49" s="181" t="s">
        <v>258</v>
      </c>
      <c r="D49" s="167" t="s">
        <v>254</v>
      </c>
      <c r="E49" s="175">
        <v>45967</v>
      </c>
      <c r="F49" s="175">
        <v>45967</v>
      </c>
      <c r="G49" s="167">
        <v>1</v>
      </c>
      <c r="H49" s="167" t="s">
        <v>35</v>
      </c>
      <c r="I49" s="167" t="s">
        <v>252</v>
      </c>
      <c r="J49" s="167" t="s">
        <v>259</v>
      </c>
      <c r="K49" s="168">
        <v>2000</v>
      </c>
      <c r="L49" s="177"/>
    </row>
    <row r="50" spans="2:12" s="2" customFormat="1" ht="28.5" customHeight="1" x14ac:dyDescent="0.25">
      <c r="B50" s="167" t="s">
        <v>260</v>
      </c>
      <c r="C50" s="181" t="s">
        <v>261</v>
      </c>
      <c r="D50" s="167" t="s">
        <v>257</v>
      </c>
      <c r="E50" s="175">
        <v>45968</v>
      </c>
      <c r="F50" s="175">
        <v>45968</v>
      </c>
      <c r="G50" s="167">
        <v>1</v>
      </c>
      <c r="H50" s="167" t="s">
        <v>35</v>
      </c>
      <c r="I50" s="167" t="s">
        <v>262</v>
      </c>
      <c r="J50" s="167" t="s">
        <v>205</v>
      </c>
      <c r="K50" s="168">
        <v>1500</v>
      </c>
      <c r="L50" s="177"/>
    </row>
    <row r="51" spans="2:12" s="2" customFormat="1" ht="28.5" customHeight="1" x14ac:dyDescent="0.25">
      <c r="B51" s="179" t="s">
        <v>296</v>
      </c>
      <c r="C51" s="187" t="s">
        <v>263</v>
      </c>
      <c r="D51" s="179" t="s">
        <v>260</v>
      </c>
      <c r="E51" s="179"/>
      <c r="F51" s="179"/>
      <c r="G51" s="183"/>
      <c r="H51" s="183"/>
      <c r="I51" s="179"/>
      <c r="J51" s="179"/>
      <c r="K51" s="182">
        <f>SUM(K47:K50)</f>
        <v>8000</v>
      </c>
      <c r="L51" s="180"/>
    </row>
    <row r="52" spans="2:12" s="2" customFormat="1" ht="28.5" customHeight="1" x14ac:dyDescent="0.25">
      <c r="B52" s="167" t="s">
        <v>264</v>
      </c>
      <c r="C52" s="181" t="s">
        <v>265</v>
      </c>
      <c r="D52" s="167" t="s">
        <v>260</v>
      </c>
      <c r="E52" s="175">
        <v>45964</v>
      </c>
      <c r="F52" s="175">
        <v>45966</v>
      </c>
      <c r="G52" s="167">
        <v>3</v>
      </c>
      <c r="H52" s="167" t="s">
        <v>35</v>
      </c>
      <c r="I52" s="167" t="s">
        <v>190</v>
      </c>
      <c r="J52" s="167" t="s">
        <v>248</v>
      </c>
      <c r="K52" s="168">
        <v>500</v>
      </c>
      <c r="L52" s="177"/>
    </row>
    <row r="53" spans="2:12" s="2" customFormat="1" ht="28.5" customHeight="1" x14ac:dyDescent="0.25">
      <c r="B53" s="167" t="s">
        <v>266</v>
      </c>
      <c r="C53" s="181" t="s">
        <v>267</v>
      </c>
      <c r="D53" s="167" t="s">
        <v>260</v>
      </c>
      <c r="E53" s="175">
        <v>45964</v>
      </c>
      <c r="F53" s="175">
        <v>45966</v>
      </c>
      <c r="G53" s="167">
        <v>3</v>
      </c>
      <c r="H53" s="167" t="s">
        <v>35</v>
      </c>
      <c r="I53" s="167" t="s">
        <v>204</v>
      </c>
      <c r="J53" s="167" t="s">
        <v>248</v>
      </c>
      <c r="K53" s="168">
        <v>500</v>
      </c>
      <c r="L53" s="177"/>
    </row>
    <row r="54" spans="2:12" s="2" customFormat="1" ht="28.5" customHeight="1" x14ac:dyDescent="0.25">
      <c r="B54" s="167" t="s">
        <v>268</v>
      </c>
      <c r="C54" s="181" t="s">
        <v>269</v>
      </c>
      <c r="D54" s="167" t="s">
        <v>260</v>
      </c>
      <c r="E54" s="175">
        <v>45967</v>
      </c>
      <c r="F54" s="175">
        <v>45968</v>
      </c>
      <c r="G54" s="167">
        <v>2</v>
      </c>
      <c r="H54" s="167" t="s">
        <v>35</v>
      </c>
      <c r="I54" s="167" t="s">
        <v>240</v>
      </c>
      <c r="J54" s="167" t="s">
        <v>248</v>
      </c>
      <c r="K54" s="168">
        <v>500</v>
      </c>
      <c r="L54" s="177"/>
    </row>
    <row r="55" spans="2:12" s="2" customFormat="1" ht="28.5" customHeight="1" x14ac:dyDescent="0.25">
      <c r="B55" s="167" t="s">
        <v>270</v>
      </c>
      <c r="C55" s="181" t="s">
        <v>271</v>
      </c>
      <c r="D55" s="167" t="s">
        <v>257</v>
      </c>
      <c r="E55" s="175">
        <v>45967</v>
      </c>
      <c r="F55" s="175">
        <v>45968</v>
      </c>
      <c r="G55" s="167">
        <v>2</v>
      </c>
      <c r="H55" s="167" t="s">
        <v>35</v>
      </c>
      <c r="I55" s="167" t="s">
        <v>252</v>
      </c>
      <c r="J55" s="167" t="s">
        <v>272</v>
      </c>
      <c r="K55" s="168">
        <v>300</v>
      </c>
      <c r="L55" s="177"/>
    </row>
    <row r="56" spans="2:12" s="2" customFormat="1" ht="28.5" customHeight="1" x14ac:dyDescent="0.25">
      <c r="B56" s="167" t="s">
        <v>273</v>
      </c>
      <c r="C56" s="181" t="s">
        <v>274</v>
      </c>
      <c r="D56" s="167" t="s">
        <v>270</v>
      </c>
      <c r="E56" s="175">
        <v>45971</v>
      </c>
      <c r="F56" s="175">
        <v>45971</v>
      </c>
      <c r="G56" s="167">
        <v>1</v>
      </c>
      <c r="H56" s="167" t="s">
        <v>35</v>
      </c>
      <c r="I56" s="167" t="s">
        <v>204</v>
      </c>
      <c r="J56" s="167" t="s">
        <v>248</v>
      </c>
      <c r="K56" s="168">
        <v>500</v>
      </c>
      <c r="L56" s="177"/>
    </row>
    <row r="57" spans="2:12" s="2" customFormat="1" ht="28.5" customHeight="1" x14ac:dyDescent="0.25">
      <c r="B57" s="179" t="s">
        <v>297</v>
      </c>
      <c r="C57" s="187" t="s">
        <v>275</v>
      </c>
      <c r="D57" s="179" t="s">
        <v>273</v>
      </c>
      <c r="E57" s="179"/>
      <c r="F57" s="179"/>
      <c r="G57" s="179"/>
      <c r="H57" s="183"/>
      <c r="I57" s="179"/>
      <c r="J57" s="179"/>
      <c r="K57" s="182">
        <f>SUM(K52:K56)</f>
        <v>2300</v>
      </c>
      <c r="L57" s="180"/>
    </row>
    <row r="58" spans="2:12" s="2" customFormat="1" ht="28.5" customHeight="1" x14ac:dyDescent="0.25">
      <c r="B58" s="167" t="s">
        <v>276</v>
      </c>
      <c r="C58" s="181" t="s">
        <v>277</v>
      </c>
      <c r="D58" s="167" t="s">
        <v>273</v>
      </c>
      <c r="E58" s="175">
        <v>45978</v>
      </c>
      <c r="F58" s="175">
        <v>45980</v>
      </c>
      <c r="G58" s="167">
        <v>3</v>
      </c>
      <c r="H58" s="167" t="s">
        <v>35</v>
      </c>
      <c r="I58" s="167" t="s">
        <v>207</v>
      </c>
      <c r="J58" s="167" t="s">
        <v>278</v>
      </c>
      <c r="K58" s="168">
        <v>120</v>
      </c>
      <c r="L58" s="177"/>
    </row>
    <row r="59" spans="2:12" ht="28.5" customHeight="1" x14ac:dyDescent="0.25">
      <c r="B59" s="166" t="s">
        <v>279</v>
      </c>
      <c r="C59" s="181" t="s">
        <v>280</v>
      </c>
      <c r="D59" s="166" t="s">
        <v>273</v>
      </c>
      <c r="E59" s="207">
        <v>45978</v>
      </c>
      <c r="F59" s="207">
        <v>45980</v>
      </c>
      <c r="G59" s="167">
        <v>3</v>
      </c>
      <c r="H59" s="167" t="s">
        <v>35</v>
      </c>
      <c r="I59" s="166" t="s">
        <v>204</v>
      </c>
      <c r="J59" s="167" t="s">
        <v>281</v>
      </c>
      <c r="K59" s="168">
        <v>0</v>
      </c>
      <c r="L59" s="170"/>
    </row>
    <row r="60" spans="2:12" ht="28.5" customHeight="1" x14ac:dyDescent="0.25">
      <c r="B60" s="166" t="s">
        <v>282</v>
      </c>
      <c r="C60" s="181" t="s">
        <v>283</v>
      </c>
      <c r="D60" s="166" t="s">
        <v>273</v>
      </c>
      <c r="E60" s="207">
        <v>45981</v>
      </c>
      <c r="F60" s="207">
        <v>45982</v>
      </c>
      <c r="G60" s="167">
        <v>2</v>
      </c>
      <c r="H60" s="167" t="s">
        <v>35</v>
      </c>
      <c r="I60" s="166" t="s">
        <v>284</v>
      </c>
      <c r="J60" s="167" t="s">
        <v>236</v>
      </c>
      <c r="K60" s="168">
        <v>0</v>
      </c>
      <c r="L60" s="170"/>
    </row>
    <row r="61" spans="2:12" ht="18" customHeight="1" x14ac:dyDescent="0.25">
      <c r="B61" s="166" t="s">
        <v>285</v>
      </c>
      <c r="C61" s="181" t="s">
        <v>286</v>
      </c>
      <c r="D61" s="166" t="s">
        <v>282</v>
      </c>
      <c r="E61" s="207">
        <v>45986</v>
      </c>
      <c r="F61" s="207">
        <v>45986</v>
      </c>
      <c r="G61" s="167">
        <v>1</v>
      </c>
      <c r="H61" s="167" t="s">
        <v>35</v>
      </c>
      <c r="I61" s="166" t="s">
        <v>204</v>
      </c>
      <c r="J61" s="167" t="s">
        <v>287</v>
      </c>
      <c r="K61" s="168">
        <v>0</v>
      </c>
      <c r="L61" s="170"/>
    </row>
    <row r="62" spans="2:12" ht="24" customHeight="1" x14ac:dyDescent="0.25">
      <c r="B62" s="210"/>
      <c r="C62" s="210"/>
      <c r="D62" s="165"/>
      <c r="E62" s="165"/>
      <c r="F62" s="165"/>
      <c r="G62" s="188"/>
      <c r="H62" s="188"/>
      <c r="I62" s="188"/>
      <c r="J62" s="188"/>
      <c r="K62" s="182">
        <f>SUM(K58:K61)</f>
        <v>120</v>
      </c>
      <c r="L62" s="170"/>
    </row>
    <row r="63" spans="2:12" s="8" customFormat="1" ht="15.6" x14ac:dyDescent="0.25">
      <c r="B63" s="189"/>
      <c r="C63" s="189"/>
      <c r="D63" s="209" t="s">
        <v>109</v>
      </c>
      <c r="E63" s="209"/>
      <c r="F63" s="209"/>
      <c r="G63" s="209"/>
      <c r="H63" s="209"/>
      <c r="I63" s="209"/>
      <c r="J63" s="209"/>
      <c r="K63" s="190">
        <f>SUM(K10,K15,K20,K26,K31,K36,K41,K46,K51,K57,K62)</f>
        <v>94920</v>
      </c>
      <c r="L63" s="191"/>
    </row>
    <row r="75" spans="9:9" ht="15" customHeight="1" x14ac:dyDescent="0.25">
      <c r="I75" s="162"/>
    </row>
    <row r="76" spans="9:9" ht="15" customHeight="1" x14ac:dyDescent="0.25">
      <c r="I76" s="162"/>
    </row>
    <row r="77" spans="9:9" ht="15" customHeight="1" x14ac:dyDescent="0.25">
      <c r="I77" s="162"/>
    </row>
    <row r="81" ht="19.5" customHeight="1" x14ac:dyDescent="0.25"/>
    <row r="82" ht="34.5" customHeight="1" x14ac:dyDescent="0.25"/>
    <row r="83" ht="18.75" customHeight="1" x14ac:dyDescent="0.25"/>
  </sheetData>
  <mergeCells count="4">
    <mergeCell ref="D63:J63"/>
    <mergeCell ref="B62:C62"/>
    <mergeCell ref="P21:Q21"/>
    <mergeCell ref="O9:R9"/>
  </mergeCells>
  <phoneticPr fontId="7" type="noConversion"/>
  <printOptions horizontalCentered="1"/>
  <pageMargins left="0.25" right="0.25" top="0.75" bottom="0.75" header="0.3" footer="0.3"/>
  <pageSetup paperSize="9" scale="31" orientation="landscape" r:id="rId1"/>
  <headerFooter alignWithMargins="0">
    <oddFooter>&amp;R14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79E7"/>
    <outlinePr summaryBelow="0"/>
  </sheetPr>
  <dimension ref="B3:J50"/>
  <sheetViews>
    <sheetView showGridLines="0" tabSelected="1" zoomScaleNormal="100" workbookViewId="0">
      <pane ySplit="8" topLeftCell="A9" activePane="bottomLeft" state="frozenSplit"/>
      <selection pane="bottomLeft" activeCell="C37" sqref="C37"/>
    </sheetView>
  </sheetViews>
  <sheetFormatPr defaultRowHeight="13.5" customHeight="1" x14ac:dyDescent="0.25"/>
  <cols>
    <col min="1" max="1" width="3.44140625" customWidth="1"/>
    <col min="2" max="2" width="7.88671875" style="1" customWidth="1"/>
    <col min="3" max="3" width="101.6640625" style="3" customWidth="1"/>
    <col min="4" max="4" width="12.88671875" style="1" customWidth="1"/>
    <col min="5" max="5" width="12.109375" style="1" customWidth="1"/>
    <col min="6" max="6" width="10.6640625" style="1" customWidth="1"/>
    <col min="7" max="7" width="25.109375" bestFit="1" customWidth="1"/>
    <col min="8" max="8" width="15.5546875" bestFit="1" customWidth="1"/>
    <col min="9" max="9" width="6" customWidth="1"/>
  </cols>
  <sheetData>
    <row r="3" spans="2:10" ht="13.5" customHeight="1" x14ac:dyDescent="0.25">
      <c r="C3" s="107"/>
    </row>
    <row r="6" spans="2:10" ht="13.5" customHeight="1" x14ac:dyDescent="0.3">
      <c r="B6" s="4" t="s">
        <v>110</v>
      </c>
    </row>
    <row r="7" spans="2:10" ht="13.5" customHeight="1" thickBot="1" x14ac:dyDescent="0.3"/>
    <row r="8" spans="2:10" s="14" customFormat="1" ht="26.25" customHeight="1" thickBot="1" x14ac:dyDescent="0.3">
      <c r="B8" s="143" t="s">
        <v>2</v>
      </c>
      <c r="C8" s="144" t="s">
        <v>3</v>
      </c>
      <c r="D8" s="144" t="s">
        <v>4</v>
      </c>
      <c r="E8" s="144" t="s">
        <v>384</v>
      </c>
      <c r="F8" s="144" t="s">
        <v>5</v>
      </c>
      <c r="G8" s="144" t="s">
        <v>6</v>
      </c>
      <c r="H8" s="144" t="s">
        <v>7</v>
      </c>
      <c r="I8" s="145" t="s">
        <v>9</v>
      </c>
    </row>
    <row r="9" spans="2:10" ht="13.5" customHeight="1" x14ac:dyDescent="0.35">
      <c r="B9" s="120" t="s">
        <v>13</v>
      </c>
      <c r="C9" s="117" t="s">
        <v>175</v>
      </c>
      <c r="D9" s="128" t="s">
        <v>174</v>
      </c>
      <c r="E9" s="129">
        <v>5</v>
      </c>
      <c r="F9" s="140" t="s">
        <v>15</v>
      </c>
      <c r="G9" s="128" t="s">
        <v>16</v>
      </c>
      <c r="H9" s="118" t="s">
        <v>17</v>
      </c>
      <c r="I9" s="121" t="s">
        <v>174</v>
      </c>
      <c r="J9" s="119"/>
    </row>
    <row r="10" spans="2:10" ht="13.5" customHeight="1" x14ac:dyDescent="0.35">
      <c r="B10" s="122" t="s">
        <v>18</v>
      </c>
      <c r="C10" s="110" t="s">
        <v>177</v>
      </c>
      <c r="D10" s="113" t="s">
        <v>13</v>
      </c>
      <c r="E10" s="130">
        <v>5</v>
      </c>
      <c r="F10" s="141" t="s">
        <v>15</v>
      </c>
      <c r="G10" s="113" t="s">
        <v>16</v>
      </c>
      <c r="H10" s="111" t="s">
        <v>17</v>
      </c>
      <c r="I10" s="123" t="s">
        <v>174</v>
      </c>
      <c r="J10" s="119"/>
    </row>
    <row r="11" spans="2:10" ht="13.5" customHeight="1" x14ac:dyDescent="0.35">
      <c r="B11" s="122" t="s">
        <v>21</v>
      </c>
      <c r="C11" s="110" t="s">
        <v>178</v>
      </c>
      <c r="D11" s="148" t="s">
        <v>18</v>
      </c>
      <c r="E11" s="113">
        <v>5</v>
      </c>
      <c r="F11" s="141" t="s">
        <v>35</v>
      </c>
      <c r="G11" s="113" t="s">
        <v>16</v>
      </c>
      <c r="H11" s="111" t="s">
        <v>17</v>
      </c>
      <c r="I11" s="124" t="s">
        <v>174</v>
      </c>
      <c r="J11" s="119"/>
    </row>
    <row r="12" spans="2:10" ht="13.5" customHeight="1" x14ac:dyDescent="0.25">
      <c r="B12" s="125" t="s">
        <v>179</v>
      </c>
      <c r="C12" s="115" t="s">
        <v>180</v>
      </c>
      <c r="D12" s="113" t="s">
        <v>21</v>
      </c>
      <c r="E12" s="131">
        <v>5</v>
      </c>
      <c r="F12" s="141" t="s">
        <v>35</v>
      </c>
      <c r="G12" s="113" t="s">
        <v>16</v>
      </c>
      <c r="H12" s="111" t="s">
        <v>17</v>
      </c>
      <c r="I12" s="126" t="s">
        <v>174</v>
      </c>
      <c r="J12" s="119"/>
    </row>
    <row r="13" spans="2:10" ht="13.5" customHeight="1" x14ac:dyDescent="0.25">
      <c r="B13" s="125" t="s">
        <v>25</v>
      </c>
      <c r="C13" s="115" t="s">
        <v>181</v>
      </c>
      <c r="D13" s="113" t="s">
        <v>179</v>
      </c>
      <c r="E13" s="132">
        <v>5</v>
      </c>
      <c r="F13" s="138" t="s">
        <v>35</v>
      </c>
      <c r="G13" s="113" t="s">
        <v>16</v>
      </c>
      <c r="H13" s="111" t="s">
        <v>17</v>
      </c>
      <c r="I13" s="126" t="s">
        <v>174</v>
      </c>
      <c r="J13" s="119"/>
    </row>
    <row r="14" spans="2:10" ht="13.5" customHeight="1" x14ac:dyDescent="0.25">
      <c r="B14" s="125" t="s">
        <v>28</v>
      </c>
      <c r="C14" s="115" t="s">
        <v>182</v>
      </c>
      <c r="D14" s="113" t="s">
        <v>25</v>
      </c>
      <c r="E14" s="132">
        <v>5</v>
      </c>
      <c r="F14" s="138" t="s">
        <v>35</v>
      </c>
      <c r="G14" s="113" t="s">
        <v>16</v>
      </c>
      <c r="H14" s="111" t="s">
        <v>183</v>
      </c>
      <c r="I14" s="127" t="s">
        <v>174</v>
      </c>
      <c r="J14" s="119"/>
    </row>
    <row r="15" spans="2:10" ht="13.5" customHeight="1" x14ac:dyDescent="0.25">
      <c r="B15" s="133" t="s">
        <v>148</v>
      </c>
      <c r="C15" s="115" t="s">
        <v>184</v>
      </c>
      <c r="D15" s="113" t="s">
        <v>28</v>
      </c>
      <c r="E15" s="132">
        <v>5</v>
      </c>
      <c r="F15" s="138" t="s">
        <v>35</v>
      </c>
      <c r="G15" s="113" t="s">
        <v>16</v>
      </c>
      <c r="H15" s="111" t="s">
        <v>183</v>
      </c>
      <c r="I15" s="127" t="s">
        <v>174</v>
      </c>
      <c r="J15" s="119"/>
    </row>
    <row r="16" spans="2:10" ht="13.5" customHeight="1" x14ac:dyDescent="0.25">
      <c r="B16" s="133" t="s">
        <v>185</v>
      </c>
      <c r="C16" s="115" t="s">
        <v>186</v>
      </c>
      <c r="D16" s="113" t="s">
        <v>148</v>
      </c>
      <c r="E16" s="132">
        <v>5</v>
      </c>
      <c r="F16" s="142" t="s">
        <v>35</v>
      </c>
      <c r="G16" s="113" t="s">
        <v>16</v>
      </c>
      <c r="H16" s="111" t="s">
        <v>187</v>
      </c>
      <c r="I16" s="127" t="s">
        <v>174</v>
      </c>
      <c r="J16" s="119"/>
    </row>
    <row r="17" spans="2:10" ht="13.5" customHeight="1" x14ac:dyDescent="0.25">
      <c r="B17" s="134" t="s">
        <v>43</v>
      </c>
      <c r="C17" s="115" t="s">
        <v>189</v>
      </c>
      <c r="D17" s="113" t="s">
        <v>185</v>
      </c>
      <c r="E17" s="130">
        <v>3</v>
      </c>
      <c r="F17" s="142" t="s">
        <v>35</v>
      </c>
      <c r="G17" s="113" t="s">
        <v>302</v>
      </c>
      <c r="H17" s="111" t="s">
        <v>191</v>
      </c>
      <c r="I17" s="127" t="s">
        <v>174</v>
      </c>
      <c r="J17" s="119"/>
    </row>
    <row r="18" spans="2:10" ht="13.5" customHeight="1" x14ac:dyDescent="0.25">
      <c r="B18" s="133" t="s">
        <v>50</v>
      </c>
      <c r="C18" s="115" t="s">
        <v>192</v>
      </c>
      <c r="D18" s="148" t="s">
        <v>43</v>
      </c>
      <c r="E18" s="112">
        <v>5</v>
      </c>
      <c r="F18" s="136" t="s">
        <v>15</v>
      </c>
      <c r="G18" s="113" t="s">
        <v>302</v>
      </c>
      <c r="H18" s="111" t="s">
        <v>193</v>
      </c>
      <c r="I18" s="127" t="s">
        <v>174</v>
      </c>
      <c r="J18" s="119"/>
    </row>
    <row r="19" spans="2:10" ht="13.5" customHeight="1" x14ac:dyDescent="0.25">
      <c r="B19" s="133" t="s">
        <v>194</v>
      </c>
      <c r="C19" s="115" t="s">
        <v>195</v>
      </c>
      <c r="D19" s="113" t="s">
        <v>50</v>
      </c>
      <c r="E19" s="112">
        <v>5</v>
      </c>
      <c r="F19" s="137" t="s">
        <v>15</v>
      </c>
      <c r="G19" s="112" t="s">
        <v>303</v>
      </c>
      <c r="H19" s="111" t="s">
        <v>197</v>
      </c>
      <c r="I19" s="127" t="s">
        <v>174</v>
      </c>
      <c r="J19" s="119"/>
    </row>
    <row r="20" spans="2:10" ht="13.5" customHeight="1" x14ac:dyDescent="0.25">
      <c r="B20" s="133" t="s">
        <v>198</v>
      </c>
      <c r="C20" s="115" t="s">
        <v>199</v>
      </c>
      <c r="D20" s="113" t="s">
        <v>194</v>
      </c>
      <c r="E20" s="112">
        <v>2</v>
      </c>
      <c r="F20" s="138" t="s">
        <v>35</v>
      </c>
      <c r="G20" s="112" t="s">
        <v>304</v>
      </c>
      <c r="H20" s="111" t="s">
        <v>201</v>
      </c>
      <c r="I20" s="127" t="s">
        <v>174</v>
      </c>
      <c r="J20" s="119"/>
    </row>
    <row r="21" spans="2:10" ht="13.5" customHeight="1" x14ac:dyDescent="0.25">
      <c r="B21" s="133" t="s">
        <v>202</v>
      </c>
      <c r="C21" s="115" t="s">
        <v>203</v>
      </c>
      <c r="D21" s="113" t="s">
        <v>198</v>
      </c>
      <c r="E21" s="112">
        <v>3</v>
      </c>
      <c r="F21" s="138" t="s">
        <v>35</v>
      </c>
      <c r="G21" s="112" t="s">
        <v>305</v>
      </c>
      <c r="H21" s="111" t="s">
        <v>205</v>
      </c>
      <c r="I21" s="127" t="s">
        <v>174</v>
      </c>
      <c r="J21" s="119"/>
    </row>
    <row r="22" spans="2:10" ht="13.5" customHeight="1" x14ac:dyDescent="0.25">
      <c r="B22" s="133" t="s">
        <v>56</v>
      </c>
      <c r="C22" s="115" t="s">
        <v>206</v>
      </c>
      <c r="D22" s="149" t="s">
        <v>202</v>
      </c>
      <c r="E22" s="112">
        <v>5</v>
      </c>
      <c r="F22" s="138" t="s">
        <v>15</v>
      </c>
      <c r="G22" s="112" t="s">
        <v>45</v>
      </c>
      <c r="H22" s="111" t="s">
        <v>208</v>
      </c>
      <c r="I22" s="127" t="s">
        <v>174</v>
      </c>
      <c r="J22" s="119"/>
    </row>
    <row r="23" spans="2:10" ht="13.5" customHeight="1" x14ac:dyDescent="0.25">
      <c r="B23" s="133" t="s">
        <v>61</v>
      </c>
      <c r="C23" s="115" t="s">
        <v>209</v>
      </c>
      <c r="D23" s="113" t="s">
        <v>56</v>
      </c>
      <c r="E23" s="112">
        <v>3</v>
      </c>
      <c r="F23" s="138" t="s">
        <v>35</v>
      </c>
      <c r="G23" s="112" t="s">
        <v>45</v>
      </c>
      <c r="H23" s="111" t="s">
        <v>208</v>
      </c>
      <c r="I23" s="127" t="s">
        <v>174</v>
      </c>
      <c r="J23" s="119"/>
    </row>
    <row r="24" spans="2:10" ht="13.5" customHeight="1" x14ac:dyDescent="0.25">
      <c r="B24" s="133" t="s">
        <v>210</v>
      </c>
      <c r="C24" s="115" t="s">
        <v>211</v>
      </c>
      <c r="D24" s="113" t="s">
        <v>56</v>
      </c>
      <c r="E24" s="112">
        <v>3</v>
      </c>
      <c r="F24" s="139" t="s">
        <v>35</v>
      </c>
      <c r="G24" s="112" t="s">
        <v>45</v>
      </c>
      <c r="H24" s="111" t="s">
        <v>208</v>
      </c>
      <c r="I24" s="127" t="s">
        <v>174</v>
      </c>
      <c r="J24" s="119"/>
    </row>
    <row r="25" spans="2:10" ht="13.5" customHeight="1" x14ac:dyDescent="0.25">
      <c r="B25" s="133" t="s">
        <v>212</v>
      </c>
      <c r="C25" s="115" t="s">
        <v>213</v>
      </c>
      <c r="D25" s="128" t="s">
        <v>61</v>
      </c>
      <c r="E25" s="112">
        <v>2</v>
      </c>
      <c r="F25" s="137" t="s">
        <v>35</v>
      </c>
      <c r="G25" s="112" t="s">
        <v>305</v>
      </c>
      <c r="H25" s="109" t="s">
        <v>205</v>
      </c>
      <c r="I25" s="127" t="s">
        <v>174</v>
      </c>
      <c r="J25" s="119"/>
    </row>
    <row r="26" spans="2:10" ht="13.5" customHeight="1" x14ac:dyDescent="0.25">
      <c r="B26" s="133" t="s">
        <v>69</v>
      </c>
      <c r="C26" s="115" t="s">
        <v>215</v>
      </c>
      <c r="D26" s="113" t="s">
        <v>212</v>
      </c>
      <c r="E26" s="112">
        <v>5</v>
      </c>
      <c r="F26" s="137" t="s">
        <v>216</v>
      </c>
      <c r="G26" s="112" t="s">
        <v>306</v>
      </c>
      <c r="H26" s="109" t="s">
        <v>218</v>
      </c>
      <c r="I26" s="127" t="s">
        <v>174</v>
      </c>
      <c r="J26" s="119"/>
    </row>
    <row r="27" spans="2:10" ht="13.5" customHeight="1" x14ac:dyDescent="0.25">
      <c r="B27" s="133" t="s">
        <v>72</v>
      </c>
      <c r="C27" s="115" t="s">
        <v>219</v>
      </c>
      <c r="D27" s="113" t="s">
        <v>69</v>
      </c>
      <c r="E27" s="112">
        <v>5</v>
      </c>
      <c r="F27" s="137" t="s">
        <v>216</v>
      </c>
      <c r="G27" s="112" t="s">
        <v>306</v>
      </c>
      <c r="H27" s="109" t="s">
        <v>218</v>
      </c>
      <c r="I27" s="127" t="s">
        <v>174</v>
      </c>
      <c r="J27" s="119"/>
    </row>
    <row r="28" spans="2:10" ht="13.5" customHeight="1" x14ac:dyDescent="0.25">
      <c r="B28" s="134" t="s">
        <v>74</v>
      </c>
      <c r="C28" s="115" t="s">
        <v>220</v>
      </c>
      <c r="D28" s="113" t="s">
        <v>72</v>
      </c>
      <c r="E28" s="112">
        <v>5</v>
      </c>
      <c r="F28" s="137" t="s">
        <v>15</v>
      </c>
      <c r="G28" s="112" t="s">
        <v>306</v>
      </c>
      <c r="H28" s="109" t="s">
        <v>221</v>
      </c>
      <c r="I28" s="127" t="s">
        <v>174</v>
      </c>
      <c r="J28" s="119"/>
    </row>
    <row r="29" spans="2:10" ht="13.5" customHeight="1" x14ac:dyDescent="0.25">
      <c r="B29" s="134" t="s">
        <v>172</v>
      </c>
      <c r="C29" s="115" t="s">
        <v>222</v>
      </c>
      <c r="D29" s="113" t="s">
        <v>74</v>
      </c>
      <c r="E29" s="113">
        <v>5</v>
      </c>
      <c r="F29" s="137" t="s">
        <v>15</v>
      </c>
      <c r="G29" s="112" t="s">
        <v>307</v>
      </c>
      <c r="H29" s="109" t="s">
        <v>224</v>
      </c>
      <c r="I29" s="127" t="s">
        <v>174</v>
      </c>
      <c r="J29" s="119"/>
    </row>
    <row r="30" spans="2:10" ht="13.5" customHeight="1" x14ac:dyDescent="0.25">
      <c r="B30" s="134" t="s">
        <v>76</v>
      </c>
      <c r="C30" s="115" t="s">
        <v>226</v>
      </c>
      <c r="D30" s="113" t="s">
        <v>194</v>
      </c>
      <c r="E30" s="113">
        <v>5</v>
      </c>
      <c r="F30" s="137" t="s">
        <v>35</v>
      </c>
      <c r="G30" s="112" t="s">
        <v>303</v>
      </c>
      <c r="H30" s="111" t="s">
        <v>227</v>
      </c>
      <c r="I30" s="127" t="s">
        <v>174</v>
      </c>
      <c r="J30" s="119"/>
    </row>
    <row r="31" spans="2:10" ht="13.5" customHeight="1" x14ac:dyDescent="0.25">
      <c r="B31" s="134" t="s">
        <v>228</v>
      </c>
      <c r="C31" s="115" t="s">
        <v>229</v>
      </c>
      <c r="D31" s="148" t="s">
        <v>76</v>
      </c>
      <c r="E31" s="113">
        <v>3</v>
      </c>
      <c r="F31" s="137" t="s">
        <v>35</v>
      </c>
      <c r="G31" s="112" t="s">
        <v>303</v>
      </c>
      <c r="H31" s="111" t="s">
        <v>230</v>
      </c>
      <c r="I31" s="127" t="s">
        <v>174</v>
      </c>
      <c r="J31" s="119"/>
    </row>
    <row r="32" spans="2:10" ht="23.25" customHeight="1" x14ac:dyDescent="0.25">
      <c r="B32" s="196" t="s">
        <v>231</v>
      </c>
      <c r="C32" s="201" t="s">
        <v>232</v>
      </c>
      <c r="D32" s="203" t="s">
        <v>228</v>
      </c>
      <c r="E32" s="203">
        <v>5</v>
      </c>
      <c r="F32" s="195" t="s">
        <v>216</v>
      </c>
      <c r="G32" s="202" t="s">
        <v>303</v>
      </c>
      <c r="H32" s="194" t="s">
        <v>230</v>
      </c>
      <c r="I32" s="127" t="s">
        <v>174</v>
      </c>
      <c r="J32" s="119"/>
    </row>
    <row r="33" spans="2:10" ht="13.5" customHeight="1" x14ac:dyDescent="0.25">
      <c r="B33" s="133" t="s">
        <v>233</v>
      </c>
      <c r="C33" s="115" t="s">
        <v>234</v>
      </c>
      <c r="D33" s="112" t="s">
        <v>388</v>
      </c>
      <c r="E33" s="112">
        <v>2</v>
      </c>
      <c r="F33" s="137" t="s">
        <v>35</v>
      </c>
      <c r="G33" s="112" t="s">
        <v>308</v>
      </c>
      <c r="H33" s="111" t="s">
        <v>236</v>
      </c>
      <c r="I33" s="127" t="s">
        <v>174</v>
      </c>
      <c r="J33" s="119"/>
    </row>
    <row r="34" spans="2:10" ht="13.5" customHeight="1" x14ac:dyDescent="0.25">
      <c r="B34" s="133" t="s">
        <v>238</v>
      </c>
      <c r="C34" s="115" t="s">
        <v>239</v>
      </c>
      <c r="D34" s="112" t="s">
        <v>231</v>
      </c>
      <c r="E34" s="112">
        <v>3</v>
      </c>
      <c r="F34" s="137" t="s">
        <v>15</v>
      </c>
      <c r="G34" s="112" t="s">
        <v>309</v>
      </c>
      <c r="H34" s="111" t="s">
        <v>241</v>
      </c>
      <c r="I34" s="127" t="s">
        <v>174</v>
      </c>
      <c r="J34" s="119"/>
    </row>
    <row r="35" spans="2:10" ht="13.5" customHeight="1" x14ac:dyDescent="0.25">
      <c r="B35" s="134" t="s">
        <v>242</v>
      </c>
      <c r="C35" s="115" t="s">
        <v>243</v>
      </c>
      <c r="D35" s="113" t="s">
        <v>238</v>
      </c>
      <c r="E35" s="113">
        <v>4</v>
      </c>
      <c r="F35" s="137" t="s">
        <v>15</v>
      </c>
      <c r="G35" s="113" t="s">
        <v>309</v>
      </c>
      <c r="H35" s="111" t="s">
        <v>241</v>
      </c>
      <c r="I35" s="127" t="s">
        <v>174</v>
      </c>
      <c r="J35" s="119"/>
    </row>
    <row r="36" spans="2:10" ht="13.5" customHeight="1" x14ac:dyDescent="0.25">
      <c r="B36" s="134" t="s">
        <v>244</v>
      </c>
      <c r="C36" s="115" t="s">
        <v>245</v>
      </c>
      <c r="D36" s="113" t="s">
        <v>242</v>
      </c>
      <c r="E36" s="113">
        <v>2</v>
      </c>
      <c r="F36" s="137" t="s">
        <v>35</v>
      </c>
      <c r="G36" s="113" t="s">
        <v>309</v>
      </c>
      <c r="H36" s="111" t="s">
        <v>241</v>
      </c>
      <c r="I36" s="127" t="s">
        <v>174</v>
      </c>
      <c r="J36" s="119"/>
    </row>
    <row r="37" spans="2:10" ht="13.5" customHeight="1" x14ac:dyDescent="0.25">
      <c r="B37" s="134" t="s">
        <v>246</v>
      </c>
      <c r="C37" s="115" t="s">
        <v>247</v>
      </c>
      <c r="D37" s="113" t="s">
        <v>244</v>
      </c>
      <c r="E37" s="113">
        <v>1</v>
      </c>
      <c r="F37" s="137" t="s">
        <v>35</v>
      </c>
      <c r="G37" s="113" t="s">
        <v>305</v>
      </c>
      <c r="H37" s="111" t="s">
        <v>248</v>
      </c>
      <c r="I37" s="127" t="s">
        <v>174</v>
      </c>
      <c r="J37" s="119"/>
    </row>
    <row r="38" spans="2:10" ht="13.5" customHeight="1" x14ac:dyDescent="0.25">
      <c r="B38" s="134" t="s">
        <v>250</v>
      </c>
      <c r="C38" s="116" t="s">
        <v>251</v>
      </c>
      <c r="D38" s="113" t="s">
        <v>387</v>
      </c>
      <c r="E38" s="113">
        <v>2</v>
      </c>
      <c r="F38" s="137" t="s">
        <v>35</v>
      </c>
      <c r="G38" s="113" t="s">
        <v>252</v>
      </c>
      <c r="H38" s="111" t="s">
        <v>253</v>
      </c>
      <c r="I38" s="127" t="s">
        <v>174</v>
      </c>
      <c r="J38" s="119"/>
    </row>
    <row r="39" spans="2:10" ht="13.5" customHeight="1" x14ac:dyDescent="0.25">
      <c r="B39" s="134" t="s">
        <v>254</v>
      </c>
      <c r="C39" s="115" t="s">
        <v>255</v>
      </c>
      <c r="D39" s="113" t="s">
        <v>250</v>
      </c>
      <c r="E39" s="113">
        <v>1</v>
      </c>
      <c r="F39" s="137" t="s">
        <v>35</v>
      </c>
      <c r="G39" s="113" t="s">
        <v>252</v>
      </c>
      <c r="H39" s="111" t="s">
        <v>256</v>
      </c>
      <c r="I39" s="127" t="s">
        <v>174</v>
      </c>
      <c r="J39" s="119"/>
    </row>
    <row r="40" spans="2:10" ht="13.5" customHeight="1" x14ac:dyDescent="0.25">
      <c r="B40" s="134" t="s">
        <v>257</v>
      </c>
      <c r="C40" s="115" t="s">
        <v>258</v>
      </c>
      <c r="D40" s="113" t="s">
        <v>254</v>
      </c>
      <c r="E40" s="113">
        <v>1</v>
      </c>
      <c r="F40" s="137" t="s">
        <v>35</v>
      </c>
      <c r="G40" s="113" t="s">
        <v>252</v>
      </c>
      <c r="H40" s="111" t="s">
        <v>259</v>
      </c>
      <c r="I40" s="127" t="s">
        <v>174</v>
      </c>
      <c r="J40" s="119"/>
    </row>
    <row r="41" spans="2:10" ht="13.5" customHeight="1" x14ac:dyDescent="0.25">
      <c r="B41" s="134" t="s">
        <v>260</v>
      </c>
      <c r="C41" s="115" t="s">
        <v>261</v>
      </c>
      <c r="D41" s="113" t="s">
        <v>257</v>
      </c>
      <c r="E41" s="113">
        <v>1</v>
      </c>
      <c r="F41" s="137" t="s">
        <v>35</v>
      </c>
      <c r="G41" s="113" t="s">
        <v>310</v>
      </c>
      <c r="H41" s="111" t="s">
        <v>205</v>
      </c>
      <c r="I41" s="127" t="s">
        <v>174</v>
      </c>
      <c r="J41" s="119"/>
    </row>
    <row r="42" spans="2:10" ht="13.5" customHeight="1" x14ac:dyDescent="0.25">
      <c r="B42" s="134" t="s">
        <v>264</v>
      </c>
      <c r="C42" s="115" t="s">
        <v>265</v>
      </c>
      <c r="D42" s="113" t="s">
        <v>260</v>
      </c>
      <c r="E42" s="113">
        <v>3</v>
      </c>
      <c r="F42" s="137" t="s">
        <v>35</v>
      </c>
      <c r="G42" s="113" t="s">
        <v>302</v>
      </c>
      <c r="H42" s="111" t="s">
        <v>248</v>
      </c>
      <c r="I42" s="127" t="s">
        <v>174</v>
      </c>
      <c r="J42" s="119"/>
    </row>
    <row r="43" spans="2:10" ht="13.5" customHeight="1" x14ac:dyDescent="0.25">
      <c r="B43" s="134" t="s">
        <v>266</v>
      </c>
      <c r="C43" s="115" t="s">
        <v>267</v>
      </c>
      <c r="D43" s="113" t="s">
        <v>260</v>
      </c>
      <c r="E43" s="113">
        <v>3</v>
      </c>
      <c r="F43" s="137" t="s">
        <v>35</v>
      </c>
      <c r="G43" s="113" t="s">
        <v>305</v>
      </c>
      <c r="H43" s="111" t="s">
        <v>248</v>
      </c>
      <c r="I43" s="127" t="s">
        <v>174</v>
      </c>
      <c r="J43" s="119"/>
    </row>
    <row r="44" spans="2:10" ht="13.5" customHeight="1" x14ac:dyDescent="0.25">
      <c r="B44" s="134" t="s">
        <v>268</v>
      </c>
      <c r="C44" s="115" t="s">
        <v>269</v>
      </c>
      <c r="D44" s="113" t="s">
        <v>260</v>
      </c>
      <c r="E44" s="113">
        <v>2</v>
      </c>
      <c r="F44" s="137" t="s">
        <v>35</v>
      </c>
      <c r="G44" s="113" t="s">
        <v>309</v>
      </c>
      <c r="H44" s="111" t="s">
        <v>248</v>
      </c>
      <c r="I44" s="127" t="s">
        <v>174</v>
      </c>
      <c r="J44" s="119"/>
    </row>
    <row r="45" spans="2:10" ht="13.5" customHeight="1" x14ac:dyDescent="0.25">
      <c r="B45" s="134" t="s">
        <v>270</v>
      </c>
      <c r="C45" s="115" t="s">
        <v>271</v>
      </c>
      <c r="D45" s="113" t="s">
        <v>257</v>
      </c>
      <c r="E45" s="113">
        <v>2</v>
      </c>
      <c r="F45" s="137" t="s">
        <v>35</v>
      </c>
      <c r="G45" s="113" t="s">
        <v>252</v>
      </c>
      <c r="H45" s="111" t="s">
        <v>272</v>
      </c>
      <c r="I45" s="127" t="s">
        <v>174</v>
      </c>
      <c r="J45" s="119"/>
    </row>
    <row r="46" spans="2:10" ht="13.5" customHeight="1" x14ac:dyDescent="0.25">
      <c r="B46" s="134" t="s">
        <v>273</v>
      </c>
      <c r="C46" s="115" t="s">
        <v>274</v>
      </c>
      <c r="D46" s="113" t="s">
        <v>270</v>
      </c>
      <c r="E46" s="113">
        <v>1</v>
      </c>
      <c r="F46" s="137" t="s">
        <v>35</v>
      </c>
      <c r="G46" s="113" t="s">
        <v>305</v>
      </c>
      <c r="H46" s="111" t="s">
        <v>248</v>
      </c>
      <c r="I46" s="127" t="s">
        <v>174</v>
      </c>
      <c r="J46" s="119"/>
    </row>
    <row r="47" spans="2:10" ht="13.5" customHeight="1" x14ac:dyDescent="0.25">
      <c r="B47" s="134" t="s">
        <v>276</v>
      </c>
      <c r="C47" s="115" t="s">
        <v>277</v>
      </c>
      <c r="D47" s="113" t="s">
        <v>273</v>
      </c>
      <c r="E47" s="113">
        <v>3</v>
      </c>
      <c r="F47" s="137" t="s">
        <v>35</v>
      </c>
      <c r="G47" s="113" t="s">
        <v>45</v>
      </c>
      <c r="H47" s="111" t="s">
        <v>278</v>
      </c>
      <c r="I47" s="127" t="s">
        <v>174</v>
      </c>
      <c r="J47" s="119"/>
    </row>
    <row r="48" spans="2:10" ht="13.5" customHeight="1" x14ac:dyDescent="0.25">
      <c r="B48" s="134" t="s">
        <v>279</v>
      </c>
      <c r="C48" s="115" t="s">
        <v>280</v>
      </c>
      <c r="D48" s="113" t="s">
        <v>273</v>
      </c>
      <c r="E48" s="113">
        <v>3</v>
      </c>
      <c r="F48" s="137" t="s">
        <v>35</v>
      </c>
      <c r="G48" s="113" t="s">
        <v>305</v>
      </c>
      <c r="H48" s="111" t="s">
        <v>281</v>
      </c>
      <c r="I48" s="127" t="s">
        <v>174</v>
      </c>
      <c r="J48" s="119"/>
    </row>
    <row r="49" spans="2:10" ht="13.5" customHeight="1" x14ac:dyDescent="0.25">
      <c r="B49" s="135" t="s">
        <v>282</v>
      </c>
      <c r="C49" s="115" t="s">
        <v>283</v>
      </c>
      <c r="D49" s="114" t="s">
        <v>273</v>
      </c>
      <c r="E49" s="113">
        <v>2</v>
      </c>
      <c r="F49" s="137" t="s">
        <v>35</v>
      </c>
      <c r="G49" s="114" t="s">
        <v>311</v>
      </c>
      <c r="H49" s="111" t="s">
        <v>236</v>
      </c>
      <c r="I49" s="127" t="s">
        <v>174</v>
      </c>
      <c r="J49" s="119"/>
    </row>
    <row r="50" spans="2:10" ht="13.5" customHeight="1" x14ac:dyDescent="0.25">
      <c r="B50" s="135" t="s">
        <v>285</v>
      </c>
      <c r="C50" s="115" t="s">
        <v>286</v>
      </c>
      <c r="D50" s="114" t="s">
        <v>282</v>
      </c>
      <c r="E50" s="113">
        <v>1</v>
      </c>
      <c r="F50" s="137" t="s">
        <v>35</v>
      </c>
      <c r="G50" s="114" t="s">
        <v>305</v>
      </c>
      <c r="H50" s="111" t="s">
        <v>287</v>
      </c>
      <c r="I50" s="127" t="s">
        <v>174</v>
      </c>
      <c r="J50" s="119"/>
    </row>
  </sheetData>
  <phoneticPr fontId="0" type="noConversion"/>
  <printOptions horizontalCentered="1"/>
  <pageMargins left="0.39370078740157483" right="0.39370078740157483" top="0.39370078740157483" bottom="0.39370078740157483" header="0.39370078740157483" footer="0.39370078740157483"/>
  <pageSetup paperSize="9" scale="65" orientation="landscape" r:id="rId1"/>
  <headerFooter alignWithMargins="0">
    <oddFooter>&amp;R15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46BEA-C40B-4686-8C85-ACE0E20DA093}">
  <sheetPr>
    <tabColor rgb="FFDCCAF6"/>
    <pageSetUpPr fitToPage="1"/>
  </sheetPr>
  <dimension ref="A1:M29"/>
  <sheetViews>
    <sheetView showGridLines="0" topLeftCell="A4" zoomScale="115" zoomScaleNormal="115" workbookViewId="0">
      <pane xSplit="1" ySplit="8" topLeftCell="B12" activePane="bottomRight" state="frozen"/>
      <selection activeCell="A4" sqref="A4"/>
      <selection pane="topRight" activeCell="B4" sqref="B4"/>
      <selection pane="bottomLeft" activeCell="A8" sqref="A8"/>
      <selection pane="bottomRight" activeCell="C20" sqref="C20"/>
    </sheetView>
  </sheetViews>
  <sheetFormatPr defaultColWidth="9.109375" defaultRowHeight="13.8" x14ac:dyDescent="0.3"/>
  <cols>
    <col min="1" max="1" width="23.88671875" style="37" bestFit="1" customWidth="1"/>
    <col min="2" max="2" width="39.88671875" style="37" bestFit="1" customWidth="1"/>
    <col min="3" max="3" width="32.5546875" style="37" bestFit="1" customWidth="1"/>
    <col min="4" max="4" width="43.109375" style="37" bestFit="1" customWidth="1"/>
    <col min="5" max="5" width="44.33203125" style="37" bestFit="1" customWidth="1"/>
    <col min="6" max="6" width="45.44140625" style="37" bestFit="1" customWidth="1"/>
    <col min="7" max="7" width="36.6640625" style="37" bestFit="1" customWidth="1"/>
    <col min="8" max="8" width="50" style="37" bestFit="1" customWidth="1"/>
    <col min="9" max="9" width="34.88671875" style="37" customWidth="1"/>
    <col min="10" max="10" width="40.6640625" style="37" bestFit="1" customWidth="1"/>
    <col min="11" max="11" width="27" style="37" customWidth="1"/>
    <col min="12" max="12" width="34.6640625" style="37" customWidth="1"/>
    <col min="13" max="13" width="34.88671875" style="37" bestFit="1" customWidth="1"/>
    <col min="14" max="16384" width="9.109375" style="37"/>
  </cols>
  <sheetData>
    <row r="1" spans="1:13" x14ac:dyDescent="0.3">
      <c r="A1" s="216"/>
      <c r="B1" s="216"/>
      <c r="C1" s="216"/>
      <c r="D1" s="216"/>
      <c r="E1" s="204"/>
      <c r="F1" s="204"/>
      <c r="G1" s="204"/>
      <c r="H1" s="204"/>
    </row>
    <row r="2" spans="1:13" x14ac:dyDescent="0.3">
      <c r="A2" s="198"/>
      <c r="B2" s="204"/>
      <c r="C2" s="198"/>
      <c r="D2" s="204"/>
      <c r="E2" s="204"/>
      <c r="F2" s="204"/>
      <c r="G2" s="204"/>
      <c r="H2" s="204"/>
    </row>
    <row r="3" spans="1:13" x14ac:dyDescent="0.3">
      <c r="A3" s="198"/>
      <c r="B3" s="204"/>
      <c r="C3" s="198"/>
      <c r="D3" s="204"/>
      <c r="E3" s="204"/>
      <c r="F3" s="204"/>
      <c r="G3" s="204"/>
      <c r="H3" s="204"/>
    </row>
    <row r="4" spans="1:13" x14ac:dyDescent="0.3">
      <c r="A4" s="198"/>
      <c r="B4" s="204"/>
      <c r="C4" s="198"/>
      <c r="D4" s="204"/>
      <c r="E4" s="204"/>
      <c r="F4" s="204"/>
      <c r="G4" s="204"/>
      <c r="H4" s="204"/>
    </row>
    <row r="5" spans="1:13" x14ac:dyDescent="0.3">
      <c r="A5" s="198"/>
      <c r="B5" s="204"/>
      <c r="C5" s="198"/>
      <c r="D5" s="198"/>
      <c r="E5" s="204"/>
      <c r="F5" s="204"/>
      <c r="G5" s="204"/>
      <c r="H5" s="204"/>
    </row>
    <row r="6" spans="1:13" x14ac:dyDescent="0.3">
      <c r="A6" s="198"/>
      <c r="B6" s="204"/>
      <c r="C6" s="198"/>
      <c r="D6" s="204"/>
      <c r="E6" s="204"/>
      <c r="F6" s="204"/>
      <c r="G6" s="204"/>
      <c r="H6" s="204"/>
    </row>
    <row r="7" spans="1:13" x14ac:dyDescent="0.3">
      <c r="A7" s="198"/>
      <c r="B7" s="204"/>
      <c r="C7" s="198"/>
      <c r="D7" s="204"/>
      <c r="E7" s="204"/>
      <c r="F7" s="204"/>
      <c r="G7" s="204"/>
      <c r="H7" s="204"/>
    </row>
    <row r="8" spans="1:13" x14ac:dyDescent="0.3">
      <c r="A8" s="198" t="s">
        <v>312</v>
      </c>
      <c r="B8" s="204" t="s">
        <v>313</v>
      </c>
      <c r="C8" s="198" t="s">
        <v>314</v>
      </c>
      <c r="D8" s="200">
        <v>45901</v>
      </c>
      <c r="E8" s="204"/>
      <c r="F8" s="204"/>
      <c r="G8" s="204"/>
      <c r="H8" s="204"/>
    </row>
    <row r="9" spans="1:13" ht="14.4" thickBot="1" x14ac:dyDescent="0.35">
      <c r="A9" s="204"/>
      <c r="B9" s="204"/>
      <c r="C9" s="204"/>
      <c r="D9" s="204"/>
      <c r="E9" s="204"/>
      <c r="F9" s="204"/>
      <c r="G9" s="204"/>
      <c r="H9" s="204"/>
    </row>
    <row r="10" spans="1:13" ht="14.4" thickBot="1" x14ac:dyDescent="0.35">
      <c r="A10" s="217" t="s">
        <v>315</v>
      </c>
      <c r="B10" s="218"/>
      <c r="C10" s="218"/>
      <c r="D10" s="218"/>
      <c r="E10" s="218"/>
      <c r="F10" s="218"/>
      <c r="G10" s="218"/>
      <c r="H10" s="219"/>
      <c r="I10" s="220" t="s">
        <v>316</v>
      </c>
      <c r="J10" s="221"/>
      <c r="K10" s="221"/>
      <c r="L10" s="221"/>
      <c r="M10" s="222"/>
    </row>
    <row r="11" spans="1:13" ht="27.6" x14ac:dyDescent="0.3">
      <c r="A11" s="197" t="s">
        <v>317</v>
      </c>
      <c r="B11" s="197" t="s">
        <v>318</v>
      </c>
      <c r="C11" s="197" t="s">
        <v>319</v>
      </c>
      <c r="D11" s="192" t="s">
        <v>320</v>
      </c>
      <c r="E11" s="192" t="s">
        <v>321</v>
      </c>
      <c r="F11" s="192" t="s">
        <v>322</v>
      </c>
      <c r="G11" s="192" t="s">
        <v>323</v>
      </c>
      <c r="H11" s="192" t="s">
        <v>324</v>
      </c>
      <c r="I11" s="192" t="s">
        <v>325</v>
      </c>
      <c r="J11" s="192" t="s">
        <v>326</v>
      </c>
      <c r="K11" s="192" t="s">
        <v>327</v>
      </c>
      <c r="L11" s="192" t="s">
        <v>328</v>
      </c>
      <c r="M11" s="192" t="s">
        <v>329</v>
      </c>
    </row>
    <row r="12" spans="1:13" ht="27.6" x14ac:dyDescent="0.3">
      <c r="A12" s="193" t="s">
        <v>330</v>
      </c>
      <c r="B12" s="199" t="s">
        <v>331</v>
      </c>
      <c r="C12" s="199" t="s">
        <v>332</v>
      </c>
      <c r="D12" s="199" t="s">
        <v>333</v>
      </c>
      <c r="E12" s="199" t="s">
        <v>334</v>
      </c>
      <c r="F12" s="199" t="s">
        <v>335</v>
      </c>
      <c r="G12" s="199" t="s">
        <v>336</v>
      </c>
      <c r="H12" s="199" t="s">
        <v>337</v>
      </c>
      <c r="I12" s="199" t="s">
        <v>338</v>
      </c>
      <c r="J12" s="199" t="s">
        <v>339</v>
      </c>
      <c r="K12" s="199" t="s">
        <v>340</v>
      </c>
      <c r="L12" s="199" t="s">
        <v>341</v>
      </c>
      <c r="M12" s="199" t="s">
        <v>342</v>
      </c>
    </row>
    <row r="13" spans="1:13" ht="41.4" x14ac:dyDescent="0.3">
      <c r="A13" s="193" t="s">
        <v>343</v>
      </c>
      <c r="B13" s="199" t="s">
        <v>344</v>
      </c>
      <c r="C13" s="199" t="s">
        <v>345</v>
      </c>
      <c r="D13" s="199" t="s">
        <v>346</v>
      </c>
      <c r="E13" s="199" t="s">
        <v>347</v>
      </c>
      <c r="F13" s="199" t="s">
        <v>348</v>
      </c>
      <c r="G13" s="199" t="s">
        <v>349</v>
      </c>
      <c r="H13" s="199" t="s">
        <v>350</v>
      </c>
      <c r="I13" s="199" t="s">
        <v>351</v>
      </c>
      <c r="J13" s="199" t="s">
        <v>352</v>
      </c>
      <c r="K13" s="199" t="s">
        <v>353</v>
      </c>
      <c r="L13" s="199" t="s">
        <v>354</v>
      </c>
      <c r="M13" s="199" t="s">
        <v>355</v>
      </c>
    </row>
    <row r="14" spans="1:13" ht="41.4" x14ac:dyDescent="0.3">
      <c r="A14" s="193" t="s">
        <v>356</v>
      </c>
      <c r="B14" s="199" t="s">
        <v>357</v>
      </c>
      <c r="C14" s="199" t="s">
        <v>358</v>
      </c>
      <c r="D14" s="199" t="s">
        <v>359</v>
      </c>
      <c r="E14" s="199" t="s">
        <v>360</v>
      </c>
      <c r="F14" s="199" t="s">
        <v>361</v>
      </c>
      <c r="G14" s="199" t="s">
        <v>362</v>
      </c>
      <c r="H14" s="199" t="s">
        <v>363</v>
      </c>
      <c r="I14" s="199" t="s">
        <v>364</v>
      </c>
      <c r="J14" s="199" t="s">
        <v>365</v>
      </c>
      <c r="K14" s="199" t="s">
        <v>366</v>
      </c>
      <c r="L14" s="199" t="s">
        <v>367</v>
      </c>
      <c r="M14" s="199" t="s">
        <v>368</v>
      </c>
    </row>
    <row r="15" spans="1:13" ht="41.4" x14ac:dyDescent="0.3">
      <c r="A15" s="193" t="s">
        <v>369</v>
      </c>
      <c r="B15" s="199" t="s">
        <v>370</v>
      </c>
      <c r="C15" s="199" t="s">
        <v>371</v>
      </c>
      <c r="D15" s="199" t="s">
        <v>372</v>
      </c>
      <c r="E15" s="199" t="s">
        <v>373</v>
      </c>
      <c r="F15" s="199" t="s">
        <v>374</v>
      </c>
      <c r="G15" s="199" t="s">
        <v>375</v>
      </c>
      <c r="H15" s="199" t="s">
        <v>376</v>
      </c>
      <c r="I15" s="199" t="s">
        <v>377</v>
      </c>
      <c r="J15" s="199" t="s">
        <v>378</v>
      </c>
      <c r="K15" s="199" t="s">
        <v>379</v>
      </c>
      <c r="L15" s="199" t="s">
        <v>380</v>
      </c>
      <c r="M15" s="199" t="s">
        <v>381</v>
      </c>
    </row>
    <row r="16" spans="1:13" x14ac:dyDescent="0.3">
      <c r="A16" s="204"/>
      <c r="B16" s="204"/>
      <c r="C16" s="204"/>
      <c r="D16" s="204"/>
      <c r="E16" s="204"/>
      <c r="F16" s="204"/>
      <c r="G16" s="204"/>
      <c r="H16" s="204"/>
    </row>
    <row r="17" spans="1:8" x14ac:dyDescent="0.3">
      <c r="A17" s="204"/>
      <c r="B17" s="204"/>
      <c r="C17" s="204"/>
      <c r="D17" s="204"/>
      <c r="E17" s="204"/>
      <c r="F17" s="204"/>
      <c r="G17" s="204"/>
      <c r="H17" s="204"/>
    </row>
    <row r="18" spans="1:8" x14ac:dyDescent="0.3">
      <c r="A18" s="204"/>
      <c r="B18" s="204"/>
      <c r="C18" s="204"/>
      <c r="D18" s="204"/>
      <c r="E18" s="204"/>
      <c r="F18" s="204"/>
      <c r="G18" s="204"/>
      <c r="H18" s="204"/>
    </row>
    <row r="19" spans="1:8" x14ac:dyDescent="0.3">
      <c r="A19" s="204"/>
      <c r="B19" s="204"/>
      <c r="C19" s="204"/>
      <c r="D19" s="204"/>
      <c r="E19" s="204"/>
      <c r="F19" s="204"/>
      <c r="G19" s="204"/>
      <c r="H19" s="204"/>
    </row>
    <row r="20" spans="1:8" x14ac:dyDescent="0.3">
      <c r="A20" s="204"/>
      <c r="B20" s="204"/>
      <c r="C20" s="204"/>
      <c r="D20" s="204"/>
      <c r="E20" s="204"/>
      <c r="F20" s="204"/>
      <c r="G20" s="204"/>
      <c r="H20" s="204"/>
    </row>
    <row r="21" spans="1:8" x14ac:dyDescent="0.3">
      <c r="A21" s="204"/>
      <c r="B21" s="204"/>
      <c r="C21" s="204"/>
      <c r="D21" s="204"/>
      <c r="E21" s="204"/>
      <c r="F21" s="204"/>
      <c r="G21" s="204"/>
      <c r="H21" s="204"/>
    </row>
    <row r="22" spans="1:8" x14ac:dyDescent="0.3">
      <c r="A22" s="204"/>
      <c r="B22" s="204"/>
      <c r="C22" s="204"/>
      <c r="D22" s="204"/>
      <c r="E22" s="204"/>
      <c r="F22" s="204"/>
      <c r="G22" s="204"/>
      <c r="H22" s="204"/>
    </row>
    <row r="23" spans="1:8" x14ac:dyDescent="0.3">
      <c r="A23" s="204"/>
      <c r="B23" s="204"/>
      <c r="C23" s="204"/>
      <c r="D23" s="204"/>
      <c r="E23" s="204"/>
      <c r="F23" s="204"/>
      <c r="G23" s="204"/>
      <c r="H23" s="204"/>
    </row>
    <row r="24" spans="1:8" x14ac:dyDescent="0.3">
      <c r="A24" s="204"/>
      <c r="B24" s="204"/>
      <c r="C24" s="204"/>
      <c r="D24" s="204"/>
      <c r="E24" s="204"/>
      <c r="F24" s="204"/>
      <c r="G24" s="204"/>
      <c r="H24" s="204"/>
    </row>
    <row r="25" spans="1:8" x14ac:dyDescent="0.3">
      <c r="A25" s="204"/>
      <c r="B25" s="204"/>
      <c r="C25" s="204"/>
      <c r="D25" s="204"/>
      <c r="E25" s="204"/>
      <c r="F25" s="204"/>
      <c r="G25" s="204"/>
      <c r="H25" s="204"/>
    </row>
    <row r="26" spans="1:8" x14ac:dyDescent="0.3">
      <c r="A26" s="204"/>
      <c r="B26" s="204"/>
      <c r="C26" s="204"/>
      <c r="D26" s="204"/>
      <c r="E26" s="204"/>
      <c r="F26" s="204"/>
      <c r="G26" s="204"/>
      <c r="H26" s="204"/>
    </row>
    <row r="27" spans="1:8" x14ac:dyDescent="0.3">
      <c r="A27" s="204"/>
      <c r="B27" s="204"/>
      <c r="C27" s="204"/>
      <c r="D27" s="204"/>
      <c r="E27" s="204"/>
      <c r="F27" s="204"/>
      <c r="G27" s="204"/>
      <c r="H27" s="204"/>
    </row>
    <row r="28" spans="1:8" x14ac:dyDescent="0.3">
      <c r="A28" s="204"/>
      <c r="B28" s="204"/>
      <c r="C28" s="204"/>
      <c r="D28" s="204"/>
      <c r="E28" s="204"/>
      <c r="F28" s="204"/>
      <c r="G28" s="204"/>
      <c r="H28" s="204"/>
    </row>
    <row r="29" spans="1:8" x14ac:dyDescent="0.3">
      <c r="A29" s="204"/>
      <c r="B29" s="204"/>
      <c r="C29" s="204"/>
      <c r="D29" s="204"/>
      <c r="E29" s="204"/>
      <c r="F29" s="204"/>
      <c r="G29" s="204"/>
      <c r="H29" s="204"/>
    </row>
  </sheetData>
  <mergeCells count="3">
    <mergeCell ref="A1:D1"/>
    <mergeCell ref="A10:H10"/>
    <mergeCell ref="I10:M10"/>
  </mergeCells>
  <pageMargins left="0.25" right="0.25" top="0.75" bottom="0.75" header="0.3" footer="0.3"/>
  <pageSetup paperSize="9" fitToWidth="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043A-5A7E-4E51-9BD5-1E99FB93E20A}">
  <sheetPr>
    <tabColor rgb="FFFFC000"/>
  </sheetPr>
  <dimension ref="A1:Z77"/>
  <sheetViews>
    <sheetView showGridLines="0" topLeftCell="I11" workbookViewId="0">
      <selection activeCell="F8" sqref="F8"/>
    </sheetView>
  </sheetViews>
  <sheetFormatPr defaultRowHeight="13.2" x14ac:dyDescent="0.25"/>
  <cols>
    <col min="1" max="1" width="37.44140625" customWidth="1"/>
    <col min="2" max="2" width="19.44140625" customWidth="1"/>
    <col min="3" max="3" width="19.109375" customWidth="1"/>
    <col min="4" max="4" width="19.88671875" customWidth="1"/>
    <col min="7" max="7" width="19" customWidth="1"/>
    <col min="8" max="8" width="16.109375" customWidth="1"/>
    <col min="9" max="9" width="28.44140625" customWidth="1"/>
    <col min="10" max="10" width="12.44140625" customWidth="1"/>
    <col min="11" max="11" width="19.33203125" customWidth="1"/>
    <col min="12" max="12" width="20.88671875" customWidth="1"/>
    <col min="13" max="13" width="21.109375" customWidth="1"/>
    <col min="21" max="21" width="4.33203125" customWidth="1"/>
    <col min="22" max="22" width="5.44140625" customWidth="1"/>
    <col min="23" max="23" width="2.33203125" customWidth="1"/>
  </cols>
  <sheetData>
    <row r="1" spans="1:26" ht="14.4" x14ac:dyDescent="0.25">
      <c r="A1" s="239" t="s">
        <v>389</v>
      </c>
      <c r="B1" s="20"/>
      <c r="C1" s="20"/>
    </row>
    <row r="2" spans="1:26" ht="14.4" x14ac:dyDescent="0.25">
      <c r="A2" s="240"/>
    </row>
    <row r="3" spans="1:26" ht="14.4" x14ac:dyDescent="0.25">
      <c r="A3" s="239" t="s">
        <v>390</v>
      </c>
      <c r="B3" s="20"/>
    </row>
    <row r="4" spans="1:26" ht="15" thickBot="1" x14ac:dyDescent="0.3">
      <c r="A4" s="239"/>
      <c r="B4" s="20"/>
    </row>
    <row r="5" spans="1:26" ht="54.75" customHeight="1" thickBot="1" x14ac:dyDescent="0.3">
      <c r="A5" s="241" t="s">
        <v>391</v>
      </c>
      <c r="B5" s="242" t="s">
        <v>392</v>
      </c>
      <c r="C5" s="242" t="s">
        <v>393</v>
      </c>
      <c r="D5" s="242" t="s">
        <v>394</v>
      </c>
      <c r="G5" s="243" t="s">
        <v>395</v>
      </c>
      <c r="H5" s="244"/>
      <c r="I5" s="244"/>
      <c r="J5" s="244"/>
      <c r="K5" s="244"/>
      <c r="L5" s="244"/>
      <c r="M5" s="244"/>
      <c r="N5" s="244"/>
      <c r="O5" s="244"/>
      <c r="P5" s="244"/>
      <c r="Q5" s="244"/>
      <c r="R5" s="244"/>
      <c r="S5" s="244"/>
      <c r="T5" s="244"/>
      <c r="U5" s="244"/>
      <c r="V5" s="244"/>
      <c r="W5" s="244"/>
      <c r="X5" s="245"/>
      <c r="Y5" s="246"/>
      <c r="Z5" s="247"/>
    </row>
    <row r="6" spans="1:26" ht="58.2" thickBot="1" x14ac:dyDescent="0.3">
      <c r="A6" s="248" t="s">
        <v>396</v>
      </c>
      <c r="B6" s="249" t="s">
        <v>397</v>
      </c>
      <c r="C6" s="249" t="s">
        <v>398</v>
      </c>
      <c r="D6" s="249" t="s">
        <v>399</v>
      </c>
      <c r="G6" s="250" t="s">
        <v>400</v>
      </c>
      <c r="H6" s="251"/>
      <c r="I6" s="251"/>
      <c r="J6" s="251"/>
      <c r="K6" s="251"/>
      <c r="L6" s="251"/>
      <c r="M6" s="252"/>
      <c r="N6" s="252"/>
      <c r="O6" s="251" t="s">
        <v>401</v>
      </c>
      <c r="P6" s="251"/>
      <c r="Q6" s="251"/>
      <c r="R6" s="251"/>
      <c r="S6" s="251"/>
      <c r="T6" s="251"/>
      <c r="U6" s="251"/>
      <c r="V6" s="251"/>
      <c r="W6" s="251"/>
      <c r="X6" s="253"/>
      <c r="Y6" s="246"/>
      <c r="Z6" s="247"/>
    </row>
    <row r="7" spans="1:26" ht="72.599999999999994" thickBot="1" x14ac:dyDescent="0.3">
      <c r="A7" s="248" t="s">
        <v>402</v>
      </c>
      <c r="B7" s="249" t="s">
        <v>403</v>
      </c>
      <c r="C7" s="249" t="s">
        <v>404</v>
      </c>
      <c r="D7" s="249" t="s">
        <v>405</v>
      </c>
      <c r="G7" s="254"/>
      <c r="H7" s="254"/>
      <c r="I7" s="255"/>
      <c r="J7" s="255"/>
      <c r="K7" s="255"/>
      <c r="L7" s="255"/>
      <c r="M7" s="255"/>
      <c r="N7" s="256"/>
      <c r="O7" s="256"/>
      <c r="P7" s="256"/>
      <c r="Q7" s="257"/>
      <c r="R7" s="257"/>
      <c r="S7" s="257"/>
      <c r="T7" s="257"/>
      <c r="U7" s="257"/>
      <c r="V7" s="257"/>
      <c r="W7" s="258"/>
      <c r="X7" s="258"/>
      <c r="Y7" s="258"/>
      <c r="Z7" s="258"/>
    </row>
    <row r="8" spans="1:26" ht="58.8" thickTop="1" thickBot="1" x14ac:dyDescent="0.3">
      <c r="A8" s="248" t="s">
        <v>406</v>
      </c>
      <c r="B8" s="249" t="s">
        <v>407</v>
      </c>
      <c r="C8" s="249" t="s">
        <v>408</v>
      </c>
      <c r="D8" s="249" t="s">
        <v>409</v>
      </c>
      <c r="G8" s="259" t="s">
        <v>2</v>
      </c>
      <c r="H8" s="260" t="s">
        <v>410</v>
      </c>
      <c r="I8" s="260" t="s">
        <v>411</v>
      </c>
      <c r="J8" s="260" t="s">
        <v>412</v>
      </c>
      <c r="K8" s="260" t="s">
        <v>413</v>
      </c>
      <c r="L8" s="260" t="s">
        <v>414</v>
      </c>
      <c r="M8" s="260" t="s">
        <v>415</v>
      </c>
      <c r="N8" s="261" t="s">
        <v>416</v>
      </c>
      <c r="O8" s="262"/>
      <c r="P8" s="263" t="s">
        <v>417</v>
      </c>
      <c r="Q8" s="264"/>
      <c r="R8" s="265"/>
      <c r="S8" s="263" t="s">
        <v>418</v>
      </c>
      <c r="T8" s="264"/>
      <c r="U8" s="264"/>
      <c r="V8" s="264"/>
      <c r="W8" s="265"/>
      <c r="X8" s="261" t="s">
        <v>9</v>
      </c>
      <c r="Y8" s="266"/>
      <c r="Z8" s="267"/>
    </row>
    <row r="9" spans="1:26" ht="58.2" thickBot="1" x14ac:dyDescent="0.3">
      <c r="A9" s="248" t="s">
        <v>419</v>
      </c>
      <c r="B9" s="249" t="s">
        <v>420</v>
      </c>
      <c r="C9" s="249" t="s">
        <v>421</v>
      </c>
      <c r="D9" s="249" t="s">
        <v>422</v>
      </c>
      <c r="G9" s="268" t="s">
        <v>423</v>
      </c>
      <c r="H9" s="269" t="s">
        <v>424</v>
      </c>
      <c r="I9" s="269" t="s">
        <v>425</v>
      </c>
      <c r="J9" s="269" t="s">
        <v>426</v>
      </c>
      <c r="K9" s="269" t="s">
        <v>402</v>
      </c>
      <c r="L9" s="269" t="s">
        <v>427</v>
      </c>
      <c r="M9" s="269" t="s">
        <v>428</v>
      </c>
      <c r="N9" s="270" t="s">
        <v>429</v>
      </c>
      <c r="O9" s="271"/>
      <c r="P9" s="270" t="s">
        <v>430</v>
      </c>
      <c r="Q9" s="272"/>
      <c r="R9" s="271"/>
      <c r="S9" s="270" t="s">
        <v>431</v>
      </c>
      <c r="T9" s="272"/>
      <c r="U9" s="272"/>
      <c r="V9" s="272"/>
      <c r="W9" s="271"/>
      <c r="X9" s="270" t="s">
        <v>432</v>
      </c>
      <c r="Y9" s="273"/>
      <c r="Z9" s="267"/>
    </row>
    <row r="10" spans="1:26" ht="72.599999999999994" thickBot="1" x14ac:dyDescent="0.3">
      <c r="A10" s="248" t="s">
        <v>433</v>
      </c>
      <c r="B10" s="249" t="s">
        <v>434</v>
      </c>
      <c r="C10" s="249" t="s">
        <v>435</v>
      </c>
      <c r="D10" s="249" t="s">
        <v>436</v>
      </c>
      <c r="G10" s="268" t="s">
        <v>437</v>
      </c>
      <c r="H10" s="269" t="s">
        <v>438</v>
      </c>
      <c r="I10" s="269" t="s">
        <v>439</v>
      </c>
      <c r="J10" s="269" t="s">
        <v>426</v>
      </c>
      <c r="K10" s="269" t="s">
        <v>402</v>
      </c>
      <c r="L10" s="269" t="s">
        <v>440</v>
      </c>
      <c r="M10" s="269" t="s">
        <v>441</v>
      </c>
      <c r="N10" s="270" t="s">
        <v>442</v>
      </c>
      <c r="O10" s="271"/>
      <c r="P10" s="270" t="s">
        <v>443</v>
      </c>
      <c r="Q10" s="272"/>
      <c r="R10" s="271"/>
      <c r="S10" s="270" t="s">
        <v>444</v>
      </c>
      <c r="T10" s="272"/>
      <c r="U10" s="272"/>
      <c r="V10" s="272"/>
      <c r="W10" s="271"/>
      <c r="X10" s="270" t="s">
        <v>445</v>
      </c>
      <c r="Y10" s="273"/>
      <c r="Z10" s="267"/>
    </row>
    <row r="11" spans="1:26" ht="58.2" thickBot="1" x14ac:dyDescent="0.3">
      <c r="A11" s="248" t="s">
        <v>446</v>
      </c>
      <c r="B11" s="249" t="s">
        <v>447</v>
      </c>
      <c r="C11" s="249" t="s">
        <v>448</v>
      </c>
      <c r="D11" s="249" t="s">
        <v>449</v>
      </c>
      <c r="G11" s="268" t="s">
        <v>450</v>
      </c>
      <c r="H11" s="269" t="s">
        <v>451</v>
      </c>
      <c r="I11" s="269" t="s">
        <v>452</v>
      </c>
      <c r="J11" s="269" t="s">
        <v>426</v>
      </c>
      <c r="K11" s="269" t="s">
        <v>419</v>
      </c>
      <c r="L11" s="269" t="s">
        <v>453</v>
      </c>
      <c r="M11" s="269" t="s">
        <v>454</v>
      </c>
      <c r="N11" s="270" t="s">
        <v>455</v>
      </c>
      <c r="O11" s="271"/>
      <c r="P11" s="270" t="s">
        <v>456</v>
      </c>
      <c r="Q11" s="272"/>
      <c r="R11" s="271"/>
      <c r="S11" s="270" t="s">
        <v>457</v>
      </c>
      <c r="T11" s="272"/>
      <c r="U11" s="272"/>
      <c r="V11" s="272"/>
      <c r="W11" s="271"/>
      <c r="X11" s="270" t="s">
        <v>458</v>
      </c>
      <c r="Y11" s="273"/>
      <c r="Z11" s="267"/>
    </row>
    <row r="12" spans="1:26" ht="58.2" thickBot="1" x14ac:dyDescent="0.3">
      <c r="A12" s="248" t="s">
        <v>459</v>
      </c>
      <c r="B12" s="249" t="s">
        <v>460</v>
      </c>
      <c r="C12" s="249" t="s">
        <v>461</v>
      </c>
      <c r="D12" s="249" t="s">
        <v>462</v>
      </c>
      <c r="G12" s="268" t="s">
        <v>463</v>
      </c>
      <c r="H12" s="269" t="s">
        <v>464</v>
      </c>
      <c r="I12" s="269" t="s">
        <v>465</v>
      </c>
      <c r="J12" s="269" t="s">
        <v>426</v>
      </c>
      <c r="K12" s="269" t="s">
        <v>402</v>
      </c>
      <c r="L12" s="269" t="s">
        <v>453</v>
      </c>
      <c r="M12" s="269" t="s">
        <v>466</v>
      </c>
      <c r="N12" s="270" t="s">
        <v>467</v>
      </c>
      <c r="O12" s="271"/>
      <c r="P12" s="270" t="s">
        <v>468</v>
      </c>
      <c r="Q12" s="272"/>
      <c r="R12" s="271"/>
      <c r="S12" s="270" t="s">
        <v>444</v>
      </c>
      <c r="T12" s="272"/>
      <c r="U12" s="272"/>
      <c r="V12" s="272"/>
      <c r="W12" s="271"/>
      <c r="X12" s="270" t="s">
        <v>469</v>
      </c>
      <c r="Y12" s="273"/>
      <c r="Z12" s="267"/>
    </row>
    <row r="13" spans="1:26" ht="58.2" thickBot="1" x14ac:dyDescent="0.3">
      <c r="A13" s="248" t="s">
        <v>470</v>
      </c>
      <c r="B13" s="249" t="s">
        <v>471</v>
      </c>
      <c r="C13" s="249" t="s">
        <v>472</v>
      </c>
      <c r="D13" s="249" t="s">
        <v>473</v>
      </c>
      <c r="G13" s="268" t="s">
        <v>474</v>
      </c>
      <c r="H13" s="269" t="s">
        <v>475</v>
      </c>
      <c r="I13" s="269" t="s">
        <v>476</v>
      </c>
      <c r="J13" s="269" t="s">
        <v>426</v>
      </c>
      <c r="K13" s="269" t="s">
        <v>406</v>
      </c>
      <c r="L13" s="269" t="s">
        <v>427</v>
      </c>
      <c r="M13" s="269" t="s">
        <v>477</v>
      </c>
      <c r="N13" s="270" t="s">
        <v>478</v>
      </c>
      <c r="O13" s="271"/>
      <c r="P13" s="270" t="s">
        <v>479</v>
      </c>
      <c r="Q13" s="272"/>
      <c r="R13" s="271"/>
      <c r="S13" s="270" t="s">
        <v>444</v>
      </c>
      <c r="T13" s="272"/>
      <c r="U13" s="272"/>
      <c r="V13" s="272"/>
      <c r="W13" s="271"/>
      <c r="X13" s="270" t="s">
        <v>480</v>
      </c>
      <c r="Y13" s="273"/>
      <c r="Z13" s="267"/>
    </row>
    <row r="14" spans="1:26" ht="42" thickBot="1" x14ac:dyDescent="0.3">
      <c r="G14" s="268" t="s">
        <v>481</v>
      </c>
      <c r="H14" s="269" t="s">
        <v>482</v>
      </c>
      <c r="I14" s="269" t="s">
        <v>483</v>
      </c>
      <c r="J14" s="269" t="s">
        <v>484</v>
      </c>
      <c r="K14" s="269" t="s">
        <v>433</v>
      </c>
      <c r="L14" s="269" t="s">
        <v>485</v>
      </c>
      <c r="M14" s="269" t="s">
        <v>486</v>
      </c>
      <c r="N14" s="270" t="s">
        <v>487</v>
      </c>
      <c r="O14" s="271"/>
      <c r="P14" s="270" t="s">
        <v>488</v>
      </c>
      <c r="Q14" s="272"/>
      <c r="R14" s="271"/>
      <c r="S14" s="270" t="s">
        <v>489</v>
      </c>
      <c r="T14" s="272"/>
      <c r="U14" s="272"/>
      <c r="V14" s="272"/>
      <c r="W14" s="271"/>
      <c r="X14" s="270" t="s">
        <v>490</v>
      </c>
      <c r="Y14" s="273"/>
      <c r="Z14" s="267"/>
    </row>
    <row r="15" spans="1:26" ht="42" thickBot="1" x14ac:dyDescent="0.3">
      <c r="G15" s="268" t="s">
        <v>491</v>
      </c>
      <c r="H15" s="269" t="s">
        <v>492</v>
      </c>
      <c r="I15" s="269" t="s">
        <v>493</v>
      </c>
      <c r="J15" s="269" t="s">
        <v>426</v>
      </c>
      <c r="K15" s="269" t="s">
        <v>406</v>
      </c>
      <c r="L15" s="269" t="s">
        <v>494</v>
      </c>
      <c r="M15" s="269" t="s">
        <v>495</v>
      </c>
      <c r="N15" s="270" t="s">
        <v>496</v>
      </c>
      <c r="O15" s="271"/>
      <c r="P15" s="270" t="s">
        <v>497</v>
      </c>
      <c r="Q15" s="272"/>
      <c r="R15" s="271"/>
      <c r="S15" s="270" t="s">
        <v>444</v>
      </c>
      <c r="T15" s="272"/>
      <c r="U15" s="272"/>
      <c r="V15" s="272"/>
      <c r="W15" s="271"/>
      <c r="X15" s="270" t="s">
        <v>498</v>
      </c>
      <c r="Y15" s="273"/>
      <c r="Z15" s="267"/>
    </row>
    <row r="16" spans="1:26" ht="42" thickBot="1" x14ac:dyDescent="0.3">
      <c r="G16" s="268" t="s">
        <v>499</v>
      </c>
      <c r="H16" s="269" t="s">
        <v>500</v>
      </c>
      <c r="I16" s="269" t="s">
        <v>501</v>
      </c>
      <c r="J16" s="269" t="s">
        <v>426</v>
      </c>
      <c r="K16" s="269" t="s">
        <v>402</v>
      </c>
      <c r="L16" s="269" t="s">
        <v>502</v>
      </c>
      <c r="M16" s="269" t="s">
        <v>503</v>
      </c>
      <c r="N16" s="270" t="s">
        <v>504</v>
      </c>
      <c r="O16" s="271"/>
      <c r="P16" s="270" t="s">
        <v>505</v>
      </c>
      <c r="Q16" s="272"/>
      <c r="R16" s="271"/>
      <c r="S16" s="270" t="s">
        <v>506</v>
      </c>
      <c r="T16" s="272"/>
      <c r="U16" s="272"/>
      <c r="V16" s="272"/>
      <c r="W16" s="271"/>
      <c r="X16" s="270" t="s">
        <v>507</v>
      </c>
      <c r="Y16" s="273"/>
      <c r="Z16" s="267"/>
    </row>
    <row r="17" spans="7:26" ht="13.8" thickBot="1" x14ac:dyDescent="0.3">
      <c r="G17" s="254"/>
      <c r="H17" s="254"/>
      <c r="I17" s="255"/>
      <c r="J17" s="255"/>
      <c r="K17" s="255"/>
      <c r="L17" s="255"/>
      <c r="M17" s="255"/>
      <c r="N17" s="257"/>
      <c r="O17" s="257"/>
      <c r="P17" s="257"/>
      <c r="Q17" s="257"/>
      <c r="R17" s="257"/>
      <c r="S17" s="257"/>
      <c r="T17" s="257"/>
      <c r="U17" s="257"/>
      <c r="V17" s="257"/>
      <c r="W17" s="258"/>
      <c r="X17" s="258"/>
      <c r="Y17" s="258"/>
      <c r="Z17" s="258"/>
    </row>
    <row r="18" spans="7:26" ht="25.5" customHeight="1" thickBot="1" x14ac:dyDescent="0.3">
      <c r="G18" s="255"/>
      <c r="H18" s="263" t="s">
        <v>508</v>
      </c>
      <c r="I18" s="265"/>
      <c r="J18" s="263" t="s">
        <v>509</v>
      </c>
      <c r="K18" s="264"/>
      <c r="L18" s="264"/>
      <c r="M18" s="274"/>
      <c r="N18" s="275" t="s">
        <v>510</v>
      </c>
      <c r="O18" s="264"/>
      <c r="P18" s="264"/>
      <c r="Q18" s="264"/>
      <c r="R18" s="264"/>
      <c r="S18" s="264"/>
      <c r="T18" s="264"/>
      <c r="U18" s="264"/>
      <c r="V18" s="264"/>
      <c r="W18" s="264"/>
      <c r="X18" s="264"/>
      <c r="Y18" s="274"/>
      <c r="Z18" s="267"/>
    </row>
    <row r="19" spans="7:26" ht="90" customHeight="1" thickBot="1" x14ac:dyDescent="0.3">
      <c r="G19" s="276" t="s">
        <v>511</v>
      </c>
      <c r="H19" s="277"/>
      <c r="I19" s="277"/>
      <c r="J19" s="277"/>
      <c r="K19" s="277"/>
      <c r="L19" s="277"/>
      <c r="M19" s="278"/>
      <c r="N19" s="279"/>
      <c r="O19" s="280"/>
      <c r="P19" s="280"/>
      <c r="Q19" s="280"/>
      <c r="R19" s="280"/>
      <c r="S19" s="280"/>
      <c r="T19" s="280"/>
      <c r="U19" s="281"/>
      <c r="V19" s="282"/>
      <c r="W19" s="282"/>
      <c r="X19" s="282"/>
      <c r="Y19" s="282"/>
      <c r="Z19" s="282"/>
    </row>
    <row r="23" spans="7:26" ht="19.2" x14ac:dyDescent="0.25">
      <c r="G23" s="283"/>
    </row>
    <row r="24" spans="7:26" x14ac:dyDescent="0.25">
      <c r="G24" s="284"/>
    </row>
    <row r="25" spans="7:26" ht="19.2" x14ac:dyDescent="0.25">
      <c r="G25" s="285"/>
    </row>
    <row r="26" spans="7:26" ht="19.2" x14ac:dyDescent="0.25">
      <c r="G26" s="285"/>
    </row>
    <row r="27" spans="7:26" ht="19.2" x14ac:dyDescent="0.25">
      <c r="G27" s="285"/>
    </row>
    <row r="28" spans="7:26" ht="19.2" x14ac:dyDescent="0.25">
      <c r="G28" s="285"/>
    </row>
    <row r="29" spans="7:26" ht="19.2" x14ac:dyDescent="0.25">
      <c r="G29" s="285"/>
    </row>
    <row r="30" spans="7:26" ht="19.2" x14ac:dyDescent="0.25">
      <c r="G30" s="285"/>
    </row>
    <row r="31" spans="7:26" ht="19.2" x14ac:dyDescent="0.25">
      <c r="G31" s="285"/>
    </row>
    <row r="32" spans="7:26" ht="19.2" x14ac:dyDescent="0.25">
      <c r="G32" s="285"/>
    </row>
    <row r="33" spans="7:7" ht="19.2" x14ac:dyDescent="0.25">
      <c r="G33" s="285"/>
    </row>
    <row r="34" spans="7:7" ht="19.2" x14ac:dyDescent="0.25">
      <c r="G34" s="285"/>
    </row>
    <row r="35" spans="7:7" ht="19.2" x14ac:dyDescent="0.25">
      <c r="G35" s="285"/>
    </row>
    <row r="37" spans="7:7" ht="19.2" x14ac:dyDescent="0.25">
      <c r="G37" s="283"/>
    </row>
    <row r="38" spans="7:7" x14ac:dyDescent="0.25">
      <c r="G38" s="284"/>
    </row>
    <row r="39" spans="7:7" ht="19.2" x14ac:dyDescent="0.25">
      <c r="G39" s="285"/>
    </row>
    <row r="40" spans="7:7" ht="19.2" x14ac:dyDescent="0.25">
      <c r="G40" s="285"/>
    </row>
    <row r="41" spans="7:7" ht="19.2" x14ac:dyDescent="0.25">
      <c r="G41" s="285"/>
    </row>
    <row r="42" spans="7:7" ht="19.2" x14ac:dyDescent="0.25">
      <c r="G42" s="285"/>
    </row>
    <row r="43" spans="7:7" ht="19.2" x14ac:dyDescent="0.25">
      <c r="G43" s="285"/>
    </row>
    <row r="44" spans="7:7" ht="19.2" x14ac:dyDescent="0.25">
      <c r="G44" s="285"/>
    </row>
    <row r="45" spans="7:7" ht="19.2" x14ac:dyDescent="0.25">
      <c r="G45" s="285"/>
    </row>
    <row r="46" spans="7:7" ht="19.2" x14ac:dyDescent="0.25">
      <c r="G46" s="285"/>
    </row>
    <row r="47" spans="7:7" ht="19.2" x14ac:dyDescent="0.25">
      <c r="G47" s="285"/>
    </row>
    <row r="48" spans="7:7" ht="19.2" x14ac:dyDescent="0.25">
      <c r="G48" s="285"/>
    </row>
    <row r="49" spans="7:7" ht="19.2" x14ac:dyDescent="0.25">
      <c r="G49" s="285"/>
    </row>
    <row r="51" spans="7:7" ht="19.2" x14ac:dyDescent="0.25">
      <c r="G51" s="283"/>
    </row>
    <row r="52" spans="7:7" x14ac:dyDescent="0.25">
      <c r="G52" s="284"/>
    </row>
    <row r="53" spans="7:7" ht="19.2" x14ac:dyDescent="0.25">
      <c r="G53" s="285"/>
    </row>
    <row r="54" spans="7:7" ht="19.2" x14ac:dyDescent="0.25">
      <c r="G54" s="285"/>
    </row>
    <row r="55" spans="7:7" ht="19.2" x14ac:dyDescent="0.25">
      <c r="G55" s="285"/>
    </row>
    <row r="56" spans="7:7" ht="19.2" x14ac:dyDescent="0.25">
      <c r="G56" s="285"/>
    </row>
    <row r="57" spans="7:7" ht="19.2" x14ac:dyDescent="0.25">
      <c r="G57" s="285"/>
    </row>
    <row r="58" spans="7:7" ht="19.2" x14ac:dyDescent="0.25">
      <c r="G58" s="285"/>
    </row>
    <row r="59" spans="7:7" ht="19.2" x14ac:dyDescent="0.25">
      <c r="G59" s="285"/>
    </row>
    <row r="60" spans="7:7" ht="19.2" x14ac:dyDescent="0.25">
      <c r="G60" s="285"/>
    </row>
    <row r="61" spans="7:7" ht="19.2" x14ac:dyDescent="0.25">
      <c r="G61" s="285"/>
    </row>
    <row r="62" spans="7:7" ht="19.2" x14ac:dyDescent="0.25">
      <c r="G62" s="285"/>
    </row>
    <row r="63" spans="7:7" ht="19.2" x14ac:dyDescent="0.25">
      <c r="G63" s="285"/>
    </row>
    <row r="65" spans="7:7" ht="19.2" x14ac:dyDescent="0.25">
      <c r="G65" s="283"/>
    </row>
    <row r="66" spans="7:7" x14ac:dyDescent="0.25">
      <c r="G66" s="284"/>
    </row>
    <row r="67" spans="7:7" ht="19.2" x14ac:dyDescent="0.25">
      <c r="G67" s="285"/>
    </row>
    <row r="68" spans="7:7" ht="19.2" x14ac:dyDescent="0.25">
      <c r="G68" s="285"/>
    </row>
    <row r="69" spans="7:7" ht="19.2" x14ac:dyDescent="0.25">
      <c r="G69" s="285"/>
    </row>
    <row r="70" spans="7:7" ht="19.2" x14ac:dyDescent="0.25">
      <c r="G70" s="285"/>
    </row>
    <row r="71" spans="7:7" ht="19.2" x14ac:dyDescent="0.25">
      <c r="G71" s="285"/>
    </row>
    <row r="72" spans="7:7" ht="19.2" x14ac:dyDescent="0.25">
      <c r="G72" s="285"/>
    </row>
    <row r="73" spans="7:7" ht="19.2" x14ac:dyDescent="0.25">
      <c r="G73" s="285"/>
    </row>
    <row r="74" spans="7:7" ht="19.2" x14ac:dyDescent="0.25">
      <c r="G74" s="285"/>
    </row>
    <row r="75" spans="7:7" ht="19.2" x14ac:dyDescent="0.25">
      <c r="G75" s="285"/>
    </row>
    <row r="76" spans="7:7" ht="19.2" x14ac:dyDescent="0.25">
      <c r="G76" s="285"/>
    </row>
    <row r="77" spans="7:7" ht="19.2" x14ac:dyDescent="0.25">
      <c r="G77" s="285"/>
    </row>
  </sheetData>
  <mergeCells count="56">
    <mergeCell ref="H18:I18"/>
    <mergeCell ref="J18:M18"/>
    <mergeCell ref="N18:Y18"/>
    <mergeCell ref="G19:M19"/>
    <mergeCell ref="N19:Q19"/>
    <mergeCell ref="R19:T19"/>
    <mergeCell ref="V19:Z19"/>
    <mergeCell ref="N16:O16"/>
    <mergeCell ref="P16:R16"/>
    <mergeCell ref="S16:W16"/>
    <mergeCell ref="X16:Y16"/>
    <mergeCell ref="N17:P17"/>
    <mergeCell ref="Q17:S17"/>
    <mergeCell ref="T17:V17"/>
    <mergeCell ref="W17:Z17"/>
    <mergeCell ref="N14:O14"/>
    <mergeCell ref="P14:R14"/>
    <mergeCell ref="S14:W14"/>
    <mergeCell ref="X14:Y14"/>
    <mergeCell ref="N15:O15"/>
    <mergeCell ref="P15:R15"/>
    <mergeCell ref="S15:W15"/>
    <mergeCell ref="X15:Y15"/>
    <mergeCell ref="N12:O12"/>
    <mergeCell ref="P12:R12"/>
    <mergeCell ref="S12:W12"/>
    <mergeCell ref="X12:Y12"/>
    <mergeCell ref="N13:O13"/>
    <mergeCell ref="P13:R13"/>
    <mergeCell ref="S13:W13"/>
    <mergeCell ref="X13:Y13"/>
    <mergeCell ref="N10:O10"/>
    <mergeCell ref="P10:R10"/>
    <mergeCell ref="S10:W10"/>
    <mergeCell ref="X10:Y10"/>
    <mergeCell ref="N11:O11"/>
    <mergeCell ref="P11:R11"/>
    <mergeCell ref="S11:W11"/>
    <mergeCell ref="X11:Y11"/>
    <mergeCell ref="N8:O8"/>
    <mergeCell ref="P8:R8"/>
    <mergeCell ref="S8:W8"/>
    <mergeCell ref="X8:Y8"/>
    <mergeCell ref="N9:O9"/>
    <mergeCell ref="P9:R9"/>
    <mergeCell ref="S9:W9"/>
    <mergeCell ref="X9:Y9"/>
    <mergeCell ref="G5:X5"/>
    <mergeCell ref="Y5:Z5"/>
    <mergeCell ref="G6:L6"/>
    <mergeCell ref="O6:X6"/>
    <mergeCell ref="Y6:Z6"/>
    <mergeCell ref="N7:P7"/>
    <mergeCell ref="Q7:S7"/>
    <mergeCell ref="T7:V7"/>
    <mergeCell ref="W7:Z7"/>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4A92-EDCE-4D33-93B7-2E9215CFB96C}">
  <sheetPr>
    <tabColor theme="8" tint="-0.499984740745262"/>
  </sheetPr>
  <dimension ref="A1"/>
  <sheetViews>
    <sheetView showGridLines="0" topLeftCell="A79" workbookViewId="0">
      <selection activeCell="S102" sqref="S102"/>
    </sheetView>
  </sheetViews>
  <sheetFormatPr defaultRowHeight="13.2" x14ac:dyDescent="0.25"/>
  <cols>
    <col min="1" max="16384" width="8.88671875" style="297"/>
  </cols>
  <sheetData/>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0B57-C857-4508-9B22-1B6166A69756}">
  <sheetPr>
    <tabColor theme="8" tint="-0.249977111117893"/>
  </sheetPr>
  <dimension ref="A1"/>
  <sheetViews>
    <sheetView showGridLines="0" topLeftCell="A7" workbookViewId="0">
      <selection activeCell="U29" sqref="U29"/>
    </sheetView>
  </sheetViews>
  <sheetFormatPr defaultRowHeight="13.2" x14ac:dyDescent="0.25"/>
  <cols>
    <col min="1" max="16384" width="8.88671875" style="297"/>
  </cols>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A84F-55E1-4984-B6A9-BE89AE0050AC}">
  <sheetPr>
    <tabColor theme="8" tint="0.39997558519241921"/>
  </sheetPr>
  <dimension ref="B6:AP23"/>
  <sheetViews>
    <sheetView showGridLines="0" topLeftCell="A13" workbookViewId="0">
      <selection activeCell="AJ14" sqref="AJ14"/>
    </sheetView>
  </sheetViews>
  <sheetFormatPr defaultColWidth="11.44140625" defaultRowHeight="13.2" x14ac:dyDescent="0.25"/>
  <cols>
    <col min="1" max="1" width="3.33203125" style="300" customWidth="1"/>
    <col min="2" max="2" width="4.33203125" style="300" customWidth="1"/>
    <col min="3" max="4" width="11.44140625" style="300"/>
    <col min="5" max="5" width="1" style="300" customWidth="1"/>
    <col min="6" max="6" width="4.6640625" style="300" customWidth="1"/>
    <col min="7" max="11" width="3.33203125" style="300" customWidth="1"/>
    <col min="12" max="12" width="3.44140625" style="300" customWidth="1"/>
    <col min="13" max="31" width="3.33203125" style="300" customWidth="1"/>
    <col min="32" max="256" width="11.44140625" style="300"/>
    <col min="257" max="257" width="3.33203125" style="300" customWidth="1"/>
    <col min="258" max="258" width="4.33203125" style="300" customWidth="1"/>
    <col min="259" max="260" width="11.44140625" style="300"/>
    <col min="261" max="261" width="1" style="300" customWidth="1"/>
    <col min="262" max="262" width="2.33203125" style="300" customWidth="1"/>
    <col min="263" max="287" width="3.33203125" style="300" customWidth="1"/>
    <col min="288" max="512" width="11.44140625" style="300"/>
    <col min="513" max="513" width="3.33203125" style="300" customWidth="1"/>
    <col min="514" max="514" width="4.33203125" style="300" customWidth="1"/>
    <col min="515" max="516" width="11.44140625" style="300"/>
    <col min="517" max="517" width="1" style="300" customWidth="1"/>
    <col min="518" max="518" width="2.33203125" style="300" customWidth="1"/>
    <col min="519" max="543" width="3.33203125" style="300" customWidth="1"/>
    <col min="544" max="768" width="11.44140625" style="300"/>
    <col min="769" max="769" width="3.33203125" style="300" customWidth="1"/>
    <col min="770" max="770" width="4.33203125" style="300" customWidth="1"/>
    <col min="771" max="772" width="11.44140625" style="300"/>
    <col min="773" max="773" width="1" style="300" customWidth="1"/>
    <col min="774" max="774" width="2.33203125" style="300" customWidth="1"/>
    <col min="775" max="799" width="3.33203125" style="300" customWidth="1"/>
    <col min="800" max="1024" width="11.44140625" style="300"/>
    <col min="1025" max="1025" width="3.33203125" style="300" customWidth="1"/>
    <col min="1026" max="1026" width="4.33203125" style="300" customWidth="1"/>
    <col min="1027" max="1028" width="11.44140625" style="300"/>
    <col min="1029" max="1029" width="1" style="300" customWidth="1"/>
    <col min="1030" max="1030" width="2.33203125" style="300" customWidth="1"/>
    <col min="1031" max="1055" width="3.33203125" style="300" customWidth="1"/>
    <col min="1056" max="1280" width="11.44140625" style="300"/>
    <col min="1281" max="1281" width="3.33203125" style="300" customWidth="1"/>
    <col min="1282" max="1282" width="4.33203125" style="300" customWidth="1"/>
    <col min="1283" max="1284" width="11.44140625" style="300"/>
    <col min="1285" max="1285" width="1" style="300" customWidth="1"/>
    <col min="1286" max="1286" width="2.33203125" style="300" customWidth="1"/>
    <col min="1287" max="1311" width="3.33203125" style="300" customWidth="1"/>
    <col min="1312" max="1536" width="11.44140625" style="300"/>
    <col min="1537" max="1537" width="3.33203125" style="300" customWidth="1"/>
    <col min="1538" max="1538" width="4.33203125" style="300" customWidth="1"/>
    <col min="1539" max="1540" width="11.44140625" style="300"/>
    <col min="1541" max="1541" width="1" style="300" customWidth="1"/>
    <col min="1542" max="1542" width="2.33203125" style="300" customWidth="1"/>
    <col min="1543" max="1567" width="3.33203125" style="300" customWidth="1"/>
    <col min="1568" max="1792" width="11.44140625" style="300"/>
    <col min="1793" max="1793" width="3.33203125" style="300" customWidth="1"/>
    <col min="1794" max="1794" width="4.33203125" style="300" customWidth="1"/>
    <col min="1795" max="1796" width="11.44140625" style="300"/>
    <col min="1797" max="1797" width="1" style="300" customWidth="1"/>
    <col min="1798" max="1798" width="2.33203125" style="300" customWidth="1"/>
    <col min="1799" max="1823" width="3.33203125" style="300" customWidth="1"/>
    <col min="1824" max="2048" width="11.44140625" style="300"/>
    <col min="2049" max="2049" width="3.33203125" style="300" customWidth="1"/>
    <col min="2050" max="2050" width="4.33203125" style="300" customWidth="1"/>
    <col min="2051" max="2052" width="11.44140625" style="300"/>
    <col min="2053" max="2053" width="1" style="300" customWidth="1"/>
    <col min="2054" max="2054" width="2.33203125" style="300" customWidth="1"/>
    <col min="2055" max="2079" width="3.33203125" style="300" customWidth="1"/>
    <col min="2080" max="2304" width="11.44140625" style="300"/>
    <col min="2305" max="2305" width="3.33203125" style="300" customWidth="1"/>
    <col min="2306" max="2306" width="4.33203125" style="300" customWidth="1"/>
    <col min="2307" max="2308" width="11.44140625" style="300"/>
    <col min="2309" max="2309" width="1" style="300" customWidth="1"/>
    <col min="2310" max="2310" width="2.33203125" style="300" customWidth="1"/>
    <col min="2311" max="2335" width="3.33203125" style="300" customWidth="1"/>
    <col min="2336" max="2560" width="11.44140625" style="300"/>
    <col min="2561" max="2561" width="3.33203125" style="300" customWidth="1"/>
    <col min="2562" max="2562" width="4.33203125" style="300" customWidth="1"/>
    <col min="2563" max="2564" width="11.44140625" style="300"/>
    <col min="2565" max="2565" width="1" style="300" customWidth="1"/>
    <col min="2566" max="2566" width="2.33203125" style="300" customWidth="1"/>
    <col min="2567" max="2591" width="3.33203125" style="300" customWidth="1"/>
    <col min="2592" max="2816" width="11.44140625" style="300"/>
    <col min="2817" max="2817" width="3.33203125" style="300" customWidth="1"/>
    <col min="2818" max="2818" width="4.33203125" style="300" customWidth="1"/>
    <col min="2819" max="2820" width="11.44140625" style="300"/>
    <col min="2821" max="2821" width="1" style="300" customWidth="1"/>
    <col min="2822" max="2822" width="2.33203125" style="300" customWidth="1"/>
    <col min="2823" max="2847" width="3.33203125" style="300" customWidth="1"/>
    <col min="2848" max="3072" width="11.44140625" style="300"/>
    <col min="3073" max="3073" width="3.33203125" style="300" customWidth="1"/>
    <col min="3074" max="3074" width="4.33203125" style="300" customWidth="1"/>
    <col min="3075" max="3076" width="11.44140625" style="300"/>
    <col min="3077" max="3077" width="1" style="300" customWidth="1"/>
    <col min="3078" max="3078" width="2.33203125" style="300" customWidth="1"/>
    <col min="3079" max="3103" width="3.33203125" style="300" customWidth="1"/>
    <col min="3104" max="3328" width="11.44140625" style="300"/>
    <col min="3329" max="3329" width="3.33203125" style="300" customWidth="1"/>
    <col min="3330" max="3330" width="4.33203125" style="300" customWidth="1"/>
    <col min="3331" max="3332" width="11.44140625" style="300"/>
    <col min="3333" max="3333" width="1" style="300" customWidth="1"/>
    <col min="3334" max="3334" width="2.33203125" style="300" customWidth="1"/>
    <col min="3335" max="3359" width="3.33203125" style="300" customWidth="1"/>
    <col min="3360" max="3584" width="11.44140625" style="300"/>
    <col min="3585" max="3585" width="3.33203125" style="300" customWidth="1"/>
    <col min="3586" max="3586" width="4.33203125" style="300" customWidth="1"/>
    <col min="3587" max="3588" width="11.44140625" style="300"/>
    <col min="3589" max="3589" width="1" style="300" customWidth="1"/>
    <col min="3590" max="3590" width="2.33203125" style="300" customWidth="1"/>
    <col min="3591" max="3615" width="3.33203125" style="300" customWidth="1"/>
    <col min="3616" max="3840" width="11.44140625" style="300"/>
    <col min="3841" max="3841" width="3.33203125" style="300" customWidth="1"/>
    <col min="3842" max="3842" width="4.33203125" style="300" customWidth="1"/>
    <col min="3843" max="3844" width="11.44140625" style="300"/>
    <col min="3845" max="3845" width="1" style="300" customWidth="1"/>
    <col min="3846" max="3846" width="2.33203125" style="300" customWidth="1"/>
    <col min="3847" max="3871" width="3.33203125" style="300" customWidth="1"/>
    <col min="3872" max="4096" width="11.44140625" style="300"/>
    <col min="4097" max="4097" width="3.33203125" style="300" customWidth="1"/>
    <col min="4098" max="4098" width="4.33203125" style="300" customWidth="1"/>
    <col min="4099" max="4100" width="11.44140625" style="300"/>
    <col min="4101" max="4101" width="1" style="300" customWidth="1"/>
    <col min="4102" max="4102" width="2.33203125" style="300" customWidth="1"/>
    <col min="4103" max="4127" width="3.33203125" style="300" customWidth="1"/>
    <col min="4128" max="4352" width="11.44140625" style="300"/>
    <col min="4353" max="4353" width="3.33203125" style="300" customWidth="1"/>
    <col min="4354" max="4354" width="4.33203125" style="300" customWidth="1"/>
    <col min="4355" max="4356" width="11.44140625" style="300"/>
    <col min="4357" max="4357" width="1" style="300" customWidth="1"/>
    <col min="4358" max="4358" width="2.33203125" style="300" customWidth="1"/>
    <col min="4359" max="4383" width="3.33203125" style="300" customWidth="1"/>
    <col min="4384" max="4608" width="11.44140625" style="300"/>
    <col min="4609" max="4609" width="3.33203125" style="300" customWidth="1"/>
    <col min="4610" max="4610" width="4.33203125" style="300" customWidth="1"/>
    <col min="4611" max="4612" width="11.44140625" style="300"/>
    <col min="4613" max="4613" width="1" style="300" customWidth="1"/>
    <col min="4614" max="4614" width="2.33203125" style="300" customWidth="1"/>
    <col min="4615" max="4639" width="3.33203125" style="300" customWidth="1"/>
    <col min="4640" max="4864" width="11.44140625" style="300"/>
    <col min="4865" max="4865" width="3.33203125" style="300" customWidth="1"/>
    <col min="4866" max="4866" width="4.33203125" style="300" customWidth="1"/>
    <col min="4867" max="4868" width="11.44140625" style="300"/>
    <col min="4869" max="4869" width="1" style="300" customWidth="1"/>
    <col min="4870" max="4870" width="2.33203125" style="300" customWidth="1"/>
    <col min="4871" max="4895" width="3.33203125" style="300" customWidth="1"/>
    <col min="4896" max="5120" width="11.44140625" style="300"/>
    <col min="5121" max="5121" width="3.33203125" style="300" customWidth="1"/>
    <col min="5122" max="5122" width="4.33203125" style="300" customWidth="1"/>
    <col min="5123" max="5124" width="11.44140625" style="300"/>
    <col min="5125" max="5125" width="1" style="300" customWidth="1"/>
    <col min="5126" max="5126" width="2.33203125" style="300" customWidth="1"/>
    <col min="5127" max="5151" width="3.33203125" style="300" customWidth="1"/>
    <col min="5152" max="5376" width="11.44140625" style="300"/>
    <col min="5377" max="5377" width="3.33203125" style="300" customWidth="1"/>
    <col min="5378" max="5378" width="4.33203125" style="300" customWidth="1"/>
    <col min="5379" max="5380" width="11.44140625" style="300"/>
    <col min="5381" max="5381" width="1" style="300" customWidth="1"/>
    <col min="5382" max="5382" width="2.33203125" style="300" customWidth="1"/>
    <col min="5383" max="5407" width="3.33203125" style="300" customWidth="1"/>
    <col min="5408" max="5632" width="11.44140625" style="300"/>
    <col min="5633" max="5633" width="3.33203125" style="300" customWidth="1"/>
    <col min="5634" max="5634" width="4.33203125" style="300" customWidth="1"/>
    <col min="5635" max="5636" width="11.44140625" style="300"/>
    <col min="5637" max="5637" width="1" style="300" customWidth="1"/>
    <col min="5638" max="5638" width="2.33203125" style="300" customWidth="1"/>
    <col min="5639" max="5663" width="3.33203125" style="300" customWidth="1"/>
    <col min="5664" max="5888" width="11.44140625" style="300"/>
    <col min="5889" max="5889" width="3.33203125" style="300" customWidth="1"/>
    <col min="5890" max="5890" width="4.33203125" style="300" customWidth="1"/>
    <col min="5891" max="5892" width="11.44140625" style="300"/>
    <col min="5893" max="5893" width="1" style="300" customWidth="1"/>
    <col min="5894" max="5894" width="2.33203125" style="300" customWidth="1"/>
    <col min="5895" max="5919" width="3.33203125" style="300" customWidth="1"/>
    <col min="5920" max="6144" width="11.44140625" style="300"/>
    <col min="6145" max="6145" width="3.33203125" style="300" customWidth="1"/>
    <col min="6146" max="6146" width="4.33203125" style="300" customWidth="1"/>
    <col min="6147" max="6148" width="11.44140625" style="300"/>
    <col min="6149" max="6149" width="1" style="300" customWidth="1"/>
    <col min="6150" max="6150" width="2.33203125" style="300" customWidth="1"/>
    <col min="6151" max="6175" width="3.33203125" style="300" customWidth="1"/>
    <col min="6176" max="6400" width="11.44140625" style="300"/>
    <col min="6401" max="6401" width="3.33203125" style="300" customWidth="1"/>
    <col min="6402" max="6402" width="4.33203125" style="300" customWidth="1"/>
    <col min="6403" max="6404" width="11.44140625" style="300"/>
    <col min="6405" max="6405" width="1" style="300" customWidth="1"/>
    <col min="6406" max="6406" width="2.33203125" style="300" customWidth="1"/>
    <col min="6407" max="6431" width="3.33203125" style="300" customWidth="1"/>
    <col min="6432" max="6656" width="11.44140625" style="300"/>
    <col min="6657" max="6657" width="3.33203125" style="300" customWidth="1"/>
    <col min="6658" max="6658" width="4.33203125" style="300" customWidth="1"/>
    <col min="6659" max="6660" width="11.44140625" style="300"/>
    <col min="6661" max="6661" width="1" style="300" customWidth="1"/>
    <col min="6662" max="6662" width="2.33203125" style="300" customWidth="1"/>
    <col min="6663" max="6687" width="3.33203125" style="300" customWidth="1"/>
    <col min="6688" max="6912" width="11.44140625" style="300"/>
    <col min="6913" max="6913" width="3.33203125" style="300" customWidth="1"/>
    <col min="6914" max="6914" width="4.33203125" style="300" customWidth="1"/>
    <col min="6915" max="6916" width="11.44140625" style="300"/>
    <col min="6917" max="6917" width="1" style="300" customWidth="1"/>
    <col min="6918" max="6918" width="2.33203125" style="300" customWidth="1"/>
    <col min="6919" max="6943" width="3.33203125" style="300" customWidth="1"/>
    <col min="6944" max="7168" width="11.44140625" style="300"/>
    <col min="7169" max="7169" width="3.33203125" style="300" customWidth="1"/>
    <col min="7170" max="7170" width="4.33203125" style="300" customWidth="1"/>
    <col min="7171" max="7172" width="11.44140625" style="300"/>
    <col min="7173" max="7173" width="1" style="300" customWidth="1"/>
    <col min="7174" max="7174" width="2.33203125" style="300" customWidth="1"/>
    <col min="7175" max="7199" width="3.33203125" style="300" customWidth="1"/>
    <col min="7200" max="7424" width="11.44140625" style="300"/>
    <col min="7425" max="7425" width="3.33203125" style="300" customWidth="1"/>
    <col min="7426" max="7426" width="4.33203125" style="300" customWidth="1"/>
    <col min="7427" max="7428" width="11.44140625" style="300"/>
    <col min="7429" max="7429" width="1" style="300" customWidth="1"/>
    <col min="7430" max="7430" width="2.33203125" style="300" customWidth="1"/>
    <col min="7431" max="7455" width="3.33203125" style="300" customWidth="1"/>
    <col min="7456" max="7680" width="11.44140625" style="300"/>
    <col min="7681" max="7681" width="3.33203125" style="300" customWidth="1"/>
    <col min="7682" max="7682" width="4.33203125" style="300" customWidth="1"/>
    <col min="7683" max="7684" width="11.44140625" style="300"/>
    <col min="7685" max="7685" width="1" style="300" customWidth="1"/>
    <col min="7686" max="7686" width="2.33203125" style="300" customWidth="1"/>
    <col min="7687" max="7711" width="3.33203125" style="300" customWidth="1"/>
    <col min="7712" max="7936" width="11.44140625" style="300"/>
    <col min="7937" max="7937" width="3.33203125" style="300" customWidth="1"/>
    <col min="7938" max="7938" width="4.33203125" style="300" customWidth="1"/>
    <col min="7939" max="7940" width="11.44140625" style="300"/>
    <col min="7941" max="7941" width="1" style="300" customWidth="1"/>
    <col min="7942" max="7942" width="2.33203125" style="300" customWidth="1"/>
    <col min="7943" max="7967" width="3.33203125" style="300" customWidth="1"/>
    <col min="7968" max="8192" width="11.44140625" style="300"/>
    <col min="8193" max="8193" width="3.33203125" style="300" customWidth="1"/>
    <col min="8194" max="8194" width="4.33203125" style="300" customWidth="1"/>
    <col min="8195" max="8196" width="11.44140625" style="300"/>
    <col min="8197" max="8197" width="1" style="300" customWidth="1"/>
    <col min="8198" max="8198" width="2.33203125" style="300" customWidth="1"/>
    <col min="8199" max="8223" width="3.33203125" style="300" customWidth="1"/>
    <col min="8224" max="8448" width="11.44140625" style="300"/>
    <col min="8449" max="8449" width="3.33203125" style="300" customWidth="1"/>
    <col min="8450" max="8450" width="4.33203125" style="300" customWidth="1"/>
    <col min="8451" max="8452" width="11.44140625" style="300"/>
    <col min="8453" max="8453" width="1" style="300" customWidth="1"/>
    <col min="8454" max="8454" width="2.33203125" style="300" customWidth="1"/>
    <col min="8455" max="8479" width="3.33203125" style="300" customWidth="1"/>
    <col min="8480" max="8704" width="11.44140625" style="300"/>
    <col min="8705" max="8705" width="3.33203125" style="300" customWidth="1"/>
    <col min="8706" max="8706" width="4.33203125" style="300" customWidth="1"/>
    <col min="8707" max="8708" width="11.44140625" style="300"/>
    <col min="8709" max="8709" width="1" style="300" customWidth="1"/>
    <col min="8710" max="8710" width="2.33203125" style="300" customWidth="1"/>
    <col min="8711" max="8735" width="3.33203125" style="300" customWidth="1"/>
    <col min="8736" max="8960" width="11.44140625" style="300"/>
    <col min="8961" max="8961" width="3.33203125" style="300" customWidth="1"/>
    <col min="8962" max="8962" width="4.33203125" style="300" customWidth="1"/>
    <col min="8963" max="8964" width="11.44140625" style="300"/>
    <col min="8965" max="8965" width="1" style="300" customWidth="1"/>
    <col min="8966" max="8966" width="2.33203125" style="300" customWidth="1"/>
    <col min="8967" max="8991" width="3.33203125" style="300" customWidth="1"/>
    <col min="8992" max="9216" width="11.44140625" style="300"/>
    <col min="9217" max="9217" width="3.33203125" style="300" customWidth="1"/>
    <col min="9218" max="9218" width="4.33203125" style="300" customWidth="1"/>
    <col min="9219" max="9220" width="11.44140625" style="300"/>
    <col min="9221" max="9221" width="1" style="300" customWidth="1"/>
    <col min="9222" max="9222" width="2.33203125" style="300" customWidth="1"/>
    <col min="9223" max="9247" width="3.33203125" style="300" customWidth="1"/>
    <col min="9248" max="9472" width="11.44140625" style="300"/>
    <col min="9473" max="9473" width="3.33203125" style="300" customWidth="1"/>
    <col min="9474" max="9474" width="4.33203125" style="300" customWidth="1"/>
    <col min="9475" max="9476" width="11.44140625" style="300"/>
    <col min="9477" max="9477" width="1" style="300" customWidth="1"/>
    <col min="9478" max="9478" width="2.33203125" style="300" customWidth="1"/>
    <col min="9479" max="9503" width="3.33203125" style="300" customWidth="1"/>
    <col min="9504" max="9728" width="11.44140625" style="300"/>
    <col min="9729" max="9729" width="3.33203125" style="300" customWidth="1"/>
    <col min="9730" max="9730" width="4.33203125" style="300" customWidth="1"/>
    <col min="9731" max="9732" width="11.44140625" style="300"/>
    <col min="9733" max="9733" width="1" style="300" customWidth="1"/>
    <col min="9734" max="9734" width="2.33203125" style="300" customWidth="1"/>
    <col min="9735" max="9759" width="3.33203125" style="300" customWidth="1"/>
    <col min="9760" max="9984" width="11.44140625" style="300"/>
    <col min="9985" max="9985" width="3.33203125" style="300" customWidth="1"/>
    <col min="9986" max="9986" width="4.33203125" style="300" customWidth="1"/>
    <col min="9987" max="9988" width="11.44140625" style="300"/>
    <col min="9989" max="9989" width="1" style="300" customWidth="1"/>
    <col min="9990" max="9990" width="2.33203125" style="300" customWidth="1"/>
    <col min="9991" max="10015" width="3.33203125" style="300" customWidth="1"/>
    <col min="10016" max="10240" width="11.44140625" style="300"/>
    <col min="10241" max="10241" width="3.33203125" style="300" customWidth="1"/>
    <col min="10242" max="10242" width="4.33203125" style="300" customWidth="1"/>
    <col min="10243" max="10244" width="11.44140625" style="300"/>
    <col min="10245" max="10245" width="1" style="300" customWidth="1"/>
    <col min="10246" max="10246" width="2.33203125" style="300" customWidth="1"/>
    <col min="10247" max="10271" width="3.33203125" style="300" customWidth="1"/>
    <col min="10272" max="10496" width="11.44140625" style="300"/>
    <col min="10497" max="10497" width="3.33203125" style="300" customWidth="1"/>
    <col min="10498" max="10498" width="4.33203125" style="300" customWidth="1"/>
    <col min="10499" max="10500" width="11.44140625" style="300"/>
    <col min="10501" max="10501" width="1" style="300" customWidth="1"/>
    <col min="10502" max="10502" width="2.33203125" style="300" customWidth="1"/>
    <col min="10503" max="10527" width="3.33203125" style="300" customWidth="1"/>
    <col min="10528" max="10752" width="11.44140625" style="300"/>
    <col min="10753" max="10753" width="3.33203125" style="300" customWidth="1"/>
    <col min="10754" max="10754" width="4.33203125" style="300" customWidth="1"/>
    <col min="10755" max="10756" width="11.44140625" style="300"/>
    <col min="10757" max="10757" width="1" style="300" customWidth="1"/>
    <col min="10758" max="10758" width="2.33203125" style="300" customWidth="1"/>
    <col min="10759" max="10783" width="3.33203125" style="300" customWidth="1"/>
    <col min="10784" max="11008" width="11.44140625" style="300"/>
    <col min="11009" max="11009" width="3.33203125" style="300" customWidth="1"/>
    <col min="11010" max="11010" width="4.33203125" style="300" customWidth="1"/>
    <col min="11011" max="11012" width="11.44140625" style="300"/>
    <col min="11013" max="11013" width="1" style="300" customWidth="1"/>
    <col min="11014" max="11014" width="2.33203125" style="300" customWidth="1"/>
    <col min="11015" max="11039" width="3.33203125" style="300" customWidth="1"/>
    <col min="11040" max="11264" width="11.44140625" style="300"/>
    <col min="11265" max="11265" width="3.33203125" style="300" customWidth="1"/>
    <col min="11266" max="11266" width="4.33203125" style="300" customWidth="1"/>
    <col min="11267" max="11268" width="11.44140625" style="300"/>
    <col min="11269" max="11269" width="1" style="300" customWidth="1"/>
    <col min="11270" max="11270" width="2.33203125" style="300" customWidth="1"/>
    <col min="11271" max="11295" width="3.33203125" style="300" customWidth="1"/>
    <col min="11296" max="11520" width="11.44140625" style="300"/>
    <col min="11521" max="11521" width="3.33203125" style="300" customWidth="1"/>
    <col min="11522" max="11522" width="4.33203125" style="300" customWidth="1"/>
    <col min="11523" max="11524" width="11.44140625" style="300"/>
    <col min="11525" max="11525" width="1" style="300" customWidth="1"/>
    <col min="11526" max="11526" width="2.33203125" style="300" customWidth="1"/>
    <col min="11527" max="11551" width="3.33203125" style="300" customWidth="1"/>
    <col min="11552" max="11776" width="11.44140625" style="300"/>
    <col min="11777" max="11777" width="3.33203125" style="300" customWidth="1"/>
    <col min="11778" max="11778" width="4.33203125" style="300" customWidth="1"/>
    <col min="11779" max="11780" width="11.44140625" style="300"/>
    <col min="11781" max="11781" width="1" style="300" customWidth="1"/>
    <col min="11782" max="11782" width="2.33203125" style="300" customWidth="1"/>
    <col min="11783" max="11807" width="3.33203125" style="300" customWidth="1"/>
    <col min="11808" max="12032" width="11.44140625" style="300"/>
    <col min="12033" max="12033" width="3.33203125" style="300" customWidth="1"/>
    <col min="12034" max="12034" width="4.33203125" style="300" customWidth="1"/>
    <col min="12035" max="12036" width="11.44140625" style="300"/>
    <col min="12037" max="12037" width="1" style="300" customWidth="1"/>
    <col min="12038" max="12038" width="2.33203125" style="300" customWidth="1"/>
    <col min="12039" max="12063" width="3.33203125" style="300" customWidth="1"/>
    <col min="12064" max="12288" width="11.44140625" style="300"/>
    <col min="12289" max="12289" width="3.33203125" style="300" customWidth="1"/>
    <col min="12290" max="12290" width="4.33203125" style="300" customWidth="1"/>
    <col min="12291" max="12292" width="11.44140625" style="300"/>
    <col min="12293" max="12293" width="1" style="300" customWidth="1"/>
    <col min="12294" max="12294" width="2.33203125" style="300" customWidth="1"/>
    <col min="12295" max="12319" width="3.33203125" style="300" customWidth="1"/>
    <col min="12320" max="12544" width="11.44140625" style="300"/>
    <col min="12545" max="12545" width="3.33203125" style="300" customWidth="1"/>
    <col min="12546" max="12546" width="4.33203125" style="300" customWidth="1"/>
    <col min="12547" max="12548" width="11.44140625" style="300"/>
    <col min="12549" max="12549" width="1" style="300" customWidth="1"/>
    <col min="12550" max="12550" width="2.33203125" style="300" customWidth="1"/>
    <col min="12551" max="12575" width="3.33203125" style="300" customWidth="1"/>
    <col min="12576" max="12800" width="11.44140625" style="300"/>
    <col min="12801" max="12801" width="3.33203125" style="300" customWidth="1"/>
    <col min="12802" max="12802" width="4.33203125" style="300" customWidth="1"/>
    <col min="12803" max="12804" width="11.44140625" style="300"/>
    <col min="12805" max="12805" width="1" style="300" customWidth="1"/>
    <col min="12806" max="12806" width="2.33203125" style="300" customWidth="1"/>
    <col min="12807" max="12831" width="3.33203125" style="300" customWidth="1"/>
    <col min="12832" max="13056" width="11.44140625" style="300"/>
    <col min="13057" max="13057" width="3.33203125" style="300" customWidth="1"/>
    <col min="13058" max="13058" width="4.33203125" style="300" customWidth="1"/>
    <col min="13059" max="13060" width="11.44140625" style="300"/>
    <col min="13061" max="13061" width="1" style="300" customWidth="1"/>
    <col min="13062" max="13062" width="2.33203125" style="300" customWidth="1"/>
    <col min="13063" max="13087" width="3.33203125" style="300" customWidth="1"/>
    <col min="13088" max="13312" width="11.44140625" style="300"/>
    <col min="13313" max="13313" width="3.33203125" style="300" customWidth="1"/>
    <col min="13314" max="13314" width="4.33203125" style="300" customWidth="1"/>
    <col min="13315" max="13316" width="11.44140625" style="300"/>
    <col min="13317" max="13317" width="1" style="300" customWidth="1"/>
    <col min="13318" max="13318" width="2.33203125" style="300" customWidth="1"/>
    <col min="13319" max="13343" width="3.33203125" style="300" customWidth="1"/>
    <col min="13344" max="13568" width="11.44140625" style="300"/>
    <col min="13569" max="13569" width="3.33203125" style="300" customWidth="1"/>
    <col min="13570" max="13570" width="4.33203125" style="300" customWidth="1"/>
    <col min="13571" max="13572" width="11.44140625" style="300"/>
    <col min="13573" max="13573" width="1" style="300" customWidth="1"/>
    <col min="13574" max="13574" width="2.33203125" style="300" customWidth="1"/>
    <col min="13575" max="13599" width="3.33203125" style="300" customWidth="1"/>
    <col min="13600" max="13824" width="11.44140625" style="300"/>
    <col min="13825" max="13825" width="3.33203125" style="300" customWidth="1"/>
    <col min="13826" max="13826" width="4.33203125" style="300" customWidth="1"/>
    <col min="13827" max="13828" width="11.44140625" style="300"/>
    <col min="13829" max="13829" width="1" style="300" customWidth="1"/>
    <col min="13830" max="13830" width="2.33203125" style="300" customWidth="1"/>
    <col min="13831" max="13855" width="3.33203125" style="300" customWidth="1"/>
    <col min="13856" max="14080" width="11.44140625" style="300"/>
    <col min="14081" max="14081" width="3.33203125" style="300" customWidth="1"/>
    <col min="14082" max="14082" width="4.33203125" style="300" customWidth="1"/>
    <col min="14083" max="14084" width="11.44140625" style="300"/>
    <col min="14085" max="14085" width="1" style="300" customWidth="1"/>
    <col min="14086" max="14086" width="2.33203125" style="300" customWidth="1"/>
    <col min="14087" max="14111" width="3.33203125" style="300" customWidth="1"/>
    <col min="14112" max="14336" width="11.44140625" style="300"/>
    <col min="14337" max="14337" width="3.33203125" style="300" customWidth="1"/>
    <col min="14338" max="14338" width="4.33203125" style="300" customWidth="1"/>
    <col min="14339" max="14340" width="11.44140625" style="300"/>
    <col min="14341" max="14341" width="1" style="300" customWidth="1"/>
    <col min="14342" max="14342" width="2.33203125" style="300" customWidth="1"/>
    <col min="14343" max="14367" width="3.33203125" style="300" customWidth="1"/>
    <col min="14368" max="14592" width="11.44140625" style="300"/>
    <col min="14593" max="14593" width="3.33203125" style="300" customWidth="1"/>
    <col min="14594" max="14594" width="4.33203125" style="300" customWidth="1"/>
    <col min="14595" max="14596" width="11.44140625" style="300"/>
    <col min="14597" max="14597" width="1" style="300" customWidth="1"/>
    <col min="14598" max="14598" width="2.33203125" style="300" customWidth="1"/>
    <col min="14599" max="14623" width="3.33203125" style="300" customWidth="1"/>
    <col min="14624" max="14848" width="11.44140625" style="300"/>
    <col min="14849" max="14849" width="3.33203125" style="300" customWidth="1"/>
    <col min="14850" max="14850" width="4.33203125" style="300" customWidth="1"/>
    <col min="14851" max="14852" width="11.44140625" style="300"/>
    <col min="14853" max="14853" width="1" style="300" customWidth="1"/>
    <col min="14854" max="14854" width="2.33203125" style="300" customWidth="1"/>
    <col min="14855" max="14879" width="3.33203125" style="300" customWidth="1"/>
    <col min="14880" max="15104" width="11.44140625" style="300"/>
    <col min="15105" max="15105" width="3.33203125" style="300" customWidth="1"/>
    <col min="15106" max="15106" width="4.33203125" style="300" customWidth="1"/>
    <col min="15107" max="15108" width="11.44140625" style="300"/>
    <col min="15109" max="15109" width="1" style="300" customWidth="1"/>
    <col min="15110" max="15110" width="2.33203125" style="300" customWidth="1"/>
    <col min="15111" max="15135" width="3.33203125" style="300" customWidth="1"/>
    <col min="15136" max="15360" width="11.44140625" style="300"/>
    <col min="15361" max="15361" width="3.33203125" style="300" customWidth="1"/>
    <col min="15362" max="15362" width="4.33203125" style="300" customWidth="1"/>
    <col min="15363" max="15364" width="11.44140625" style="300"/>
    <col min="15365" max="15365" width="1" style="300" customWidth="1"/>
    <col min="15366" max="15366" width="2.33203125" style="300" customWidth="1"/>
    <col min="15367" max="15391" width="3.33203125" style="300" customWidth="1"/>
    <col min="15392" max="15616" width="11.44140625" style="300"/>
    <col min="15617" max="15617" width="3.33203125" style="300" customWidth="1"/>
    <col min="15618" max="15618" width="4.33203125" style="300" customWidth="1"/>
    <col min="15619" max="15620" width="11.44140625" style="300"/>
    <col min="15621" max="15621" width="1" style="300" customWidth="1"/>
    <col min="15622" max="15622" width="2.33203125" style="300" customWidth="1"/>
    <col min="15623" max="15647" width="3.33203125" style="300" customWidth="1"/>
    <col min="15648" max="15872" width="11.44140625" style="300"/>
    <col min="15873" max="15873" width="3.33203125" style="300" customWidth="1"/>
    <col min="15874" max="15874" width="4.33203125" style="300" customWidth="1"/>
    <col min="15875" max="15876" width="11.44140625" style="300"/>
    <col min="15877" max="15877" width="1" style="300" customWidth="1"/>
    <col min="15878" max="15878" width="2.33203125" style="300" customWidth="1"/>
    <col min="15879" max="15903" width="3.33203125" style="300" customWidth="1"/>
    <col min="15904" max="16128" width="11.44140625" style="300"/>
    <col min="16129" max="16129" width="3.33203125" style="300" customWidth="1"/>
    <col min="16130" max="16130" width="4.33203125" style="300" customWidth="1"/>
    <col min="16131" max="16132" width="11.44140625" style="300"/>
    <col min="16133" max="16133" width="1" style="300" customWidth="1"/>
    <col min="16134" max="16134" width="2.33203125" style="300" customWidth="1"/>
    <col min="16135" max="16159" width="3.33203125" style="300" customWidth="1"/>
    <col min="16160" max="16384" width="11.44140625" style="300"/>
  </cols>
  <sheetData>
    <row r="6" spans="2:42" ht="15.6" x14ac:dyDescent="0.25">
      <c r="C6" s="301"/>
      <c r="J6" s="301"/>
      <c r="K6" s="301"/>
    </row>
    <row r="8" spans="2:42" ht="18.600000000000001" thickBot="1" x14ac:dyDescent="0.4">
      <c r="B8" s="302" t="s">
        <v>512</v>
      </c>
      <c r="C8" s="303"/>
      <c r="D8" s="303"/>
      <c r="F8" s="304"/>
      <c r="G8" s="305" t="s">
        <v>513</v>
      </c>
      <c r="H8" s="306"/>
      <c r="I8" s="306"/>
      <c r="J8" s="306"/>
      <c r="K8" s="306"/>
      <c r="L8" s="306"/>
      <c r="M8" s="306"/>
      <c r="N8" s="306"/>
      <c r="O8" s="306"/>
      <c r="P8" s="306"/>
      <c r="Q8" s="306"/>
      <c r="W8" s="307"/>
    </row>
    <row r="9" spans="2:42" ht="18" x14ac:dyDescent="0.35">
      <c r="B9" s="308">
        <v>0</v>
      </c>
      <c r="C9" s="309" t="s">
        <v>514</v>
      </c>
      <c r="D9" s="310"/>
      <c r="F9" s="304"/>
      <c r="G9" s="311"/>
      <c r="H9" s="311"/>
      <c r="I9" s="311"/>
      <c r="J9" s="311" t="s">
        <v>515</v>
      </c>
      <c r="K9" s="311"/>
      <c r="L9" s="311"/>
      <c r="M9" s="311"/>
      <c r="N9" s="311"/>
      <c r="O9" s="311"/>
      <c r="P9" s="311"/>
      <c r="Q9" s="311"/>
      <c r="R9" s="311"/>
      <c r="S9" s="311"/>
      <c r="T9" s="311"/>
      <c r="U9" s="311"/>
      <c r="V9" s="311"/>
      <c r="W9" s="312"/>
      <c r="X9" s="313"/>
    </row>
    <row r="10" spans="2:42" ht="18" x14ac:dyDescent="0.35">
      <c r="B10" s="314">
        <v>2</v>
      </c>
      <c r="C10" s="315" t="s">
        <v>516</v>
      </c>
      <c r="D10" s="316"/>
      <c r="F10" s="304"/>
      <c r="G10" s="317"/>
    </row>
    <row r="11" spans="2:42" ht="18" x14ac:dyDescent="0.35">
      <c r="B11" s="318">
        <v>5</v>
      </c>
      <c r="C11" s="319" t="s">
        <v>517</v>
      </c>
      <c r="D11" s="320"/>
      <c r="F11" s="304"/>
      <c r="G11" s="317" t="s">
        <v>518</v>
      </c>
      <c r="H11" s="317"/>
      <c r="W11" s="307"/>
    </row>
    <row r="12" spans="2:42" ht="18.600000000000001" thickBot="1" x14ac:dyDescent="0.4">
      <c r="B12" s="321">
        <v>8</v>
      </c>
      <c r="C12" s="322" t="s">
        <v>519</v>
      </c>
      <c r="D12" s="323"/>
      <c r="F12" s="304"/>
      <c r="G12" s="317" t="s">
        <v>520</v>
      </c>
      <c r="H12" s="317"/>
      <c r="W12" s="307"/>
    </row>
    <row r="13" spans="2:42" ht="18.600000000000001" thickBot="1" x14ac:dyDescent="0.4">
      <c r="B13" s="324">
        <v>10</v>
      </c>
      <c r="C13" s="325" t="s">
        <v>521</v>
      </c>
      <c r="D13" s="326"/>
      <c r="F13" s="304"/>
      <c r="G13" s="327"/>
      <c r="H13" s="328"/>
      <c r="I13" s="328"/>
      <c r="J13" s="328"/>
      <c r="K13" s="328"/>
      <c r="L13" s="328"/>
      <c r="M13" s="328"/>
      <c r="N13" s="328"/>
      <c r="O13" s="328"/>
      <c r="P13" s="328"/>
      <c r="Q13" s="328"/>
      <c r="R13" s="328"/>
      <c r="S13" s="328"/>
      <c r="T13" s="328"/>
      <c r="U13" s="328"/>
    </row>
    <row r="14" spans="2:42" ht="269.39999999999998" thickBot="1" x14ac:dyDescent="0.3">
      <c r="F14" s="307" t="s">
        <v>522</v>
      </c>
      <c r="G14" s="338" t="s">
        <v>523</v>
      </c>
      <c r="H14" s="339" t="s">
        <v>524</v>
      </c>
      <c r="I14" s="329" t="s">
        <v>525</v>
      </c>
      <c r="J14" s="329" t="s">
        <v>526</v>
      </c>
      <c r="K14" s="329" t="s">
        <v>527</v>
      </c>
      <c r="L14" s="329" t="s">
        <v>528</v>
      </c>
      <c r="M14" s="329" t="s">
        <v>529</v>
      </c>
      <c r="N14" s="329" t="s">
        <v>530</v>
      </c>
      <c r="O14" s="329" t="s">
        <v>531</v>
      </c>
      <c r="P14" s="329" t="s">
        <v>532</v>
      </c>
      <c r="Q14" s="329" t="s">
        <v>533</v>
      </c>
      <c r="R14" s="329" t="s">
        <v>534</v>
      </c>
      <c r="S14" s="329" t="s">
        <v>186</v>
      </c>
      <c r="T14" s="329" t="s">
        <v>535</v>
      </c>
      <c r="U14" s="329" t="s">
        <v>536</v>
      </c>
      <c r="V14" s="330"/>
      <c r="W14" s="330"/>
      <c r="X14" s="330"/>
      <c r="Y14" s="330"/>
      <c r="Z14" s="330"/>
      <c r="AA14" s="330"/>
      <c r="AB14" s="330"/>
      <c r="AC14" s="330"/>
      <c r="AD14" s="330"/>
      <c r="AE14" s="330"/>
      <c r="AF14" s="330"/>
      <c r="AG14" s="330"/>
      <c r="AH14" s="330"/>
      <c r="AI14" s="330"/>
      <c r="AJ14" s="330"/>
      <c r="AK14" s="330"/>
      <c r="AL14" s="330"/>
      <c r="AM14" s="330"/>
      <c r="AN14" s="330"/>
      <c r="AO14" s="330"/>
      <c r="AP14" s="330"/>
    </row>
    <row r="15" spans="2:42" ht="18.600000000000001" customHeight="1" x14ac:dyDescent="0.25">
      <c r="D15" s="290" t="s">
        <v>537</v>
      </c>
      <c r="E15" s="286"/>
      <c r="F15" s="289"/>
      <c r="G15" s="342">
        <v>10</v>
      </c>
      <c r="H15" s="333">
        <v>8</v>
      </c>
      <c r="I15" s="332">
        <v>6</v>
      </c>
      <c r="J15" s="333">
        <v>6</v>
      </c>
      <c r="K15" s="333">
        <v>7</v>
      </c>
      <c r="L15" s="333">
        <v>8</v>
      </c>
      <c r="M15" s="333">
        <v>8</v>
      </c>
      <c r="N15" s="333">
        <v>6</v>
      </c>
      <c r="O15" s="333">
        <v>8</v>
      </c>
      <c r="P15" s="331">
        <v>10</v>
      </c>
      <c r="Q15" s="331">
        <v>10</v>
      </c>
      <c r="R15" s="331">
        <v>10</v>
      </c>
      <c r="S15" s="343">
        <v>10</v>
      </c>
      <c r="T15" s="341">
        <v>10</v>
      </c>
      <c r="U15" s="341">
        <v>10</v>
      </c>
    </row>
    <row r="16" spans="2:42" x14ac:dyDescent="0.25">
      <c r="D16" s="292" t="s">
        <v>538</v>
      </c>
      <c r="E16" s="291"/>
      <c r="F16" s="296"/>
      <c r="G16" s="332">
        <v>8</v>
      </c>
      <c r="H16" s="341">
        <v>10</v>
      </c>
      <c r="I16" s="333">
        <v>6</v>
      </c>
      <c r="J16" s="333">
        <v>6</v>
      </c>
      <c r="K16" s="333">
        <v>6</v>
      </c>
      <c r="L16" s="333">
        <v>8</v>
      </c>
      <c r="M16" s="333">
        <v>7</v>
      </c>
      <c r="N16" s="333">
        <v>8</v>
      </c>
      <c r="O16" s="333">
        <v>8</v>
      </c>
      <c r="P16" s="333">
        <v>8</v>
      </c>
      <c r="Q16" s="333">
        <v>8</v>
      </c>
      <c r="R16" s="333">
        <v>8</v>
      </c>
      <c r="S16" s="333">
        <v>8</v>
      </c>
      <c r="T16" s="333">
        <v>8</v>
      </c>
      <c r="U16" s="333">
        <v>8</v>
      </c>
    </row>
    <row r="17" spans="2:21" x14ac:dyDescent="0.25">
      <c r="D17" s="292" t="s">
        <v>539</v>
      </c>
      <c r="E17" s="291"/>
      <c r="F17" s="296"/>
      <c r="G17" s="332">
        <v>6</v>
      </c>
      <c r="H17" s="333">
        <v>6</v>
      </c>
      <c r="I17" s="341">
        <v>10</v>
      </c>
      <c r="J17" s="331">
        <v>9</v>
      </c>
      <c r="K17" s="341">
        <v>10</v>
      </c>
      <c r="L17" s="343">
        <v>9</v>
      </c>
      <c r="M17" s="333">
        <v>8</v>
      </c>
      <c r="N17" s="343">
        <v>9</v>
      </c>
      <c r="O17" s="331">
        <v>9</v>
      </c>
      <c r="P17" s="333">
        <v>8</v>
      </c>
      <c r="Q17" s="333">
        <v>8</v>
      </c>
      <c r="R17" s="333">
        <v>8</v>
      </c>
      <c r="S17" s="333">
        <v>8</v>
      </c>
      <c r="T17" s="333">
        <v>8</v>
      </c>
      <c r="U17" s="333">
        <v>8</v>
      </c>
    </row>
    <row r="18" spans="2:21" x14ac:dyDescent="0.25">
      <c r="D18" s="292" t="s">
        <v>540</v>
      </c>
      <c r="E18" s="291"/>
      <c r="F18" s="296"/>
      <c r="G18" s="332">
        <v>6</v>
      </c>
      <c r="H18" s="333">
        <v>7</v>
      </c>
      <c r="I18" s="333">
        <v>8</v>
      </c>
      <c r="J18" s="341">
        <v>10</v>
      </c>
      <c r="K18" s="331">
        <v>10</v>
      </c>
      <c r="L18" s="331">
        <v>10</v>
      </c>
      <c r="M18" s="331">
        <v>9</v>
      </c>
      <c r="N18" s="331">
        <v>10</v>
      </c>
      <c r="O18" s="331">
        <v>10</v>
      </c>
      <c r="P18" s="333">
        <v>8</v>
      </c>
      <c r="Q18" s="333">
        <v>8</v>
      </c>
      <c r="R18" s="333">
        <v>8</v>
      </c>
      <c r="S18" s="333">
        <v>8</v>
      </c>
      <c r="T18" s="333">
        <v>8</v>
      </c>
      <c r="U18" s="333">
        <v>8</v>
      </c>
    </row>
    <row r="23" spans="2:21" x14ac:dyDescent="0.25">
      <c r="B23" s="300" t="s">
        <v>541</v>
      </c>
    </row>
  </sheetData>
  <mergeCells count="4">
    <mergeCell ref="D15:F15"/>
    <mergeCell ref="D16:F16"/>
    <mergeCell ref="D17:F17"/>
    <mergeCell ref="D18:F18"/>
  </mergeCells>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8F2A1-BDC0-4D9C-B285-CE954620DB3A}">
  <sheetPr>
    <tabColor theme="8" tint="0.59999389629810485"/>
  </sheetPr>
  <dimension ref="B2:R35"/>
  <sheetViews>
    <sheetView showGridLines="0" workbookViewId="0">
      <selection activeCell="I23" sqref="I23"/>
    </sheetView>
  </sheetViews>
  <sheetFormatPr defaultRowHeight="13.2" x14ac:dyDescent="0.25"/>
  <cols>
    <col min="1" max="1" width="1.44140625" style="300" customWidth="1"/>
    <col min="2" max="2" width="9" style="300" bestFit="1" customWidth="1"/>
    <col min="3" max="3" width="67.33203125" style="300" bestFit="1" customWidth="1"/>
    <col min="4" max="4" width="24.33203125" style="334" customWidth="1"/>
    <col min="5" max="5" width="20.109375" style="334" customWidth="1"/>
    <col min="6" max="6" width="20.33203125" style="334" customWidth="1"/>
    <col min="7" max="7" width="16.88671875" style="334" customWidth="1"/>
    <col min="8" max="8" width="10.44140625" style="334" customWidth="1"/>
    <col min="9" max="10" width="5.6640625" style="334" customWidth="1"/>
    <col min="11" max="11" width="8.88671875" style="300"/>
    <col min="12" max="12" width="16.88671875" style="300" bestFit="1" customWidth="1"/>
    <col min="13" max="13" width="22.44140625" style="300" bestFit="1" customWidth="1"/>
    <col min="14" max="255" width="8.88671875" style="300"/>
    <col min="256" max="256" width="1.44140625" style="300" customWidth="1"/>
    <col min="257" max="257" width="9" style="300" bestFit="1" customWidth="1"/>
    <col min="258" max="258" width="67.33203125" style="300" bestFit="1" customWidth="1"/>
    <col min="259" max="259" width="13" style="300" customWidth="1"/>
    <col min="260" max="266" width="5.6640625" style="300" customWidth="1"/>
    <col min="267" max="267" width="8.88671875" style="300"/>
    <col min="268" max="268" width="16.88671875" style="300" bestFit="1" customWidth="1"/>
    <col min="269" max="269" width="22.44140625" style="300" bestFit="1" customWidth="1"/>
    <col min="270" max="511" width="8.88671875" style="300"/>
    <col min="512" max="512" width="1.44140625" style="300" customWidth="1"/>
    <col min="513" max="513" width="9" style="300" bestFit="1" customWidth="1"/>
    <col min="514" max="514" width="67.33203125" style="300" bestFit="1" customWidth="1"/>
    <col min="515" max="515" width="13" style="300" customWidth="1"/>
    <col min="516" max="522" width="5.6640625" style="300" customWidth="1"/>
    <col min="523" max="523" width="8.88671875" style="300"/>
    <col min="524" max="524" width="16.88671875" style="300" bestFit="1" customWidth="1"/>
    <col min="525" max="525" width="22.44140625" style="300" bestFit="1" customWidth="1"/>
    <col min="526" max="767" width="8.88671875" style="300"/>
    <col min="768" max="768" width="1.44140625" style="300" customWidth="1"/>
    <col min="769" max="769" width="9" style="300" bestFit="1" customWidth="1"/>
    <col min="770" max="770" width="67.33203125" style="300" bestFit="1" customWidth="1"/>
    <col min="771" max="771" width="13" style="300" customWidth="1"/>
    <col min="772" max="778" width="5.6640625" style="300" customWidth="1"/>
    <col min="779" max="779" width="8.88671875" style="300"/>
    <col min="780" max="780" width="16.88671875" style="300" bestFit="1" customWidth="1"/>
    <col min="781" max="781" width="22.44140625" style="300" bestFit="1" customWidth="1"/>
    <col min="782" max="1023" width="8.88671875" style="300"/>
    <col min="1024" max="1024" width="1.44140625" style="300" customWidth="1"/>
    <col min="1025" max="1025" width="9" style="300" bestFit="1" customWidth="1"/>
    <col min="1026" max="1026" width="67.33203125" style="300" bestFit="1" customWidth="1"/>
    <col min="1027" max="1027" width="13" style="300" customWidth="1"/>
    <col min="1028" max="1034" width="5.6640625" style="300" customWidth="1"/>
    <col min="1035" max="1035" width="8.88671875" style="300"/>
    <col min="1036" max="1036" width="16.88671875" style="300" bestFit="1" customWidth="1"/>
    <col min="1037" max="1037" width="22.44140625" style="300" bestFit="1" customWidth="1"/>
    <col min="1038" max="1279" width="8.88671875" style="300"/>
    <col min="1280" max="1280" width="1.44140625" style="300" customWidth="1"/>
    <col min="1281" max="1281" width="9" style="300" bestFit="1" customWidth="1"/>
    <col min="1282" max="1282" width="67.33203125" style="300" bestFit="1" customWidth="1"/>
    <col min="1283" max="1283" width="13" style="300" customWidth="1"/>
    <col min="1284" max="1290" width="5.6640625" style="300" customWidth="1"/>
    <col min="1291" max="1291" width="8.88671875" style="300"/>
    <col min="1292" max="1292" width="16.88671875" style="300" bestFit="1" customWidth="1"/>
    <col min="1293" max="1293" width="22.44140625" style="300" bestFit="1" customWidth="1"/>
    <col min="1294" max="1535" width="8.88671875" style="300"/>
    <col min="1536" max="1536" width="1.44140625" style="300" customWidth="1"/>
    <col min="1537" max="1537" width="9" style="300" bestFit="1" customWidth="1"/>
    <col min="1538" max="1538" width="67.33203125" style="300" bestFit="1" customWidth="1"/>
    <col min="1539" max="1539" width="13" style="300" customWidth="1"/>
    <col min="1540" max="1546" width="5.6640625" style="300" customWidth="1"/>
    <col min="1547" max="1547" width="8.88671875" style="300"/>
    <col min="1548" max="1548" width="16.88671875" style="300" bestFit="1" customWidth="1"/>
    <col min="1549" max="1549" width="22.44140625" style="300" bestFit="1" customWidth="1"/>
    <col min="1550" max="1791" width="8.88671875" style="300"/>
    <col min="1792" max="1792" width="1.44140625" style="300" customWidth="1"/>
    <col min="1793" max="1793" width="9" style="300" bestFit="1" customWidth="1"/>
    <col min="1794" max="1794" width="67.33203125" style="300" bestFit="1" customWidth="1"/>
    <col min="1795" max="1795" width="13" style="300" customWidth="1"/>
    <col min="1796" max="1802" width="5.6640625" style="300" customWidth="1"/>
    <col min="1803" max="1803" width="8.88671875" style="300"/>
    <col min="1804" max="1804" width="16.88671875" style="300" bestFit="1" customWidth="1"/>
    <col min="1805" max="1805" width="22.44140625" style="300" bestFit="1" customWidth="1"/>
    <col min="1806" max="2047" width="8.88671875" style="300"/>
    <col min="2048" max="2048" width="1.44140625" style="300" customWidth="1"/>
    <col min="2049" max="2049" width="9" style="300" bestFit="1" customWidth="1"/>
    <col min="2050" max="2050" width="67.33203125" style="300" bestFit="1" customWidth="1"/>
    <col min="2051" max="2051" width="13" style="300" customWidth="1"/>
    <col min="2052" max="2058" width="5.6640625" style="300" customWidth="1"/>
    <col min="2059" max="2059" width="8.88671875" style="300"/>
    <col min="2060" max="2060" width="16.88671875" style="300" bestFit="1" customWidth="1"/>
    <col min="2061" max="2061" width="22.44140625" style="300" bestFit="1" customWidth="1"/>
    <col min="2062" max="2303" width="8.88671875" style="300"/>
    <col min="2304" max="2304" width="1.44140625" style="300" customWidth="1"/>
    <col min="2305" max="2305" width="9" style="300" bestFit="1" customWidth="1"/>
    <col min="2306" max="2306" width="67.33203125" style="300" bestFit="1" customWidth="1"/>
    <col min="2307" max="2307" width="13" style="300" customWidth="1"/>
    <col min="2308" max="2314" width="5.6640625" style="300" customWidth="1"/>
    <col min="2315" max="2315" width="8.88671875" style="300"/>
    <col min="2316" max="2316" width="16.88671875" style="300" bestFit="1" customWidth="1"/>
    <col min="2317" max="2317" width="22.44140625" style="300" bestFit="1" customWidth="1"/>
    <col min="2318" max="2559" width="8.88671875" style="300"/>
    <col min="2560" max="2560" width="1.44140625" style="300" customWidth="1"/>
    <col min="2561" max="2561" width="9" style="300" bestFit="1" customWidth="1"/>
    <col min="2562" max="2562" width="67.33203125" style="300" bestFit="1" customWidth="1"/>
    <col min="2563" max="2563" width="13" style="300" customWidth="1"/>
    <col min="2564" max="2570" width="5.6640625" style="300" customWidth="1"/>
    <col min="2571" max="2571" width="8.88671875" style="300"/>
    <col min="2572" max="2572" width="16.88671875" style="300" bestFit="1" customWidth="1"/>
    <col min="2573" max="2573" width="22.44140625" style="300" bestFit="1" customWidth="1"/>
    <col min="2574" max="2815" width="8.88671875" style="300"/>
    <col min="2816" max="2816" width="1.44140625" style="300" customWidth="1"/>
    <col min="2817" max="2817" width="9" style="300" bestFit="1" customWidth="1"/>
    <col min="2818" max="2818" width="67.33203125" style="300" bestFit="1" customWidth="1"/>
    <col min="2819" max="2819" width="13" style="300" customWidth="1"/>
    <col min="2820" max="2826" width="5.6640625" style="300" customWidth="1"/>
    <col min="2827" max="2827" width="8.88671875" style="300"/>
    <col min="2828" max="2828" width="16.88671875" style="300" bestFit="1" customWidth="1"/>
    <col min="2829" max="2829" width="22.44140625" style="300" bestFit="1" customWidth="1"/>
    <col min="2830" max="3071" width="8.88671875" style="300"/>
    <col min="3072" max="3072" width="1.44140625" style="300" customWidth="1"/>
    <col min="3073" max="3073" width="9" style="300" bestFit="1" customWidth="1"/>
    <col min="3074" max="3074" width="67.33203125" style="300" bestFit="1" customWidth="1"/>
    <col min="3075" max="3075" width="13" style="300" customWidth="1"/>
    <col min="3076" max="3082" width="5.6640625" style="300" customWidth="1"/>
    <col min="3083" max="3083" width="8.88671875" style="300"/>
    <col min="3084" max="3084" width="16.88671875" style="300" bestFit="1" customWidth="1"/>
    <col min="3085" max="3085" width="22.44140625" style="300" bestFit="1" customWidth="1"/>
    <col min="3086" max="3327" width="8.88671875" style="300"/>
    <col min="3328" max="3328" width="1.44140625" style="300" customWidth="1"/>
    <col min="3329" max="3329" width="9" style="300" bestFit="1" customWidth="1"/>
    <col min="3330" max="3330" width="67.33203125" style="300" bestFit="1" customWidth="1"/>
    <col min="3331" max="3331" width="13" style="300" customWidth="1"/>
    <col min="3332" max="3338" width="5.6640625" style="300" customWidth="1"/>
    <col min="3339" max="3339" width="8.88671875" style="300"/>
    <col min="3340" max="3340" width="16.88671875" style="300" bestFit="1" customWidth="1"/>
    <col min="3341" max="3341" width="22.44140625" style="300" bestFit="1" customWidth="1"/>
    <col min="3342" max="3583" width="8.88671875" style="300"/>
    <col min="3584" max="3584" width="1.44140625" style="300" customWidth="1"/>
    <col min="3585" max="3585" width="9" style="300" bestFit="1" customWidth="1"/>
    <col min="3586" max="3586" width="67.33203125" style="300" bestFit="1" customWidth="1"/>
    <col min="3587" max="3587" width="13" style="300" customWidth="1"/>
    <col min="3588" max="3594" width="5.6640625" style="300" customWidth="1"/>
    <col min="3595" max="3595" width="8.88671875" style="300"/>
    <col min="3596" max="3596" width="16.88671875" style="300" bestFit="1" customWidth="1"/>
    <col min="3597" max="3597" width="22.44140625" style="300" bestFit="1" customWidth="1"/>
    <col min="3598" max="3839" width="8.88671875" style="300"/>
    <col min="3840" max="3840" width="1.44140625" style="300" customWidth="1"/>
    <col min="3841" max="3841" width="9" style="300" bestFit="1" customWidth="1"/>
    <col min="3842" max="3842" width="67.33203125" style="300" bestFit="1" customWidth="1"/>
    <col min="3843" max="3843" width="13" style="300" customWidth="1"/>
    <col min="3844" max="3850" width="5.6640625" style="300" customWidth="1"/>
    <col min="3851" max="3851" width="8.88671875" style="300"/>
    <col min="3852" max="3852" width="16.88671875" style="300" bestFit="1" customWidth="1"/>
    <col min="3853" max="3853" width="22.44140625" style="300" bestFit="1" customWidth="1"/>
    <col min="3854" max="4095" width="8.88671875" style="300"/>
    <col min="4096" max="4096" width="1.44140625" style="300" customWidth="1"/>
    <col min="4097" max="4097" width="9" style="300" bestFit="1" customWidth="1"/>
    <col min="4098" max="4098" width="67.33203125" style="300" bestFit="1" customWidth="1"/>
    <col min="4099" max="4099" width="13" style="300" customWidth="1"/>
    <col min="4100" max="4106" width="5.6640625" style="300" customWidth="1"/>
    <col min="4107" max="4107" width="8.88671875" style="300"/>
    <col min="4108" max="4108" width="16.88671875" style="300" bestFit="1" customWidth="1"/>
    <col min="4109" max="4109" width="22.44140625" style="300" bestFit="1" customWidth="1"/>
    <col min="4110" max="4351" width="8.88671875" style="300"/>
    <col min="4352" max="4352" width="1.44140625" style="300" customWidth="1"/>
    <col min="4353" max="4353" width="9" style="300" bestFit="1" customWidth="1"/>
    <col min="4354" max="4354" width="67.33203125" style="300" bestFit="1" customWidth="1"/>
    <col min="4355" max="4355" width="13" style="300" customWidth="1"/>
    <col min="4356" max="4362" width="5.6640625" style="300" customWidth="1"/>
    <col min="4363" max="4363" width="8.88671875" style="300"/>
    <col min="4364" max="4364" width="16.88671875" style="300" bestFit="1" customWidth="1"/>
    <col min="4365" max="4365" width="22.44140625" style="300" bestFit="1" customWidth="1"/>
    <col min="4366" max="4607" width="8.88671875" style="300"/>
    <col min="4608" max="4608" width="1.44140625" style="300" customWidth="1"/>
    <col min="4609" max="4609" width="9" style="300" bestFit="1" customWidth="1"/>
    <col min="4610" max="4610" width="67.33203125" style="300" bestFit="1" customWidth="1"/>
    <col min="4611" max="4611" width="13" style="300" customWidth="1"/>
    <col min="4612" max="4618" width="5.6640625" style="300" customWidth="1"/>
    <col min="4619" max="4619" width="8.88671875" style="300"/>
    <col min="4620" max="4620" width="16.88671875" style="300" bestFit="1" customWidth="1"/>
    <col min="4621" max="4621" width="22.44140625" style="300" bestFit="1" customWidth="1"/>
    <col min="4622" max="4863" width="8.88671875" style="300"/>
    <col min="4864" max="4864" width="1.44140625" style="300" customWidth="1"/>
    <col min="4865" max="4865" width="9" style="300" bestFit="1" customWidth="1"/>
    <col min="4866" max="4866" width="67.33203125" style="300" bestFit="1" customWidth="1"/>
    <col min="4867" max="4867" width="13" style="300" customWidth="1"/>
    <col min="4868" max="4874" width="5.6640625" style="300" customWidth="1"/>
    <col min="4875" max="4875" width="8.88671875" style="300"/>
    <col min="4876" max="4876" width="16.88671875" style="300" bestFit="1" customWidth="1"/>
    <col min="4877" max="4877" width="22.44140625" style="300" bestFit="1" customWidth="1"/>
    <col min="4878" max="5119" width="8.88671875" style="300"/>
    <col min="5120" max="5120" width="1.44140625" style="300" customWidth="1"/>
    <col min="5121" max="5121" width="9" style="300" bestFit="1" customWidth="1"/>
    <col min="5122" max="5122" width="67.33203125" style="300" bestFit="1" customWidth="1"/>
    <col min="5123" max="5123" width="13" style="300" customWidth="1"/>
    <col min="5124" max="5130" width="5.6640625" style="300" customWidth="1"/>
    <col min="5131" max="5131" width="8.88671875" style="300"/>
    <col min="5132" max="5132" width="16.88671875" style="300" bestFit="1" customWidth="1"/>
    <col min="5133" max="5133" width="22.44140625" style="300" bestFit="1" customWidth="1"/>
    <col min="5134" max="5375" width="8.88671875" style="300"/>
    <col min="5376" max="5376" width="1.44140625" style="300" customWidth="1"/>
    <col min="5377" max="5377" width="9" style="300" bestFit="1" customWidth="1"/>
    <col min="5378" max="5378" width="67.33203125" style="300" bestFit="1" customWidth="1"/>
    <col min="5379" max="5379" width="13" style="300" customWidth="1"/>
    <col min="5380" max="5386" width="5.6640625" style="300" customWidth="1"/>
    <col min="5387" max="5387" width="8.88671875" style="300"/>
    <col min="5388" max="5388" width="16.88671875" style="300" bestFit="1" customWidth="1"/>
    <col min="5389" max="5389" width="22.44140625" style="300" bestFit="1" customWidth="1"/>
    <col min="5390" max="5631" width="8.88671875" style="300"/>
    <col min="5632" max="5632" width="1.44140625" style="300" customWidth="1"/>
    <col min="5633" max="5633" width="9" style="300" bestFit="1" customWidth="1"/>
    <col min="5634" max="5634" width="67.33203125" style="300" bestFit="1" customWidth="1"/>
    <col min="5635" max="5635" width="13" style="300" customWidth="1"/>
    <col min="5636" max="5642" width="5.6640625" style="300" customWidth="1"/>
    <col min="5643" max="5643" width="8.88671875" style="300"/>
    <col min="5644" max="5644" width="16.88671875" style="300" bestFit="1" customWidth="1"/>
    <col min="5645" max="5645" width="22.44140625" style="300" bestFit="1" customWidth="1"/>
    <col min="5646" max="5887" width="8.88671875" style="300"/>
    <col min="5888" max="5888" width="1.44140625" style="300" customWidth="1"/>
    <col min="5889" max="5889" width="9" style="300" bestFit="1" customWidth="1"/>
    <col min="5890" max="5890" width="67.33203125" style="300" bestFit="1" customWidth="1"/>
    <col min="5891" max="5891" width="13" style="300" customWidth="1"/>
    <col min="5892" max="5898" width="5.6640625" style="300" customWidth="1"/>
    <col min="5899" max="5899" width="8.88671875" style="300"/>
    <col min="5900" max="5900" width="16.88671875" style="300" bestFit="1" customWidth="1"/>
    <col min="5901" max="5901" width="22.44140625" style="300" bestFit="1" customWidth="1"/>
    <col min="5902" max="6143" width="8.88671875" style="300"/>
    <col min="6144" max="6144" width="1.44140625" style="300" customWidth="1"/>
    <col min="6145" max="6145" width="9" style="300" bestFit="1" customWidth="1"/>
    <col min="6146" max="6146" width="67.33203125" style="300" bestFit="1" customWidth="1"/>
    <col min="6147" max="6147" width="13" style="300" customWidth="1"/>
    <col min="6148" max="6154" width="5.6640625" style="300" customWidth="1"/>
    <col min="6155" max="6155" width="8.88671875" style="300"/>
    <col min="6156" max="6156" width="16.88671875" style="300" bestFit="1" customWidth="1"/>
    <col min="6157" max="6157" width="22.44140625" style="300" bestFit="1" customWidth="1"/>
    <col min="6158" max="6399" width="8.88671875" style="300"/>
    <col min="6400" max="6400" width="1.44140625" style="300" customWidth="1"/>
    <col min="6401" max="6401" width="9" style="300" bestFit="1" customWidth="1"/>
    <col min="6402" max="6402" width="67.33203125" style="300" bestFit="1" customWidth="1"/>
    <col min="6403" max="6403" width="13" style="300" customWidth="1"/>
    <col min="6404" max="6410" width="5.6640625" style="300" customWidth="1"/>
    <col min="6411" max="6411" width="8.88671875" style="300"/>
    <col min="6412" max="6412" width="16.88671875" style="300" bestFit="1" customWidth="1"/>
    <col min="6413" max="6413" width="22.44140625" style="300" bestFit="1" customWidth="1"/>
    <col min="6414" max="6655" width="8.88671875" style="300"/>
    <col min="6656" max="6656" width="1.44140625" style="300" customWidth="1"/>
    <col min="6657" max="6657" width="9" style="300" bestFit="1" customWidth="1"/>
    <col min="6658" max="6658" width="67.33203125" style="300" bestFit="1" customWidth="1"/>
    <col min="6659" max="6659" width="13" style="300" customWidth="1"/>
    <col min="6660" max="6666" width="5.6640625" style="300" customWidth="1"/>
    <col min="6667" max="6667" width="8.88671875" style="300"/>
    <col min="6668" max="6668" width="16.88671875" style="300" bestFit="1" customWidth="1"/>
    <col min="6669" max="6669" width="22.44140625" style="300" bestFit="1" customWidth="1"/>
    <col min="6670" max="6911" width="8.88671875" style="300"/>
    <col min="6912" max="6912" width="1.44140625" style="300" customWidth="1"/>
    <col min="6913" max="6913" width="9" style="300" bestFit="1" customWidth="1"/>
    <col min="6914" max="6914" width="67.33203125" style="300" bestFit="1" customWidth="1"/>
    <col min="6915" max="6915" width="13" style="300" customWidth="1"/>
    <col min="6916" max="6922" width="5.6640625" style="300" customWidth="1"/>
    <col min="6923" max="6923" width="8.88671875" style="300"/>
    <col min="6924" max="6924" width="16.88671875" style="300" bestFit="1" customWidth="1"/>
    <col min="6925" max="6925" width="22.44140625" style="300" bestFit="1" customWidth="1"/>
    <col min="6926" max="7167" width="8.88671875" style="300"/>
    <col min="7168" max="7168" width="1.44140625" style="300" customWidth="1"/>
    <col min="7169" max="7169" width="9" style="300" bestFit="1" customWidth="1"/>
    <col min="7170" max="7170" width="67.33203125" style="300" bestFit="1" customWidth="1"/>
    <col min="7171" max="7171" width="13" style="300" customWidth="1"/>
    <col min="7172" max="7178" width="5.6640625" style="300" customWidth="1"/>
    <col min="7179" max="7179" width="8.88671875" style="300"/>
    <col min="7180" max="7180" width="16.88671875" style="300" bestFit="1" customWidth="1"/>
    <col min="7181" max="7181" width="22.44140625" style="300" bestFit="1" customWidth="1"/>
    <col min="7182" max="7423" width="8.88671875" style="300"/>
    <col min="7424" max="7424" width="1.44140625" style="300" customWidth="1"/>
    <col min="7425" max="7425" width="9" style="300" bestFit="1" customWidth="1"/>
    <col min="7426" max="7426" width="67.33203125" style="300" bestFit="1" customWidth="1"/>
    <col min="7427" max="7427" width="13" style="300" customWidth="1"/>
    <col min="7428" max="7434" width="5.6640625" style="300" customWidth="1"/>
    <col min="7435" max="7435" width="8.88671875" style="300"/>
    <col min="7436" max="7436" width="16.88671875" style="300" bestFit="1" customWidth="1"/>
    <col min="7437" max="7437" width="22.44140625" style="300" bestFit="1" customWidth="1"/>
    <col min="7438" max="7679" width="8.88671875" style="300"/>
    <col min="7680" max="7680" width="1.44140625" style="300" customWidth="1"/>
    <col min="7681" max="7681" width="9" style="300" bestFit="1" customWidth="1"/>
    <col min="7682" max="7682" width="67.33203125" style="300" bestFit="1" customWidth="1"/>
    <col min="7683" max="7683" width="13" style="300" customWidth="1"/>
    <col min="7684" max="7690" width="5.6640625" style="300" customWidth="1"/>
    <col min="7691" max="7691" width="8.88671875" style="300"/>
    <col min="7692" max="7692" width="16.88671875" style="300" bestFit="1" customWidth="1"/>
    <col min="7693" max="7693" width="22.44140625" style="300" bestFit="1" customWidth="1"/>
    <col min="7694" max="7935" width="8.88671875" style="300"/>
    <col min="7936" max="7936" width="1.44140625" style="300" customWidth="1"/>
    <col min="7937" max="7937" width="9" style="300" bestFit="1" customWidth="1"/>
    <col min="7938" max="7938" width="67.33203125" style="300" bestFit="1" customWidth="1"/>
    <col min="7939" max="7939" width="13" style="300" customWidth="1"/>
    <col min="7940" max="7946" width="5.6640625" style="300" customWidth="1"/>
    <col min="7947" max="7947" width="8.88671875" style="300"/>
    <col min="7948" max="7948" width="16.88671875" style="300" bestFit="1" customWidth="1"/>
    <col min="7949" max="7949" width="22.44140625" style="300" bestFit="1" customWidth="1"/>
    <col min="7950" max="8191" width="8.88671875" style="300"/>
    <col min="8192" max="8192" width="1.44140625" style="300" customWidth="1"/>
    <col min="8193" max="8193" width="9" style="300" bestFit="1" customWidth="1"/>
    <col min="8194" max="8194" width="67.33203125" style="300" bestFit="1" customWidth="1"/>
    <col min="8195" max="8195" width="13" style="300" customWidth="1"/>
    <col min="8196" max="8202" width="5.6640625" style="300" customWidth="1"/>
    <col min="8203" max="8203" width="8.88671875" style="300"/>
    <col min="8204" max="8204" width="16.88671875" style="300" bestFit="1" customWidth="1"/>
    <col min="8205" max="8205" width="22.44140625" style="300" bestFit="1" customWidth="1"/>
    <col min="8206" max="8447" width="8.88671875" style="300"/>
    <col min="8448" max="8448" width="1.44140625" style="300" customWidth="1"/>
    <col min="8449" max="8449" width="9" style="300" bestFit="1" customWidth="1"/>
    <col min="8450" max="8450" width="67.33203125" style="300" bestFit="1" customWidth="1"/>
    <col min="8451" max="8451" width="13" style="300" customWidth="1"/>
    <col min="8452" max="8458" width="5.6640625" style="300" customWidth="1"/>
    <col min="8459" max="8459" width="8.88671875" style="300"/>
    <col min="8460" max="8460" width="16.88671875" style="300" bestFit="1" customWidth="1"/>
    <col min="8461" max="8461" width="22.44140625" style="300" bestFit="1" customWidth="1"/>
    <col min="8462" max="8703" width="8.88671875" style="300"/>
    <col min="8704" max="8704" width="1.44140625" style="300" customWidth="1"/>
    <col min="8705" max="8705" width="9" style="300" bestFit="1" customWidth="1"/>
    <col min="8706" max="8706" width="67.33203125" style="300" bestFit="1" customWidth="1"/>
    <col min="8707" max="8707" width="13" style="300" customWidth="1"/>
    <col min="8708" max="8714" width="5.6640625" style="300" customWidth="1"/>
    <col min="8715" max="8715" width="8.88671875" style="300"/>
    <col min="8716" max="8716" width="16.88671875" style="300" bestFit="1" customWidth="1"/>
    <col min="8717" max="8717" width="22.44140625" style="300" bestFit="1" customWidth="1"/>
    <col min="8718" max="8959" width="8.88671875" style="300"/>
    <col min="8960" max="8960" width="1.44140625" style="300" customWidth="1"/>
    <col min="8961" max="8961" width="9" style="300" bestFit="1" customWidth="1"/>
    <col min="8962" max="8962" width="67.33203125" style="300" bestFit="1" customWidth="1"/>
    <col min="8963" max="8963" width="13" style="300" customWidth="1"/>
    <col min="8964" max="8970" width="5.6640625" style="300" customWidth="1"/>
    <col min="8971" max="8971" width="8.88671875" style="300"/>
    <col min="8972" max="8972" width="16.88671875" style="300" bestFit="1" customWidth="1"/>
    <col min="8973" max="8973" width="22.44140625" style="300" bestFit="1" customWidth="1"/>
    <col min="8974" max="9215" width="8.88671875" style="300"/>
    <col min="9216" max="9216" width="1.44140625" style="300" customWidth="1"/>
    <col min="9217" max="9217" width="9" style="300" bestFit="1" customWidth="1"/>
    <col min="9218" max="9218" width="67.33203125" style="300" bestFit="1" customWidth="1"/>
    <col min="9219" max="9219" width="13" style="300" customWidth="1"/>
    <col min="9220" max="9226" width="5.6640625" style="300" customWidth="1"/>
    <col min="9227" max="9227" width="8.88671875" style="300"/>
    <col min="9228" max="9228" width="16.88671875" style="300" bestFit="1" customWidth="1"/>
    <col min="9229" max="9229" width="22.44140625" style="300" bestFit="1" customWidth="1"/>
    <col min="9230" max="9471" width="8.88671875" style="300"/>
    <col min="9472" max="9472" width="1.44140625" style="300" customWidth="1"/>
    <col min="9473" max="9473" width="9" style="300" bestFit="1" customWidth="1"/>
    <col min="9474" max="9474" width="67.33203125" style="300" bestFit="1" customWidth="1"/>
    <col min="9475" max="9475" width="13" style="300" customWidth="1"/>
    <col min="9476" max="9482" width="5.6640625" style="300" customWidth="1"/>
    <col min="9483" max="9483" width="8.88671875" style="300"/>
    <col min="9484" max="9484" width="16.88671875" style="300" bestFit="1" customWidth="1"/>
    <col min="9485" max="9485" width="22.44140625" style="300" bestFit="1" customWidth="1"/>
    <col min="9486" max="9727" width="8.88671875" style="300"/>
    <col min="9728" max="9728" width="1.44140625" style="300" customWidth="1"/>
    <col min="9729" max="9729" width="9" style="300" bestFit="1" customWidth="1"/>
    <col min="9730" max="9730" width="67.33203125" style="300" bestFit="1" customWidth="1"/>
    <col min="9731" max="9731" width="13" style="300" customWidth="1"/>
    <col min="9732" max="9738" width="5.6640625" style="300" customWidth="1"/>
    <col min="9739" max="9739" width="8.88671875" style="300"/>
    <col min="9740" max="9740" width="16.88671875" style="300" bestFit="1" customWidth="1"/>
    <col min="9741" max="9741" width="22.44140625" style="300" bestFit="1" customWidth="1"/>
    <col min="9742" max="9983" width="8.88671875" style="300"/>
    <col min="9984" max="9984" width="1.44140625" style="300" customWidth="1"/>
    <col min="9985" max="9985" width="9" style="300" bestFit="1" customWidth="1"/>
    <col min="9986" max="9986" width="67.33203125" style="300" bestFit="1" customWidth="1"/>
    <col min="9987" max="9987" width="13" style="300" customWidth="1"/>
    <col min="9988" max="9994" width="5.6640625" style="300" customWidth="1"/>
    <col min="9995" max="9995" width="8.88671875" style="300"/>
    <col min="9996" max="9996" width="16.88671875" style="300" bestFit="1" customWidth="1"/>
    <col min="9997" max="9997" width="22.44140625" style="300" bestFit="1" customWidth="1"/>
    <col min="9998" max="10239" width="8.88671875" style="300"/>
    <col min="10240" max="10240" width="1.44140625" style="300" customWidth="1"/>
    <col min="10241" max="10241" width="9" style="300" bestFit="1" customWidth="1"/>
    <col min="10242" max="10242" width="67.33203125" style="300" bestFit="1" customWidth="1"/>
    <col min="10243" max="10243" width="13" style="300" customWidth="1"/>
    <col min="10244" max="10250" width="5.6640625" style="300" customWidth="1"/>
    <col min="10251" max="10251" width="8.88671875" style="300"/>
    <col min="10252" max="10252" width="16.88671875" style="300" bestFit="1" customWidth="1"/>
    <col min="10253" max="10253" width="22.44140625" style="300" bestFit="1" customWidth="1"/>
    <col min="10254" max="10495" width="8.88671875" style="300"/>
    <col min="10496" max="10496" width="1.44140625" style="300" customWidth="1"/>
    <col min="10497" max="10497" width="9" style="300" bestFit="1" customWidth="1"/>
    <col min="10498" max="10498" width="67.33203125" style="300" bestFit="1" customWidth="1"/>
    <col min="10499" max="10499" width="13" style="300" customWidth="1"/>
    <col min="10500" max="10506" width="5.6640625" style="300" customWidth="1"/>
    <col min="10507" max="10507" width="8.88671875" style="300"/>
    <col min="10508" max="10508" width="16.88671875" style="300" bestFit="1" customWidth="1"/>
    <col min="10509" max="10509" width="22.44140625" style="300" bestFit="1" customWidth="1"/>
    <col min="10510" max="10751" width="8.88671875" style="300"/>
    <col min="10752" max="10752" width="1.44140625" style="300" customWidth="1"/>
    <col min="10753" max="10753" width="9" style="300" bestFit="1" customWidth="1"/>
    <col min="10754" max="10754" width="67.33203125" style="300" bestFit="1" customWidth="1"/>
    <col min="10755" max="10755" width="13" style="300" customWidth="1"/>
    <col min="10756" max="10762" width="5.6640625" style="300" customWidth="1"/>
    <col min="10763" max="10763" width="8.88671875" style="300"/>
    <col min="10764" max="10764" width="16.88671875" style="300" bestFit="1" customWidth="1"/>
    <col min="10765" max="10765" width="22.44140625" style="300" bestFit="1" customWidth="1"/>
    <col min="10766" max="11007" width="8.88671875" style="300"/>
    <col min="11008" max="11008" width="1.44140625" style="300" customWidth="1"/>
    <col min="11009" max="11009" width="9" style="300" bestFit="1" customWidth="1"/>
    <col min="11010" max="11010" width="67.33203125" style="300" bestFit="1" customWidth="1"/>
    <col min="11011" max="11011" width="13" style="300" customWidth="1"/>
    <col min="11012" max="11018" width="5.6640625" style="300" customWidth="1"/>
    <col min="11019" max="11019" width="8.88671875" style="300"/>
    <col min="11020" max="11020" width="16.88671875" style="300" bestFit="1" customWidth="1"/>
    <col min="11021" max="11021" width="22.44140625" style="300" bestFit="1" customWidth="1"/>
    <col min="11022" max="11263" width="8.88671875" style="300"/>
    <col min="11264" max="11264" width="1.44140625" style="300" customWidth="1"/>
    <col min="11265" max="11265" width="9" style="300" bestFit="1" customWidth="1"/>
    <col min="11266" max="11266" width="67.33203125" style="300" bestFit="1" customWidth="1"/>
    <col min="11267" max="11267" width="13" style="300" customWidth="1"/>
    <col min="11268" max="11274" width="5.6640625" style="300" customWidth="1"/>
    <col min="11275" max="11275" width="8.88671875" style="300"/>
    <col min="11276" max="11276" width="16.88671875" style="300" bestFit="1" customWidth="1"/>
    <col min="11277" max="11277" width="22.44140625" style="300" bestFit="1" customWidth="1"/>
    <col min="11278" max="11519" width="8.88671875" style="300"/>
    <col min="11520" max="11520" width="1.44140625" style="300" customWidth="1"/>
    <col min="11521" max="11521" width="9" style="300" bestFit="1" customWidth="1"/>
    <col min="11522" max="11522" width="67.33203125" style="300" bestFit="1" customWidth="1"/>
    <col min="11523" max="11523" width="13" style="300" customWidth="1"/>
    <col min="11524" max="11530" width="5.6640625" style="300" customWidth="1"/>
    <col min="11531" max="11531" width="8.88671875" style="300"/>
    <col min="11532" max="11532" width="16.88671875" style="300" bestFit="1" customWidth="1"/>
    <col min="11533" max="11533" width="22.44140625" style="300" bestFit="1" customWidth="1"/>
    <col min="11534" max="11775" width="8.88671875" style="300"/>
    <col min="11776" max="11776" width="1.44140625" style="300" customWidth="1"/>
    <col min="11777" max="11777" width="9" style="300" bestFit="1" customWidth="1"/>
    <col min="11778" max="11778" width="67.33203125" style="300" bestFit="1" customWidth="1"/>
    <col min="11779" max="11779" width="13" style="300" customWidth="1"/>
    <col min="11780" max="11786" width="5.6640625" style="300" customWidth="1"/>
    <col min="11787" max="11787" width="8.88671875" style="300"/>
    <col min="11788" max="11788" width="16.88671875" style="300" bestFit="1" customWidth="1"/>
    <col min="11789" max="11789" width="22.44140625" style="300" bestFit="1" customWidth="1"/>
    <col min="11790" max="12031" width="8.88671875" style="300"/>
    <col min="12032" max="12032" width="1.44140625" style="300" customWidth="1"/>
    <col min="12033" max="12033" width="9" style="300" bestFit="1" customWidth="1"/>
    <col min="12034" max="12034" width="67.33203125" style="300" bestFit="1" customWidth="1"/>
    <col min="12035" max="12035" width="13" style="300" customWidth="1"/>
    <col min="12036" max="12042" width="5.6640625" style="300" customWidth="1"/>
    <col min="12043" max="12043" width="8.88671875" style="300"/>
    <col min="12044" max="12044" width="16.88671875" style="300" bestFit="1" customWidth="1"/>
    <col min="12045" max="12045" width="22.44140625" style="300" bestFit="1" customWidth="1"/>
    <col min="12046" max="12287" width="8.88671875" style="300"/>
    <col min="12288" max="12288" width="1.44140625" style="300" customWidth="1"/>
    <col min="12289" max="12289" width="9" style="300" bestFit="1" customWidth="1"/>
    <col min="12290" max="12290" width="67.33203125" style="300" bestFit="1" customWidth="1"/>
    <col min="12291" max="12291" width="13" style="300" customWidth="1"/>
    <col min="12292" max="12298" width="5.6640625" style="300" customWidth="1"/>
    <col min="12299" max="12299" width="8.88671875" style="300"/>
    <col min="12300" max="12300" width="16.88671875" style="300" bestFit="1" customWidth="1"/>
    <col min="12301" max="12301" width="22.44140625" style="300" bestFit="1" customWidth="1"/>
    <col min="12302" max="12543" width="8.88671875" style="300"/>
    <col min="12544" max="12544" width="1.44140625" style="300" customWidth="1"/>
    <col min="12545" max="12545" width="9" style="300" bestFit="1" customWidth="1"/>
    <col min="12546" max="12546" width="67.33203125" style="300" bestFit="1" customWidth="1"/>
    <col min="12547" max="12547" width="13" style="300" customWidth="1"/>
    <col min="12548" max="12554" width="5.6640625" style="300" customWidth="1"/>
    <col min="12555" max="12555" width="8.88671875" style="300"/>
    <col min="12556" max="12556" width="16.88671875" style="300" bestFit="1" customWidth="1"/>
    <col min="12557" max="12557" width="22.44140625" style="300" bestFit="1" customWidth="1"/>
    <col min="12558" max="12799" width="8.88671875" style="300"/>
    <col min="12800" max="12800" width="1.44140625" style="300" customWidth="1"/>
    <col min="12801" max="12801" width="9" style="300" bestFit="1" customWidth="1"/>
    <col min="12802" max="12802" width="67.33203125" style="300" bestFit="1" customWidth="1"/>
    <col min="12803" max="12803" width="13" style="300" customWidth="1"/>
    <col min="12804" max="12810" width="5.6640625" style="300" customWidth="1"/>
    <col min="12811" max="12811" width="8.88671875" style="300"/>
    <col min="12812" max="12812" width="16.88671875" style="300" bestFit="1" customWidth="1"/>
    <col min="12813" max="12813" width="22.44140625" style="300" bestFit="1" customWidth="1"/>
    <col min="12814" max="13055" width="8.88671875" style="300"/>
    <col min="13056" max="13056" width="1.44140625" style="300" customWidth="1"/>
    <col min="13057" max="13057" width="9" style="300" bestFit="1" customWidth="1"/>
    <col min="13058" max="13058" width="67.33203125" style="300" bestFit="1" customWidth="1"/>
    <col min="13059" max="13059" width="13" style="300" customWidth="1"/>
    <col min="13060" max="13066" width="5.6640625" style="300" customWidth="1"/>
    <col min="13067" max="13067" width="8.88671875" style="300"/>
    <col min="13068" max="13068" width="16.88671875" style="300" bestFit="1" customWidth="1"/>
    <col min="13069" max="13069" width="22.44140625" style="300" bestFit="1" customWidth="1"/>
    <col min="13070" max="13311" width="8.88671875" style="300"/>
    <col min="13312" max="13312" width="1.44140625" style="300" customWidth="1"/>
    <col min="13313" max="13313" width="9" style="300" bestFit="1" customWidth="1"/>
    <col min="13314" max="13314" width="67.33203125" style="300" bestFit="1" customWidth="1"/>
    <col min="13315" max="13315" width="13" style="300" customWidth="1"/>
    <col min="13316" max="13322" width="5.6640625" style="300" customWidth="1"/>
    <col min="13323" max="13323" width="8.88671875" style="300"/>
    <col min="13324" max="13324" width="16.88671875" style="300" bestFit="1" customWidth="1"/>
    <col min="13325" max="13325" width="22.44140625" style="300" bestFit="1" customWidth="1"/>
    <col min="13326" max="13567" width="8.88671875" style="300"/>
    <col min="13568" max="13568" width="1.44140625" style="300" customWidth="1"/>
    <col min="13569" max="13569" width="9" style="300" bestFit="1" customWidth="1"/>
    <col min="13570" max="13570" width="67.33203125" style="300" bestFit="1" customWidth="1"/>
    <col min="13571" max="13571" width="13" style="300" customWidth="1"/>
    <col min="13572" max="13578" width="5.6640625" style="300" customWidth="1"/>
    <col min="13579" max="13579" width="8.88671875" style="300"/>
    <col min="13580" max="13580" width="16.88671875" style="300" bestFit="1" customWidth="1"/>
    <col min="13581" max="13581" width="22.44140625" style="300" bestFit="1" customWidth="1"/>
    <col min="13582" max="13823" width="8.88671875" style="300"/>
    <col min="13824" max="13824" width="1.44140625" style="300" customWidth="1"/>
    <col min="13825" max="13825" width="9" style="300" bestFit="1" customWidth="1"/>
    <col min="13826" max="13826" width="67.33203125" style="300" bestFit="1" customWidth="1"/>
    <col min="13827" max="13827" width="13" style="300" customWidth="1"/>
    <col min="13828" max="13834" width="5.6640625" style="300" customWidth="1"/>
    <col min="13835" max="13835" width="8.88671875" style="300"/>
    <col min="13836" max="13836" width="16.88671875" style="300" bestFit="1" customWidth="1"/>
    <col min="13837" max="13837" width="22.44140625" style="300" bestFit="1" customWidth="1"/>
    <col min="13838" max="14079" width="8.88671875" style="300"/>
    <col min="14080" max="14080" width="1.44140625" style="300" customWidth="1"/>
    <col min="14081" max="14081" width="9" style="300" bestFit="1" customWidth="1"/>
    <col min="14082" max="14082" width="67.33203125" style="300" bestFit="1" customWidth="1"/>
    <col min="14083" max="14083" width="13" style="300" customWidth="1"/>
    <col min="14084" max="14090" width="5.6640625" style="300" customWidth="1"/>
    <col min="14091" max="14091" width="8.88671875" style="300"/>
    <col min="14092" max="14092" width="16.88671875" style="300" bestFit="1" customWidth="1"/>
    <col min="14093" max="14093" width="22.44140625" style="300" bestFit="1" customWidth="1"/>
    <col min="14094" max="14335" width="8.88671875" style="300"/>
    <col min="14336" max="14336" width="1.44140625" style="300" customWidth="1"/>
    <col min="14337" max="14337" width="9" style="300" bestFit="1" customWidth="1"/>
    <col min="14338" max="14338" width="67.33203125" style="300" bestFit="1" customWidth="1"/>
    <col min="14339" max="14339" width="13" style="300" customWidth="1"/>
    <col min="14340" max="14346" width="5.6640625" style="300" customWidth="1"/>
    <col min="14347" max="14347" width="8.88671875" style="300"/>
    <col min="14348" max="14348" width="16.88671875" style="300" bestFit="1" customWidth="1"/>
    <col min="14349" max="14349" width="22.44140625" style="300" bestFit="1" customWidth="1"/>
    <col min="14350" max="14591" width="8.88671875" style="300"/>
    <col min="14592" max="14592" width="1.44140625" style="300" customWidth="1"/>
    <col min="14593" max="14593" width="9" style="300" bestFit="1" customWidth="1"/>
    <col min="14594" max="14594" width="67.33203125" style="300" bestFit="1" customWidth="1"/>
    <col min="14595" max="14595" width="13" style="300" customWidth="1"/>
    <col min="14596" max="14602" width="5.6640625" style="300" customWidth="1"/>
    <col min="14603" max="14603" width="8.88671875" style="300"/>
    <col min="14604" max="14604" width="16.88671875" style="300" bestFit="1" customWidth="1"/>
    <col min="14605" max="14605" width="22.44140625" style="300" bestFit="1" customWidth="1"/>
    <col min="14606" max="14847" width="8.88671875" style="300"/>
    <col min="14848" max="14848" width="1.44140625" style="300" customWidth="1"/>
    <col min="14849" max="14849" width="9" style="300" bestFit="1" customWidth="1"/>
    <col min="14850" max="14850" width="67.33203125" style="300" bestFit="1" customWidth="1"/>
    <col min="14851" max="14851" width="13" style="300" customWidth="1"/>
    <col min="14852" max="14858" width="5.6640625" style="300" customWidth="1"/>
    <col min="14859" max="14859" width="8.88671875" style="300"/>
    <col min="14860" max="14860" width="16.88671875" style="300" bestFit="1" customWidth="1"/>
    <col min="14861" max="14861" width="22.44140625" style="300" bestFit="1" customWidth="1"/>
    <col min="14862" max="15103" width="8.88671875" style="300"/>
    <col min="15104" max="15104" width="1.44140625" style="300" customWidth="1"/>
    <col min="15105" max="15105" width="9" style="300" bestFit="1" customWidth="1"/>
    <col min="15106" max="15106" width="67.33203125" style="300" bestFit="1" customWidth="1"/>
    <col min="15107" max="15107" width="13" style="300" customWidth="1"/>
    <col min="15108" max="15114" width="5.6640625" style="300" customWidth="1"/>
    <col min="15115" max="15115" width="8.88671875" style="300"/>
    <col min="15116" max="15116" width="16.88671875" style="300" bestFit="1" customWidth="1"/>
    <col min="15117" max="15117" width="22.44140625" style="300" bestFit="1" customWidth="1"/>
    <col min="15118" max="15359" width="8.88671875" style="300"/>
    <col min="15360" max="15360" width="1.44140625" style="300" customWidth="1"/>
    <col min="15361" max="15361" width="9" style="300" bestFit="1" customWidth="1"/>
    <col min="15362" max="15362" width="67.33203125" style="300" bestFit="1" customWidth="1"/>
    <col min="15363" max="15363" width="13" style="300" customWidth="1"/>
    <col min="15364" max="15370" width="5.6640625" style="300" customWidth="1"/>
    <col min="15371" max="15371" width="8.88671875" style="300"/>
    <col min="15372" max="15372" width="16.88671875" style="300" bestFit="1" customWidth="1"/>
    <col min="15373" max="15373" width="22.44140625" style="300" bestFit="1" customWidth="1"/>
    <col min="15374" max="15615" width="8.88671875" style="300"/>
    <col min="15616" max="15616" width="1.44140625" style="300" customWidth="1"/>
    <col min="15617" max="15617" width="9" style="300" bestFit="1" customWidth="1"/>
    <col min="15618" max="15618" width="67.33203125" style="300" bestFit="1" customWidth="1"/>
    <col min="15619" max="15619" width="13" style="300" customWidth="1"/>
    <col min="15620" max="15626" width="5.6640625" style="300" customWidth="1"/>
    <col min="15627" max="15627" width="8.88671875" style="300"/>
    <col min="15628" max="15628" width="16.88671875" style="300" bestFit="1" customWidth="1"/>
    <col min="15629" max="15629" width="22.44140625" style="300" bestFit="1" customWidth="1"/>
    <col min="15630" max="15871" width="8.88671875" style="300"/>
    <col min="15872" max="15872" width="1.44140625" style="300" customWidth="1"/>
    <col min="15873" max="15873" width="9" style="300" bestFit="1" customWidth="1"/>
    <col min="15874" max="15874" width="67.33203125" style="300" bestFit="1" customWidth="1"/>
    <col min="15875" max="15875" width="13" style="300" customWidth="1"/>
    <col min="15876" max="15882" width="5.6640625" style="300" customWidth="1"/>
    <col min="15883" max="15883" width="8.88671875" style="300"/>
    <col min="15884" max="15884" width="16.88671875" style="300" bestFit="1" customWidth="1"/>
    <col min="15885" max="15885" width="22.44140625" style="300" bestFit="1" customWidth="1"/>
    <col min="15886" max="16127" width="8.88671875" style="300"/>
    <col min="16128" max="16128" width="1.44140625" style="300" customWidth="1"/>
    <col min="16129" max="16129" width="9" style="300" bestFit="1" customWidth="1"/>
    <col min="16130" max="16130" width="67.33203125" style="300" bestFit="1" customWidth="1"/>
    <col min="16131" max="16131" width="13" style="300" customWidth="1"/>
    <col min="16132" max="16138" width="5.6640625" style="300" customWidth="1"/>
    <col min="16139" max="16139" width="8.88671875" style="300"/>
    <col min="16140" max="16140" width="16.88671875" style="300" bestFit="1" customWidth="1"/>
    <col min="16141" max="16141" width="22.44140625" style="300" bestFit="1" customWidth="1"/>
    <col min="16142" max="16384" width="8.88671875" style="300"/>
  </cols>
  <sheetData>
    <row r="2" spans="2:13" ht="19.2" x14ac:dyDescent="0.35">
      <c r="B2" s="340" t="s">
        <v>542</v>
      </c>
    </row>
    <row r="4" spans="2:13" x14ac:dyDescent="0.25">
      <c r="D4" s="300"/>
      <c r="E4" s="300"/>
      <c r="F4" s="300"/>
      <c r="G4" s="300"/>
      <c r="H4" s="300"/>
      <c r="I4" s="300"/>
      <c r="J4" s="300"/>
    </row>
    <row r="6" spans="2:13" ht="15.9" customHeight="1" x14ac:dyDescent="0.25"/>
    <row r="7" spans="2:13" ht="14.4" x14ac:dyDescent="0.25">
      <c r="B7" s="346" t="s">
        <v>2</v>
      </c>
      <c r="C7" s="344" t="s">
        <v>543</v>
      </c>
      <c r="D7" s="344" t="s">
        <v>544</v>
      </c>
      <c r="E7" s="344" t="s">
        <v>545</v>
      </c>
      <c r="F7" s="344" t="s">
        <v>546</v>
      </c>
      <c r="G7" s="344" t="s">
        <v>547</v>
      </c>
    </row>
    <row r="8" spans="2:13" ht="13.8" thickBot="1" x14ac:dyDescent="0.3">
      <c r="B8" s="345" t="s">
        <v>13</v>
      </c>
      <c r="C8" s="345" t="s">
        <v>548</v>
      </c>
      <c r="D8" s="345" t="s">
        <v>549</v>
      </c>
      <c r="E8" s="345" t="s">
        <v>550</v>
      </c>
      <c r="F8" s="345" t="s">
        <v>550</v>
      </c>
      <c r="G8" s="345" t="s">
        <v>551</v>
      </c>
    </row>
    <row r="9" spans="2:13" ht="13.8" thickBot="1" x14ac:dyDescent="0.3">
      <c r="B9" s="345" t="s">
        <v>18</v>
      </c>
      <c r="C9" s="345" t="s">
        <v>552</v>
      </c>
      <c r="D9" s="345" t="s">
        <v>553</v>
      </c>
      <c r="E9" s="345" t="s">
        <v>551</v>
      </c>
      <c r="F9" s="345" t="s">
        <v>550</v>
      </c>
      <c r="G9" s="345" t="s">
        <v>549</v>
      </c>
      <c r="L9" s="287" t="s">
        <v>554</v>
      </c>
      <c r="M9" s="295"/>
    </row>
    <row r="10" spans="2:13" ht="13.8" thickBot="1" x14ac:dyDescent="0.3">
      <c r="B10" s="345" t="s">
        <v>21</v>
      </c>
      <c r="C10" s="345" t="s">
        <v>555</v>
      </c>
      <c r="D10" s="345" t="s">
        <v>553</v>
      </c>
      <c r="E10" s="345" t="s">
        <v>551</v>
      </c>
      <c r="F10" s="345" t="s">
        <v>550</v>
      </c>
      <c r="G10" s="345" t="s">
        <v>550</v>
      </c>
      <c r="L10" s="335" t="s">
        <v>556</v>
      </c>
      <c r="M10" s="337" t="s">
        <v>176</v>
      </c>
    </row>
    <row r="11" spans="2:13" ht="13.8" thickBot="1" x14ac:dyDescent="0.3">
      <c r="B11" s="345" t="s">
        <v>179</v>
      </c>
      <c r="C11" s="345" t="s">
        <v>557</v>
      </c>
      <c r="D11" s="345" t="s">
        <v>553</v>
      </c>
      <c r="E11" s="345" t="s">
        <v>550</v>
      </c>
      <c r="F11" s="345" t="s">
        <v>551</v>
      </c>
      <c r="G11" s="345" t="s">
        <v>550</v>
      </c>
      <c r="K11" s="334"/>
      <c r="L11" s="335" t="s">
        <v>538</v>
      </c>
      <c r="M11" s="336" t="s">
        <v>558</v>
      </c>
    </row>
    <row r="12" spans="2:13" ht="24.6" thickBot="1" x14ac:dyDescent="0.3">
      <c r="B12" s="345" t="s">
        <v>559</v>
      </c>
      <c r="C12" s="345" t="s">
        <v>560</v>
      </c>
      <c r="D12" s="345" t="s">
        <v>550</v>
      </c>
      <c r="E12" s="345" t="s">
        <v>551</v>
      </c>
      <c r="F12" s="345" t="s">
        <v>551</v>
      </c>
      <c r="G12" s="345" t="s">
        <v>550</v>
      </c>
      <c r="K12" s="334"/>
      <c r="L12" s="335" t="s">
        <v>546</v>
      </c>
      <c r="M12" s="337" t="s">
        <v>561</v>
      </c>
    </row>
    <row r="13" spans="2:13" ht="24.6" thickBot="1" x14ac:dyDescent="0.3">
      <c r="B13" s="345" t="s">
        <v>562</v>
      </c>
      <c r="C13" s="345" t="s">
        <v>563</v>
      </c>
      <c r="D13" s="345" t="s">
        <v>553</v>
      </c>
      <c r="E13" s="345" t="s">
        <v>551</v>
      </c>
      <c r="F13" s="345" t="s">
        <v>550</v>
      </c>
      <c r="G13" s="345" t="s">
        <v>550</v>
      </c>
      <c r="K13" s="334"/>
      <c r="L13" s="335" t="s">
        <v>547</v>
      </c>
      <c r="M13" s="336" t="s">
        <v>561</v>
      </c>
    </row>
    <row r="14" spans="2:13" ht="15.9" customHeight="1" x14ac:dyDescent="0.25">
      <c r="B14" s="345" t="s">
        <v>564</v>
      </c>
      <c r="C14" s="345" t="s">
        <v>565</v>
      </c>
      <c r="D14" s="345" t="s">
        <v>553</v>
      </c>
      <c r="E14" s="345" t="s">
        <v>550</v>
      </c>
      <c r="F14" s="345" t="s">
        <v>550</v>
      </c>
      <c r="G14" s="345" t="s">
        <v>551</v>
      </c>
      <c r="K14" s="334"/>
    </row>
    <row r="15" spans="2:13" ht="15.9" customHeight="1" x14ac:dyDescent="0.25">
      <c r="B15" s="345" t="s">
        <v>566</v>
      </c>
      <c r="C15" s="345" t="s">
        <v>567</v>
      </c>
      <c r="D15" s="345" t="s">
        <v>550</v>
      </c>
      <c r="E15" s="345" t="s">
        <v>551</v>
      </c>
      <c r="F15" s="345" t="s">
        <v>551</v>
      </c>
      <c r="G15" s="345" t="s">
        <v>550</v>
      </c>
      <c r="K15" s="334"/>
    </row>
    <row r="16" spans="2:13" ht="15.9" customHeight="1" x14ac:dyDescent="0.25">
      <c r="B16" s="345" t="s">
        <v>568</v>
      </c>
      <c r="C16" s="345" t="s">
        <v>569</v>
      </c>
      <c r="D16" s="345" t="s">
        <v>549</v>
      </c>
      <c r="E16" s="345" t="s">
        <v>550</v>
      </c>
      <c r="F16" s="345" t="s">
        <v>550</v>
      </c>
      <c r="G16" s="345" t="s">
        <v>551</v>
      </c>
      <c r="K16" s="334"/>
      <c r="L16" s="334"/>
      <c r="M16" s="334"/>
    </row>
    <row r="17" spans="2:18" ht="15.9" customHeight="1" x14ac:dyDescent="0.25">
      <c r="B17" s="345" t="s">
        <v>570</v>
      </c>
      <c r="C17" s="345" t="s">
        <v>571</v>
      </c>
      <c r="D17" s="345" t="s">
        <v>551</v>
      </c>
      <c r="E17" s="345" t="s">
        <v>553</v>
      </c>
      <c r="F17" s="345" t="s">
        <v>553</v>
      </c>
      <c r="G17" s="345" t="s">
        <v>553</v>
      </c>
      <c r="K17" s="334"/>
      <c r="L17" s="334"/>
      <c r="M17" s="334"/>
      <c r="P17" s="334"/>
    </row>
    <row r="18" spans="2:18" ht="15.9" customHeight="1" x14ac:dyDescent="0.25">
      <c r="B18" s="345" t="s">
        <v>572</v>
      </c>
      <c r="C18" s="345" t="s">
        <v>573</v>
      </c>
      <c r="D18" s="345" t="s">
        <v>549</v>
      </c>
      <c r="E18" s="345" t="s">
        <v>551</v>
      </c>
      <c r="F18" s="345" t="s">
        <v>551</v>
      </c>
      <c r="G18" s="345" t="s">
        <v>550</v>
      </c>
      <c r="L18" s="334"/>
      <c r="M18" s="334"/>
    </row>
    <row r="19" spans="2:18" ht="15.9" customHeight="1" x14ac:dyDescent="0.25">
      <c r="B19" s="345" t="s">
        <v>574</v>
      </c>
      <c r="C19" s="345" t="s">
        <v>575</v>
      </c>
      <c r="D19" s="345" t="s">
        <v>549</v>
      </c>
      <c r="E19" s="345" t="s">
        <v>550</v>
      </c>
      <c r="F19" s="345" t="s">
        <v>550</v>
      </c>
      <c r="G19" s="345" t="s">
        <v>551</v>
      </c>
      <c r="L19" s="306" t="s">
        <v>576</v>
      </c>
    </row>
    <row r="20" spans="2:18" x14ac:dyDescent="0.25">
      <c r="B20" s="345" t="s">
        <v>577</v>
      </c>
      <c r="C20" s="345" t="s">
        <v>578</v>
      </c>
      <c r="D20" s="345" t="s">
        <v>551</v>
      </c>
      <c r="E20" s="345" t="s">
        <v>553</v>
      </c>
      <c r="F20" s="345" t="s">
        <v>553</v>
      </c>
      <c r="G20" s="345" t="s">
        <v>551</v>
      </c>
      <c r="R20" s="334"/>
    </row>
    <row r="21" spans="2:18" x14ac:dyDescent="0.25">
      <c r="B21" s="345" t="s">
        <v>579</v>
      </c>
      <c r="C21" s="345" t="s">
        <v>580</v>
      </c>
      <c r="D21" s="345" t="s">
        <v>553</v>
      </c>
      <c r="E21" s="345" t="s">
        <v>550</v>
      </c>
      <c r="F21" s="345" t="s">
        <v>550</v>
      </c>
      <c r="G21" s="345" t="s">
        <v>551</v>
      </c>
      <c r="L21" s="300" t="s">
        <v>581</v>
      </c>
      <c r="R21" s="334"/>
    </row>
    <row r="22" spans="2:18" s="334" customFormat="1" x14ac:dyDescent="0.25">
      <c r="B22" s="345" t="s">
        <v>582</v>
      </c>
      <c r="C22" s="345" t="s">
        <v>583</v>
      </c>
      <c r="D22" s="345" t="s">
        <v>549</v>
      </c>
      <c r="E22" s="345" t="s">
        <v>550</v>
      </c>
      <c r="F22" s="345" t="s">
        <v>550</v>
      </c>
      <c r="G22" s="345" t="s">
        <v>551</v>
      </c>
      <c r="L22" s="300" t="s">
        <v>584</v>
      </c>
      <c r="M22" s="300"/>
      <c r="N22" s="300"/>
      <c r="O22" s="300"/>
      <c r="P22" s="300"/>
      <c r="Q22" s="300"/>
    </row>
    <row r="23" spans="2:18" s="334" customFormat="1" x14ac:dyDescent="0.25">
      <c r="B23" s="297"/>
      <c r="C23" s="297"/>
      <c r="D23" s="297"/>
      <c r="E23" s="297"/>
      <c r="F23" s="297"/>
      <c r="G23" s="297"/>
      <c r="L23" s="300" t="s">
        <v>585</v>
      </c>
      <c r="M23" s="300"/>
      <c r="N23" s="300"/>
      <c r="O23" s="300"/>
      <c r="P23" s="300"/>
      <c r="Q23" s="300"/>
    </row>
    <row r="24" spans="2:18" s="334" customFormat="1" x14ac:dyDescent="0.25">
      <c r="B24" s="297"/>
      <c r="C24" s="297"/>
      <c r="D24" s="297"/>
      <c r="E24" s="297"/>
      <c r="F24" s="297"/>
      <c r="G24" s="297"/>
      <c r="L24" s="300" t="s">
        <v>586</v>
      </c>
      <c r="M24" s="300"/>
      <c r="N24" s="300"/>
      <c r="O24" s="300"/>
      <c r="P24" s="300"/>
      <c r="Q24" s="300"/>
    </row>
    <row r="25" spans="2:18" s="334" customFormat="1" x14ac:dyDescent="0.25">
      <c r="B25" s="300"/>
      <c r="C25" s="300"/>
      <c r="L25" s="300" t="s">
        <v>587</v>
      </c>
      <c r="M25" s="300"/>
      <c r="N25" s="300"/>
      <c r="O25" s="300"/>
      <c r="P25" s="300"/>
      <c r="Q25" s="300"/>
    </row>
    <row r="26" spans="2:18" s="334" customFormat="1" x14ac:dyDescent="0.25">
      <c r="B26" s="300"/>
      <c r="C26" s="300"/>
      <c r="L26" s="300"/>
      <c r="M26" s="300"/>
      <c r="N26" s="300"/>
      <c r="O26" s="300"/>
      <c r="P26" s="300"/>
      <c r="Q26" s="300"/>
      <c r="R26" s="300"/>
    </row>
    <row r="27" spans="2:18" s="334" customFormat="1" x14ac:dyDescent="0.25">
      <c r="B27" s="300"/>
      <c r="C27" s="300"/>
      <c r="L27" s="300"/>
      <c r="M27" s="300"/>
      <c r="N27" s="300"/>
      <c r="O27" s="300"/>
      <c r="P27" s="300"/>
      <c r="Q27" s="300"/>
      <c r="R27" s="300"/>
    </row>
    <row r="28" spans="2:18" s="334" customFormat="1" x14ac:dyDescent="0.25">
      <c r="B28" s="300"/>
      <c r="C28" s="300"/>
      <c r="L28" s="300"/>
      <c r="M28" s="300"/>
      <c r="N28" s="300"/>
      <c r="O28" s="300"/>
      <c r="P28" s="300"/>
      <c r="Q28" s="300"/>
      <c r="R28" s="300"/>
    </row>
    <row r="34" spans="14:17" x14ac:dyDescent="0.25">
      <c r="N34" s="334"/>
      <c r="O34" s="334"/>
      <c r="P34" s="334"/>
      <c r="Q34" s="334"/>
    </row>
    <row r="35" spans="14:17" x14ac:dyDescent="0.25">
      <c r="N35" s="334"/>
      <c r="O35" s="334"/>
      <c r="P35" s="334"/>
      <c r="Q35" s="334"/>
    </row>
  </sheetData>
  <mergeCells count="1">
    <mergeCell ref="L9:M9"/>
  </mergeCells>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9448F-F602-4EDE-9D5B-85C292670643}">
  <sheetPr>
    <tabColor theme="3" tint="-0.499984740745262"/>
  </sheetPr>
  <dimension ref="A1:BQ27"/>
  <sheetViews>
    <sheetView workbookViewId="0">
      <selection activeCell="L26" sqref="L26"/>
    </sheetView>
  </sheetViews>
  <sheetFormatPr defaultRowHeight="13.2" x14ac:dyDescent="0.25"/>
  <cols>
    <col min="2" max="2" width="30.33203125" bestFit="1" customWidth="1"/>
  </cols>
  <sheetData>
    <row r="1" spans="1:69" ht="22.8" x14ac:dyDescent="0.4">
      <c r="A1" s="367" t="s">
        <v>588</v>
      </c>
      <c r="B1" s="367"/>
      <c r="C1" s="366"/>
      <c r="D1" s="366"/>
      <c r="E1" s="366"/>
      <c r="F1" s="366"/>
      <c r="G1" s="366"/>
      <c r="H1" s="288"/>
      <c r="I1" s="366"/>
      <c r="J1" s="367" t="s">
        <v>589</v>
      </c>
      <c r="K1" s="366"/>
      <c r="L1" s="366"/>
      <c r="M1" s="366"/>
      <c r="N1" s="366"/>
      <c r="O1" s="366"/>
      <c r="P1" s="366"/>
      <c r="Q1" s="366"/>
      <c r="R1" s="366"/>
      <c r="S1" s="366"/>
      <c r="T1" s="366"/>
      <c r="U1" s="366"/>
      <c r="V1" s="366"/>
      <c r="W1" s="366"/>
      <c r="X1" s="288"/>
      <c r="Y1" s="288"/>
      <c r="Z1" s="288"/>
      <c r="AA1" s="288"/>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c r="BC1" s="288"/>
      <c r="BD1" s="288"/>
      <c r="BE1" s="288"/>
      <c r="BF1" s="288"/>
      <c r="BG1" s="288"/>
      <c r="BH1" s="288"/>
      <c r="BI1" s="288"/>
      <c r="BJ1" s="288"/>
      <c r="BK1" s="288"/>
      <c r="BL1" s="288"/>
      <c r="BM1" s="288"/>
      <c r="BN1" s="288"/>
      <c r="BO1" s="288"/>
      <c r="BP1" s="288"/>
      <c r="BQ1" s="288"/>
    </row>
    <row r="2" spans="1:69" x14ac:dyDescent="0.25">
      <c r="A2" s="288"/>
      <c r="B2" s="366"/>
      <c r="C2" s="366"/>
      <c r="D2" s="366"/>
      <c r="E2" s="366"/>
      <c r="F2" s="366"/>
      <c r="G2" s="366"/>
      <c r="H2" s="366"/>
      <c r="I2" s="366"/>
      <c r="J2" s="366"/>
      <c r="K2" s="368" t="s">
        <v>590</v>
      </c>
      <c r="L2" s="366"/>
      <c r="M2" s="366"/>
      <c r="N2" s="366"/>
      <c r="O2" s="366"/>
      <c r="P2" s="366"/>
      <c r="Q2" s="366"/>
      <c r="R2" s="366"/>
      <c r="S2" s="366"/>
      <c r="T2" s="366"/>
      <c r="U2" s="366"/>
      <c r="V2" s="366"/>
      <c r="W2" s="366"/>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row>
    <row r="3" spans="1:69" ht="15.6" thickBot="1" x14ac:dyDescent="0.3">
      <c r="A3" s="288"/>
      <c r="B3" s="369" t="s">
        <v>591</v>
      </c>
      <c r="C3" s="366"/>
      <c r="D3" s="366"/>
      <c r="E3" s="366"/>
      <c r="F3" s="366"/>
      <c r="G3" s="366"/>
      <c r="H3" s="366"/>
      <c r="I3" s="366"/>
      <c r="J3" s="366"/>
      <c r="K3" s="366"/>
      <c r="L3" s="366"/>
      <c r="M3" s="366"/>
      <c r="N3" s="366"/>
      <c r="O3" s="366"/>
      <c r="P3" s="366"/>
      <c r="Q3" s="366"/>
      <c r="R3" s="366"/>
      <c r="S3" s="366"/>
      <c r="T3" s="366"/>
      <c r="U3" s="366"/>
      <c r="V3" s="366"/>
      <c r="W3" s="366"/>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8"/>
      <c r="AV3" s="288"/>
      <c r="AW3" s="288"/>
      <c r="AX3" s="288"/>
      <c r="AY3" s="288"/>
      <c r="AZ3" s="288"/>
      <c r="BA3" s="288"/>
      <c r="BB3" s="288"/>
      <c r="BC3" s="288"/>
      <c r="BD3" s="288"/>
      <c r="BE3" s="288"/>
      <c r="BF3" s="288"/>
      <c r="BG3" s="288"/>
      <c r="BH3" s="288"/>
      <c r="BI3" s="288"/>
      <c r="BJ3" s="288"/>
      <c r="BK3" s="288"/>
      <c r="BL3" s="288"/>
      <c r="BM3" s="288"/>
      <c r="BN3" s="288"/>
      <c r="BO3" s="288"/>
      <c r="BP3" s="288"/>
      <c r="BQ3" s="288"/>
    </row>
    <row r="4" spans="1:69" ht="18" thickBot="1" x14ac:dyDescent="0.35">
      <c r="A4" s="288"/>
      <c r="B4" s="288"/>
      <c r="C4" s="288"/>
      <c r="D4" s="288"/>
      <c r="E4" s="288"/>
      <c r="F4" s="293" t="s">
        <v>592</v>
      </c>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2"/>
      <c r="AL4" s="288"/>
      <c r="AM4" s="288"/>
      <c r="AN4" s="288"/>
      <c r="AO4" s="288"/>
      <c r="AP4" s="288"/>
      <c r="AQ4" s="288"/>
      <c r="AR4" s="288"/>
      <c r="AS4" s="288"/>
      <c r="AT4" s="288"/>
      <c r="AU4" s="288"/>
      <c r="AV4" s="288"/>
      <c r="AW4" s="288"/>
      <c r="AX4" s="288"/>
      <c r="AY4" s="288"/>
      <c r="AZ4" s="288"/>
      <c r="BA4" s="288"/>
      <c r="BB4" s="288"/>
      <c r="BC4" s="288"/>
      <c r="BD4" s="288"/>
      <c r="BE4" s="288"/>
      <c r="BF4" s="288"/>
      <c r="BG4" s="288"/>
      <c r="BH4" s="288"/>
      <c r="BI4" s="288"/>
      <c r="BJ4" s="288"/>
      <c r="BK4" s="288"/>
      <c r="BL4" s="288"/>
      <c r="BM4" s="288"/>
      <c r="BN4" s="288"/>
      <c r="BO4" s="288"/>
      <c r="BP4" s="288"/>
      <c r="BQ4" s="288"/>
    </row>
    <row r="5" spans="1:69" ht="21.6" thickBot="1" x14ac:dyDescent="0.3">
      <c r="A5" s="371" t="s">
        <v>593</v>
      </c>
      <c r="B5" s="387" t="s">
        <v>410</v>
      </c>
      <c r="C5" s="294" t="s">
        <v>4</v>
      </c>
      <c r="D5" s="294" t="s">
        <v>594</v>
      </c>
      <c r="E5" s="288"/>
      <c r="F5" s="359">
        <v>1</v>
      </c>
      <c r="G5" s="360">
        <v>2</v>
      </c>
      <c r="H5" s="360">
        <v>3</v>
      </c>
      <c r="I5" s="360">
        <v>4</v>
      </c>
      <c r="J5" s="360">
        <v>5</v>
      </c>
      <c r="K5" s="360">
        <v>6</v>
      </c>
      <c r="L5" s="360">
        <v>7</v>
      </c>
      <c r="M5" s="360">
        <v>8</v>
      </c>
      <c r="N5" s="360">
        <v>9</v>
      </c>
      <c r="O5" s="360">
        <v>10</v>
      </c>
      <c r="P5" s="360">
        <v>11</v>
      </c>
      <c r="Q5" s="360">
        <v>12</v>
      </c>
      <c r="R5" s="360">
        <v>13</v>
      </c>
      <c r="S5" s="360">
        <v>14</v>
      </c>
      <c r="T5" s="360">
        <v>15</v>
      </c>
      <c r="U5" s="361">
        <v>16</v>
      </c>
      <c r="V5" s="359">
        <v>17</v>
      </c>
      <c r="W5" s="360">
        <v>18</v>
      </c>
      <c r="X5" s="360">
        <v>19</v>
      </c>
      <c r="Y5" s="360">
        <v>20</v>
      </c>
      <c r="Z5" s="360">
        <v>21</v>
      </c>
      <c r="AA5" s="360">
        <v>22</v>
      </c>
      <c r="AB5" s="360">
        <v>23</v>
      </c>
      <c r="AC5" s="360">
        <v>24</v>
      </c>
      <c r="AD5" s="360">
        <v>25</v>
      </c>
      <c r="AE5" s="360">
        <v>26</v>
      </c>
      <c r="AF5" s="360">
        <v>27</v>
      </c>
      <c r="AG5" s="360">
        <v>28</v>
      </c>
      <c r="AH5" s="360">
        <v>29</v>
      </c>
      <c r="AI5" s="360">
        <v>30</v>
      </c>
      <c r="AJ5" s="360">
        <v>31</v>
      </c>
      <c r="AK5" s="361">
        <v>32</v>
      </c>
      <c r="AL5" s="359">
        <v>33</v>
      </c>
      <c r="AM5" s="360">
        <v>34</v>
      </c>
      <c r="AN5" s="360">
        <v>35</v>
      </c>
      <c r="AO5" s="360">
        <v>36</v>
      </c>
      <c r="AP5" s="360">
        <v>37</v>
      </c>
      <c r="AQ5" s="360">
        <v>38</v>
      </c>
      <c r="AR5" s="360">
        <v>39</v>
      </c>
      <c r="AS5" s="360">
        <v>40</v>
      </c>
      <c r="AT5" s="360">
        <v>41</v>
      </c>
      <c r="AU5" s="360">
        <v>42</v>
      </c>
      <c r="AV5" s="360">
        <v>43</v>
      </c>
      <c r="AW5" s="360">
        <v>44</v>
      </c>
      <c r="AX5" s="360">
        <v>45</v>
      </c>
      <c r="AY5" s="360">
        <v>46</v>
      </c>
      <c r="AZ5" s="360">
        <v>47</v>
      </c>
      <c r="BA5" s="361">
        <v>48</v>
      </c>
      <c r="BB5" s="359">
        <v>49</v>
      </c>
      <c r="BC5" s="360">
        <v>50</v>
      </c>
      <c r="BD5" s="360">
        <v>51</v>
      </c>
      <c r="BE5" s="360">
        <v>52</v>
      </c>
      <c r="BF5" s="360">
        <v>53</v>
      </c>
      <c r="BG5" s="360">
        <v>54</v>
      </c>
      <c r="BH5" s="360">
        <v>55</v>
      </c>
      <c r="BI5" s="360">
        <v>56</v>
      </c>
      <c r="BJ5" s="360">
        <v>57</v>
      </c>
      <c r="BK5" s="360">
        <v>58</v>
      </c>
      <c r="BL5" s="360">
        <v>59</v>
      </c>
      <c r="BM5" s="360">
        <v>60</v>
      </c>
      <c r="BN5" s="360">
        <v>61</v>
      </c>
      <c r="BO5" s="360">
        <v>62</v>
      </c>
      <c r="BP5" s="360">
        <v>63</v>
      </c>
      <c r="BQ5" s="361">
        <v>64</v>
      </c>
    </row>
    <row r="6" spans="1:69" x14ac:dyDescent="0.25">
      <c r="A6" s="370" t="s">
        <v>549</v>
      </c>
      <c r="B6" s="347" t="s">
        <v>595</v>
      </c>
      <c r="C6" s="348" t="s">
        <v>174</v>
      </c>
      <c r="D6" s="348">
        <v>5</v>
      </c>
      <c r="E6" s="288"/>
      <c r="F6" s="362"/>
      <c r="G6" s="363"/>
      <c r="H6" s="363"/>
      <c r="I6" s="363"/>
      <c r="J6" s="363"/>
      <c r="K6" s="363"/>
      <c r="L6" s="363"/>
      <c r="M6" s="363"/>
      <c r="N6" s="363"/>
      <c r="O6" s="364"/>
      <c r="P6" s="363"/>
      <c r="Q6" s="363"/>
      <c r="R6" s="363"/>
      <c r="S6" s="363"/>
      <c r="T6" s="363"/>
      <c r="U6" s="365"/>
      <c r="V6" s="362"/>
      <c r="W6" s="363"/>
      <c r="X6" s="363"/>
      <c r="Y6" s="363"/>
      <c r="Z6" s="363"/>
      <c r="AA6" s="363"/>
      <c r="AB6" s="363"/>
      <c r="AC6" s="363"/>
      <c r="AD6" s="363"/>
      <c r="AE6" s="364"/>
      <c r="AF6" s="363"/>
      <c r="AG6" s="363"/>
      <c r="AH6" s="363"/>
      <c r="AI6" s="363" t="s">
        <v>596</v>
      </c>
      <c r="AJ6" s="363"/>
      <c r="AK6" s="365"/>
      <c r="AL6" s="362"/>
      <c r="AM6" s="363"/>
      <c r="AN6" s="363"/>
      <c r="AO6" s="363"/>
      <c r="AP6" s="363"/>
      <c r="AQ6" s="363"/>
      <c r="AR6" s="363"/>
      <c r="AS6" s="363"/>
      <c r="AT6" s="363"/>
      <c r="AU6" s="364"/>
      <c r="AV6" s="363"/>
      <c r="AW6" s="363"/>
      <c r="AX6" s="363"/>
      <c r="AY6" s="363"/>
      <c r="AZ6" s="363"/>
      <c r="BA6" s="365"/>
      <c r="BB6" s="362"/>
      <c r="BC6" s="363"/>
      <c r="BD6" s="363"/>
      <c r="BE6" s="363"/>
      <c r="BF6" s="363"/>
      <c r="BG6" s="363"/>
      <c r="BH6" s="363"/>
      <c r="BI6" s="363"/>
      <c r="BJ6" s="363"/>
      <c r="BK6" s="364"/>
      <c r="BL6" s="363"/>
      <c r="BM6" s="363"/>
      <c r="BN6" s="363"/>
      <c r="BO6" s="363"/>
      <c r="BP6" s="363"/>
      <c r="BQ6" s="365"/>
    </row>
    <row r="7" spans="1:69" x14ac:dyDescent="0.25">
      <c r="A7" s="370" t="s">
        <v>597</v>
      </c>
      <c r="B7" s="347" t="s">
        <v>598</v>
      </c>
      <c r="C7" s="348" t="s">
        <v>549</v>
      </c>
      <c r="D7" s="348">
        <v>5</v>
      </c>
      <c r="E7" s="288"/>
      <c r="F7" s="352"/>
      <c r="G7" s="351"/>
      <c r="H7" s="351"/>
      <c r="I7" s="358"/>
      <c r="J7" s="349"/>
      <c r="K7" s="288"/>
      <c r="L7" s="350"/>
      <c r="M7" s="351"/>
      <c r="N7" s="351" t="s">
        <v>597</v>
      </c>
      <c r="O7" s="351"/>
      <c r="P7" s="351"/>
      <c r="Q7" s="351"/>
      <c r="R7" s="351"/>
      <c r="S7" s="351" t="s">
        <v>550</v>
      </c>
      <c r="T7" s="351"/>
      <c r="U7" s="353"/>
      <c r="V7" s="352"/>
      <c r="W7" s="351"/>
      <c r="X7" s="351"/>
      <c r="Y7" s="358" t="s">
        <v>599</v>
      </c>
      <c r="Z7" s="349"/>
      <c r="AA7" s="288"/>
      <c r="AB7" s="350"/>
      <c r="AC7" s="351"/>
      <c r="AD7" s="351"/>
      <c r="AE7" s="351"/>
      <c r="AF7" s="351"/>
      <c r="AG7" s="385"/>
      <c r="AH7" s="351"/>
      <c r="AI7" s="351"/>
      <c r="AJ7" s="351"/>
      <c r="AK7" s="353"/>
      <c r="AL7" s="352"/>
      <c r="AM7" s="351"/>
      <c r="AN7" s="351" t="s">
        <v>600</v>
      </c>
      <c r="AO7" s="358"/>
      <c r="AP7" s="351"/>
      <c r="AQ7" s="351"/>
      <c r="AR7" s="351"/>
      <c r="AS7" s="351" t="s">
        <v>601</v>
      </c>
      <c r="AT7" s="351"/>
      <c r="AU7" s="351"/>
      <c r="AV7" s="351" t="s">
        <v>602</v>
      </c>
      <c r="AW7" s="351"/>
      <c r="AX7" s="351"/>
      <c r="AY7" s="351"/>
      <c r="AZ7" s="351" t="s">
        <v>551</v>
      </c>
      <c r="BA7" s="353"/>
      <c r="BB7" s="352"/>
      <c r="BC7" s="351"/>
      <c r="BD7" s="351"/>
      <c r="BE7" s="358"/>
      <c r="BF7" s="349"/>
      <c r="BG7" s="288" t="s">
        <v>603</v>
      </c>
      <c r="BH7" s="350"/>
      <c r="BI7" s="351"/>
      <c r="BJ7" s="351"/>
      <c r="BK7" s="351"/>
      <c r="BL7" s="351"/>
      <c r="BM7" s="351"/>
      <c r="BN7" s="351"/>
      <c r="BO7" s="351"/>
      <c r="BP7" s="351"/>
      <c r="BQ7" s="353"/>
    </row>
    <row r="8" spans="1:69" x14ac:dyDescent="0.25">
      <c r="A8" s="370" t="s">
        <v>550</v>
      </c>
      <c r="B8" s="347" t="s">
        <v>604</v>
      </c>
      <c r="C8" s="348" t="s">
        <v>597</v>
      </c>
      <c r="D8" s="348">
        <v>5</v>
      </c>
      <c r="E8" s="288"/>
      <c r="F8" s="388" t="s">
        <v>549</v>
      </c>
      <c r="G8" s="351"/>
      <c r="H8" s="351"/>
      <c r="I8" s="351"/>
      <c r="J8" s="358"/>
      <c r="K8" s="351"/>
      <c r="L8" s="351"/>
      <c r="M8" s="351"/>
      <c r="N8" s="351"/>
      <c r="O8" s="351"/>
      <c r="P8" s="358"/>
      <c r="Q8" s="288"/>
      <c r="R8" s="351"/>
      <c r="S8" s="351"/>
      <c r="T8" s="358"/>
      <c r="U8" s="353"/>
      <c r="V8" s="357"/>
      <c r="W8" s="351"/>
      <c r="X8" s="351"/>
      <c r="Y8" s="351"/>
      <c r="Z8" s="358"/>
      <c r="AA8" s="351"/>
      <c r="AB8" s="351"/>
      <c r="AC8" s="351"/>
      <c r="AD8" s="389" t="s">
        <v>605</v>
      </c>
      <c r="AE8" s="351"/>
      <c r="AF8" s="358"/>
      <c r="AG8" s="288"/>
      <c r="AH8" s="386"/>
      <c r="AI8" s="351" t="s">
        <v>606</v>
      </c>
      <c r="AJ8" s="358"/>
      <c r="AK8" s="353"/>
      <c r="AL8" s="357"/>
      <c r="AM8" s="351"/>
      <c r="AN8" s="351"/>
      <c r="AO8" s="351"/>
      <c r="AP8" s="358"/>
      <c r="AQ8" s="351"/>
      <c r="AR8" s="351"/>
      <c r="AS8" s="351"/>
      <c r="AT8" s="351"/>
      <c r="AU8" s="351"/>
      <c r="AV8" s="358"/>
      <c r="AW8" s="288"/>
      <c r="AX8" s="351"/>
      <c r="AY8" s="351"/>
      <c r="AZ8" s="288"/>
      <c r="BA8" s="353"/>
      <c r="BB8" s="357"/>
      <c r="BC8" s="351"/>
      <c r="BD8" s="351"/>
      <c r="BE8" s="351"/>
      <c r="BF8" s="358"/>
      <c r="BG8" s="351"/>
      <c r="BH8" s="351"/>
      <c r="BI8" s="390" t="s">
        <v>607</v>
      </c>
      <c r="BJ8" s="351"/>
      <c r="BK8" s="351"/>
      <c r="BL8" s="358" t="s">
        <v>608</v>
      </c>
      <c r="BM8" s="288"/>
      <c r="BN8" s="351"/>
      <c r="BO8" s="351"/>
      <c r="BP8" s="358"/>
      <c r="BQ8" s="353" t="s">
        <v>609</v>
      </c>
    </row>
    <row r="9" spans="1:69" x14ac:dyDescent="0.25">
      <c r="A9" s="370" t="s">
        <v>599</v>
      </c>
      <c r="B9" s="347" t="s">
        <v>610</v>
      </c>
      <c r="C9" s="348" t="s">
        <v>550</v>
      </c>
      <c r="D9" s="348">
        <v>5</v>
      </c>
      <c r="E9" s="288"/>
      <c r="F9" s="352"/>
      <c r="G9" s="351"/>
      <c r="H9" s="351"/>
      <c r="I9" s="351"/>
      <c r="J9" s="358"/>
      <c r="K9" s="351"/>
      <c r="L9" s="351"/>
      <c r="M9" s="351"/>
      <c r="N9" s="351"/>
      <c r="O9" s="351"/>
      <c r="P9" s="358"/>
      <c r="Q9" s="351"/>
      <c r="R9" s="351"/>
      <c r="S9" s="351"/>
      <c r="T9" s="351"/>
      <c r="U9" s="375"/>
      <c r="V9" s="352"/>
      <c r="W9" s="351"/>
      <c r="X9" s="351"/>
      <c r="Y9" s="351"/>
      <c r="Z9" s="358"/>
      <c r="AA9" s="351"/>
      <c r="AB9" s="351"/>
      <c r="AC9" s="351"/>
      <c r="AD9" s="351"/>
      <c r="AE9" s="351"/>
      <c r="AF9" s="358"/>
      <c r="AG9" s="351"/>
      <c r="AH9" s="351"/>
      <c r="AI9" s="351"/>
      <c r="AJ9" s="351"/>
      <c r="AK9" s="375"/>
      <c r="AL9" s="352"/>
      <c r="AM9" s="351"/>
      <c r="AN9" s="351"/>
      <c r="AO9" s="351"/>
      <c r="AP9" s="288"/>
      <c r="AQ9" s="351"/>
      <c r="AR9" s="351"/>
      <c r="AS9" s="351"/>
      <c r="AT9" s="351"/>
      <c r="AU9" s="351"/>
      <c r="AV9" s="358"/>
      <c r="AW9" s="351"/>
      <c r="AX9" s="351"/>
      <c r="AY9" s="351"/>
      <c r="AZ9" s="351"/>
      <c r="BA9" s="375"/>
      <c r="BB9" s="352"/>
      <c r="BC9" s="351"/>
      <c r="BD9" s="351"/>
      <c r="BE9" s="351"/>
      <c r="BF9" s="358"/>
      <c r="BG9" s="351"/>
      <c r="BH9" s="351"/>
      <c r="BI9" s="351"/>
      <c r="BJ9" s="351"/>
      <c r="BK9" s="351"/>
      <c r="BL9" s="358"/>
      <c r="BM9" s="351"/>
      <c r="BN9" s="351"/>
      <c r="BO9" s="351"/>
      <c r="BP9" s="351"/>
      <c r="BQ9" s="375"/>
    </row>
    <row r="10" spans="1:69" x14ac:dyDescent="0.25">
      <c r="A10" s="372" t="s">
        <v>605</v>
      </c>
      <c r="B10" s="373" t="s">
        <v>611</v>
      </c>
      <c r="C10" s="374" t="s">
        <v>599</v>
      </c>
      <c r="D10" s="374">
        <v>5</v>
      </c>
      <c r="E10" s="288"/>
      <c r="F10" s="352"/>
      <c r="G10" s="351"/>
      <c r="H10" s="351"/>
      <c r="I10" s="351"/>
      <c r="J10" s="351"/>
      <c r="K10" s="351"/>
      <c r="L10" s="351"/>
      <c r="M10" s="351"/>
      <c r="N10" s="351"/>
      <c r="O10" s="351"/>
      <c r="P10" s="351"/>
      <c r="Q10" s="351"/>
      <c r="R10" s="351"/>
      <c r="S10" s="351"/>
      <c r="T10" s="351"/>
      <c r="U10" s="353"/>
      <c r="V10" s="352"/>
      <c r="W10" s="351"/>
      <c r="X10" s="351"/>
      <c r="Y10" s="351"/>
      <c r="Z10" s="351"/>
      <c r="AA10" s="351"/>
      <c r="AB10" s="351"/>
      <c r="AC10" s="351"/>
      <c r="AD10" s="351"/>
      <c r="AE10" s="351"/>
      <c r="AF10" s="351"/>
      <c r="AG10" s="351"/>
      <c r="AH10" s="351"/>
      <c r="AI10" s="389" t="s">
        <v>612</v>
      </c>
      <c r="AJ10" s="351"/>
      <c r="AK10" s="353"/>
      <c r="AL10" s="352"/>
      <c r="AM10" s="351"/>
      <c r="AN10" s="351"/>
      <c r="AO10" s="351"/>
      <c r="AP10" s="351"/>
      <c r="AQ10" s="351"/>
      <c r="AR10" s="351"/>
      <c r="AS10" s="351"/>
      <c r="AT10" s="351"/>
      <c r="AU10" s="351"/>
      <c r="AV10" s="351"/>
      <c r="AW10" s="351"/>
      <c r="AX10" s="351"/>
      <c r="AY10" s="351"/>
      <c r="AZ10" s="351"/>
      <c r="BA10" s="353"/>
      <c r="BB10" s="352"/>
      <c r="BC10" s="351" t="s">
        <v>613</v>
      </c>
      <c r="BD10" s="351"/>
      <c r="BE10" s="351"/>
      <c r="BF10" s="351"/>
      <c r="BG10" s="351"/>
      <c r="BH10" s="351"/>
      <c r="BI10" s="351"/>
      <c r="BJ10" s="351"/>
      <c r="BK10" s="351"/>
      <c r="BL10" s="351"/>
      <c r="BM10" s="351"/>
      <c r="BN10" s="351"/>
      <c r="BO10" s="351"/>
      <c r="BP10" s="351"/>
      <c r="BQ10" s="353"/>
    </row>
    <row r="11" spans="1:69" x14ac:dyDescent="0.25">
      <c r="A11" s="370" t="s">
        <v>606</v>
      </c>
      <c r="B11" s="373" t="s">
        <v>614</v>
      </c>
      <c r="C11" s="374" t="s">
        <v>605</v>
      </c>
      <c r="D11" s="374">
        <v>5</v>
      </c>
      <c r="E11" s="288"/>
      <c r="F11" s="352"/>
      <c r="G11" s="351"/>
      <c r="H11" s="351"/>
      <c r="I11" s="358"/>
      <c r="J11" s="351"/>
      <c r="K11" s="358"/>
      <c r="L11" s="351"/>
      <c r="M11" s="351"/>
      <c r="N11" s="351"/>
      <c r="O11" s="351"/>
      <c r="P11" s="351"/>
      <c r="Q11" s="358"/>
      <c r="R11" s="351"/>
      <c r="S11" s="351"/>
      <c r="T11" s="351"/>
      <c r="U11" s="353"/>
      <c r="V11" s="352"/>
      <c r="W11" s="351"/>
      <c r="X11" s="351"/>
      <c r="Y11" s="358"/>
      <c r="Z11" s="351"/>
      <c r="AA11" s="358"/>
      <c r="AB11" s="351"/>
      <c r="AC11" s="351"/>
      <c r="AD11" s="351"/>
      <c r="AE11" s="351"/>
      <c r="AF11" s="351"/>
      <c r="AG11" s="358"/>
      <c r="AH11" s="351"/>
      <c r="AI11" s="351"/>
      <c r="AJ11" s="351"/>
      <c r="AK11" s="353"/>
      <c r="AL11" s="352"/>
      <c r="AM11" s="351"/>
      <c r="AN11" s="351"/>
      <c r="AO11" s="358"/>
      <c r="AP11" s="351"/>
      <c r="AQ11" s="358"/>
      <c r="AR11" s="351"/>
      <c r="AS11" s="351"/>
      <c r="AT11" s="351"/>
      <c r="AU11" s="351"/>
      <c r="AV11" s="351"/>
      <c r="AW11" s="358"/>
      <c r="AX11" s="351"/>
      <c r="AY11" s="351"/>
      <c r="AZ11" s="351"/>
      <c r="BA11" s="353"/>
      <c r="BB11" s="352"/>
      <c r="BC11" s="351"/>
      <c r="BD11" s="351"/>
      <c r="BE11" s="358"/>
      <c r="BF11" s="351"/>
      <c r="BG11" s="358"/>
      <c r="BH11" s="351"/>
      <c r="BI11" s="351"/>
      <c r="BJ11" s="351"/>
      <c r="BK11" s="351"/>
      <c r="BL11" s="351"/>
      <c r="BM11" s="358"/>
      <c r="BN11" s="351"/>
      <c r="BO11" s="351"/>
      <c r="BP11" s="351"/>
      <c r="BQ11" s="353"/>
    </row>
    <row r="12" spans="1:69" x14ac:dyDescent="0.25">
      <c r="A12" s="370" t="s">
        <v>612</v>
      </c>
      <c r="B12" s="373" t="s">
        <v>615</v>
      </c>
      <c r="C12" s="374" t="s">
        <v>605</v>
      </c>
      <c r="D12" s="374">
        <v>5</v>
      </c>
      <c r="E12" s="288"/>
      <c r="F12" s="352"/>
      <c r="G12" s="351"/>
      <c r="H12" s="351"/>
      <c r="I12" s="351"/>
      <c r="J12" s="351"/>
      <c r="K12" s="351"/>
      <c r="L12" s="351"/>
      <c r="M12" s="351"/>
      <c r="N12" s="351"/>
      <c r="O12" s="351"/>
      <c r="P12" s="351"/>
      <c r="Q12" s="358"/>
      <c r="R12" s="351"/>
      <c r="S12" s="351"/>
      <c r="T12" s="351"/>
      <c r="U12" s="353"/>
      <c r="V12" s="352"/>
      <c r="W12" s="351"/>
      <c r="X12" s="351"/>
      <c r="Y12" s="351"/>
      <c r="Z12" s="351"/>
      <c r="AA12" s="351"/>
      <c r="AB12" s="351"/>
      <c r="AC12" s="351"/>
      <c r="AD12" s="351"/>
      <c r="AE12" s="351"/>
      <c r="AF12" s="351"/>
      <c r="AG12" s="358"/>
      <c r="AH12" s="351"/>
      <c r="AI12" s="389" t="s">
        <v>553</v>
      </c>
      <c r="AJ12" s="351"/>
      <c r="AK12" s="353"/>
      <c r="AL12" s="352" t="s">
        <v>616</v>
      </c>
      <c r="AM12" s="351"/>
      <c r="AN12" s="351"/>
      <c r="AO12" s="351"/>
      <c r="AP12" s="358" t="s">
        <v>617</v>
      </c>
      <c r="AQ12" s="351"/>
      <c r="AR12" s="351"/>
      <c r="AS12" s="351"/>
      <c r="AT12" s="351" t="s">
        <v>618</v>
      </c>
      <c r="AU12" s="351"/>
      <c r="AV12" s="351"/>
      <c r="AW12" s="358"/>
      <c r="AX12" s="358" t="s">
        <v>619</v>
      </c>
      <c r="AY12" s="351"/>
      <c r="AZ12" s="351"/>
      <c r="BA12" s="353"/>
      <c r="BB12" s="352"/>
      <c r="BC12" s="351"/>
      <c r="BD12" s="351"/>
      <c r="BE12" s="351"/>
      <c r="BF12" s="351"/>
      <c r="BG12" s="351"/>
      <c r="BH12" s="351"/>
      <c r="BI12" s="351"/>
      <c r="BJ12" s="351"/>
      <c r="BK12" s="351"/>
      <c r="BL12" s="351"/>
      <c r="BM12" s="358"/>
      <c r="BN12" s="351"/>
      <c r="BO12" s="351"/>
      <c r="BP12" s="351"/>
      <c r="BQ12" s="353"/>
    </row>
    <row r="13" spans="1:69" ht="13.8" thickBot="1" x14ac:dyDescent="0.3">
      <c r="A13" s="370" t="s">
        <v>596</v>
      </c>
      <c r="B13" s="347" t="s">
        <v>620</v>
      </c>
      <c r="C13" s="348" t="s">
        <v>605</v>
      </c>
      <c r="D13" s="348">
        <v>5</v>
      </c>
      <c r="E13" s="288"/>
      <c r="F13" s="354"/>
      <c r="G13" s="355"/>
      <c r="H13" s="355"/>
      <c r="I13" s="355"/>
      <c r="J13" s="355"/>
      <c r="K13" s="355"/>
      <c r="L13" s="355"/>
      <c r="M13" s="355"/>
      <c r="N13" s="355"/>
      <c r="O13" s="355"/>
      <c r="P13" s="355"/>
      <c r="Q13" s="355"/>
      <c r="R13" s="355"/>
      <c r="S13" s="355"/>
      <c r="T13" s="355"/>
      <c r="U13" s="356"/>
      <c r="V13" s="354"/>
      <c r="W13" s="355"/>
      <c r="X13" s="355"/>
      <c r="Y13" s="355"/>
      <c r="Z13" s="355"/>
      <c r="AA13" s="355"/>
      <c r="AB13" s="355"/>
      <c r="AC13" s="355"/>
      <c r="AD13" s="355"/>
      <c r="AE13" s="355"/>
      <c r="AF13" s="355"/>
      <c r="AG13" s="355"/>
      <c r="AH13" s="355"/>
      <c r="AI13" s="355"/>
      <c r="AJ13" s="355"/>
      <c r="AK13" s="356"/>
      <c r="AL13" s="354"/>
      <c r="AM13" s="355"/>
      <c r="AN13" s="355"/>
      <c r="AO13" s="355"/>
      <c r="AP13" s="355"/>
      <c r="AQ13" s="355"/>
      <c r="AR13" s="355"/>
      <c r="AS13" s="355"/>
      <c r="AT13" s="355"/>
      <c r="AU13" s="355"/>
      <c r="AV13" s="355"/>
      <c r="AW13" s="355"/>
      <c r="AX13" s="355"/>
      <c r="AY13" s="355"/>
      <c r="AZ13" s="355"/>
      <c r="BA13" s="356"/>
      <c r="BB13" s="354"/>
      <c r="BC13" s="355"/>
      <c r="BD13" s="355"/>
      <c r="BE13" s="355"/>
      <c r="BF13" s="355"/>
      <c r="BG13" s="355"/>
      <c r="BH13" s="355"/>
      <c r="BI13" s="355"/>
      <c r="BJ13" s="355"/>
      <c r="BK13" s="355"/>
      <c r="BL13" s="355"/>
      <c r="BM13" s="355"/>
      <c r="BN13" s="355"/>
      <c r="BO13" s="355"/>
      <c r="BP13" s="355"/>
      <c r="BQ13" s="356"/>
    </row>
    <row r="14" spans="1:69" ht="13.8" thickBot="1" x14ac:dyDescent="0.3">
      <c r="A14" s="370" t="s">
        <v>553</v>
      </c>
      <c r="B14" s="347" t="s">
        <v>621</v>
      </c>
      <c r="C14" s="348" t="s">
        <v>605</v>
      </c>
      <c r="D14" s="348">
        <v>5</v>
      </c>
      <c r="E14" s="288"/>
      <c r="F14" s="288"/>
      <c r="G14" s="288"/>
      <c r="H14" s="288"/>
      <c r="I14" s="288"/>
      <c r="J14" s="288"/>
      <c r="K14" s="288"/>
      <c r="L14" s="288"/>
      <c r="M14" s="288"/>
      <c r="N14" s="288"/>
      <c r="O14" s="288"/>
      <c r="P14" s="288"/>
      <c r="Q14" s="288"/>
      <c r="R14" s="288"/>
      <c r="S14" s="288"/>
      <c r="T14" s="288"/>
      <c r="U14" s="288"/>
      <c r="V14" s="366"/>
      <c r="W14" s="366"/>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288"/>
    </row>
    <row r="15" spans="1:69" x14ac:dyDescent="0.25">
      <c r="A15" s="370" t="s">
        <v>616</v>
      </c>
      <c r="B15" s="347" t="s">
        <v>622</v>
      </c>
      <c r="C15" s="348" t="s">
        <v>553</v>
      </c>
      <c r="D15" s="348">
        <v>2</v>
      </c>
      <c r="E15" s="366"/>
      <c r="F15" s="377" t="s">
        <v>623</v>
      </c>
      <c r="G15" s="378"/>
      <c r="H15" s="378"/>
      <c r="I15" s="378"/>
      <c r="J15" s="378"/>
      <c r="K15" s="378"/>
      <c r="L15" s="378"/>
      <c r="M15" s="378"/>
      <c r="N15" s="378"/>
      <c r="O15" s="378"/>
      <c r="P15" s="378"/>
      <c r="Q15" s="378"/>
      <c r="R15" s="379"/>
      <c r="S15" s="366"/>
      <c r="T15" s="366"/>
      <c r="U15" s="366"/>
      <c r="V15" s="366"/>
      <c r="W15" s="366"/>
      <c r="X15" s="288"/>
      <c r="Y15" s="288"/>
      <c r="Z15" s="288"/>
      <c r="AA15" s="288"/>
      <c r="AB15" s="288"/>
      <c r="AC15" s="288"/>
      <c r="AD15" s="288"/>
      <c r="AE15" s="288"/>
      <c r="AF15" s="288"/>
      <c r="AG15" s="288"/>
      <c r="AH15" s="288"/>
      <c r="AI15" s="288"/>
      <c r="AJ15" s="288"/>
      <c r="AK15" s="288"/>
      <c r="AL15" s="288"/>
      <c r="AM15" s="288"/>
      <c r="AN15" s="288"/>
      <c r="AO15" s="288"/>
      <c r="AP15" s="288"/>
      <c r="AQ15" s="288"/>
      <c r="AR15" s="288"/>
      <c r="AS15" s="288"/>
      <c r="AT15" s="288"/>
      <c r="AU15" s="288"/>
      <c r="AV15" s="288"/>
      <c r="AW15" s="288"/>
      <c r="AX15" s="288"/>
      <c r="AY15" s="288"/>
      <c r="AZ15" s="288"/>
      <c r="BA15" s="288"/>
      <c r="BB15" s="288"/>
      <c r="BC15" s="288"/>
      <c r="BD15" s="288"/>
      <c r="BE15" s="288"/>
      <c r="BF15" s="288"/>
      <c r="BG15" s="288"/>
      <c r="BH15" s="288"/>
      <c r="BI15" s="288"/>
      <c r="BJ15" s="288"/>
      <c r="BK15" s="288"/>
      <c r="BL15" s="288"/>
      <c r="BM15" s="288"/>
      <c r="BN15" s="288"/>
      <c r="BO15" s="288"/>
      <c r="BP15" s="288"/>
      <c r="BQ15" s="288"/>
    </row>
    <row r="16" spans="1:69" x14ac:dyDescent="0.25">
      <c r="A16" s="370" t="s">
        <v>617</v>
      </c>
      <c r="B16" s="347" t="s">
        <v>624</v>
      </c>
      <c r="C16" s="348" t="s">
        <v>616</v>
      </c>
      <c r="D16" s="348">
        <v>5</v>
      </c>
      <c r="E16" s="366"/>
      <c r="F16" s="380" t="s">
        <v>625</v>
      </c>
      <c r="G16" s="376"/>
      <c r="H16" s="376"/>
      <c r="I16" s="376"/>
      <c r="J16" s="376"/>
      <c r="K16" s="376"/>
      <c r="L16" s="376"/>
      <c r="M16" s="376"/>
      <c r="N16" s="376"/>
      <c r="O16" s="376"/>
      <c r="P16" s="376"/>
      <c r="Q16" s="376"/>
      <c r="R16" s="381"/>
      <c r="S16" s="366"/>
      <c r="T16" s="366"/>
      <c r="U16" s="366"/>
      <c r="V16" s="366"/>
      <c r="W16" s="366"/>
      <c r="X16" s="288"/>
      <c r="Y16" s="288"/>
      <c r="Z16" s="288"/>
      <c r="AA16" s="288"/>
      <c r="AB16" s="288"/>
      <c r="AC16" s="288"/>
      <c r="AD16" s="288"/>
      <c r="AE16" s="288"/>
      <c r="AF16" s="288"/>
      <c r="AG16" s="288"/>
      <c r="AH16" s="288"/>
      <c r="AI16" s="288"/>
      <c r="AJ16" s="288"/>
      <c r="AK16" s="288"/>
      <c r="AL16" s="288"/>
      <c r="AM16" s="288"/>
      <c r="AN16" s="288"/>
      <c r="AO16" s="288"/>
      <c r="AP16" s="288"/>
      <c r="AQ16" s="288"/>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row>
    <row r="17" spans="1:23" ht="13.8" thickBot="1" x14ac:dyDescent="0.3">
      <c r="A17" s="370" t="s">
        <v>618</v>
      </c>
      <c r="B17" s="347" t="s">
        <v>626</v>
      </c>
      <c r="C17" s="348" t="s">
        <v>617</v>
      </c>
      <c r="D17" s="348">
        <v>5</v>
      </c>
      <c r="E17" s="366"/>
      <c r="F17" s="382" t="s">
        <v>627</v>
      </c>
      <c r="G17" s="383"/>
      <c r="H17" s="383"/>
      <c r="I17" s="383"/>
      <c r="J17" s="383"/>
      <c r="K17" s="383"/>
      <c r="L17" s="383"/>
      <c r="M17" s="383"/>
      <c r="N17" s="383"/>
      <c r="O17" s="383"/>
      <c r="P17" s="383"/>
      <c r="Q17" s="383"/>
      <c r="R17" s="384"/>
      <c r="S17" s="366"/>
      <c r="T17" s="366"/>
      <c r="U17" s="366"/>
      <c r="V17" s="366"/>
      <c r="W17" s="366"/>
    </row>
    <row r="18" spans="1:23" x14ac:dyDescent="0.25">
      <c r="A18" s="372" t="s">
        <v>619</v>
      </c>
      <c r="B18" s="373" t="s">
        <v>628</v>
      </c>
      <c r="C18" s="374" t="s">
        <v>618</v>
      </c>
      <c r="D18" s="374">
        <v>5</v>
      </c>
      <c r="E18" s="366"/>
      <c r="F18" s="366" t="s">
        <v>629</v>
      </c>
      <c r="G18" s="366"/>
      <c r="H18" s="366"/>
      <c r="I18" s="366"/>
      <c r="J18" s="366"/>
      <c r="K18" s="366"/>
      <c r="L18" s="366"/>
      <c r="M18" s="366"/>
      <c r="N18" s="366"/>
      <c r="O18" s="366"/>
      <c r="P18" s="366"/>
      <c r="Q18" s="366"/>
      <c r="R18" s="366"/>
      <c r="S18" s="366"/>
      <c r="T18" s="366"/>
      <c r="U18" s="366"/>
      <c r="V18" s="366"/>
      <c r="W18" s="366"/>
    </row>
    <row r="19" spans="1:23" x14ac:dyDescent="0.25">
      <c r="A19" s="370" t="s">
        <v>600</v>
      </c>
      <c r="B19" s="373" t="s">
        <v>630</v>
      </c>
      <c r="C19" s="374" t="s">
        <v>596</v>
      </c>
      <c r="D19" s="374">
        <v>5</v>
      </c>
      <c r="E19" s="366"/>
      <c r="F19" s="366" t="s">
        <v>631</v>
      </c>
      <c r="G19" s="366"/>
      <c r="H19" s="366"/>
      <c r="I19" s="366"/>
      <c r="J19" s="366"/>
      <c r="K19" s="366"/>
      <c r="L19" s="366"/>
      <c r="M19" s="366"/>
      <c r="N19" s="366"/>
      <c r="O19" s="366"/>
      <c r="P19" s="366"/>
      <c r="Q19" s="366"/>
      <c r="R19" s="366"/>
      <c r="S19" s="366"/>
      <c r="T19" s="366"/>
      <c r="U19" s="366"/>
      <c r="V19" s="366"/>
      <c r="W19" s="366"/>
    </row>
    <row r="20" spans="1:23" x14ac:dyDescent="0.25">
      <c r="A20" s="370" t="s">
        <v>601</v>
      </c>
      <c r="B20" s="373" t="s">
        <v>632</v>
      </c>
      <c r="C20" s="374" t="s">
        <v>600</v>
      </c>
      <c r="D20" s="374">
        <v>5</v>
      </c>
      <c r="E20" s="366"/>
      <c r="F20" s="366"/>
      <c r="G20" s="366"/>
      <c r="H20" s="366"/>
      <c r="I20" s="366"/>
      <c r="J20" s="366"/>
      <c r="K20" s="366"/>
      <c r="L20" s="366"/>
      <c r="M20" s="366"/>
      <c r="N20" s="366"/>
      <c r="O20" s="366"/>
      <c r="P20" s="366"/>
      <c r="Q20" s="366"/>
      <c r="R20" s="366"/>
      <c r="S20" s="366"/>
      <c r="T20" s="366"/>
      <c r="U20" s="366"/>
      <c r="V20" s="366"/>
      <c r="W20" s="366"/>
    </row>
    <row r="21" spans="1:23" x14ac:dyDescent="0.25">
      <c r="A21" s="370" t="s">
        <v>613</v>
      </c>
      <c r="B21" s="347" t="s">
        <v>633</v>
      </c>
      <c r="C21" s="348" t="s">
        <v>634</v>
      </c>
      <c r="D21" s="348">
        <v>5</v>
      </c>
      <c r="E21" s="366"/>
      <c r="F21" s="366"/>
      <c r="G21" s="366"/>
      <c r="H21" s="366"/>
      <c r="I21" s="366"/>
      <c r="J21" s="366"/>
      <c r="K21" s="366"/>
      <c r="L21" s="366"/>
      <c r="M21" s="366"/>
      <c r="N21" s="366"/>
      <c r="O21" s="366"/>
      <c r="P21" s="366"/>
      <c r="Q21" s="366"/>
      <c r="R21" s="366"/>
      <c r="S21" s="366"/>
      <c r="T21" s="366"/>
      <c r="U21" s="366"/>
      <c r="V21" s="366"/>
      <c r="W21" s="366"/>
    </row>
    <row r="22" spans="1:23" x14ac:dyDescent="0.25">
      <c r="A22" s="370" t="s">
        <v>602</v>
      </c>
      <c r="B22" s="347" t="s">
        <v>635</v>
      </c>
      <c r="C22" s="348" t="s">
        <v>601</v>
      </c>
      <c r="D22" s="348">
        <v>3</v>
      </c>
      <c r="E22" s="366"/>
      <c r="F22" s="366"/>
      <c r="G22" s="366"/>
      <c r="H22" s="366"/>
      <c r="I22" s="366"/>
      <c r="J22" s="366"/>
      <c r="K22" s="366"/>
      <c r="L22" s="366"/>
      <c r="M22" s="366"/>
      <c r="N22" s="366"/>
      <c r="O22" s="366"/>
      <c r="P22" s="366"/>
      <c r="Q22" s="366"/>
      <c r="R22" s="366"/>
      <c r="S22" s="366"/>
      <c r="T22" s="366"/>
      <c r="U22" s="366"/>
      <c r="V22" s="366"/>
      <c r="W22" s="366"/>
    </row>
    <row r="23" spans="1:23" x14ac:dyDescent="0.25">
      <c r="A23" s="370" t="s">
        <v>551</v>
      </c>
      <c r="B23" s="347" t="s">
        <v>636</v>
      </c>
      <c r="C23" s="348" t="s">
        <v>602</v>
      </c>
      <c r="D23" s="348">
        <v>4</v>
      </c>
      <c r="E23" s="366"/>
      <c r="F23" s="366"/>
      <c r="G23" s="366"/>
      <c r="H23" s="366"/>
      <c r="I23" s="366"/>
      <c r="J23" s="366"/>
      <c r="K23" s="366"/>
      <c r="L23" s="366"/>
      <c r="M23" s="366"/>
      <c r="N23" s="366"/>
      <c r="O23" s="366"/>
      <c r="P23" s="366"/>
      <c r="Q23" s="366"/>
      <c r="R23" s="366"/>
      <c r="S23" s="366"/>
      <c r="T23" s="366"/>
      <c r="U23" s="366"/>
      <c r="V23" s="366"/>
      <c r="W23" s="366"/>
    </row>
    <row r="24" spans="1:23" x14ac:dyDescent="0.25">
      <c r="A24" s="370" t="s">
        <v>603</v>
      </c>
      <c r="B24" s="347" t="s">
        <v>637</v>
      </c>
      <c r="C24" s="348" t="s">
        <v>638</v>
      </c>
      <c r="D24" s="348">
        <v>4</v>
      </c>
      <c r="E24" s="366"/>
      <c r="F24" s="366"/>
      <c r="G24" s="366"/>
      <c r="H24" s="366"/>
      <c r="I24" s="366"/>
      <c r="J24" s="366"/>
      <c r="K24" s="366"/>
      <c r="L24" s="366"/>
      <c r="M24" s="366"/>
      <c r="N24" s="366"/>
      <c r="O24" s="366"/>
      <c r="P24" s="366"/>
      <c r="Q24" s="366"/>
      <c r="R24" s="366"/>
      <c r="S24" s="366"/>
      <c r="T24" s="366"/>
      <c r="U24" s="366"/>
      <c r="V24" s="366"/>
      <c r="W24" s="366"/>
    </row>
    <row r="25" spans="1:23" x14ac:dyDescent="0.25">
      <c r="A25" s="370" t="s">
        <v>607</v>
      </c>
      <c r="B25" s="347" t="s">
        <v>639</v>
      </c>
      <c r="C25" s="348" t="s">
        <v>603</v>
      </c>
      <c r="D25" s="348">
        <v>2</v>
      </c>
      <c r="E25" s="366"/>
      <c r="F25" s="366"/>
      <c r="G25" s="366"/>
      <c r="H25" s="366"/>
      <c r="I25" s="366"/>
      <c r="J25" s="366"/>
      <c r="K25" s="366"/>
      <c r="L25" s="366"/>
      <c r="M25" s="366"/>
      <c r="N25" s="366"/>
      <c r="O25" s="366"/>
      <c r="P25" s="366"/>
      <c r="Q25" s="366"/>
      <c r="R25" s="366"/>
      <c r="S25" s="366"/>
      <c r="T25" s="366"/>
      <c r="U25" s="366"/>
      <c r="V25" s="366"/>
      <c r="W25" s="366"/>
    </row>
    <row r="26" spans="1:23" x14ac:dyDescent="0.25">
      <c r="A26" s="372" t="s">
        <v>608</v>
      </c>
      <c r="B26" s="373" t="s">
        <v>640</v>
      </c>
      <c r="C26" s="374" t="s">
        <v>607</v>
      </c>
      <c r="D26" s="374">
        <v>3</v>
      </c>
      <c r="E26" s="366"/>
      <c r="F26" s="366"/>
      <c r="G26" s="366"/>
      <c r="H26" s="366"/>
      <c r="I26" s="366"/>
      <c r="J26" s="366"/>
      <c r="K26" s="366"/>
      <c r="L26" s="366"/>
      <c r="M26" s="366"/>
      <c r="N26" s="366"/>
      <c r="O26" s="366"/>
      <c r="P26" s="366"/>
      <c r="Q26" s="366"/>
      <c r="R26" s="366"/>
      <c r="S26" s="366"/>
      <c r="T26" s="366"/>
      <c r="U26" s="366"/>
      <c r="V26" s="366"/>
      <c r="W26" s="366"/>
    </row>
    <row r="27" spans="1:23" x14ac:dyDescent="0.25">
      <c r="A27" s="370" t="s">
        <v>609</v>
      </c>
      <c r="B27" s="373" t="s">
        <v>641</v>
      </c>
      <c r="C27" s="374" t="s">
        <v>608</v>
      </c>
      <c r="D27" s="374">
        <v>5</v>
      </c>
      <c r="E27" s="366"/>
      <c r="F27" s="366"/>
      <c r="G27" s="366"/>
      <c r="H27" s="366"/>
      <c r="I27" s="366"/>
      <c r="J27" s="366"/>
      <c r="K27" s="366"/>
      <c r="L27" s="366"/>
      <c r="M27" s="366"/>
      <c r="N27" s="366"/>
      <c r="O27" s="366"/>
      <c r="P27" s="366"/>
      <c r="Q27" s="366"/>
      <c r="R27" s="366"/>
      <c r="S27" s="366"/>
      <c r="T27" s="366"/>
      <c r="U27" s="366"/>
      <c r="V27" s="366"/>
      <c r="W27" s="366"/>
    </row>
  </sheetData>
  <mergeCells count="1">
    <mergeCell ref="F4:AK4"/>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AD15-F3A9-4622-98D4-FC08F7DC1F98}">
  <sheetPr>
    <tabColor theme="3" tint="-0.249977111117893"/>
  </sheetPr>
  <dimension ref="A1:BE32"/>
  <sheetViews>
    <sheetView topLeftCell="A17" workbookViewId="0">
      <selection activeCell="A4" sqref="A4"/>
    </sheetView>
  </sheetViews>
  <sheetFormatPr defaultRowHeight="13.2" x14ac:dyDescent="0.25"/>
  <cols>
    <col min="1" max="1" width="53.5546875" bestFit="1" customWidth="1"/>
  </cols>
  <sheetData>
    <row r="1" spans="1:57" ht="22.8" x14ac:dyDescent="0.4">
      <c r="A1" s="400" t="s">
        <v>588</v>
      </c>
      <c r="B1" s="400"/>
      <c r="C1" s="399"/>
      <c r="D1" s="399"/>
      <c r="E1" s="399"/>
      <c r="F1" s="399"/>
      <c r="G1" s="404" t="s">
        <v>642</v>
      </c>
      <c r="H1" s="405"/>
      <c r="I1" s="406"/>
      <c r="J1" s="413" t="s">
        <v>643</v>
      </c>
      <c r="K1" s="405"/>
      <c r="L1" s="406"/>
      <c r="M1" s="399"/>
      <c r="N1" s="399"/>
      <c r="O1" s="399"/>
      <c r="P1" s="399"/>
      <c r="Q1" s="399"/>
      <c r="R1" s="399"/>
      <c r="S1" s="399"/>
      <c r="T1" s="399"/>
      <c r="U1" s="399"/>
      <c r="V1" s="399"/>
      <c r="W1" s="399"/>
      <c r="X1" s="399"/>
      <c r="Y1" s="399"/>
      <c r="Z1" s="399"/>
      <c r="AA1" s="399"/>
      <c r="AB1" s="399"/>
      <c r="AC1" s="399"/>
      <c r="AD1" s="399"/>
      <c r="AE1" s="399"/>
      <c r="AF1" s="399"/>
      <c r="AG1" s="399"/>
      <c r="AH1" s="399"/>
      <c r="AI1" s="399"/>
      <c r="AJ1" s="399"/>
      <c r="AK1" s="399"/>
      <c r="AL1" s="399"/>
      <c r="AM1" s="399"/>
      <c r="AN1" s="399"/>
      <c r="AO1" s="399"/>
      <c r="AP1" s="399"/>
      <c r="AQ1" s="399"/>
      <c r="AR1" s="399"/>
      <c r="AS1" s="399"/>
      <c r="AT1" s="399"/>
      <c r="AU1" s="399"/>
      <c r="AV1" s="399"/>
      <c r="AW1" s="399"/>
      <c r="AX1" s="399"/>
      <c r="AY1" s="399"/>
      <c r="AZ1" s="399"/>
      <c r="BA1" s="399"/>
      <c r="BB1" s="399"/>
      <c r="BC1" s="399"/>
      <c r="BD1" s="399"/>
      <c r="BE1" s="399"/>
    </row>
    <row r="2" spans="1:57" ht="13.8" thickBot="1" x14ac:dyDescent="0.3">
      <c r="A2" s="394"/>
      <c r="B2" s="399"/>
      <c r="C2" s="399"/>
      <c r="D2" s="399"/>
      <c r="E2" s="399"/>
      <c r="F2" s="399"/>
      <c r="G2" s="407" t="s">
        <v>644</v>
      </c>
      <c r="H2" s="399"/>
      <c r="I2" s="408"/>
      <c r="J2" s="402" t="s">
        <v>645</v>
      </c>
      <c r="K2" s="399"/>
      <c r="L2" s="408"/>
      <c r="M2" s="399"/>
      <c r="N2" s="399"/>
      <c r="O2" s="399"/>
      <c r="P2" s="399"/>
      <c r="Q2" s="399"/>
      <c r="R2" s="399"/>
      <c r="S2" s="399"/>
      <c r="T2" s="399"/>
      <c r="U2" s="399"/>
      <c r="V2" s="399"/>
      <c r="W2" s="399"/>
      <c r="X2" s="399"/>
      <c r="Y2" s="399"/>
      <c r="Z2" s="399"/>
      <c r="AA2" s="399"/>
      <c r="AB2" s="399"/>
      <c r="AC2" s="399"/>
      <c r="AD2" s="399"/>
      <c r="AE2" s="399"/>
      <c r="AF2" s="399"/>
      <c r="AG2" s="399"/>
      <c r="AH2" s="399"/>
      <c r="AI2" s="399"/>
      <c r="AJ2" s="399"/>
      <c r="AK2" s="399"/>
      <c r="AL2" s="399"/>
      <c r="AM2" s="399"/>
      <c r="AN2" s="399"/>
      <c r="AO2" s="399"/>
      <c r="AP2" s="399"/>
      <c r="AQ2" s="399"/>
      <c r="AR2" s="399"/>
      <c r="AS2" s="399"/>
      <c r="AT2" s="399"/>
      <c r="AU2" s="399"/>
      <c r="AV2" s="399"/>
      <c r="AW2" s="399"/>
      <c r="AX2" s="399"/>
      <c r="AY2" s="399"/>
      <c r="AZ2" s="399"/>
      <c r="BA2" s="399"/>
      <c r="BB2" s="399"/>
      <c r="BC2" s="399"/>
      <c r="BD2" s="399"/>
      <c r="BE2" s="399"/>
    </row>
    <row r="3" spans="1:57" ht="15.6" thickBot="1" x14ac:dyDescent="0.3">
      <c r="A3" s="394"/>
      <c r="B3" s="401" t="s">
        <v>591</v>
      </c>
      <c r="C3" s="399"/>
      <c r="D3" s="399"/>
      <c r="E3" s="399"/>
      <c r="F3" s="399"/>
      <c r="G3" s="404" t="s">
        <v>646</v>
      </c>
      <c r="H3" s="405"/>
      <c r="I3" s="406"/>
      <c r="J3" s="412">
        <v>0</v>
      </c>
      <c r="K3" s="398" t="s">
        <v>647</v>
      </c>
      <c r="L3" s="406"/>
      <c r="M3" s="399"/>
      <c r="N3" s="399"/>
      <c r="O3" s="399"/>
      <c r="P3" s="399"/>
      <c r="Q3" s="399"/>
      <c r="R3" s="399"/>
      <c r="S3" s="399"/>
      <c r="T3" s="399"/>
      <c r="U3" s="399"/>
      <c r="V3" s="399"/>
      <c r="W3" s="399"/>
      <c r="X3" s="399"/>
      <c r="Y3" s="399"/>
      <c r="Z3" s="399"/>
      <c r="AA3" s="399"/>
      <c r="AB3" s="399"/>
      <c r="AC3" s="399"/>
      <c r="AD3" s="399"/>
      <c r="AE3" s="399"/>
      <c r="AF3" s="399"/>
      <c r="AG3" s="399"/>
      <c r="AH3" s="399"/>
      <c r="AI3" s="399"/>
      <c r="AJ3" s="399"/>
      <c r="AK3" s="399"/>
      <c r="AL3" s="399"/>
      <c r="AM3" s="399"/>
      <c r="AN3" s="399"/>
      <c r="AO3" s="399"/>
      <c r="AP3" s="399"/>
      <c r="AQ3" s="399"/>
      <c r="AR3" s="399"/>
      <c r="AS3" s="399"/>
      <c r="AT3" s="399"/>
      <c r="AU3" s="399"/>
      <c r="AV3" s="399"/>
      <c r="AW3" s="399"/>
      <c r="AX3" s="399"/>
      <c r="AY3" s="399"/>
      <c r="AZ3" s="399"/>
      <c r="BA3" s="399"/>
      <c r="BB3" s="399"/>
      <c r="BC3" s="399"/>
      <c r="BD3" s="399"/>
      <c r="BE3" s="399"/>
    </row>
    <row r="4" spans="1:57" ht="13.8" thickBot="1" x14ac:dyDescent="0.3">
      <c r="A4" s="394"/>
      <c r="B4" s="394"/>
      <c r="C4" s="394"/>
      <c r="D4" s="394"/>
      <c r="E4" s="394"/>
      <c r="F4" s="394"/>
      <c r="G4" s="409" t="s">
        <v>648</v>
      </c>
      <c r="H4" s="414"/>
      <c r="I4" s="415"/>
      <c r="J4" s="414"/>
      <c r="K4" s="414"/>
      <c r="L4" s="415"/>
      <c r="M4" s="399"/>
      <c r="N4" s="399"/>
      <c r="O4" s="399"/>
      <c r="P4" s="399"/>
      <c r="Q4" s="399"/>
      <c r="R4" s="399"/>
      <c r="S4" s="399"/>
      <c r="T4" s="399"/>
      <c r="U4" s="399"/>
      <c r="V4" s="399"/>
      <c r="W4" s="399"/>
      <c r="X4" s="399"/>
      <c r="Y4" s="399"/>
      <c r="Z4" s="399"/>
      <c r="AA4" s="399"/>
      <c r="AB4" s="399"/>
      <c r="AC4" s="399"/>
      <c r="AD4" s="399"/>
      <c r="AE4" s="399"/>
      <c r="AF4" s="399"/>
      <c r="AG4" s="399"/>
      <c r="AH4" s="399"/>
      <c r="AI4" s="399"/>
      <c r="AJ4" s="399"/>
      <c r="AK4" s="399"/>
      <c r="AL4" s="399"/>
      <c r="AM4" s="399"/>
      <c r="AN4" s="399"/>
      <c r="AO4" s="399"/>
      <c r="AP4" s="399"/>
      <c r="AQ4" s="399"/>
      <c r="AR4" s="399"/>
      <c r="AS4" s="399"/>
      <c r="AT4" s="399"/>
      <c r="AU4" s="399"/>
      <c r="AV4" s="399"/>
      <c r="AW4" s="399"/>
      <c r="AX4" s="399"/>
      <c r="AY4" s="399"/>
      <c r="AZ4" s="399"/>
      <c r="BA4" s="399"/>
      <c r="BB4" s="399"/>
      <c r="BC4" s="399"/>
      <c r="BD4" s="399"/>
      <c r="BE4" s="399"/>
    </row>
    <row r="5" spans="1:57" ht="13.8" thickBot="1" x14ac:dyDescent="0.3">
      <c r="A5" s="394"/>
      <c r="B5" s="394"/>
      <c r="C5" s="394"/>
      <c r="D5" s="394"/>
      <c r="E5" s="399"/>
      <c r="F5" s="394"/>
      <c r="G5" s="402"/>
      <c r="H5" s="399"/>
      <c r="I5" s="399"/>
      <c r="J5" s="399"/>
      <c r="K5" s="399"/>
      <c r="L5" s="399"/>
      <c r="M5" s="399"/>
      <c r="N5" s="399"/>
      <c r="O5" s="399"/>
      <c r="P5" s="399"/>
      <c r="Q5" s="399"/>
      <c r="R5" s="399"/>
      <c r="S5" s="399"/>
      <c r="T5" s="399"/>
      <c r="U5" s="399"/>
      <c r="V5" s="399"/>
      <c r="W5" s="399"/>
      <c r="X5" s="399"/>
      <c r="Y5" s="399"/>
      <c r="Z5" s="399"/>
      <c r="AA5" s="399"/>
      <c r="AB5" s="399"/>
      <c r="AC5" s="399"/>
      <c r="AD5" s="399"/>
      <c r="AE5" s="399"/>
      <c r="AF5" s="399"/>
      <c r="AG5" s="399"/>
      <c r="AH5" s="399"/>
      <c r="AI5" s="399"/>
      <c r="AJ5" s="399"/>
      <c r="AK5" s="399"/>
      <c r="AL5" s="399"/>
      <c r="AM5" s="399"/>
      <c r="AN5" s="399"/>
      <c r="AO5" s="399"/>
      <c r="AP5" s="399"/>
      <c r="AQ5" s="399"/>
      <c r="AR5" s="399"/>
      <c r="AS5" s="399"/>
      <c r="AT5" s="399"/>
      <c r="AU5" s="399"/>
      <c r="AV5" s="399"/>
      <c r="AW5" s="399"/>
      <c r="AX5" s="399"/>
      <c r="AY5" s="399"/>
      <c r="AZ5" s="399"/>
      <c r="BA5" s="399"/>
      <c r="BB5" s="399"/>
      <c r="BC5" s="399"/>
      <c r="BD5" s="399"/>
      <c r="BE5" s="399"/>
    </row>
    <row r="6" spans="1:57" ht="13.8" thickBot="1" x14ac:dyDescent="0.3">
      <c r="A6" s="395" t="s">
        <v>649</v>
      </c>
      <c r="B6" s="395" t="s">
        <v>410</v>
      </c>
      <c r="C6" s="395" t="s">
        <v>4</v>
      </c>
      <c r="D6" s="395" t="s">
        <v>594</v>
      </c>
      <c r="E6" s="399"/>
      <c r="F6" s="393" t="s">
        <v>650</v>
      </c>
      <c r="G6" s="438"/>
      <c r="H6" s="399"/>
      <c r="I6" s="399"/>
      <c r="J6" s="399"/>
      <c r="K6" s="399"/>
      <c r="L6" s="399"/>
      <c r="M6" s="399"/>
      <c r="N6" s="399"/>
      <c r="O6" s="399"/>
      <c r="P6" s="399"/>
      <c r="Q6" s="399"/>
      <c r="R6" s="399"/>
      <c r="S6" s="399"/>
      <c r="T6" s="399"/>
      <c r="U6" s="399"/>
      <c r="V6" s="399"/>
      <c r="W6" s="399"/>
      <c r="X6" s="399"/>
      <c r="Y6" s="399"/>
      <c r="Z6" s="399"/>
      <c r="AA6" s="399"/>
      <c r="AB6" s="399"/>
      <c r="AC6" s="399"/>
      <c r="AD6" s="399"/>
      <c r="AE6" s="399"/>
      <c r="AF6" s="399"/>
      <c r="AG6" s="399"/>
      <c r="AH6" s="399"/>
      <c r="AI6" s="399"/>
      <c r="AJ6" s="399"/>
      <c r="AK6" s="399"/>
      <c r="AL6" s="399"/>
      <c r="AM6" s="399"/>
      <c r="AN6" s="399"/>
      <c r="AO6" s="399"/>
      <c r="AP6" s="399"/>
      <c r="AQ6" s="399"/>
      <c r="AR6" s="399"/>
      <c r="AS6" s="399"/>
      <c r="AT6" s="399"/>
      <c r="AU6" s="399"/>
      <c r="AV6" s="399"/>
      <c r="AW6" s="399"/>
      <c r="AX6" s="399"/>
      <c r="AY6" s="399"/>
      <c r="AZ6" s="399"/>
      <c r="BA6" s="399"/>
      <c r="BB6" s="399"/>
      <c r="BC6" s="399"/>
      <c r="BD6" s="399"/>
      <c r="BE6" s="399"/>
    </row>
    <row r="7" spans="1:57" ht="13.8" thickBot="1" x14ac:dyDescent="0.3">
      <c r="A7" s="396" t="s">
        <v>595</v>
      </c>
      <c r="B7" s="403" t="s">
        <v>549</v>
      </c>
      <c r="C7" s="397" t="s">
        <v>174</v>
      </c>
      <c r="D7" s="397">
        <v>5</v>
      </c>
      <c r="E7" s="399"/>
      <c r="F7" s="423" t="s">
        <v>651</v>
      </c>
      <c r="G7" s="424" t="s">
        <v>652</v>
      </c>
      <c r="H7" s="399"/>
      <c r="I7" s="399"/>
      <c r="J7" s="399"/>
      <c r="K7" s="399"/>
      <c r="L7" s="399"/>
      <c r="M7" s="399"/>
      <c r="N7" s="399"/>
      <c r="O7" s="399"/>
      <c r="P7" s="399"/>
      <c r="Q7" s="399"/>
      <c r="R7" s="399"/>
      <c r="S7" s="399"/>
      <c r="T7" s="399"/>
      <c r="U7" s="399"/>
      <c r="V7" s="399"/>
      <c r="W7" s="399"/>
      <c r="X7" s="399"/>
      <c r="Y7" s="399"/>
      <c r="Z7" s="399"/>
      <c r="AA7" s="399"/>
      <c r="AB7" s="399"/>
      <c r="AC7" s="399"/>
      <c r="AD7" s="399"/>
      <c r="AE7" s="399"/>
      <c r="AF7" s="399"/>
      <c r="AG7" s="399"/>
      <c r="AH7" s="399"/>
      <c r="AI7" s="399"/>
      <c r="AJ7" s="399"/>
      <c r="AK7" s="399"/>
      <c r="AL7" s="399"/>
      <c r="AM7" s="399"/>
      <c r="AN7" s="399"/>
      <c r="AO7" s="399"/>
      <c r="AP7" s="399"/>
      <c r="AQ7" s="399"/>
      <c r="AR7" s="399"/>
      <c r="AS7" s="399"/>
      <c r="AT7" s="399"/>
      <c r="AU7" s="399"/>
      <c r="AV7" s="399"/>
      <c r="AW7" s="399"/>
      <c r="AX7" s="399"/>
      <c r="AY7" s="399"/>
      <c r="AZ7" s="399"/>
      <c r="BA7" s="399"/>
      <c r="BB7" s="399"/>
      <c r="BC7" s="399"/>
      <c r="BD7" s="399"/>
      <c r="BE7" s="399"/>
    </row>
    <row r="8" spans="1:57" ht="13.8" thickBot="1" x14ac:dyDescent="0.3">
      <c r="A8" s="396" t="s">
        <v>598</v>
      </c>
      <c r="B8" s="403" t="s">
        <v>597</v>
      </c>
      <c r="C8" s="397" t="s">
        <v>549</v>
      </c>
      <c r="D8" s="397">
        <v>5</v>
      </c>
      <c r="E8" s="399"/>
      <c r="F8" s="425" t="s">
        <v>653</v>
      </c>
      <c r="G8" s="426" t="s">
        <v>654</v>
      </c>
      <c r="H8" s="399"/>
      <c r="I8" s="399"/>
      <c r="J8" s="399"/>
      <c r="K8" s="399"/>
      <c r="L8" s="399"/>
      <c r="M8" s="399"/>
      <c r="N8" s="399"/>
      <c r="O8" s="399"/>
      <c r="P8" s="399"/>
      <c r="Q8" s="399"/>
      <c r="R8" s="399"/>
      <c r="S8" s="399"/>
      <c r="T8" s="399"/>
      <c r="U8" s="429" t="s">
        <v>606</v>
      </c>
      <c r="V8" s="430">
        <v>5</v>
      </c>
      <c r="W8" s="399"/>
      <c r="X8" s="399"/>
      <c r="Y8" s="399"/>
      <c r="Z8" s="399"/>
      <c r="AA8" s="399"/>
      <c r="AB8" s="399"/>
      <c r="AC8" s="399"/>
      <c r="AD8" s="399"/>
      <c r="AE8" s="399"/>
      <c r="AF8" s="399"/>
      <c r="AG8" s="399"/>
      <c r="AH8" s="399"/>
      <c r="AI8" s="399"/>
      <c r="AJ8" s="399"/>
      <c r="AK8" s="399"/>
      <c r="AL8" s="399"/>
      <c r="AM8" s="399"/>
      <c r="AN8" s="399"/>
      <c r="AO8" s="399"/>
      <c r="AP8" s="399"/>
      <c r="AQ8" s="399"/>
      <c r="AR8" s="399"/>
      <c r="AS8" s="399"/>
      <c r="AT8" s="399"/>
      <c r="AU8" s="399"/>
      <c r="AV8" s="399"/>
      <c r="AW8" s="399"/>
      <c r="AX8" s="399"/>
      <c r="AY8" s="399"/>
      <c r="AZ8" s="399"/>
      <c r="BA8" s="399"/>
      <c r="BB8" s="399"/>
      <c r="BC8" s="399"/>
      <c r="BD8" s="399"/>
      <c r="BE8" s="399"/>
    </row>
    <row r="9" spans="1:57" x14ac:dyDescent="0.25">
      <c r="A9" s="396" t="s">
        <v>604</v>
      </c>
      <c r="B9" s="403" t="s">
        <v>550</v>
      </c>
      <c r="C9" s="397" t="s">
        <v>597</v>
      </c>
      <c r="D9" s="397">
        <v>5</v>
      </c>
      <c r="E9" s="399"/>
      <c r="F9" s="425" t="s">
        <v>655</v>
      </c>
      <c r="G9" s="426" t="s">
        <v>656</v>
      </c>
      <c r="H9" s="399"/>
      <c r="I9" s="399"/>
      <c r="J9" s="399"/>
      <c r="K9" s="399"/>
      <c r="L9" s="399"/>
      <c r="M9" s="399"/>
      <c r="N9" s="399"/>
      <c r="O9" s="399"/>
      <c r="P9" s="399"/>
      <c r="Q9" s="399"/>
      <c r="R9" s="399"/>
      <c r="S9" s="399"/>
      <c r="T9" s="399"/>
      <c r="U9" s="431">
        <v>25</v>
      </c>
      <c r="V9" s="432">
        <v>30</v>
      </c>
      <c r="W9" s="399"/>
      <c r="X9" s="399"/>
      <c r="Y9" s="399"/>
      <c r="Z9" s="399"/>
      <c r="AA9" s="399"/>
      <c r="AB9" s="399"/>
      <c r="AC9" s="399"/>
      <c r="AD9" s="399"/>
      <c r="AE9" s="399"/>
      <c r="AF9" s="399"/>
      <c r="AG9" s="399"/>
      <c r="AH9" s="399"/>
      <c r="AI9" s="399"/>
      <c r="AJ9" s="399"/>
      <c r="AK9" s="399"/>
      <c r="AL9" s="399"/>
      <c r="AM9" s="399"/>
      <c r="AN9" s="399"/>
      <c r="AO9" s="399"/>
      <c r="AP9" s="399"/>
      <c r="AQ9" s="399"/>
      <c r="AR9" s="399"/>
      <c r="AS9" s="399"/>
      <c r="AT9" s="399"/>
      <c r="AU9" s="399"/>
      <c r="AV9" s="399"/>
      <c r="AW9" s="399"/>
      <c r="AX9" s="399"/>
      <c r="AY9" s="399"/>
      <c r="AZ9" s="399"/>
      <c r="BA9" s="399"/>
      <c r="BB9" s="399"/>
      <c r="BC9" s="399"/>
      <c r="BD9" s="399"/>
      <c r="BE9" s="399"/>
    </row>
    <row r="10" spans="1:57" ht="13.8" thickBot="1" x14ac:dyDescent="0.3">
      <c r="A10" s="396" t="s">
        <v>610</v>
      </c>
      <c r="B10" s="403" t="s">
        <v>599</v>
      </c>
      <c r="C10" s="397" t="s">
        <v>550</v>
      </c>
      <c r="D10" s="397">
        <v>5</v>
      </c>
      <c r="E10" s="399"/>
      <c r="F10" s="427" t="s">
        <v>657</v>
      </c>
      <c r="G10" s="428" t="s">
        <v>658</v>
      </c>
      <c r="H10" s="399"/>
      <c r="I10" s="399"/>
      <c r="J10" s="399"/>
      <c r="K10" s="399"/>
      <c r="L10" s="399"/>
      <c r="M10" s="399"/>
      <c r="N10" s="399"/>
      <c r="O10" s="399"/>
      <c r="P10" s="399"/>
      <c r="Q10" s="399"/>
      <c r="R10" s="399"/>
      <c r="S10" s="399"/>
      <c r="T10" s="399"/>
      <c r="U10" s="433">
        <v>30</v>
      </c>
      <c r="V10" s="434">
        <v>32</v>
      </c>
      <c r="W10" s="399"/>
      <c r="X10" s="399"/>
      <c r="Y10" s="399"/>
      <c r="Z10" s="399"/>
      <c r="AA10" s="399"/>
      <c r="AB10" s="399"/>
      <c r="AC10" s="399"/>
      <c r="AD10" s="399"/>
      <c r="AE10" s="399"/>
      <c r="AF10" s="399"/>
      <c r="AG10" s="399"/>
      <c r="AH10" s="399"/>
      <c r="AI10" s="399"/>
      <c r="AJ10" s="399"/>
      <c r="AK10" s="399"/>
      <c r="AL10" s="399"/>
      <c r="AM10" s="399"/>
      <c r="AN10" s="399"/>
      <c r="AO10" s="399"/>
      <c r="AP10" s="399"/>
      <c r="AQ10" s="399"/>
      <c r="AR10" s="399"/>
      <c r="AS10" s="399"/>
      <c r="AT10" s="399"/>
      <c r="AU10" s="399"/>
      <c r="AV10" s="399"/>
      <c r="AW10" s="399"/>
      <c r="AX10" s="399"/>
      <c r="AY10" s="399"/>
      <c r="AZ10" s="399"/>
      <c r="BA10" s="399"/>
      <c r="BB10" s="399"/>
      <c r="BC10" s="399"/>
      <c r="BD10" s="399"/>
      <c r="BE10" s="399"/>
    </row>
    <row r="11" spans="1:57" ht="13.8" thickBot="1" x14ac:dyDescent="0.3">
      <c r="A11" s="421" t="s">
        <v>611</v>
      </c>
      <c r="B11" s="420" t="s">
        <v>605</v>
      </c>
      <c r="C11" s="422" t="s">
        <v>599</v>
      </c>
      <c r="D11" s="422">
        <v>5</v>
      </c>
      <c r="E11" s="399"/>
      <c r="F11" s="399"/>
      <c r="G11" s="399"/>
      <c r="H11" s="399"/>
      <c r="I11" s="399"/>
      <c r="J11" s="399"/>
      <c r="K11" s="399"/>
      <c r="L11" s="399"/>
      <c r="M11" s="399"/>
      <c r="N11" s="399"/>
      <c r="O11" s="399"/>
      <c r="P11" s="399"/>
      <c r="Q11" s="399"/>
      <c r="R11" s="399"/>
      <c r="S11" s="399"/>
      <c r="T11" s="399"/>
      <c r="U11" s="435">
        <v>5</v>
      </c>
      <c r="V11" s="435">
        <v>2</v>
      </c>
      <c r="W11" s="399"/>
      <c r="X11" s="399"/>
      <c r="Y11" s="399"/>
      <c r="Z11" s="399"/>
      <c r="AA11" s="399"/>
      <c r="AB11" s="399"/>
      <c r="AC11" s="399"/>
      <c r="AD11" s="399"/>
      <c r="AE11" s="399"/>
      <c r="AF11" s="399"/>
      <c r="AG11" s="399"/>
      <c r="AH11" s="399"/>
      <c r="AI11" s="399"/>
      <c r="AJ11" s="399"/>
      <c r="AK11" s="399"/>
      <c r="AL11" s="399"/>
      <c r="AM11" s="399"/>
      <c r="AN11" s="399"/>
      <c r="AO11" s="399"/>
      <c r="AP11" s="399"/>
      <c r="AQ11" s="399"/>
      <c r="AR11" s="399"/>
      <c r="AS11" s="399"/>
      <c r="AT11" s="399"/>
      <c r="AU11" s="399"/>
      <c r="AV11" s="399"/>
      <c r="AW11" s="399"/>
      <c r="AX11" s="399"/>
      <c r="AY11" s="399"/>
      <c r="AZ11" s="399"/>
      <c r="BA11" s="399"/>
      <c r="BB11" s="399"/>
      <c r="BC11" s="399"/>
      <c r="BD11" s="399"/>
      <c r="BE11" s="399"/>
    </row>
    <row r="12" spans="1:57" ht="13.8" thickBot="1" x14ac:dyDescent="0.3">
      <c r="A12" s="421" t="s">
        <v>614</v>
      </c>
      <c r="B12" s="403" t="s">
        <v>606</v>
      </c>
      <c r="C12" s="422" t="s">
        <v>605</v>
      </c>
      <c r="D12" s="422">
        <v>5</v>
      </c>
      <c r="E12" s="399"/>
      <c r="F12" s="399"/>
      <c r="G12" s="399"/>
      <c r="H12" s="399"/>
      <c r="I12" s="399"/>
      <c r="J12" s="399"/>
      <c r="K12" s="399"/>
      <c r="L12" s="399"/>
      <c r="M12" s="399"/>
      <c r="N12" s="399"/>
      <c r="O12" s="399"/>
      <c r="P12" s="399"/>
      <c r="Q12" s="399"/>
      <c r="R12" s="399"/>
      <c r="S12" s="399"/>
      <c r="T12" s="399"/>
      <c r="U12" s="399"/>
      <c r="V12" s="399"/>
      <c r="W12" s="399"/>
      <c r="X12" s="399"/>
      <c r="Y12" s="399"/>
      <c r="Z12" s="399"/>
      <c r="AA12" s="399"/>
      <c r="AB12" s="399"/>
      <c r="AC12" s="399"/>
      <c r="AD12" s="399"/>
      <c r="AE12" s="399"/>
      <c r="AF12" s="399"/>
      <c r="AG12" s="399"/>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399"/>
      <c r="BD12" s="399"/>
      <c r="BE12" s="399"/>
    </row>
    <row r="13" spans="1:57" ht="13.8" thickBot="1" x14ac:dyDescent="0.3">
      <c r="A13" s="421" t="s">
        <v>615</v>
      </c>
      <c r="B13" s="403" t="s">
        <v>612</v>
      </c>
      <c r="C13" s="422" t="s">
        <v>605</v>
      </c>
      <c r="D13" s="422">
        <v>5</v>
      </c>
      <c r="E13" s="399"/>
      <c r="F13" s="418" t="s">
        <v>549</v>
      </c>
      <c r="G13" s="419">
        <v>5</v>
      </c>
      <c r="H13" s="399"/>
      <c r="I13" s="429" t="s">
        <v>597</v>
      </c>
      <c r="J13" s="430">
        <v>5</v>
      </c>
      <c r="K13" s="399"/>
      <c r="L13" s="436" t="s">
        <v>550</v>
      </c>
      <c r="M13" s="437">
        <v>5</v>
      </c>
      <c r="N13" s="399"/>
      <c r="O13" s="429" t="s">
        <v>599</v>
      </c>
      <c r="P13" s="430">
        <v>5</v>
      </c>
      <c r="Q13" s="399"/>
      <c r="R13" s="429" t="s">
        <v>605</v>
      </c>
      <c r="S13" s="430">
        <v>5</v>
      </c>
      <c r="T13" s="399"/>
      <c r="U13" s="399"/>
      <c r="V13" s="399"/>
      <c r="W13" s="399"/>
      <c r="X13" s="399"/>
      <c r="Y13" s="399"/>
      <c r="Z13" s="399"/>
      <c r="AA13" s="399"/>
      <c r="AB13" s="399"/>
      <c r="AC13" s="399"/>
      <c r="AD13" s="399"/>
      <c r="AE13" s="399"/>
      <c r="AF13" s="399"/>
      <c r="AG13" s="399"/>
      <c r="AH13" s="399"/>
      <c r="AI13" s="399"/>
      <c r="AJ13" s="399"/>
      <c r="AK13" s="399"/>
      <c r="AL13" s="399"/>
      <c r="AM13" s="399"/>
      <c r="AN13" s="399"/>
      <c r="AO13" s="399"/>
      <c r="AP13" s="399"/>
      <c r="AQ13" s="399"/>
      <c r="AR13" s="399"/>
      <c r="AS13" s="399"/>
      <c r="AT13" s="399"/>
      <c r="AU13" s="399"/>
      <c r="AV13" s="399"/>
      <c r="AW13" s="399"/>
      <c r="AX13" s="399"/>
      <c r="AY13" s="399"/>
      <c r="AZ13" s="399"/>
      <c r="BA13" s="399"/>
      <c r="BB13" s="399"/>
      <c r="BC13" s="399"/>
      <c r="BD13" s="399"/>
      <c r="BE13" s="399"/>
    </row>
    <row r="14" spans="1:57" ht="13.8" thickBot="1" x14ac:dyDescent="0.3">
      <c r="A14" s="396" t="s">
        <v>620</v>
      </c>
      <c r="B14" s="403" t="s">
        <v>596</v>
      </c>
      <c r="C14" s="397" t="s">
        <v>605</v>
      </c>
      <c r="D14" s="397">
        <v>5</v>
      </c>
      <c r="E14" s="399"/>
      <c r="F14" s="416">
        <v>1</v>
      </c>
      <c r="G14" s="417">
        <v>5</v>
      </c>
      <c r="H14" s="399"/>
      <c r="I14" s="431">
        <v>5</v>
      </c>
      <c r="J14" s="432">
        <v>10</v>
      </c>
      <c r="K14" s="399"/>
      <c r="L14" s="431">
        <v>10</v>
      </c>
      <c r="M14" s="432">
        <v>15</v>
      </c>
      <c r="N14" s="399"/>
      <c r="O14" s="431">
        <v>15</v>
      </c>
      <c r="P14" s="432">
        <v>20</v>
      </c>
      <c r="Q14" s="399"/>
      <c r="R14" s="431">
        <v>20</v>
      </c>
      <c r="S14" s="432">
        <v>25</v>
      </c>
      <c r="T14" s="399"/>
      <c r="U14" s="429" t="s">
        <v>612</v>
      </c>
      <c r="V14" s="430">
        <v>5</v>
      </c>
      <c r="W14" s="399"/>
      <c r="X14" s="399"/>
      <c r="Y14" s="399"/>
      <c r="Z14" s="399"/>
      <c r="AA14" s="399"/>
      <c r="AB14" s="399"/>
      <c r="AC14" s="399"/>
      <c r="AD14" s="399"/>
      <c r="AE14" s="399"/>
      <c r="AF14" s="399"/>
      <c r="AG14" s="399"/>
      <c r="AH14" s="399"/>
      <c r="AI14" s="399"/>
      <c r="AJ14" s="399"/>
      <c r="AK14" s="399"/>
      <c r="AL14" s="399"/>
      <c r="AM14" s="399"/>
      <c r="AN14" s="399"/>
      <c r="AO14" s="399"/>
      <c r="AP14" s="399"/>
      <c r="AQ14" s="399"/>
      <c r="AR14" s="399"/>
      <c r="AS14" s="399"/>
      <c r="AT14" s="399"/>
      <c r="AU14" s="399"/>
      <c r="AV14" s="399"/>
      <c r="AW14" s="399"/>
      <c r="AX14" s="399"/>
      <c r="AY14" s="399"/>
      <c r="AZ14" s="399"/>
      <c r="BA14" s="399"/>
      <c r="BB14" s="399"/>
      <c r="BC14" s="399"/>
      <c r="BD14" s="399"/>
      <c r="BE14" s="399"/>
    </row>
    <row r="15" spans="1:57" x14ac:dyDescent="0.25">
      <c r="A15" s="396" t="s">
        <v>621</v>
      </c>
      <c r="B15" s="403" t="s">
        <v>553</v>
      </c>
      <c r="C15" s="397" t="s">
        <v>605</v>
      </c>
      <c r="D15" s="397">
        <v>5</v>
      </c>
      <c r="E15" s="399"/>
      <c r="F15" s="410">
        <v>1</v>
      </c>
      <c r="G15" s="411">
        <v>5</v>
      </c>
      <c r="H15" s="399"/>
      <c r="I15" s="433">
        <v>5</v>
      </c>
      <c r="J15" s="434">
        <v>10</v>
      </c>
      <c r="K15" s="399"/>
      <c r="L15" s="433">
        <v>10</v>
      </c>
      <c r="M15" s="434">
        <v>15</v>
      </c>
      <c r="N15" s="399"/>
      <c r="O15" s="433">
        <v>15</v>
      </c>
      <c r="P15" s="434">
        <v>20</v>
      </c>
      <c r="Q15" s="399"/>
      <c r="R15" s="433">
        <v>20</v>
      </c>
      <c r="S15" s="434">
        <v>25</v>
      </c>
      <c r="T15" s="399"/>
      <c r="U15" s="431">
        <v>25</v>
      </c>
      <c r="V15" s="432">
        <v>30</v>
      </c>
      <c r="W15" s="399"/>
      <c r="X15" s="399"/>
      <c r="Y15" s="399"/>
      <c r="Z15" s="399"/>
      <c r="AA15" s="399"/>
      <c r="AB15" s="399"/>
      <c r="AC15" s="399"/>
      <c r="AD15" s="399"/>
      <c r="AE15" s="399"/>
      <c r="AF15" s="399"/>
      <c r="AG15" s="399"/>
      <c r="AH15" s="399"/>
      <c r="AI15" s="399"/>
      <c r="AJ15" s="399"/>
      <c r="AK15" s="399"/>
      <c r="AL15" s="399"/>
      <c r="AM15" s="399"/>
      <c r="AN15" s="399"/>
      <c r="AO15" s="399"/>
      <c r="AP15" s="399"/>
      <c r="AQ15" s="399"/>
      <c r="AR15" s="399"/>
      <c r="AS15" s="399"/>
      <c r="AT15" s="399"/>
      <c r="AU15" s="399"/>
      <c r="AV15" s="399"/>
      <c r="AW15" s="399"/>
      <c r="AX15" s="399"/>
      <c r="AY15" s="399"/>
      <c r="AZ15" s="399"/>
      <c r="BA15" s="399"/>
      <c r="BB15" s="399"/>
      <c r="BC15" s="399"/>
      <c r="BD15" s="399"/>
      <c r="BE15" s="399"/>
    </row>
    <row r="16" spans="1:57" ht="13.8" thickBot="1" x14ac:dyDescent="0.3">
      <c r="A16" s="396" t="s">
        <v>622</v>
      </c>
      <c r="B16" s="403" t="s">
        <v>616</v>
      </c>
      <c r="C16" s="397" t="s">
        <v>553</v>
      </c>
      <c r="D16" s="397">
        <v>2</v>
      </c>
      <c r="E16" s="399"/>
      <c r="F16" s="412">
        <v>0</v>
      </c>
      <c r="G16" s="412">
        <v>0</v>
      </c>
      <c r="H16" s="399"/>
      <c r="I16" s="435">
        <v>0</v>
      </c>
      <c r="J16" s="435">
        <v>0</v>
      </c>
      <c r="K16" s="399"/>
      <c r="L16" s="435">
        <v>0</v>
      </c>
      <c r="M16" s="435">
        <v>0</v>
      </c>
      <c r="N16" s="399"/>
      <c r="O16" s="435">
        <v>0</v>
      </c>
      <c r="P16" s="435">
        <v>0</v>
      </c>
      <c r="Q16" s="399"/>
      <c r="R16" s="435">
        <v>0</v>
      </c>
      <c r="S16" s="435">
        <v>0</v>
      </c>
      <c r="T16" s="399"/>
      <c r="U16" s="433">
        <v>30</v>
      </c>
      <c r="V16" s="434">
        <v>32</v>
      </c>
      <c r="W16" s="399"/>
      <c r="X16" s="399"/>
      <c r="Y16" s="399"/>
      <c r="Z16" s="399"/>
      <c r="AA16" s="399"/>
      <c r="AB16" s="399"/>
      <c r="AC16" s="399"/>
      <c r="AD16" s="399"/>
      <c r="AE16" s="399"/>
      <c r="AF16" s="399"/>
      <c r="AG16" s="399"/>
      <c r="AH16" s="399"/>
      <c r="AI16" s="399"/>
      <c r="AJ16" s="399"/>
      <c r="AK16" s="399"/>
      <c r="AL16" s="399"/>
      <c r="AM16" s="399"/>
      <c r="AN16" s="399"/>
      <c r="AO16" s="399"/>
      <c r="AP16" s="399"/>
      <c r="AQ16" s="399"/>
      <c r="AR16" s="399"/>
      <c r="AS16" s="399"/>
      <c r="AT16" s="399"/>
      <c r="AU16" s="399"/>
      <c r="AV16" s="399"/>
      <c r="AW16" s="399"/>
      <c r="AX16" s="399"/>
      <c r="AY16" s="399"/>
      <c r="AZ16" s="399"/>
      <c r="BA16" s="399"/>
      <c r="BB16" s="399"/>
      <c r="BC16" s="399"/>
      <c r="BD16" s="399"/>
      <c r="BE16" s="399"/>
    </row>
    <row r="17" spans="1:57" ht="13.8" thickBot="1" x14ac:dyDescent="0.3">
      <c r="A17" s="396" t="s">
        <v>624</v>
      </c>
      <c r="B17" s="403" t="s">
        <v>617</v>
      </c>
      <c r="C17" s="397" t="s">
        <v>616</v>
      </c>
      <c r="D17" s="397">
        <v>5</v>
      </c>
      <c r="E17" s="399"/>
      <c r="F17" s="399"/>
      <c r="G17" s="399"/>
      <c r="H17" s="399"/>
      <c r="I17" s="399"/>
      <c r="J17" s="399"/>
      <c r="K17" s="399"/>
      <c r="L17" s="399"/>
      <c r="M17" s="399"/>
      <c r="N17" s="399"/>
      <c r="O17" s="399"/>
      <c r="P17" s="399"/>
      <c r="Q17" s="399"/>
      <c r="R17" s="399"/>
      <c r="S17" s="399"/>
      <c r="T17" s="399"/>
      <c r="U17" s="435">
        <v>5</v>
      </c>
      <c r="V17" s="435">
        <v>2</v>
      </c>
      <c r="W17" s="399"/>
      <c r="X17" s="399"/>
      <c r="Y17" s="399"/>
      <c r="Z17" s="399"/>
      <c r="AA17" s="399"/>
      <c r="AB17" s="399"/>
      <c r="AC17" s="399"/>
      <c r="AD17" s="399"/>
      <c r="AE17" s="399"/>
      <c r="AF17" s="399"/>
      <c r="AG17" s="399"/>
      <c r="AH17" s="399"/>
      <c r="AI17" s="399"/>
      <c r="AJ17" s="399"/>
      <c r="AK17" s="399"/>
      <c r="AL17" s="399"/>
      <c r="AM17" s="399"/>
      <c r="AN17" s="399"/>
      <c r="AO17" s="399"/>
      <c r="AP17" s="399"/>
      <c r="AQ17" s="399"/>
      <c r="AR17" s="399"/>
      <c r="AS17" s="399"/>
      <c r="AT17" s="399"/>
      <c r="AU17" s="399"/>
      <c r="AV17" s="399"/>
      <c r="AW17" s="399"/>
      <c r="AX17" s="399"/>
      <c r="AY17" s="399"/>
      <c r="AZ17" s="399"/>
      <c r="BA17" s="399"/>
      <c r="BB17" s="399"/>
      <c r="BC17" s="399"/>
      <c r="BD17" s="399"/>
      <c r="BE17" s="399"/>
    </row>
    <row r="18" spans="1:57" x14ac:dyDescent="0.25">
      <c r="A18" s="396" t="s">
        <v>626</v>
      </c>
      <c r="B18" s="403" t="s">
        <v>618</v>
      </c>
      <c r="C18" s="397" t="s">
        <v>617</v>
      </c>
      <c r="D18" s="397">
        <v>5</v>
      </c>
      <c r="E18" s="399"/>
      <c r="F18" s="399"/>
      <c r="G18" s="399"/>
      <c r="H18" s="399"/>
      <c r="I18" s="399"/>
      <c r="J18" s="399"/>
      <c r="K18" s="399"/>
      <c r="L18" s="399"/>
      <c r="M18" s="399"/>
      <c r="N18" s="399"/>
      <c r="O18" s="399"/>
      <c r="P18" s="399"/>
      <c r="Q18" s="399"/>
      <c r="R18" s="399"/>
      <c r="S18" s="399"/>
      <c r="T18" s="399"/>
      <c r="U18" s="399"/>
      <c r="V18" s="399"/>
      <c r="W18" s="399"/>
      <c r="X18" s="399"/>
      <c r="Y18" s="399"/>
      <c r="Z18" s="399"/>
      <c r="AA18" s="399"/>
      <c r="AB18" s="399"/>
      <c r="AC18" s="399"/>
      <c r="AD18" s="399"/>
      <c r="AE18" s="399"/>
      <c r="AF18" s="399"/>
      <c r="AG18" s="399"/>
      <c r="AH18" s="399"/>
      <c r="AI18" s="399"/>
      <c r="AJ18" s="399"/>
      <c r="AK18" s="399"/>
      <c r="AL18" s="399"/>
      <c r="AM18" s="399"/>
      <c r="AN18" s="399"/>
      <c r="AO18" s="399"/>
      <c r="AP18" s="399"/>
      <c r="AQ18" s="399"/>
      <c r="AR18" s="399"/>
      <c r="AS18" s="399"/>
      <c r="AT18" s="399"/>
      <c r="AU18" s="399"/>
      <c r="AV18" s="399"/>
      <c r="AW18" s="399"/>
      <c r="AX18" s="399"/>
      <c r="AY18" s="399"/>
      <c r="AZ18" s="399"/>
      <c r="BA18" s="399"/>
      <c r="BB18" s="399"/>
      <c r="BC18" s="399"/>
      <c r="BD18" s="399"/>
      <c r="BE18" s="399"/>
    </row>
    <row r="19" spans="1:57" ht="13.8" thickBot="1" x14ac:dyDescent="0.3">
      <c r="A19" s="421" t="s">
        <v>628</v>
      </c>
      <c r="B19" s="420" t="s">
        <v>619</v>
      </c>
      <c r="C19" s="422" t="s">
        <v>618</v>
      </c>
      <c r="D19" s="422">
        <v>5</v>
      </c>
      <c r="E19" s="399"/>
      <c r="F19" s="399"/>
      <c r="G19" s="399"/>
      <c r="H19" s="399"/>
      <c r="I19" s="399"/>
      <c r="J19" s="399"/>
      <c r="K19" s="399"/>
      <c r="L19" s="399"/>
      <c r="M19" s="399"/>
      <c r="N19" s="399"/>
      <c r="O19" s="399"/>
      <c r="P19" s="399"/>
      <c r="Q19" s="399"/>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399"/>
      <c r="AU19" s="399"/>
      <c r="AV19" s="399"/>
      <c r="AW19" s="399"/>
      <c r="AX19" s="399"/>
      <c r="AY19" s="399"/>
      <c r="AZ19" s="399"/>
      <c r="BA19" s="399"/>
      <c r="BB19" s="399"/>
      <c r="BC19" s="399"/>
      <c r="BD19" s="399"/>
      <c r="BE19" s="399"/>
    </row>
    <row r="20" spans="1:57" ht="13.8" thickBot="1" x14ac:dyDescent="0.3">
      <c r="A20" s="421" t="s">
        <v>630</v>
      </c>
      <c r="B20" s="403" t="s">
        <v>600</v>
      </c>
      <c r="C20" s="422" t="s">
        <v>596</v>
      </c>
      <c r="D20" s="422">
        <v>5</v>
      </c>
      <c r="E20" s="399"/>
      <c r="F20" s="399"/>
      <c r="G20" s="399"/>
      <c r="H20" s="399"/>
      <c r="I20" s="399"/>
      <c r="J20" s="399"/>
      <c r="K20" s="399"/>
      <c r="L20" s="399"/>
      <c r="M20" s="399"/>
      <c r="N20" s="399"/>
      <c r="O20" s="399"/>
      <c r="P20" s="399"/>
      <c r="Q20" s="399"/>
      <c r="R20" s="399"/>
      <c r="S20" s="399"/>
      <c r="T20" s="399"/>
      <c r="U20" s="429" t="s">
        <v>596</v>
      </c>
      <c r="V20" s="430">
        <v>5</v>
      </c>
      <c r="W20" s="399"/>
      <c r="X20" s="399"/>
      <c r="Y20" s="399"/>
      <c r="Z20" s="429" t="s">
        <v>600</v>
      </c>
      <c r="AA20" s="430">
        <v>5</v>
      </c>
      <c r="AB20" s="399"/>
      <c r="AC20" s="399"/>
      <c r="AD20" s="429" t="s">
        <v>601</v>
      </c>
      <c r="AE20" s="430">
        <v>5</v>
      </c>
      <c r="AF20" s="399"/>
      <c r="AG20" s="399"/>
      <c r="AH20" s="429" t="s">
        <v>602</v>
      </c>
      <c r="AI20" s="430">
        <v>3</v>
      </c>
      <c r="AJ20" s="399"/>
      <c r="AK20" s="399"/>
      <c r="AL20" s="429" t="s">
        <v>551</v>
      </c>
      <c r="AM20" s="430">
        <v>4</v>
      </c>
      <c r="AN20" s="399"/>
      <c r="AO20" s="399"/>
      <c r="AP20" s="399"/>
      <c r="AQ20" s="399"/>
      <c r="AR20" s="399"/>
      <c r="AS20" s="399"/>
      <c r="AT20" s="399"/>
      <c r="AU20" s="429" t="s">
        <v>603</v>
      </c>
      <c r="AV20" s="430">
        <v>4</v>
      </c>
      <c r="AW20" s="399"/>
      <c r="AX20" s="429" t="s">
        <v>607</v>
      </c>
      <c r="AY20" s="430">
        <v>2</v>
      </c>
      <c r="AZ20" s="399"/>
      <c r="BA20" s="429" t="s">
        <v>608</v>
      </c>
      <c r="BB20" s="430">
        <v>3</v>
      </c>
      <c r="BC20" s="399"/>
      <c r="BD20" s="429" t="s">
        <v>609</v>
      </c>
      <c r="BE20" s="430">
        <v>5</v>
      </c>
    </row>
    <row r="21" spans="1:57" x14ac:dyDescent="0.25">
      <c r="A21" s="421" t="s">
        <v>632</v>
      </c>
      <c r="B21" s="403" t="s">
        <v>601</v>
      </c>
      <c r="C21" s="422" t="s">
        <v>600</v>
      </c>
      <c r="D21" s="422">
        <v>5</v>
      </c>
      <c r="E21" s="399"/>
      <c r="F21" s="399"/>
      <c r="G21" s="399"/>
      <c r="H21" s="399"/>
      <c r="I21" s="399"/>
      <c r="J21" s="399"/>
      <c r="K21" s="399"/>
      <c r="L21" s="399"/>
      <c r="M21" s="399"/>
      <c r="N21" s="399"/>
      <c r="O21" s="399"/>
      <c r="P21" s="399"/>
      <c r="Q21" s="399"/>
      <c r="R21" s="399"/>
      <c r="S21" s="399"/>
      <c r="T21" s="399"/>
      <c r="U21" s="431">
        <v>25</v>
      </c>
      <c r="V21" s="432">
        <v>30</v>
      </c>
      <c r="W21" s="399"/>
      <c r="X21" s="399"/>
      <c r="Y21" s="399"/>
      <c r="Z21" s="431">
        <v>30</v>
      </c>
      <c r="AA21" s="432">
        <v>35</v>
      </c>
      <c r="AB21" s="399"/>
      <c r="AC21" s="399"/>
      <c r="AD21" s="431">
        <v>35</v>
      </c>
      <c r="AE21" s="432">
        <v>40</v>
      </c>
      <c r="AF21" s="399"/>
      <c r="AG21" s="399"/>
      <c r="AH21" s="431">
        <v>40</v>
      </c>
      <c r="AI21" s="432">
        <v>43</v>
      </c>
      <c r="AJ21" s="399"/>
      <c r="AK21" s="399"/>
      <c r="AL21" s="431">
        <v>43</v>
      </c>
      <c r="AM21" s="432">
        <v>47</v>
      </c>
      <c r="AN21" s="399"/>
      <c r="AO21" s="399"/>
      <c r="AP21" s="399"/>
      <c r="AQ21" s="399"/>
      <c r="AR21" s="399"/>
      <c r="AS21" s="399"/>
      <c r="AT21" s="399"/>
      <c r="AU21" s="431">
        <v>50</v>
      </c>
      <c r="AV21" s="432">
        <v>54</v>
      </c>
      <c r="AW21" s="399"/>
      <c r="AX21" s="431">
        <v>54</v>
      </c>
      <c r="AY21" s="432">
        <v>56</v>
      </c>
      <c r="AZ21" s="399"/>
      <c r="BA21" s="431">
        <v>56</v>
      </c>
      <c r="BB21" s="432">
        <v>59</v>
      </c>
      <c r="BC21" s="399"/>
      <c r="BD21" s="431">
        <v>59</v>
      </c>
      <c r="BE21" s="432">
        <v>64</v>
      </c>
    </row>
    <row r="22" spans="1:57" x14ac:dyDescent="0.25">
      <c r="A22" s="396" t="s">
        <v>633</v>
      </c>
      <c r="B22" s="403" t="s">
        <v>613</v>
      </c>
      <c r="C22" s="397" t="s">
        <v>634</v>
      </c>
      <c r="D22" s="397">
        <v>5</v>
      </c>
      <c r="E22" s="399"/>
      <c r="F22" s="399"/>
      <c r="G22" s="399"/>
      <c r="H22" s="399"/>
      <c r="I22" s="399"/>
      <c r="J22" s="399"/>
      <c r="K22" s="399"/>
      <c r="L22" s="399"/>
      <c r="M22" s="399"/>
      <c r="N22" s="399"/>
      <c r="O22" s="399"/>
      <c r="P22" s="399"/>
      <c r="Q22" s="399"/>
      <c r="R22" s="399"/>
      <c r="S22" s="399"/>
      <c r="T22" s="399"/>
      <c r="U22" s="433">
        <v>25</v>
      </c>
      <c r="V22" s="434">
        <v>30</v>
      </c>
      <c r="W22" s="399"/>
      <c r="X22" s="399"/>
      <c r="Y22" s="399"/>
      <c r="Z22" s="433">
        <v>30</v>
      </c>
      <c r="AA22" s="434">
        <v>35</v>
      </c>
      <c r="AB22" s="399"/>
      <c r="AC22" s="399"/>
      <c r="AD22" s="433">
        <v>35</v>
      </c>
      <c r="AE22" s="434">
        <v>40</v>
      </c>
      <c r="AF22" s="399"/>
      <c r="AG22" s="399"/>
      <c r="AH22" s="433">
        <v>40</v>
      </c>
      <c r="AI22" s="434">
        <v>43</v>
      </c>
      <c r="AJ22" s="399"/>
      <c r="AK22" s="399"/>
      <c r="AL22" s="433">
        <v>47</v>
      </c>
      <c r="AM22" s="434">
        <v>50</v>
      </c>
      <c r="AN22" s="399"/>
      <c r="AO22" s="399"/>
      <c r="AP22" s="399"/>
      <c r="AQ22" s="399"/>
      <c r="AR22" s="399"/>
      <c r="AS22" s="399"/>
      <c r="AT22" s="399"/>
      <c r="AU22" s="433">
        <v>50</v>
      </c>
      <c r="AV22" s="434">
        <v>54</v>
      </c>
      <c r="AW22" s="399"/>
      <c r="AX22" s="433">
        <v>54</v>
      </c>
      <c r="AY22" s="434">
        <v>56</v>
      </c>
      <c r="AZ22" s="399"/>
      <c r="BA22" s="433">
        <v>56</v>
      </c>
      <c r="BB22" s="434">
        <v>59</v>
      </c>
      <c r="BC22" s="399"/>
      <c r="BD22" s="433">
        <v>59</v>
      </c>
      <c r="BE22" s="434">
        <v>64</v>
      </c>
    </row>
    <row r="23" spans="1:57" ht="13.8" thickBot="1" x14ac:dyDescent="0.3">
      <c r="A23" s="396" t="s">
        <v>635</v>
      </c>
      <c r="B23" s="403" t="s">
        <v>602</v>
      </c>
      <c r="C23" s="397" t="s">
        <v>601</v>
      </c>
      <c r="D23" s="397">
        <v>3</v>
      </c>
      <c r="E23" s="399"/>
      <c r="F23" s="399"/>
      <c r="G23" s="399"/>
      <c r="H23" s="399"/>
      <c r="I23" s="399"/>
      <c r="J23" s="399"/>
      <c r="K23" s="399"/>
      <c r="L23" s="399"/>
      <c r="M23" s="399"/>
      <c r="N23" s="399"/>
      <c r="O23" s="399"/>
      <c r="P23" s="399"/>
      <c r="Q23" s="399"/>
      <c r="R23" s="399"/>
      <c r="S23" s="399"/>
      <c r="T23" s="399"/>
      <c r="U23" s="435">
        <v>0</v>
      </c>
      <c r="V23" s="435">
        <v>0</v>
      </c>
      <c r="W23" s="399"/>
      <c r="X23" s="399"/>
      <c r="Y23" s="399"/>
      <c r="Z23" s="435">
        <v>0</v>
      </c>
      <c r="AA23" s="435">
        <v>0</v>
      </c>
      <c r="AB23" s="399"/>
      <c r="AC23" s="399"/>
      <c r="AD23" s="435">
        <v>0</v>
      </c>
      <c r="AE23" s="435">
        <v>0</v>
      </c>
      <c r="AF23" s="399"/>
      <c r="AG23" s="399"/>
      <c r="AH23" s="435">
        <v>0</v>
      </c>
      <c r="AI23" s="435">
        <v>0</v>
      </c>
      <c r="AJ23" s="399"/>
      <c r="AK23" s="399"/>
      <c r="AL23" s="435">
        <v>4</v>
      </c>
      <c r="AM23" s="435">
        <v>3</v>
      </c>
      <c r="AN23" s="399"/>
      <c r="AO23" s="399"/>
      <c r="AP23" s="399"/>
      <c r="AQ23" s="399"/>
      <c r="AR23" s="399"/>
      <c r="AS23" s="399"/>
      <c r="AT23" s="399"/>
      <c r="AU23" s="435">
        <v>0</v>
      </c>
      <c r="AV23" s="435">
        <v>0</v>
      </c>
      <c r="AW23" s="399"/>
      <c r="AX23" s="435">
        <v>0</v>
      </c>
      <c r="AY23" s="435">
        <v>0</v>
      </c>
      <c r="AZ23" s="399"/>
      <c r="BA23" s="435">
        <v>0</v>
      </c>
      <c r="BB23" s="435">
        <v>0</v>
      </c>
      <c r="BC23" s="399"/>
      <c r="BD23" s="435">
        <v>0</v>
      </c>
      <c r="BE23" s="435">
        <v>0</v>
      </c>
    </row>
    <row r="24" spans="1:57" x14ac:dyDescent="0.25">
      <c r="A24" s="396" t="s">
        <v>636</v>
      </c>
      <c r="B24" s="403" t="s">
        <v>551</v>
      </c>
      <c r="C24" s="397" t="s">
        <v>602</v>
      </c>
      <c r="D24" s="397">
        <v>4</v>
      </c>
      <c r="E24" s="399"/>
      <c r="F24" s="399"/>
      <c r="G24" s="399"/>
      <c r="H24" s="399"/>
      <c r="I24" s="399"/>
      <c r="J24" s="399"/>
      <c r="K24" s="399"/>
      <c r="L24" s="399"/>
      <c r="M24" s="399"/>
      <c r="N24" s="399"/>
      <c r="O24" s="399"/>
      <c r="P24" s="399"/>
      <c r="Q24" s="399"/>
      <c r="R24" s="399"/>
      <c r="S24" s="399"/>
      <c r="T24" s="399"/>
      <c r="U24" s="399"/>
      <c r="V24" s="399"/>
      <c r="W24" s="399"/>
      <c r="X24" s="399"/>
      <c r="Y24" s="399"/>
      <c r="Z24" s="399"/>
      <c r="AA24" s="399"/>
      <c r="AB24" s="399"/>
      <c r="AC24" s="399"/>
      <c r="AD24" s="399"/>
      <c r="AE24" s="399"/>
      <c r="AF24" s="399"/>
      <c r="AG24" s="399"/>
      <c r="AH24" s="399"/>
      <c r="AI24" s="399"/>
      <c r="AJ24" s="399"/>
      <c r="AK24" s="399"/>
      <c r="AL24" s="399"/>
      <c r="AM24" s="399"/>
      <c r="AN24" s="399"/>
      <c r="AO24" s="399"/>
      <c r="AP24" s="399"/>
      <c r="AQ24" s="399"/>
      <c r="AR24" s="399"/>
      <c r="AS24" s="399"/>
      <c r="AT24" s="399"/>
      <c r="AU24" s="399"/>
      <c r="AV24" s="399"/>
      <c r="AW24" s="399"/>
      <c r="AX24" s="399"/>
      <c r="AY24" s="399"/>
      <c r="AZ24" s="399"/>
      <c r="BA24" s="399"/>
      <c r="BB24" s="399"/>
      <c r="BC24" s="399"/>
      <c r="BD24" s="399"/>
      <c r="BE24" s="399"/>
    </row>
    <row r="25" spans="1:57" ht="13.8" thickBot="1" x14ac:dyDescent="0.3">
      <c r="A25" s="396" t="s">
        <v>637</v>
      </c>
      <c r="B25" s="403" t="s">
        <v>603</v>
      </c>
      <c r="C25" s="397" t="s">
        <v>638</v>
      </c>
      <c r="D25" s="397">
        <v>4</v>
      </c>
      <c r="E25" s="399"/>
      <c r="F25" s="399"/>
      <c r="G25" s="399"/>
      <c r="H25" s="399"/>
      <c r="I25" s="399"/>
      <c r="J25" s="399"/>
      <c r="K25" s="399"/>
      <c r="L25" s="399"/>
      <c r="M25" s="399"/>
      <c r="N25" s="399"/>
      <c r="O25" s="399"/>
      <c r="P25" s="399"/>
      <c r="Q25" s="399"/>
      <c r="R25" s="399"/>
      <c r="S25" s="399"/>
      <c r="T25" s="399"/>
      <c r="U25" s="399"/>
      <c r="V25" s="399"/>
      <c r="W25" s="399"/>
      <c r="X25" s="399"/>
      <c r="Y25" s="399"/>
      <c r="Z25" s="399"/>
      <c r="AA25" s="399"/>
      <c r="AB25" s="399"/>
      <c r="AC25" s="399"/>
      <c r="AD25" s="399"/>
      <c r="AE25" s="399"/>
      <c r="AF25" s="399"/>
      <c r="AG25" s="399"/>
      <c r="AH25" s="399"/>
      <c r="AI25" s="399"/>
      <c r="AJ25" s="399"/>
      <c r="AK25" s="399"/>
      <c r="AL25" s="399"/>
      <c r="AM25" s="399"/>
      <c r="AN25" s="399"/>
      <c r="AO25" s="399"/>
      <c r="AP25" s="399"/>
      <c r="AQ25" s="399"/>
      <c r="AR25" s="399"/>
      <c r="AS25" s="399"/>
      <c r="AT25" s="399"/>
      <c r="AU25" s="399"/>
      <c r="AV25" s="399"/>
      <c r="AW25" s="399"/>
      <c r="AX25" s="399"/>
      <c r="AY25" s="399"/>
      <c r="AZ25" s="399"/>
      <c r="BA25" s="399"/>
      <c r="BB25" s="399"/>
      <c r="BC25" s="399"/>
      <c r="BD25" s="399"/>
      <c r="BE25" s="399"/>
    </row>
    <row r="26" spans="1:57" ht="13.8" thickBot="1" x14ac:dyDescent="0.3">
      <c r="A26" s="396" t="s">
        <v>639</v>
      </c>
      <c r="B26" s="403" t="s">
        <v>607</v>
      </c>
      <c r="C26" s="397" t="s">
        <v>603</v>
      </c>
      <c r="D26" s="397">
        <v>2</v>
      </c>
      <c r="E26" s="399"/>
      <c r="F26" s="399"/>
      <c r="G26" s="399"/>
      <c r="H26" s="399"/>
      <c r="I26" s="399"/>
      <c r="J26" s="399"/>
      <c r="K26" s="399"/>
      <c r="L26" s="399"/>
      <c r="M26" s="399"/>
      <c r="N26" s="399"/>
      <c r="O26" s="399"/>
      <c r="P26" s="399"/>
      <c r="Q26" s="399"/>
      <c r="R26" s="399"/>
      <c r="S26" s="399"/>
      <c r="T26" s="399"/>
      <c r="U26" s="429" t="s">
        <v>553</v>
      </c>
      <c r="V26" s="430">
        <v>5</v>
      </c>
      <c r="W26" s="399"/>
      <c r="X26" s="429" t="s">
        <v>616</v>
      </c>
      <c r="Y26" s="430">
        <v>2</v>
      </c>
      <c r="Z26" s="399"/>
      <c r="AA26" s="399"/>
      <c r="AB26" s="429" t="s">
        <v>617</v>
      </c>
      <c r="AC26" s="430">
        <v>5</v>
      </c>
      <c r="AD26" s="399"/>
      <c r="AE26" s="399"/>
      <c r="AF26" s="399"/>
      <c r="AG26" s="399"/>
      <c r="AH26" s="399"/>
      <c r="AI26" s="429" t="s">
        <v>618</v>
      </c>
      <c r="AJ26" s="430">
        <v>5</v>
      </c>
      <c r="AK26" s="399"/>
      <c r="AL26" s="399"/>
      <c r="AM26" s="429" t="s">
        <v>619</v>
      </c>
      <c r="AN26" s="430">
        <v>5</v>
      </c>
      <c r="AO26" s="399"/>
      <c r="AP26" s="429" t="s">
        <v>613</v>
      </c>
      <c r="AQ26" s="430">
        <v>5</v>
      </c>
      <c r="AR26" s="399"/>
      <c r="AS26" s="399"/>
      <c r="AT26" s="399"/>
      <c r="AU26" s="399"/>
      <c r="AV26" s="399"/>
      <c r="AW26" s="399"/>
      <c r="AX26" s="399"/>
      <c r="AY26" s="399"/>
      <c r="AZ26" s="399"/>
      <c r="BA26" s="399"/>
      <c r="BB26" s="399"/>
      <c r="BC26" s="399"/>
      <c r="BD26" s="399"/>
      <c r="BE26" s="399"/>
    </row>
    <row r="27" spans="1:57" x14ac:dyDescent="0.25">
      <c r="A27" s="421" t="s">
        <v>640</v>
      </c>
      <c r="B27" s="420" t="s">
        <v>608</v>
      </c>
      <c r="C27" s="422" t="s">
        <v>607</v>
      </c>
      <c r="D27" s="422">
        <v>3</v>
      </c>
      <c r="E27" s="399"/>
      <c r="F27" s="399"/>
      <c r="G27" s="399"/>
      <c r="H27" s="399"/>
      <c r="I27" s="399"/>
      <c r="J27" s="399"/>
      <c r="K27" s="399"/>
      <c r="L27" s="399"/>
      <c r="M27" s="399"/>
      <c r="N27" s="399"/>
      <c r="O27" s="399"/>
      <c r="P27" s="399"/>
      <c r="Q27" s="399"/>
      <c r="R27" s="399"/>
      <c r="S27" s="399"/>
      <c r="T27" s="399"/>
      <c r="U27" s="431">
        <v>25</v>
      </c>
      <c r="V27" s="432">
        <v>30</v>
      </c>
      <c r="W27" s="399"/>
      <c r="X27" s="431">
        <v>30</v>
      </c>
      <c r="Y27" s="432">
        <v>32</v>
      </c>
      <c r="Z27" s="399"/>
      <c r="AA27" s="399"/>
      <c r="AB27" s="431">
        <v>32</v>
      </c>
      <c r="AC27" s="432">
        <v>37</v>
      </c>
      <c r="AD27" s="399"/>
      <c r="AE27" s="399"/>
      <c r="AF27" s="399"/>
      <c r="AG27" s="399"/>
      <c r="AH27" s="399"/>
      <c r="AI27" s="431">
        <v>37</v>
      </c>
      <c r="AJ27" s="432">
        <v>41</v>
      </c>
      <c r="AK27" s="399"/>
      <c r="AL27" s="399"/>
      <c r="AM27" s="431">
        <v>41</v>
      </c>
      <c r="AN27" s="432">
        <v>45</v>
      </c>
      <c r="AO27" s="399"/>
      <c r="AP27" s="431">
        <v>45</v>
      </c>
      <c r="AQ27" s="432">
        <v>50</v>
      </c>
      <c r="AR27" s="399"/>
      <c r="AS27" s="399"/>
      <c r="AT27" s="399"/>
      <c r="AU27" s="399"/>
      <c r="AV27" s="399"/>
      <c r="AW27" s="399"/>
      <c r="AX27" s="399"/>
      <c r="AY27" s="399"/>
      <c r="AZ27" s="399"/>
      <c r="BA27" s="399"/>
      <c r="BB27" s="399"/>
      <c r="BC27" s="399"/>
      <c r="BD27" s="399"/>
      <c r="BE27" s="399"/>
    </row>
    <row r="28" spans="1:57" x14ac:dyDescent="0.25">
      <c r="A28" s="421" t="s">
        <v>641</v>
      </c>
      <c r="B28" s="403" t="s">
        <v>609</v>
      </c>
      <c r="C28" s="422" t="s">
        <v>608</v>
      </c>
      <c r="D28" s="422">
        <v>5</v>
      </c>
      <c r="E28" s="399"/>
      <c r="F28" s="399"/>
      <c r="G28" s="399"/>
      <c r="H28" s="399"/>
      <c r="I28" s="399"/>
      <c r="J28" s="399"/>
      <c r="K28" s="399"/>
      <c r="L28" s="399"/>
      <c r="M28" s="399"/>
      <c r="N28" s="399"/>
      <c r="O28" s="399"/>
      <c r="P28" s="399"/>
      <c r="Q28" s="399"/>
      <c r="R28" s="399"/>
      <c r="S28" s="399"/>
      <c r="T28" s="399"/>
      <c r="U28" s="433">
        <v>25</v>
      </c>
      <c r="V28" s="434">
        <v>30</v>
      </c>
      <c r="W28" s="399"/>
      <c r="X28" s="433">
        <v>30</v>
      </c>
      <c r="Y28" s="434">
        <v>32</v>
      </c>
      <c r="Z28" s="399"/>
      <c r="AA28" s="399"/>
      <c r="AB28" s="433">
        <v>32</v>
      </c>
      <c r="AC28" s="434">
        <v>37</v>
      </c>
      <c r="AD28" s="399"/>
      <c r="AE28" s="399"/>
      <c r="AF28" s="399"/>
      <c r="AG28" s="399"/>
      <c r="AH28" s="399"/>
      <c r="AI28" s="433">
        <v>37</v>
      </c>
      <c r="AJ28" s="434">
        <v>41</v>
      </c>
      <c r="AK28" s="399"/>
      <c r="AL28" s="399"/>
      <c r="AM28" s="433">
        <v>41</v>
      </c>
      <c r="AN28" s="434">
        <v>45</v>
      </c>
      <c r="AO28" s="399"/>
      <c r="AP28" s="433">
        <v>45</v>
      </c>
      <c r="AQ28" s="434">
        <v>50</v>
      </c>
      <c r="AR28" s="399"/>
      <c r="AS28" s="399"/>
      <c r="AT28" s="399"/>
      <c r="AU28" s="399"/>
      <c r="AV28" s="399"/>
      <c r="AW28" s="399"/>
      <c r="AX28" s="399"/>
      <c r="AY28" s="399"/>
      <c r="AZ28" s="399"/>
      <c r="BA28" s="399"/>
      <c r="BB28" s="399"/>
      <c r="BC28" s="399"/>
      <c r="BD28" s="399"/>
      <c r="BE28" s="399"/>
    </row>
    <row r="29" spans="1:57" ht="13.8" thickBot="1" x14ac:dyDescent="0.3">
      <c r="A29" s="394"/>
      <c r="B29" s="399"/>
      <c r="C29" s="399"/>
      <c r="D29" s="399"/>
      <c r="E29" s="399"/>
      <c r="F29" s="399"/>
      <c r="G29" s="399"/>
      <c r="H29" s="399"/>
      <c r="I29" s="399"/>
      <c r="J29" s="399"/>
      <c r="K29" s="399"/>
      <c r="L29" s="399"/>
      <c r="M29" s="399"/>
      <c r="N29" s="399"/>
      <c r="O29" s="399"/>
      <c r="P29" s="399"/>
      <c r="Q29" s="399"/>
      <c r="R29" s="399"/>
      <c r="S29" s="399"/>
      <c r="T29" s="399"/>
      <c r="U29" s="435">
        <v>0</v>
      </c>
      <c r="V29" s="435">
        <v>0</v>
      </c>
      <c r="W29" s="399"/>
      <c r="X29" s="435">
        <v>0</v>
      </c>
      <c r="Y29" s="435">
        <v>0</v>
      </c>
      <c r="Z29" s="399"/>
      <c r="AA29" s="399"/>
      <c r="AB29" s="435">
        <v>0</v>
      </c>
      <c r="AC29" s="435">
        <v>0</v>
      </c>
      <c r="AD29" s="399"/>
      <c r="AE29" s="399"/>
      <c r="AF29" s="399"/>
      <c r="AG29" s="399"/>
      <c r="AH29" s="399"/>
      <c r="AI29" s="435">
        <v>0</v>
      </c>
      <c r="AJ29" s="435">
        <v>0</v>
      </c>
      <c r="AK29" s="399"/>
      <c r="AL29" s="399"/>
      <c r="AM29" s="435">
        <v>0</v>
      </c>
      <c r="AN29" s="435">
        <v>0</v>
      </c>
      <c r="AO29" s="399"/>
      <c r="AP29" s="435">
        <v>0</v>
      </c>
      <c r="AQ29" s="435">
        <v>0</v>
      </c>
      <c r="AR29" s="399"/>
      <c r="AS29" s="399"/>
      <c r="AT29" s="399"/>
      <c r="AU29" s="399"/>
      <c r="AV29" s="399"/>
      <c r="AW29" s="399"/>
      <c r="AX29" s="399"/>
      <c r="AY29" s="399"/>
      <c r="AZ29" s="399"/>
      <c r="BA29" s="399"/>
      <c r="BB29" s="399"/>
      <c r="BC29" s="399"/>
      <c r="BD29" s="399"/>
      <c r="BE29" s="399"/>
    </row>
    <row r="30" spans="1:57" x14ac:dyDescent="0.25">
      <c r="A30" s="394"/>
      <c r="B30" s="399"/>
      <c r="C30" s="399"/>
      <c r="D30" s="399"/>
      <c r="E30" s="399"/>
      <c r="F30" s="399"/>
      <c r="G30" s="399"/>
      <c r="H30" s="399"/>
      <c r="I30" s="399"/>
      <c r="J30" s="399"/>
      <c r="K30" s="399"/>
      <c r="L30" s="399"/>
      <c r="M30" s="399"/>
      <c r="N30" s="399"/>
      <c r="O30" s="399"/>
      <c r="P30" s="399"/>
      <c r="Q30" s="399"/>
      <c r="R30" s="399"/>
      <c r="S30" s="399"/>
      <c r="T30" s="399"/>
      <c r="U30" s="399"/>
      <c r="V30" s="399"/>
      <c r="W30" s="399"/>
      <c r="X30" s="399"/>
      <c r="Y30" s="399"/>
      <c r="Z30" s="399"/>
      <c r="AA30" s="399"/>
      <c r="AB30" s="399"/>
      <c r="AC30" s="399"/>
      <c r="AD30" s="399"/>
      <c r="AE30" s="399"/>
      <c r="AF30" s="399"/>
      <c r="AG30" s="399"/>
      <c r="AH30" s="399"/>
      <c r="AI30" s="399"/>
      <c r="AJ30" s="399"/>
      <c r="AK30" s="399"/>
      <c r="AL30" s="399"/>
      <c r="AM30" s="399"/>
      <c r="AN30" s="399"/>
      <c r="AO30" s="399"/>
      <c r="AP30" s="399"/>
      <c r="AQ30" s="399"/>
      <c r="AR30" s="399"/>
      <c r="AS30" s="399"/>
      <c r="AT30" s="399"/>
      <c r="AU30" s="399"/>
      <c r="AV30" s="399"/>
      <c r="AW30" s="399"/>
      <c r="AX30" s="399"/>
      <c r="AY30" s="399"/>
      <c r="AZ30" s="399"/>
      <c r="BA30" s="399"/>
      <c r="BB30" s="399"/>
      <c r="BC30" s="399"/>
      <c r="BD30" s="399"/>
      <c r="BE30" s="399"/>
    </row>
    <row r="31" spans="1:57" x14ac:dyDescent="0.25">
      <c r="A31" s="394"/>
      <c r="B31" s="399"/>
      <c r="C31" s="399"/>
      <c r="D31" s="399"/>
      <c r="E31" s="399"/>
      <c r="F31" s="399"/>
      <c r="G31" s="399"/>
      <c r="H31" s="399"/>
      <c r="I31" s="399"/>
      <c r="J31" s="399"/>
      <c r="K31" s="399"/>
      <c r="L31" s="399"/>
      <c r="M31" s="399"/>
      <c r="N31" s="399"/>
      <c r="O31" s="399"/>
      <c r="P31" s="399"/>
      <c r="Q31" s="399"/>
      <c r="R31" s="399"/>
      <c r="S31" s="399"/>
      <c r="T31" s="399"/>
      <c r="U31" s="399"/>
      <c r="V31" s="399"/>
      <c r="W31" s="399"/>
      <c r="X31" s="399"/>
      <c r="Y31" s="399"/>
      <c r="Z31" s="399"/>
      <c r="AA31" s="399"/>
      <c r="AB31" s="399"/>
      <c r="AC31" s="399"/>
      <c r="AD31" s="399"/>
      <c r="AE31" s="399"/>
      <c r="AF31" s="399"/>
      <c r="AG31" s="399"/>
      <c r="AH31" s="399"/>
      <c r="AI31" s="399"/>
      <c r="AJ31" s="399"/>
      <c r="AK31" s="399"/>
      <c r="AL31" s="399"/>
      <c r="AM31" s="399"/>
      <c r="AN31" s="399"/>
      <c r="AO31" s="399"/>
      <c r="AP31" s="399"/>
      <c r="AQ31" s="399"/>
      <c r="AR31" s="399"/>
      <c r="AS31" s="399"/>
      <c r="AT31" s="399"/>
      <c r="AU31" s="399"/>
      <c r="AV31" s="399"/>
      <c r="AW31" s="399"/>
      <c r="AX31" s="399"/>
      <c r="AY31" s="399"/>
      <c r="AZ31" s="399"/>
      <c r="BA31" s="399"/>
      <c r="BB31" s="399"/>
      <c r="BC31" s="399"/>
      <c r="BD31" s="399"/>
      <c r="BE31" s="399"/>
    </row>
    <row r="32" spans="1:57" x14ac:dyDescent="0.25">
      <c r="A32" s="394"/>
      <c r="B32" s="394"/>
      <c r="C32" s="394"/>
      <c r="D32" s="394"/>
      <c r="E32" s="394"/>
      <c r="F32" s="394"/>
      <c r="G32" s="394"/>
      <c r="H32" s="394"/>
      <c r="I32" s="399"/>
      <c r="J32" s="399"/>
      <c r="K32" s="399"/>
      <c r="L32" s="399"/>
      <c r="M32" s="399"/>
      <c r="N32" s="399"/>
      <c r="O32" s="399"/>
      <c r="P32" s="399"/>
      <c r="Q32" s="399"/>
      <c r="R32" s="399"/>
      <c r="S32" s="399"/>
      <c r="T32" s="399"/>
      <c r="U32" s="399"/>
      <c r="V32" s="399"/>
      <c r="W32" s="399"/>
      <c r="X32" s="399"/>
      <c r="Y32" s="399"/>
      <c r="Z32" s="399"/>
      <c r="AA32" s="399"/>
      <c r="AB32" s="399"/>
      <c r="AC32" s="399"/>
      <c r="AD32" s="399"/>
      <c r="AE32" s="399"/>
      <c r="AF32" s="399"/>
      <c r="AG32" s="399"/>
      <c r="AH32" s="399"/>
      <c r="AI32" s="399"/>
      <c r="AJ32" s="399"/>
      <c r="AK32" s="399"/>
      <c r="AL32" s="399"/>
      <c r="AM32" s="399"/>
      <c r="AN32" s="399"/>
      <c r="AO32" s="399"/>
      <c r="AP32" s="399"/>
      <c r="AQ32" s="399"/>
      <c r="AR32" s="399"/>
      <c r="AS32" s="399"/>
      <c r="AT32" s="399"/>
      <c r="AU32" s="399"/>
      <c r="AV32" s="399"/>
      <c r="AW32" s="399"/>
      <c r="AX32" s="399"/>
      <c r="AY32" s="399"/>
      <c r="AZ32" s="399"/>
      <c r="BA32" s="399"/>
      <c r="BB32" s="399"/>
      <c r="BC32" s="399"/>
      <c r="BD32" s="399"/>
      <c r="BE32" s="399"/>
    </row>
  </sheetData>
  <mergeCells count="1">
    <mergeCell ref="F6:G6"/>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C909F-F965-430F-81E9-68AFF17E2B91}">
  <sheetPr>
    <tabColor theme="3" tint="0.39997558519241921"/>
  </sheetPr>
  <dimension ref="B2:I53"/>
  <sheetViews>
    <sheetView topLeftCell="A3" workbookViewId="0">
      <selection sqref="A1:XFD1048576"/>
    </sheetView>
  </sheetViews>
  <sheetFormatPr defaultColWidth="9.33203125" defaultRowHeight="14.4" x14ac:dyDescent="0.3"/>
  <cols>
    <col min="1" max="1" width="2.6640625" style="442" customWidth="1"/>
    <col min="2" max="2" width="35.6640625" style="442" customWidth="1"/>
    <col min="3" max="3" width="107.33203125" style="442" customWidth="1"/>
    <col min="4" max="4" width="23.44140625" style="442" customWidth="1"/>
    <col min="5" max="5" width="13.6640625" style="442" customWidth="1"/>
    <col min="6" max="6" width="14.33203125" style="442" customWidth="1"/>
    <col min="7" max="9" width="13.6640625" style="442" bestFit="1" customWidth="1"/>
    <col min="10" max="16384" width="9.33203125" style="442"/>
  </cols>
  <sheetData>
    <row r="2" spans="2:9" x14ac:dyDescent="0.3">
      <c r="B2" s="439" t="s">
        <v>659</v>
      </c>
      <c r="C2" s="439"/>
      <c r="D2" s="440" t="s">
        <v>660</v>
      </c>
      <c r="E2" s="440"/>
      <c r="F2" s="440"/>
      <c r="G2" s="440"/>
      <c r="H2" s="440"/>
      <c r="I2" s="441"/>
    </row>
    <row r="3" spans="2:9" ht="17.399999999999999" customHeight="1" x14ac:dyDescent="0.3">
      <c r="B3" s="443" t="s">
        <v>661</v>
      </c>
      <c r="C3" s="444" t="str">
        <f>[5]Param!C17</f>
        <v>Cannoli Intelligence</v>
      </c>
      <c r="D3" s="445"/>
      <c r="E3" s="446">
        <f>[5]Param!C18</f>
        <v>45884</v>
      </c>
      <c r="F3" s="447">
        <f>DATE(YEAR(E3),MONTH(E3)+1,DAY(E3))</f>
        <v>45915</v>
      </c>
      <c r="G3" s="447">
        <f>DATE(YEAR(F3),MONTH(F3)+1,DAY(F3))</f>
        <v>45945</v>
      </c>
      <c r="H3" s="447">
        <f t="shared" ref="H3" si="0">DATE(YEAR(G3),MONTH(G3)+1,DAY(G3))</f>
        <v>45976</v>
      </c>
      <c r="I3" s="441" t="s">
        <v>109</v>
      </c>
    </row>
    <row r="4" spans="2:9" ht="25.2" customHeight="1" x14ac:dyDescent="0.3">
      <c r="B4" s="448" t="s">
        <v>662</v>
      </c>
      <c r="C4" s="449" t="str">
        <f>[5]Param!C19</f>
        <v>FECAP</v>
      </c>
      <c r="D4" s="450">
        <v>0</v>
      </c>
      <c r="E4" s="450">
        <v>1</v>
      </c>
      <c r="F4" s="450">
        <f>E4+1</f>
        <v>2</v>
      </c>
      <c r="G4" s="450">
        <f t="shared" ref="G4:H4" si="1">F4+1</f>
        <v>3</v>
      </c>
      <c r="H4" s="450">
        <f t="shared" si="1"/>
        <v>4</v>
      </c>
      <c r="I4" s="441"/>
    </row>
    <row r="5" spans="2:9" ht="25.2" customHeight="1" x14ac:dyDescent="0.3">
      <c r="B5" s="451" t="s">
        <v>663</v>
      </c>
      <c r="C5" s="452">
        <v>86420</v>
      </c>
      <c r="D5" s="453">
        <f>SUM(D9+D11+D13+D15+D17+D19+D21+D23+D25+D27)</f>
        <v>86420</v>
      </c>
      <c r="E5" s="453">
        <f t="shared" ref="E5:H5" si="2">SUM(E31:E44)+E9+E11+E13+E15+E17+E19+E21+E23+E25+E27</f>
        <v>20461.95</v>
      </c>
      <c r="F5" s="453">
        <f t="shared" si="2"/>
        <v>22158.145</v>
      </c>
      <c r="G5" s="453">
        <f t="shared" si="2"/>
        <v>21223.959500000001</v>
      </c>
      <c r="H5" s="453">
        <f t="shared" si="2"/>
        <v>22576.355450000003</v>
      </c>
      <c r="I5" s="454">
        <f>SUM(D5:H5)</f>
        <v>172840.40995</v>
      </c>
    </row>
    <row r="6" spans="2:9" x14ac:dyDescent="0.3">
      <c r="B6" s="451" t="s">
        <v>664</v>
      </c>
      <c r="C6" s="442" t="s">
        <v>665</v>
      </c>
      <c r="D6" s="453">
        <f>D5</f>
        <v>86420</v>
      </c>
      <c r="E6" s="453">
        <f>D6+E5</f>
        <v>106881.95</v>
      </c>
      <c r="F6" s="453">
        <f>E6+F5</f>
        <v>129040.095</v>
      </c>
      <c r="G6" s="453">
        <f>F6+G5</f>
        <v>150264.0545</v>
      </c>
      <c r="H6" s="453">
        <f>G6+H5</f>
        <v>172840.40995</v>
      </c>
    </row>
    <row r="7" spans="2:9" x14ac:dyDescent="0.3">
      <c r="B7" s="445" t="s">
        <v>666</v>
      </c>
      <c r="C7" s="455" t="s">
        <v>667</v>
      </c>
      <c r="D7" s="455"/>
    </row>
    <row r="8" spans="2:9" x14ac:dyDescent="0.3">
      <c r="B8" s="445" t="s">
        <v>668</v>
      </c>
      <c r="C8" s="456" t="s">
        <v>669</v>
      </c>
      <c r="D8" s="457"/>
      <c r="E8" s="457"/>
      <c r="F8" s="458">
        <v>0.1</v>
      </c>
      <c r="G8" s="459"/>
      <c r="H8" s="459"/>
      <c r="I8" s="460"/>
    </row>
    <row r="9" spans="2:9" ht="42.75" customHeight="1" x14ac:dyDescent="0.3">
      <c r="B9" s="461" t="s">
        <v>11</v>
      </c>
      <c r="C9" s="462" t="s">
        <v>670</v>
      </c>
      <c r="D9" s="463">
        <v>7700</v>
      </c>
      <c r="E9" s="463">
        <v>3500</v>
      </c>
      <c r="F9" s="464">
        <v>3500</v>
      </c>
      <c r="G9" s="464">
        <v>700</v>
      </c>
      <c r="H9" s="464">
        <v>0</v>
      </c>
      <c r="I9" s="465">
        <f>SUM(E9:H9)</f>
        <v>7700</v>
      </c>
    </row>
    <row r="10" spans="2:9" ht="30.75" customHeight="1" x14ac:dyDescent="0.3">
      <c r="B10" s="466" t="s">
        <v>671</v>
      </c>
      <c r="C10" s="467" t="s">
        <v>672</v>
      </c>
      <c r="D10" s="457"/>
      <c r="E10" s="457"/>
      <c r="F10" s="458">
        <v>0.1</v>
      </c>
      <c r="G10" s="459">
        <f>F10</f>
        <v>0.1</v>
      </c>
      <c r="H10" s="459">
        <f t="shared" ref="H10" si="3">G10</f>
        <v>0.1</v>
      </c>
      <c r="I10" s="460"/>
    </row>
    <row r="11" spans="2:9" x14ac:dyDescent="0.3">
      <c r="B11" s="468" t="s">
        <v>20</v>
      </c>
      <c r="C11" s="469" t="s">
        <v>673</v>
      </c>
      <c r="D11" s="463">
        <v>8500</v>
      </c>
      <c r="E11" s="463">
        <v>1831.5</v>
      </c>
      <c r="F11" s="464">
        <f t="shared" ref="F11:H11" si="4">E11*(1+F10)</f>
        <v>2014.65</v>
      </c>
      <c r="G11" s="464">
        <f t="shared" si="4"/>
        <v>2216.1150000000002</v>
      </c>
      <c r="H11" s="464">
        <f t="shared" si="4"/>
        <v>2437.7265000000007</v>
      </c>
      <c r="I11" s="465">
        <f>SUM(E11:H11)</f>
        <v>8499.9915000000001</v>
      </c>
    </row>
    <row r="12" spans="2:9" x14ac:dyDescent="0.3">
      <c r="B12" s="466" t="s">
        <v>671</v>
      </c>
      <c r="C12" s="467" t="s">
        <v>672</v>
      </c>
      <c r="D12" s="457"/>
      <c r="E12" s="457"/>
      <c r="F12" s="458">
        <v>0.1</v>
      </c>
      <c r="G12" s="459">
        <f>F12</f>
        <v>0.1</v>
      </c>
      <c r="H12" s="459">
        <f t="shared" ref="H12" si="5">G12</f>
        <v>0.1</v>
      </c>
      <c r="I12" s="460"/>
    </row>
    <row r="13" spans="2:9" ht="28.8" x14ac:dyDescent="0.3">
      <c r="B13" s="468" t="s">
        <v>290</v>
      </c>
      <c r="C13" s="469" t="s">
        <v>674</v>
      </c>
      <c r="D13" s="463">
        <v>12000</v>
      </c>
      <c r="E13" s="463">
        <v>2585.65</v>
      </c>
      <c r="F13" s="464">
        <f t="shared" ref="F13:H13" si="6">E13*(1+F12)</f>
        <v>2844.2150000000001</v>
      </c>
      <c r="G13" s="464">
        <f t="shared" si="6"/>
        <v>3128.6365000000005</v>
      </c>
      <c r="H13" s="464">
        <f t="shared" si="6"/>
        <v>3441.5001500000008</v>
      </c>
      <c r="I13" s="465">
        <f>SUM(E13:H13)</f>
        <v>12000.001650000002</v>
      </c>
    </row>
    <row r="14" spans="2:9" ht="30.75" customHeight="1" x14ac:dyDescent="0.3">
      <c r="B14" s="466" t="s">
        <v>671</v>
      </c>
      <c r="C14" s="467" t="s">
        <v>672</v>
      </c>
      <c r="D14" s="457"/>
      <c r="E14" s="457"/>
      <c r="F14" s="458">
        <v>0.1</v>
      </c>
      <c r="G14" s="459">
        <f>F14</f>
        <v>0.1</v>
      </c>
      <c r="H14" s="459">
        <f t="shared" ref="H14" si="7">G14</f>
        <v>0.1</v>
      </c>
      <c r="I14" s="460"/>
    </row>
    <row r="15" spans="2:9" ht="30.75" customHeight="1" x14ac:dyDescent="0.3">
      <c r="B15" s="470" t="s">
        <v>23</v>
      </c>
      <c r="C15" s="469" t="s">
        <v>675</v>
      </c>
      <c r="D15" s="463">
        <v>2800</v>
      </c>
      <c r="E15" s="463">
        <v>603.4</v>
      </c>
      <c r="F15" s="464">
        <f>E15*(1+F14)</f>
        <v>663.74</v>
      </c>
      <c r="G15" s="464">
        <f>F15*(1+G14)</f>
        <v>730.11400000000003</v>
      </c>
      <c r="H15" s="464">
        <f>G15*(1+H14)</f>
        <v>803.12540000000013</v>
      </c>
      <c r="I15" s="465">
        <f>SUM(E15:H15)</f>
        <v>2800.3793999999998</v>
      </c>
    </row>
    <row r="16" spans="2:9" ht="30.75" customHeight="1" x14ac:dyDescent="0.3">
      <c r="B16" s="466" t="s">
        <v>671</v>
      </c>
      <c r="C16" s="467" t="s">
        <v>672</v>
      </c>
      <c r="D16" s="457"/>
      <c r="E16" s="457"/>
      <c r="F16" s="458">
        <v>0.1</v>
      </c>
      <c r="G16" s="459">
        <f>F16</f>
        <v>0.1</v>
      </c>
      <c r="H16" s="459">
        <f t="shared" ref="H16" si="8">G16</f>
        <v>0.1</v>
      </c>
      <c r="I16" s="460"/>
    </row>
    <row r="17" spans="2:9" ht="30.75" customHeight="1" x14ac:dyDescent="0.3">
      <c r="B17" s="470" t="s">
        <v>214</v>
      </c>
      <c r="C17" s="471" t="s">
        <v>676</v>
      </c>
      <c r="D17" s="463">
        <v>20000</v>
      </c>
      <c r="E17" s="463">
        <v>4309.42</v>
      </c>
      <c r="F17" s="464">
        <f t="shared" ref="F17:H17" si="9">E17*(1+F16)</f>
        <v>4740.3620000000001</v>
      </c>
      <c r="G17" s="464">
        <f t="shared" si="9"/>
        <v>5214.3982000000005</v>
      </c>
      <c r="H17" s="464">
        <f t="shared" si="9"/>
        <v>5735.8380200000011</v>
      </c>
      <c r="I17" s="465">
        <f>SUM(E17:H17)</f>
        <v>20000.018219999998</v>
      </c>
    </row>
    <row r="18" spans="2:9" ht="30.75" customHeight="1" x14ac:dyDescent="0.3">
      <c r="B18" s="466" t="s">
        <v>671</v>
      </c>
      <c r="C18" s="467" t="s">
        <v>672</v>
      </c>
      <c r="D18" s="472"/>
      <c r="E18" s="457"/>
      <c r="F18" s="458">
        <v>0.1</v>
      </c>
      <c r="G18" s="459">
        <f>F18</f>
        <v>0.1</v>
      </c>
      <c r="H18" s="459">
        <f t="shared" ref="H18" si="10">G18</f>
        <v>0.1</v>
      </c>
      <c r="I18" s="460"/>
    </row>
    <row r="19" spans="2:9" ht="30.75" customHeight="1" x14ac:dyDescent="0.3">
      <c r="B19" s="470" t="s">
        <v>225</v>
      </c>
      <c r="C19" s="471" t="s">
        <v>677</v>
      </c>
      <c r="D19" s="463">
        <v>15000</v>
      </c>
      <c r="E19" s="463">
        <v>3232.06</v>
      </c>
      <c r="F19" s="464">
        <f t="shared" ref="F19:H19" si="11">E19*(1+F18)</f>
        <v>3555.2660000000001</v>
      </c>
      <c r="G19" s="464">
        <f t="shared" si="11"/>
        <v>3910.7926000000002</v>
      </c>
      <c r="H19" s="464">
        <f t="shared" si="11"/>
        <v>4301.8718600000002</v>
      </c>
      <c r="I19" s="465">
        <f>SUM(E19:H19)</f>
        <v>14999.990460000001</v>
      </c>
    </row>
    <row r="20" spans="2:9" ht="30.75" customHeight="1" x14ac:dyDescent="0.3">
      <c r="B20" s="466" t="s">
        <v>671</v>
      </c>
      <c r="C20" s="467" t="s">
        <v>672</v>
      </c>
      <c r="D20" s="457"/>
      <c r="E20" s="457"/>
      <c r="F20" s="458">
        <v>0.1</v>
      </c>
      <c r="G20" s="459">
        <f>F20</f>
        <v>0.1</v>
      </c>
      <c r="H20" s="459">
        <f t="shared" ref="H20" si="12">G20</f>
        <v>0.1</v>
      </c>
      <c r="I20" s="460"/>
    </row>
    <row r="21" spans="2:9" ht="30.75" customHeight="1" x14ac:dyDescent="0.3">
      <c r="B21" s="470" t="s">
        <v>237</v>
      </c>
      <c r="C21" s="471" t="s">
        <v>678</v>
      </c>
      <c r="D21" s="463">
        <v>10000</v>
      </c>
      <c r="E21" s="463">
        <v>2154.71</v>
      </c>
      <c r="F21" s="464">
        <f t="shared" ref="F21:H21" si="13">E21*(1+F20)</f>
        <v>2370.181</v>
      </c>
      <c r="G21" s="464">
        <f t="shared" si="13"/>
        <v>2607.1991000000003</v>
      </c>
      <c r="H21" s="464">
        <f t="shared" si="13"/>
        <v>2867.9190100000005</v>
      </c>
      <c r="I21" s="465">
        <f>SUM(E21:H21)</f>
        <v>10000.009109999999</v>
      </c>
    </row>
    <row r="22" spans="2:9" ht="30.75" customHeight="1" x14ac:dyDescent="0.3">
      <c r="B22" s="466" t="s">
        <v>671</v>
      </c>
      <c r="C22" s="467" t="s">
        <v>672</v>
      </c>
      <c r="D22" s="457"/>
      <c r="E22" s="457"/>
      <c r="F22" s="458">
        <v>0.1</v>
      </c>
      <c r="G22" s="459">
        <f>F22</f>
        <v>0.1</v>
      </c>
      <c r="H22" s="459">
        <f t="shared" ref="H22" si="14">G22</f>
        <v>0.1</v>
      </c>
      <c r="I22" s="460"/>
    </row>
    <row r="23" spans="2:9" ht="30.75" customHeight="1" x14ac:dyDescent="0.3">
      <c r="B23" s="470" t="s">
        <v>249</v>
      </c>
      <c r="C23" s="471" t="s">
        <v>679</v>
      </c>
      <c r="D23" s="463">
        <v>8000</v>
      </c>
      <c r="E23" s="463">
        <v>1723.77</v>
      </c>
      <c r="F23" s="464">
        <f t="shared" ref="F23:H23" si="15">E23*(1+F22)</f>
        <v>1896.1470000000002</v>
      </c>
      <c r="G23" s="464">
        <f t="shared" si="15"/>
        <v>2085.7617000000005</v>
      </c>
      <c r="H23" s="464">
        <f t="shared" si="15"/>
        <v>2294.3378700000007</v>
      </c>
      <c r="I23" s="465">
        <f>SUM(E23:H23)</f>
        <v>8000.0165700000016</v>
      </c>
    </row>
    <row r="24" spans="2:9" ht="30.75" customHeight="1" x14ac:dyDescent="0.3">
      <c r="B24" s="466" t="s">
        <v>671</v>
      </c>
      <c r="C24" s="467" t="s">
        <v>672</v>
      </c>
      <c r="D24" s="457"/>
      <c r="E24" s="457"/>
      <c r="F24" s="458">
        <v>0.1</v>
      </c>
      <c r="G24" s="459">
        <f>F24</f>
        <v>0.1</v>
      </c>
      <c r="H24" s="459">
        <f t="shared" ref="H24" si="16">G24</f>
        <v>0.1</v>
      </c>
      <c r="I24" s="460"/>
    </row>
    <row r="25" spans="2:9" ht="30.75" customHeight="1" x14ac:dyDescent="0.3">
      <c r="B25" s="470" t="s">
        <v>263</v>
      </c>
      <c r="C25" s="471" t="s">
        <v>680</v>
      </c>
      <c r="D25" s="463">
        <v>2300</v>
      </c>
      <c r="E25" s="463">
        <v>495.58</v>
      </c>
      <c r="F25" s="464">
        <f t="shared" ref="F25:H25" si="17">E25*(1+F24)</f>
        <v>545.13800000000003</v>
      </c>
      <c r="G25" s="464">
        <f t="shared" si="17"/>
        <v>599.65180000000009</v>
      </c>
      <c r="H25" s="464">
        <f t="shared" si="17"/>
        <v>659.61698000000013</v>
      </c>
      <c r="I25" s="465">
        <f>SUM(E25:H25)</f>
        <v>2299.9867800000002</v>
      </c>
    </row>
    <row r="26" spans="2:9" ht="30.75" customHeight="1" x14ac:dyDescent="0.3">
      <c r="B26" s="466" t="s">
        <v>671</v>
      </c>
      <c r="C26" s="467" t="s">
        <v>672</v>
      </c>
      <c r="D26" s="457"/>
      <c r="E26" s="457"/>
      <c r="F26" s="458">
        <v>0.1</v>
      </c>
      <c r="G26" s="459">
        <f>F26</f>
        <v>0.1</v>
      </c>
      <c r="H26" s="459">
        <f t="shared" ref="H26" si="18">G26</f>
        <v>0.1</v>
      </c>
      <c r="I26" s="460"/>
    </row>
    <row r="27" spans="2:9" ht="30.75" customHeight="1" x14ac:dyDescent="0.3">
      <c r="B27" s="470" t="s">
        <v>275</v>
      </c>
      <c r="C27" s="471" t="s">
        <v>681</v>
      </c>
      <c r="D27" s="463">
        <v>120</v>
      </c>
      <c r="E27" s="463">
        <v>25.86</v>
      </c>
      <c r="F27" s="464">
        <f t="shared" ref="F27:H27" si="19">E27*(1+F26)</f>
        <v>28.446000000000002</v>
      </c>
      <c r="G27" s="464">
        <f t="shared" si="19"/>
        <v>31.290600000000005</v>
      </c>
      <c r="H27" s="464">
        <f t="shared" si="19"/>
        <v>34.419660000000007</v>
      </c>
      <c r="I27" s="465">
        <f>SUM(E27:H27)</f>
        <v>120.01626</v>
      </c>
    </row>
    <row r="28" spans="2:9" x14ac:dyDescent="0.3">
      <c r="B28" s="473"/>
      <c r="D28" s="474"/>
      <c r="E28" s="474"/>
      <c r="F28" s="475"/>
      <c r="G28" s="475"/>
      <c r="H28" s="475"/>
      <c r="I28" s="476"/>
    </row>
    <row r="29" spans="2:9" x14ac:dyDescent="0.3">
      <c r="B29" s="473"/>
      <c r="D29" s="474"/>
      <c r="E29" s="474"/>
      <c r="F29" s="475"/>
      <c r="G29" s="475"/>
      <c r="H29" s="475"/>
      <c r="I29" s="476"/>
    </row>
    <row r="30" spans="2:9" x14ac:dyDescent="0.3">
      <c r="B30" s="445" t="s">
        <v>682</v>
      </c>
    </row>
    <row r="31" spans="2:9" x14ac:dyDescent="0.3">
      <c r="B31" s="442" t="s">
        <v>683</v>
      </c>
      <c r="D31" s="474">
        <v>0</v>
      </c>
      <c r="E31" s="474">
        <v>0</v>
      </c>
      <c r="F31" s="477">
        <f>E31</f>
        <v>0</v>
      </c>
      <c r="G31" s="477">
        <f t="shared" ref="G31:H31" si="20">F31</f>
        <v>0</v>
      </c>
      <c r="H31" s="477">
        <f t="shared" si="20"/>
        <v>0</v>
      </c>
      <c r="I31" s="478">
        <f t="shared" ref="I31:I44" si="21">SUM(D31:H31)</f>
        <v>0</v>
      </c>
    </row>
    <row r="32" spans="2:9" x14ac:dyDescent="0.3">
      <c r="B32" s="442" t="s">
        <v>684</v>
      </c>
      <c r="D32" s="474"/>
      <c r="E32" s="474"/>
      <c r="F32" s="477">
        <f t="shared" ref="F32:H44" si="22">E32</f>
        <v>0</v>
      </c>
      <c r="G32" s="477">
        <f t="shared" si="22"/>
        <v>0</v>
      </c>
      <c r="H32" s="477">
        <f t="shared" si="22"/>
        <v>0</v>
      </c>
      <c r="I32" s="478">
        <f t="shared" si="21"/>
        <v>0</v>
      </c>
    </row>
    <row r="33" spans="2:9" x14ac:dyDescent="0.3">
      <c r="B33" s="442" t="s">
        <v>685</v>
      </c>
      <c r="D33" s="474"/>
      <c r="E33" s="474"/>
      <c r="F33" s="477">
        <f t="shared" si="22"/>
        <v>0</v>
      </c>
      <c r="G33" s="477">
        <f t="shared" si="22"/>
        <v>0</v>
      </c>
      <c r="H33" s="477">
        <f t="shared" si="22"/>
        <v>0</v>
      </c>
      <c r="I33" s="478">
        <f t="shared" si="21"/>
        <v>0</v>
      </c>
    </row>
    <row r="34" spans="2:9" x14ac:dyDescent="0.3">
      <c r="B34" s="455" t="s">
        <v>686</v>
      </c>
      <c r="D34" s="474"/>
      <c r="E34" s="474"/>
      <c r="F34" s="477">
        <f t="shared" si="22"/>
        <v>0</v>
      </c>
      <c r="G34" s="477">
        <f t="shared" si="22"/>
        <v>0</v>
      </c>
      <c r="H34" s="477">
        <f t="shared" si="22"/>
        <v>0</v>
      </c>
      <c r="I34" s="478">
        <f t="shared" si="21"/>
        <v>0</v>
      </c>
    </row>
    <row r="35" spans="2:9" x14ac:dyDescent="0.3">
      <c r="B35" s="455" t="s">
        <v>686</v>
      </c>
      <c r="D35" s="474"/>
      <c r="E35" s="474"/>
      <c r="F35" s="477">
        <f t="shared" si="22"/>
        <v>0</v>
      </c>
      <c r="G35" s="477">
        <f t="shared" si="22"/>
        <v>0</v>
      </c>
      <c r="H35" s="477">
        <f t="shared" si="22"/>
        <v>0</v>
      </c>
      <c r="I35" s="478">
        <f t="shared" si="21"/>
        <v>0</v>
      </c>
    </row>
    <row r="36" spans="2:9" x14ac:dyDescent="0.3">
      <c r="B36" s="455" t="s">
        <v>686</v>
      </c>
      <c r="D36" s="474"/>
      <c r="E36" s="474"/>
      <c r="F36" s="477">
        <f t="shared" si="22"/>
        <v>0</v>
      </c>
      <c r="G36" s="477">
        <f t="shared" si="22"/>
        <v>0</v>
      </c>
      <c r="H36" s="477">
        <f t="shared" si="22"/>
        <v>0</v>
      </c>
      <c r="I36" s="478">
        <f t="shared" si="21"/>
        <v>0</v>
      </c>
    </row>
    <row r="37" spans="2:9" x14ac:dyDescent="0.3">
      <c r="B37" s="455" t="s">
        <v>686</v>
      </c>
      <c r="D37" s="474"/>
      <c r="E37" s="474"/>
      <c r="F37" s="477">
        <f t="shared" si="22"/>
        <v>0</v>
      </c>
      <c r="G37" s="477">
        <f t="shared" si="22"/>
        <v>0</v>
      </c>
      <c r="H37" s="477">
        <f t="shared" si="22"/>
        <v>0</v>
      </c>
      <c r="I37" s="478">
        <f t="shared" si="21"/>
        <v>0</v>
      </c>
    </row>
    <row r="38" spans="2:9" x14ac:dyDescent="0.3">
      <c r="B38" s="455" t="s">
        <v>686</v>
      </c>
      <c r="D38" s="474"/>
      <c r="E38" s="474"/>
      <c r="F38" s="477">
        <f t="shared" si="22"/>
        <v>0</v>
      </c>
      <c r="G38" s="477">
        <f t="shared" si="22"/>
        <v>0</v>
      </c>
      <c r="H38" s="477">
        <f t="shared" si="22"/>
        <v>0</v>
      </c>
      <c r="I38" s="478">
        <f t="shared" si="21"/>
        <v>0</v>
      </c>
    </row>
    <row r="39" spans="2:9" x14ac:dyDescent="0.3">
      <c r="B39" s="455" t="s">
        <v>686</v>
      </c>
      <c r="D39" s="474"/>
      <c r="E39" s="474"/>
      <c r="F39" s="477">
        <f t="shared" si="22"/>
        <v>0</v>
      </c>
      <c r="G39" s="477">
        <f t="shared" si="22"/>
        <v>0</v>
      </c>
      <c r="H39" s="477">
        <f t="shared" si="22"/>
        <v>0</v>
      </c>
      <c r="I39" s="478">
        <f t="shared" si="21"/>
        <v>0</v>
      </c>
    </row>
    <row r="40" spans="2:9" x14ac:dyDescent="0.3">
      <c r="B40" s="455" t="s">
        <v>686</v>
      </c>
      <c r="D40" s="474"/>
      <c r="E40" s="474"/>
      <c r="F40" s="477">
        <f t="shared" si="22"/>
        <v>0</v>
      </c>
      <c r="G40" s="477">
        <f t="shared" si="22"/>
        <v>0</v>
      </c>
      <c r="H40" s="477">
        <f t="shared" si="22"/>
        <v>0</v>
      </c>
      <c r="I40" s="478">
        <f t="shared" si="21"/>
        <v>0</v>
      </c>
    </row>
    <row r="41" spans="2:9" x14ac:dyDescent="0.3">
      <c r="B41" s="455" t="s">
        <v>686</v>
      </c>
      <c r="D41" s="474"/>
      <c r="E41" s="474"/>
      <c r="F41" s="477">
        <f t="shared" si="22"/>
        <v>0</v>
      </c>
      <c r="G41" s="477">
        <f t="shared" si="22"/>
        <v>0</v>
      </c>
      <c r="H41" s="477">
        <f t="shared" si="22"/>
        <v>0</v>
      </c>
      <c r="I41" s="478">
        <f t="shared" si="21"/>
        <v>0</v>
      </c>
    </row>
    <row r="42" spans="2:9" x14ac:dyDescent="0.3">
      <c r="B42" s="455" t="s">
        <v>686</v>
      </c>
      <c r="D42" s="474"/>
      <c r="E42" s="474"/>
      <c r="F42" s="477">
        <f t="shared" si="22"/>
        <v>0</v>
      </c>
      <c r="G42" s="477">
        <f t="shared" si="22"/>
        <v>0</v>
      </c>
      <c r="H42" s="477">
        <f t="shared" si="22"/>
        <v>0</v>
      </c>
      <c r="I42" s="478">
        <f t="shared" si="21"/>
        <v>0</v>
      </c>
    </row>
    <row r="43" spans="2:9" x14ac:dyDescent="0.3">
      <c r="B43" s="455" t="s">
        <v>686</v>
      </c>
      <c r="D43" s="474"/>
      <c r="E43" s="474"/>
      <c r="F43" s="477">
        <f t="shared" si="22"/>
        <v>0</v>
      </c>
      <c r="G43" s="477">
        <f t="shared" si="22"/>
        <v>0</v>
      </c>
      <c r="H43" s="477">
        <f t="shared" si="22"/>
        <v>0</v>
      </c>
      <c r="I43" s="478">
        <f t="shared" si="21"/>
        <v>0</v>
      </c>
    </row>
    <row r="44" spans="2:9" x14ac:dyDescent="0.3">
      <c r="B44" s="442" t="s">
        <v>687</v>
      </c>
      <c r="D44" s="474"/>
      <c r="E44" s="474"/>
      <c r="F44" s="477">
        <f t="shared" si="22"/>
        <v>0</v>
      </c>
      <c r="G44" s="477">
        <f t="shared" si="22"/>
        <v>0</v>
      </c>
      <c r="H44" s="477">
        <f t="shared" si="22"/>
        <v>0</v>
      </c>
      <c r="I44" s="478">
        <f t="shared" si="21"/>
        <v>0</v>
      </c>
    </row>
    <row r="48" spans="2:9" x14ac:dyDescent="0.3">
      <c r="E48" s="479"/>
      <c r="F48" s="479"/>
      <c r="G48" s="479"/>
      <c r="H48" s="479"/>
    </row>
    <row r="49" spans="2:4" x14ac:dyDescent="0.3">
      <c r="B49" s="480" t="s">
        <v>688</v>
      </c>
    </row>
    <row r="50" spans="2:4" x14ac:dyDescent="0.3">
      <c r="B50" s="481"/>
      <c r="C50" s="482"/>
      <c r="D50" s="482"/>
    </row>
    <row r="51" spans="2:4" x14ac:dyDescent="0.3">
      <c r="B51" s="481" t="s">
        <v>689</v>
      </c>
      <c r="C51" s="483"/>
      <c r="D51" s="483">
        <f>NPV([5]Param!D4,E5:H5)+D5</f>
        <v>161147.03033186443</v>
      </c>
    </row>
    <row r="52" spans="2:4" x14ac:dyDescent="0.3">
      <c r="B52" s="481" t="s">
        <v>690</v>
      </c>
      <c r="D52" s="474">
        <f>COUNTIF(D6:H6,"&lt;=0")</f>
        <v>0</v>
      </c>
    </row>
    <row r="53" spans="2:4" x14ac:dyDescent="0.3">
      <c r="B53" s="481" t="s">
        <v>691</v>
      </c>
      <c r="C53" s="482"/>
      <c r="D53" s="484">
        <f>SUM(E5:H5)/-D5</f>
        <v>-1.0000047436935895</v>
      </c>
    </row>
  </sheetData>
  <mergeCells count="2">
    <mergeCell ref="B2:C2"/>
    <mergeCell ref="D2:H2"/>
  </mergeCells>
  <pageMargins left="0.511811024" right="0.511811024" top="0.78740157499999996" bottom="0.78740157499999996" header="0.31496062000000002" footer="0.31496062000000002"/>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4CC35-C58E-4091-93A7-7BB34F66168B}">
  <sheetPr>
    <tabColor theme="3" tint="0.59999389629810485"/>
  </sheetPr>
  <dimension ref="B2:I59"/>
  <sheetViews>
    <sheetView workbookViewId="0">
      <selection sqref="A1:XFD1048576"/>
    </sheetView>
  </sheetViews>
  <sheetFormatPr defaultColWidth="9.33203125" defaultRowHeight="14.4" x14ac:dyDescent="0.3"/>
  <cols>
    <col min="1" max="1" width="2.6640625" style="442" customWidth="1"/>
    <col min="2" max="2" width="41.44140625" style="442" customWidth="1"/>
    <col min="3" max="3" width="39.33203125" style="442" customWidth="1"/>
    <col min="4" max="4" width="13.6640625" style="442" bestFit="1" customWidth="1"/>
    <col min="5" max="5" width="13.5546875" style="442" customWidth="1"/>
    <col min="6" max="8" width="13.6640625" style="442" bestFit="1" customWidth="1"/>
    <col min="9" max="9" width="12.5546875" style="492" bestFit="1" customWidth="1"/>
    <col min="10" max="16384" width="9.33203125" style="442"/>
  </cols>
  <sheetData>
    <row r="2" spans="2:9" x14ac:dyDescent="0.3">
      <c r="B2" s="439" t="str">
        <f>[5]Orcado!B2</f>
        <v>Identificação do Projeto</v>
      </c>
      <c r="C2" s="439"/>
      <c r="D2" s="485"/>
      <c r="E2" s="486" t="s">
        <v>660</v>
      </c>
      <c r="F2" s="486"/>
      <c r="G2" s="486"/>
      <c r="H2" s="486"/>
      <c r="I2" s="487"/>
    </row>
    <row r="3" spans="2:9" x14ac:dyDescent="0.3">
      <c r="B3" s="445" t="s">
        <v>661</v>
      </c>
      <c r="C3" s="488" t="str">
        <f>[5]Param!C17</f>
        <v>Cannoli Intelligence</v>
      </c>
      <c r="D3" s="485"/>
      <c r="E3" s="446">
        <f>[5]Orcado!E3</f>
        <v>45884</v>
      </c>
      <c r="F3" s="446">
        <f>[5]Orcado!F3</f>
        <v>45915</v>
      </c>
      <c r="G3" s="446">
        <f>[5]Orcado!G3</f>
        <v>45945</v>
      </c>
      <c r="H3" s="446">
        <f>[5]Orcado!H3</f>
        <v>45976</v>
      </c>
      <c r="I3" s="489" t="s">
        <v>109</v>
      </c>
    </row>
    <row r="4" spans="2:9" x14ac:dyDescent="0.3">
      <c r="B4" s="445" t="s">
        <v>662</v>
      </c>
      <c r="C4" s="490" t="str">
        <f>[5]Param!C19</f>
        <v>FECAP</v>
      </c>
      <c r="D4" s="450">
        <v>0</v>
      </c>
      <c r="E4" s="450">
        <v>1</v>
      </c>
      <c r="F4" s="450">
        <f>E4+1</f>
        <v>2</v>
      </c>
      <c r="G4" s="450">
        <f t="shared" ref="G4:H4" si="0">F4+1</f>
        <v>3</v>
      </c>
      <c r="H4" s="450">
        <f t="shared" si="0"/>
        <v>4</v>
      </c>
      <c r="I4" s="487"/>
    </row>
    <row r="5" spans="2:9" x14ac:dyDescent="0.3">
      <c r="B5" s="455" t="s">
        <v>692</v>
      </c>
      <c r="D5" s="453">
        <f>SUM(D9+D11+D13+D15+D17+D19+D21+D23+D25+D27)</f>
        <v>92333</v>
      </c>
      <c r="E5" s="453">
        <f>SUM(E37:E50)+E9+E11+E13+E15+E17+E19+E21+E23+E25+E27</f>
        <v>19895.07</v>
      </c>
      <c r="F5" s="453">
        <f>SUM(F9+F11+F13+F15+F17+F19+F21+F23+F25+F27)</f>
        <v>21884.577000000005</v>
      </c>
      <c r="G5" s="453">
        <f>SUM(G9+G11+G13+G15+G17+G19+G21+G23+G25+G27)</f>
        <v>24073.034700000004</v>
      </c>
      <c r="H5" s="453">
        <f>SUM(H9+H11+H13+H15+H17+H19+H21+H23+H25+H27)</f>
        <v>26480.338170000006</v>
      </c>
      <c r="I5" s="491">
        <f>SUM(E5:H5)</f>
        <v>92333.019870000018</v>
      </c>
    </row>
    <row r="6" spans="2:9" x14ac:dyDescent="0.3">
      <c r="B6" s="455" t="s">
        <v>664</v>
      </c>
      <c r="D6" s="453">
        <f>D5</f>
        <v>92333</v>
      </c>
      <c r="E6" s="453">
        <f>D6+E5</f>
        <v>112228.07</v>
      </c>
      <c r="F6" s="453">
        <f>E6+F5</f>
        <v>134112.647</v>
      </c>
      <c r="G6" s="453">
        <f t="shared" ref="G6:H6" si="1">F6+G5</f>
        <v>158185.68170000002</v>
      </c>
      <c r="H6" s="453">
        <f t="shared" si="1"/>
        <v>184666.01987000002</v>
      </c>
    </row>
    <row r="7" spans="2:9" x14ac:dyDescent="0.3">
      <c r="B7" s="445" t="s">
        <v>693</v>
      </c>
      <c r="C7" s="455" t="s">
        <v>667</v>
      </c>
      <c r="D7" s="455"/>
    </row>
    <row r="8" spans="2:9" x14ac:dyDescent="0.3">
      <c r="B8" s="445" t="s">
        <v>668</v>
      </c>
      <c r="C8" s="493"/>
      <c r="D8" s="457"/>
      <c r="E8" s="457"/>
      <c r="F8" s="457">
        <v>0.1</v>
      </c>
      <c r="G8" s="457">
        <v>0.1</v>
      </c>
      <c r="H8" s="457">
        <v>0.1</v>
      </c>
      <c r="I8" s="494"/>
    </row>
    <row r="9" spans="2:9" ht="43.2" x14ac:dyDescent="0.3">
      <c r="B9" s="495" t="str">
        <f>[5]Orcado!B9</f>
        <v>Iniciação</v>
      </c>
      <c r="C9" s="496" t="s">
        <v>670</v>
      </c>
      <c r="D9" s="463">
        <v>8008</v>
      </c>
      <c r="E9" s="463">
        <v>1725.49</v>
      </c>
      <c r="F9" s="464">
        <f t="shared" ref="F9:H9" si="2">E9*(1+F8)</f>
        <v>1898.0390000000002</v>
      </c>
      <c r="G9" s="464">
        <f t="shared" si="2"/>
        <v>2087.8429000000006</v>
      </c>
      <c r="H9" s="464">
        <f t="shared" si="2"/>
        <v>2296.6271900000006</v>
      </c>
      <c r="I9" s="465">
        <f>SUM(E9:H9)</f>
        <v>8007.9990900000012</v>
      </c>
    </row>
    <row r="10" spans="2:9" x14ac:dyDescent="0.3">
      <c r="B10" s="497"/>
      <c r="C10" s="493"/>
      <c r="D10" s="457"/>
      <c r="E10" s="457"/>
      <c r="F10" s="458">
        <v>0.1</v>
      </c>
      <c r="G10" s="458">
        <v>0.1</v>
      </c>
      <c r="H10" s="458">
        <v>0.1</v>
      </c>
      <c r="I10" s="494"/>
    </row>
    <row r="11" spans="2:9" ht="43.2" x14ac:dyDescent="0.3">
      <c r="B11" s="470" t="str">
        <f>[5]Orcado!B11</f>
        <v>Planejamento</v>
      </c>
      <c r="C11" s="498" t="s">
        <v>673</v>
      </c>
      <c r="D11" s="463">
        <v>9010</v>
      </c>
      <c r="E11" s="463">
        <v>1941.39</v>
      </c>
      <c r="F11" s="464">
        <f>E11*(1+F10)</f>
        <v>2135.5290000000005</v>
      </c>
      <c r="G11" s="464">
        <f t="shared" ref="G11:H11" si="3">F11*(1+G10)</f>
        <v>2349.0819000000006</v>
      </c>
      <c r="H11" s="464">
        <f t="shared" si="3"/>
        <v>2583.9900900000007</v>
      </c>
      <c r="I11" s="465">
        <f>SUM(E11:H11)</f>
        <v>9009.9909900000021</v>
      </c>
    </row>
    <row r="12" spans="2:9" x14ac:dyDescent="0.3">
      <c r="B12" s="497"/>
      <c r="C12" s="493"/>
      <c r="D12" s="457"/>
      <c r="E12" s="457"/>
      <c r="F12" s="458">
        <v>0.1</v>
      </c>
      <c r="G12" s="459">
        <f>F12</f>
        <v>0.1</v>
      </c>
      <c r="H12" s="459">
        <f t="shared" ref="H12" si="4">G12</f>
        <v>0.1</v>
      </c>
      <c r="I12" s="494"/>
    </row>
    <row r="13" spans="2:9" ht="57.6" x14ac:dyDescent="0.3">
      <c r="B13" s="470" t="s">
        <v>290</v>
      </c>
      <c r="C13" s="498" t="s">
        <v>674</v>
      </c>
      <c r="D13" s="463">
        <v>12840</v>
      </c>
      <c r="E13" s="463">
        <v>2766.65</v>
      </c>
      <c r="F13" s="464">
        <f t="shared" ref="F13:H13" si="5">E13*(1+F12)</f>
        <v>3043.3150000000005</v>
      </c>
      <c r="G13" s="464">
        <f t="shared" si="5"/>
        <v>3347.6465000000007</v>
      </c>
      <c r="H13" s="464">
        <f t="shared" si="5"/>
        <v>3682.4111500000013</v>
      </c>
      <c r="I13" s="465">
        <f>SUM(E13:H13)</f>
        <v>12840.022650000003</v>
      </c>
    </row>
    <row r="14" spans="2:9" x14ac:dyDescent="0.3">
      <c r="B14" s="497"/>
      <c r="C14" s="493"/>
      <c r="D14" s="457"/>
      <c r="E14" s="457"/>
      <c r="F14" s="458">
        <v>0.1</v>
      </c>
      <c r="G14" s="459">
        <f>F14</f>
        <v>0.1</v>
      </c>
      <c r="H14" s="459">
        <f t="shared" ref="H14" si="6">G14</f>
        <v>0.1</v>
      </c>
      <c r="I14" s="494"/>
    </row>
    <row r="15" spans="2:9" ht="57.6" x14ac:dyDescent="0.3">
      <c r="B15" s="470" t="s">
        <v>23</v>
      </c>
      <c r="C15" s="498" t="s">
        <v>675</v>
      </c>
      <c r="D15" s="463">
        <v>2940</v>
      </c>
      <c r="E15" s="463">
        <v>633.48</v>
      </c>
      <c r="F15" s="464">
        <f t="shared" ref="F15:H15" si="7">E15*(1+F14)</f>
        <v>696.82800000000009</v>
      </c>
      <c r="G15" s="464">
        <f t="shared" si="7"/>
        <v>766.51080000000013</v>
      </c>
      <c r="H15" s="464">
        <f t="shared" si="7"/>
        <v>843.16188000000022</v>
      </c>
      <c r="I15" s="465">
        <f>SUM(E15:H15)</f>
        <v>2939.9806800000001</v>
      </c>
    </row>
    <row r="16" spans="2:9" x14ac:dyDescent="0.3">
      <c r="B16" s="497"/>
      <c r="C16" s="493"/>
      <c r="D16" s="457"/>
      <c r="E16" s="457"/>
      <c r="F16" s="458">
        <v>0.1</v>
      </c>
      <c r="G16" s="459">
        <f>F16</f>
        <v>0.1</v>
      </c>
      <c r="H16" s="459">
        <f t="shared" ref="H16" si="8">G16</f>
        <v>0.1</v>
      </c>
      <c r="I16" s="494"/>
    </row>
    <row r="17" spans="2:9" x14ac:dyDescent="0.3">
      <c r="B17" s="470" t="s">
        <v>214</v>
      </c>
      <c r="C17" s="499" t="s">
        <v>676</v>
      </c>
      <c r="D17" s="500">
        <v>21600</v>
      </c>
      <c r="E17" s="463">
        <v>4654.17</v>
      </c>
      <c r="F17" s="463">
        <f>E17*(1+F16)</f>
        <v>5119.5870000000004</v>
      </c>
      <c r="G17" s="463">
        <f>F17*(1+G16)</f>
        <v>5631.5457000000006</v>
      </c>
      <c r="H17" s="463">
        <f t="shared" ref="H17" si="9">G17*(1+H16)</f>
        <v>6194.7002700000012</v>
      </c>
      <c r="I17" s="465">
        <f>SUM(E17:H17)</f>
        <v>21600.002970000001</v>
      </c>
    </row>
    <row r="18" spans="2:9" x14ac:dyDescent="0.3">
      <c r="B18" s="497"/>
      <c r="C18" s="493"/>
      <c r="D18" s="457"/>
      <c r="E18" s="457"/>
      <c r="F18" s="458">
        <v>0.1</v>
      </c>
      <c r="G18" s="459">
        <f>F18</f>
        <v>0.1</v>
      </c>
      <c r="H18" s="459">
        <f t="shared" ref="H18" si="10">G18</f>
        <v>0.1</v>
      </c>
      <c r="I18" s="494"/>
    </row>
    <row r="19" spans="2:9" x14ac:dyDescent="0.3">
      <c r="B19" s="470" t="s">
        <v>225</v>
      </c>
      <c r="C19" s="499" t="s">
        <v>677</v>
      </c>
      <c r="D19" s="463">
        <v>16800</v>
      </c>
      <c r="E19" s="463">
        <v>3619.91</v>
      </c>
      <c r="F19" s="463">
        <f>E19*(1+F18)</f>
        <v>3981.9010000000003</v>
      </c>
      <c r="G19" s="463">
        <f>F19*(1+G18)</f>
        <v>4380.0911000000006</v>
      </c>
      <c r="H19" s="463">
        <f t="shared" ref="H19" si="11">G19*(1+H18)</f>
        <v>4818.1002100000014</v>
      </c>
      <c r="I19" s="465">
        <f>SUM(E19:H19)</f>
        <v>16800.00231</v>
      </c>
    </row>
    <row r="20" spans="2:9" x14ac:dyDescent="0.3">
      <c r="B20" s="497"/>
      <c r="C20" s="493"/>
      <c r="D20" s="457"/>
      <c r="E20" s="457"/>
      <c r="F20" s="458">
        <v>0.1</v>
      </c>
      <c r="G20" s="459">
        <f>F20</f>
        <v>0.1</v>
      </c>
      <c r="H20" s="459">
        <f t="shared" ref="H20" si="12">G20</f>
        <v>0.1</v>
      </c>
      <c r="I20" s="494"/>
    </row>
    <row r="21" spans="2:9" x14ac:dyDescent="0.3">
      <c r="B21" s="470" t="s">
        <v>237</v>
      </c>
      <c r="C21" s="499" t="s">
        <v>678</v>
      </c>
      <c r="D21" s="463">
        <v>11000</v>
      </c>
      <c r="E21" s="463">
        <v>2370.1799999999998</v>
      </c>
      <c r="F21" s="463">
        <f>E21*(1+F20)</f>
        <v>2607.1979999999999</v>
      </c>
      <c r="G21" s="463">
        <f>F21*(1+G20)</f>
        <v>2867.9178000000002</v>
      </c>
      <c r="H21" s="463">
        <f t="shared" ref="H21" si="13">G21*(1+H20)</f>
        <v>3154.7095800000006</v>
      </c>
      <c r="I21" s="465">
        <f>SUM(E21:H21)</f>
        <v>11000.005380000001</v>
      </c>
    </row>
    <row r="22" spans="2:9" x14ac:dyDescent="0.3">
      <c r="B22" s="497"/>
      <c r="C22" s="493"/>
      <c r="D22" s="457"/>
      <c r="E22" s="457"/>
      <c r="F22" s="458">
        <v>0.1</v>
      </c>
      <c r="G22" s="459">
        <f>F22</f>
        <v>0.1</v>
      </c>
      <c r="H22" s="459">
        <f t="shared" ref="H22" si="14">G22</f>
        <v>0.1</v>
      </c>
      <c r="I22" s="494"/>
    </row>
    <row r="23" spans="2:9" x14ac:dyDescent="0.3">
      <c r="B23" s="470" t="s">
        <v>249</v>
      </c>
      <c r="C23" s="499" t="s">
        <v>679</v>
      </c>
      <c r="D23" s="463">
        <v>7600</v>
      </c>
      <c r="E23" s="463">
        <v>1637.58</v>
      </c>
      <c r="F23" s="463">
        <f>E23*(1+F22)</f>
        <v>1801.338</v>
      </c>
      <c r="G23" s="463">
        <f>F23*(1+G22)</f>
        <v>1981.4718</v>
      </c>
      <c r="H23" s="463">
        <f t="shared" ref="H23" si="15">G23*(1+H22)</f>
        <v>2179.6189800000002</v>
      </c>
      <c r="I23" s="465">
        <f>SUM(E23:H23)</f>
        <v>7600.0087800000001</v>
      </c>
    </row>
    <row r="24" spans="2:9" x14ac:dyDescent="0.3">
      <c r="B24" s="497"/>
      <c r="C24" s="493"/>
      <c r="D24" s="457"/>
      <c r="E24" s="457"/>
      <c r="F24" s="458">
        <v>0.1</v>
      </c>
      <c r="G24" s="459">
        <f>F24</f>
        <v>0.1</v>
      </c>
      <c r="H24" s="459">
        <f t="shared" ref="H24" si="16">G24</f>
        <v>0.1</v>
      </c>
      <c r="I24" s="494"/>
    </row>
    <row r="25" spans="2:9" x14ac:dyDescent="0.3">
      <c r="B25" s="470" t="s">
        <v>263</v>
      </c>
      <c r="C25" s="499" t="s">
        <v>680</v>
      </c>
      <c r="D25" s="463">
        <v>2415</v>
      </c>
      <c r="E25" s="463">
        <v>520.36</v>
      </c>
      <c r="F25" s="463">
        <f>E25*(1+F24)</f>
        <v>572.39600000000007</v>
      </c>
      <c r="G25" s="463">
        <f>F25*(1+G24)</f>
        <v>629.63560000000018</v>
      </c>
      <c r="H25" s="463">
        <f t="shared" ref="H25" si="17">G25*(1+H24)</f>
        <v>692.59916000000021</v>
      </c>
      <c r="I25" s="465">
        <f>SUM(E25:H25)</f>
        <v>2414.9907600000006</v>
      </c>
    </row>
    <row r="26" spans="2:9" x14ac:dyDescent="0.3">
      <c r="B26" s="497"/>
      <c r="C26" s="493"/>
      <c r="D26" s="457"/>
      <c r="E26" s="457"/>
      <c r="F26" s="458">
        <v>0.1</v>
      </c>
      <c r="G26" s="459">
        <f>F26</f>
        <v>0.1</v>
      </c>
      <c r="H26" s="459">
        <f t="shared" ref="H26" si="18">G26</f>
        <v>0.1</v>
      </c>
      <c r="I26" s="494"/>
    </row>
    <row r="27" spans="2:9" x14ac:dyDescent="0.3">
      <c r="B27" s="470" t="s">
        <v>275</v>
      </c>
      <c r="C27" s="499" t="s">
        <v>681</v>
      </c>
      <c r="D27" s="463">
        <v>120</v>
      </c>
      <c r="E27" s="463">
        <v>25.86</v>
      </c>
      <c r="F27" s="463">
        <f>E27*(1+F26)</f>
        <v>28.446000000000002</v>
      </c>
      <c r="G27" s="463">
        <f>F27*(1+G26)</f>
        <v>31.290600000000005</v>
      </c>
      <c r="H27" s="463">
        <f t="shared" ref="H27" si="19">G27*(1+H26)</f>
        <v>34.419660000000007</v>
      </c>
      <c r="I27" s="465">
        <f>SUM(E27:H27)</f>
        <v>120.01626</v>
      </c>
    </row>
    <row r="28" spans="2:9" x14ac:dyDescent="0.3">
      <c r="B28" s="455"/>
      <c r="D28" s="474"/>
      <c r="E28" s="474"/>
      <c r="F28" s="474"/>
      <c r="G28" s="474"/>
      <c r="H28" s="474"/>
      <c r="I28" s="501"/>
    </row>
    <row r="29" spans="2:9" x14ac:dyDescent="0.3">
      <c r="B29" s="455"/>
      <c r="D29" s="474"/>
      <c r="E29" s="474"/>
      <c r="F29" s="474"/>
      <c r="G29" s="474"/>
      <c r="H29" s="474"/>
      <c r="I29" s="501"/>
    </row>
    <row r="30" spans="2:9" x14ac:dyDescent="0.3">
      <c r="B30" s="455"/>
      <c r="D30" s="474"/>
      <c r="E30" s="474"/>
      <c r="F30" s="474"/>
      <c r="G30" s="474"/>
      <c r="H30" s="474"/>
      <c r="I30" s="501"/>
    </row>
    <row r="31" spans="2:9" x14ac:dyDescent="0.3">
      <c r="B31" s="455"/>
      <c r="D31" s="474"/>
      <c r="E31" s="474"/>
      <c r="F31" s="474"/>
      <c r="G31" s="474"/>
      <c r="H31" s="474"/>
      <c r="I31" s="501"/>
    </row>
    <row r="32" spans="2:9" x14ac:dyDescent="0.3">
      <c r="B32" s="455"/>
      <c r="D32" s="474"/>
      <c r="E32" s="474"/>
      <c r="F32" s="474"/>
      <c r="G32" s="474"/>
      <c r="H32" s="474"/>
      <c r="I32" s="501"/>
    </row>
    <row r="33" spans="2:9" x14ac:dyDescent="0.3">
      <c r="B33" s="455"/>
      <c r="D33" s="474"/>
      <c r="E33" s="474"/>
      <c r="F33" s="474"/>
      <c r="G33" s="474"/>
      <c r="H33" s="474"/>
      <c r="I33" s="501"/>
    </row>
    <row r="34" spans="2:9" x14ac:dyDescent="0.3">
      <c r="B34" s="455"/>
      <c r="D34" s="474"/>
      <c r="E34" s="474"/>
      <c r="F34" s="474"/>
      <c r="G34" s="474"/>
      <c r="H34" s="474"/>
      <c r="I34" s="501"/>
    </row>
    <row r="35" spans="2:9" x14ac:dyDescent="0.3">
      <c r="B35" s="455"/>
      <c r="D35" s="474"/>
      <c r="E35" s="474"/>
      <c r="F35" s="474"/>
      <c r="G35" s="474"/>
      <c r="H35" s="474"/>
      <c r="I35" s="501"/>
    </row>
    <row r="36" spans="2:9" x14ac:dyDescent="0.3">
      <c r="B36" s="445" t="s">
        <v>682</v>
      </c>
    </row>
    <row r="37" spans="2:9" x14ac:dyDescent="0.3">
      <c r="B37" s="442" t="str">
        <f>[5]Orcado!B31</f>
        <v>Custo de Implementação</v>
      </c>
      <c r="D37" s="502">
        <v>0</v>
      </c>
      <c r="E37" s="502">
        <v>0</v>
      </c>
      <c r="F37" s="503">
        <f>E37</f>
        <v>0</v>
      </c>
      <c r="G37" s="503">
        <f t="shared" ref="G37:H37" si="20">F37</f>
        <v>0</v>
      </c>
      <c r="H37" s="503">
        <f t="shared" si="20"/>
        <v>0</v>
      </c>
      <c r="I37" s="504">
        <f t="shared" ref="I37:I50" si="21">SUM(D37:H37)</f>
        <v>0</v>
      </c>
    </row>
    <row r="38" spans="2:9" x14ac:dyDescent="0.3">
      <c r="B38" s="442" t="str">
        <f>[5]Orcado!B32</f>
        <v>Custo da Operação</v>
      </c>
      <c r="D38" s="502"/>
      <c r="E38" s="502"/>
      <c r="F38" s="503">
        <f t="shared" ref="F38:H50" si="22">E38</f>
        <v>0</v>
      </c>
      <c r="G38" s="503">
        <f t="shared" si="22"/>
        <v>0</v>
      </c>
      <c r="H38" s="503">
        <f t="shared" si="22"/>
        <v>0</v>
      </c>
      <c r="I38" s="504">
        <f t="shared" si="21"/>
        <v>0</v>
      </c>
    </row>
    <row r="39" spans="2:9" x14ac:dyDescent="0.3">
      <c r="B39" s="442" t="str">
        <f>[5]Orcado!B33</f>
        <v>Custos de Treinamento</v>
      </c>
      <c r="D39" s="502"/>
      <c r="E39" s="502"/>
      <c r="F39" s="503">
        <f t="shared" si="22"/>
        <v>0</v>
      </c>
      <c r="G39" s="503">
        <f t="shared" si="22"/>
        <v>0</v>
      </c>
      <c r="H39" s="503">
        <f t="shared" si="22"/>
        <v>0</v>
      </c>
      <c r="I39" s="504">
        <f t="shared" si="21"/>
        <v>0</v>
      </c>
    </row>
    <row r="40" spans="2:9" x14ac:dyDescent="0.3">
      <c r="B40" s="455" t="str">
        <f>[5]Orcado!B34</f>
        <v>Custo</v>
      </c>
      <c r="D40" s="502"/>
      <c r="E40" s="502"/>
      <c r="F40" s="503">
        <f t="shared" si="22"/>
        <v>0</v>
      </c>
      <c r="G40" s="503">
        <f t="shared" si="22"/>
        <v>0</v>
      </c>
      <c r="H40" s="503">
        <f t="shared" si="22"/>
        <v>0</v>
      </c>
      <c r="I40" s="504">
        <f t="shared" si="21"/>
        <v>0</v>
      </c>
    </row>
    <row r="41" spans="2:9" x14ac:dyDescent="0.3">
      <c r="B41" s="455" t="str">
        <f>[5]Orcado!B35</f>
        <v>Custo</v>
      </c>
      <c r="D41" s="502"/>
      <c r="E41" s="502"/>
      <c r="F41" s="503">
        <f t="shared" si="22"/>
        <v>0</v>
      </c>
      <c r="G41" s="503">
        <f t="shared" si="22"/>
        <v>0</v>
      </c>
      <c r="H41" s="503">
        <f t="shared" si="22"/>
        <v>0</v>
      </c>
      <c r="I41" s="504">
        <f t="shared" si="21"/>
        <v>0</v>
      </c>
    </row>
    <row r="42" spans="2:9" x14ac:dyDescent="0.3">
      <c r="B42" s="455" t="str">
        <f>[5]Orcado!B36</f>
        <v>Custo</v>
      </c>
      <c r="D42" s="502"/>
      <c r="E42" s="502"/>
      <c r="F42" s="503">
        <f t="shared" si="22"/>
        <v>0</v>
      </c>
      <c r="G42" s="503">
        <f t="shared" si="22"/>
        <v>0</v>
      </c>
      <c r="H42" s="503">
        <f t="shared" si="22"/>
        <v>0</v>
      </c>
      <c r="I42" s="504">
        <f t="shared" si="21"/>
        <v>0</v>
      </c>
    </row>
    <row r="43" spans="2:9" x14ac:dyDescent="0.3">
      <c r="B43" s="455" t="str">
        <f>[5]Orcado!B37</f>
        <v>Custo</v>
      </c>
      <c r="D43" s="502"/>
      <c r="E43" s="502"/>
      <c r="F43" s="503">
        <f t="shared" si="22"/>
        <v>0</v>
      </c>
      <c r="G43" s="503">
        <f t="shared" si="22"/>
        <v>0</v>
      </c>
      <c r="H43" s="503">
        <f t="shared" si="22"/>
        <v>0</v>
      </c>
      <c r="I43" s="504">
        <f t="shared" si="21"/>
        <v>0</v>
      </c>
    </row>
    <row r="44" spans="2:9" x14ac:dyDescent="0.3">
      <c r="B44" s="455" t="str">
        <f>[5]Orcado!B38</f>
        <v>Custo</v>
      </c>
      <c r="D44" s="502"/>
      <c r="E44" s="502"/>
      <c r="F44" s="503">
        <f t="shared" si="22"/>
        <v>0</v>
      </c>
      <c r="G44" s="503">
        <f t="shared" si="22"/>
        <v>0</v>
      </c>
      <c r="H44" s="503">
        <f t="shared" si="22"/>
        <v>0</v>
      </c>
      <c r="I44" s="504">
        <f t="shared" si="21"/>
        <v>0</v>
      </c>
    </row>
    <row r="45" spans="2:9" x14ac:dyDescent="0.3">
      <c r="B45" s="455" t="str">
        <f>[5]Orcado!B39</f>
        <v>Custo</v>
      </c>
      <c r="D45" s="502"/>
      <c r="E45" s="502"/>
      <c r="F45" s="503">
        <f t="shared" si="22"/>
        <v>0</v>
      </c>
      <c r="G45" s="503">
        <f t="shared" si="22"/>
        <v>0</v>
      </c>
      <c r="H45" s="503">
        <f t="shared" si="22"/>
        <v>0</v>
      </c>
      <c r="I45" s="504">
        <f t="shared" si="21"/>
        <v>0</v>
      </c>
    </row>
    <row r="46" spans="2:9" x14ac:dyDescent="0.3">
      <c r="B46" s="455" t="str">
        <f>[5]Orcado!B40</f>
        <v>Custo</v>
      </c>
      <c r="D46" s="502"/>
      <c r="E46" s="502"/>
      <c r="F46" s="503">
        <f t="shared" si="22"/>
        <v>0</v>
      </c>
      <c r="G46" s="503">
        <f t="shared" si="22"/>
        <v>0</v>
      </c>
      <c r="H46" s="503">
        <f t="shared" si="22"/>
        <v>0</v>
      </c>
      <c r="I46" s="504">
        <f t="shared" si="21"/>
        <v>0</v>
      </c>
    </row>
    <row r="47" spans="2:9" x14ac:dyDescent="0.3">
      <c r="B47" s="455" t="str">
        <f>[5]Orcado!B41</f>
        <v>Custo</v>
      </c>
      <c r="D47" s="502"/>
      <c r="E47" s="502"/>
      <c r="F47" s="503">
        <f t="shared" si="22"/>
        <v>0</v>
      </c>
      <c r="G47" s="503">
        <f t="shared" si="22"/>
        <v>0</v>
      </c>
      <c r="H47" s="503">
        <f t="shared" si="22"/>
        <v>0</v>
      </c>
      <c r="I47" s="504">
        <f t="shared" si="21"/>
        <v>0</v>
      </c>
    </row>
    <row r="48" spans="2:9" x14ac:dyDescent="0.3">
      <c r="B48" s="455" t="str">
        <f>[5]Orcado!B42</f>
        <v>Custo</v>
      </c>
      <c r="D48" s="502"/>
      <c r="E48" s="502"/>
      <c r="F48" s="503">
        <f t="shared" si="22"/>
        <v>0</v>
      </c>
      <c r="G48" s="503">
        <f t="shared" si="22"/>
        <v>0</v>
      </c>
      <c r="H48" s="503">
        <f t="shared" si="22"/>
        <v>0</v>
      </c>
      <c r="I48" s="504">
        <f t="shared" si="21"/>
        <v>0</v>
      </c>
    </row>
    <row r="49" spans="2:9" x14ac:dyDescent="0.3">
      <c r="B49" s="455" t="str">
        <f>[5]Orcado!B43</f>
        <v>Custo</v>
      </c>
      <c r="D49" s="502"/>
      <c r="E49" s="502"/>
      <c r="F49" s="503">
        <f t="shared" si="22"/>
        <v>0</v>
      </c>
      <c r="G49" s="503">
        <f t="shared" si="22"/>
        <v>0</v>
      </c>
      <c r="H49" s="503">
        <f t="shared" si="22"/>
        <v>0</v>
      </c>
      <c r="I49" s="504">
        <f t="shared" si="21"/>
        <v>0</v>
      </c>
    </row>
    <row r="50" spans="2:9" x14ac:dyDescent="0.3">
      <c r="B50" s="442" t="str">
        <f>[5]Orcado!B44</f>
        <v>Outros custos</v>
      </c>
      <c r="D50" s="502"/>
      <c r="E50" s="502"/>
      <c r="F50" s="503">
        <f t="shared" si="22"/>
        <v>0</v>
      </c>
      <c r="G50" s="503">
        <f t="shared" si="22"/>
        <v>0</v>
      </c>
      <c r="H50" s="503">
        <f t="shared" si="22"/>
        <v>0</v>
      </c>
      <c r="I50" s="504">
        <f t="shared" si="21"/>
        <v>0</v>
      </c>
    </row>
    <row r="54" spans="2:9" x14ac:dyDescent="0.3">
      <c r="E54" s="479"/>
      <c r="F54" s="479"/>
      <c r="G54" s="479"/>
      <c r="H54" s="479"/>
    </row>
    <row r="55" spans="2:9" x14ac:dyDescent="0.3">
      <c r="B55" s="480" t="s">
        <v>688</v>
      </c>
    </row>
    <row r="56" spans="2:9" x14ac:dyDescent="0.3">
      <c r="B56" s="481"/>
      <c r="C56" s="482"/>
      <c r="D56" s="482"/>
    </row>
    <row r="57" spans="2:9" x14ac:dyDescent="0.3">
      <c r="B57" s="481" t="s">
        <v>689</v>
      </c>
      <c r="C57" s="483"/>
      <c r="D57" s="483">
        <f>NPV([5]Param!D4,E5:H5)+D5</f>
        <v>171766.22178356425</v>
      </c>
    </row>
    <row r="58" spans="2:9" x14ac:dyDescent="0.3">
      <c r="B58" s="481" t="s">
        <v>690</v>
      </c>
      <c r="D58" s="474">
        <f>COUNTIF(D6:H6,"&lt;=0")</f>
        <v>0</v>
      </c>
    </row>
    <row r="59" spans="2:9" x14ac:dyDescent="0.3">
      <c r="B59" s="481" t="s">
        <v>691</v>
      </c>
      <c r="C59" s="482"/>
      <c r="D59" s="484">
        <f>SUM(E5:H5)/-D5</f>
        <v>-1.000000215199333</v>
      </c>
    </row>
  </sheetData>
  <mergeCells count="2">
    <mergeCell ref="B2:C2"/>
    <mergeCell ref="E2:H2"/>
  </mergeCells>
  <pageMargins left="0.511811024" right="0.511811024" top="0.78740157499999996" bottom="0.78740157499999996" header="0.31496062000000002" footer="0.31496062000000002"/>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F9A4D-1ABB-4C1A-BE21-6189257CEC8A}">
  <sheetPr>
    <tabColor theme="3" tint="0.59999389629810485"/>
  </sheetPr>
  <dimension ref="B2:H10"/>
  <sheetViews>
    <sheetView workbookViewId="0">
      <selection activeCell="R22" sqref="R22"/>
    </sheetView>
  </sheetViews>
  <sheetFormatPr defaultColWidth="9.33203125" defaultRowHeight="14.4" x14ac:dyDescent="0.3"/>
  <cols>
    <col min="1" max="1" width="2.6640625" style="442" customWidth="1"/>
    <col min="2" max="2" width="10.6640625" style="442" customWidth="1"/>
    <col min="3" max="3" width="9.33203125" style="442"/>
    <col min="4" max="4" width="10" style="442" customWidth="1"/>
    <col min="5" max="6" width="9.33203125" style="442"/>
    <col min="7" max="7" width="10.33203125" style="442" customWidth="1"/>
    <col min="8" max="16384" width="9.33203125" style="442"/>
  </cols>
  <sheetData>
    <row r="2" spans="2:8" x14ac:dyDescent="0.3">
      <c r="B2" s="505" t="s">
        <v>694</v>
      </c>
      <c r="C2" s="506" t="s">
        <v>695</v>
      </c>
      <c r="D2" s="507"/>
      <c r="E2" s="506" t="s">
        <v>696</v>
      </c>
      <c r="F2" s="507"/>
      <c r="G2" s="508" t="s">
        <v>697</v>
      </c>
      <c r="H2" s="508" t="s">
        <v>698</v>
      </c>
    </row>
    <row r="3" spans="2:8" ht="43.2" x14ac:dyDescent="0.3">
      <c r="B3" s="509" t="s">
        <v>660</v>
      </c>
      <c r="C3" s="510" t="s">
        <v>666</v>
      </c>
      <c r="D3" s="511" t="s">
        <v>693</v>
      </c>
      <c r="E3" s="510" t="s">
        <v>666</v>
      </c>
      <c r="F3" s="511" t="s">
        <v>693</v>
      </c>
      <c r="G3" s="512" t="s">
        <v>699</v>
      </c>
      <c r="H3" s="512"/>
    </row>
    <row r="4" spans="2:8" x14ac:dyDescent="0.3">
      <c r="B4" s="513">
        <v>0</v>
      </c>
      <c r="C4" s="500">
        <f>HLOOKUP($B4,[5]Orcado!$D$4:$H$5,2,FALSE)</f>
        <v>86420</v>
      </c>
      <c r="D4" s="500">
        <f>HLOOKUP($B4,[5]Realizado!$D$4:$H$5,2,FALSE)</f>
        <v>92333</v>
      </c>
      <c r="E4" s="500">
        <f>C4</f>
        <v>86420</v>
      </c>
      <c r="F4" s="500">
        <f>D4</f>
        <v>92333</v>
      </c>
      <c r="G4" s="500">
        <f>F4-E4</f>
        <v>5913</v>
      </c>
      <c r="H4" s="514">
        <f>IF(E4=0,"",F4/E4-1)</f>
        <v>6.8421661652395382E-2</v>
      </c>
    </row>
    <row r="5" spans="2:8" x14ac:dyDescent="0.3">
      <c r="B5" s="513">
        <f>B4+1</f>
        <v>1</v>
      </c>
      <c r="C5" s="500">
        <f>HLOOKUP($B5,[5]Orcado!$D$4:$H$5,2,FALSE)</f>
        <v>20461.95</v>
      </c>
      <c r="D5" s="500">
        <f>HLOOKUP($B5,[5]Realizado!$D$4:$H$5,2,FALSE)</f>
        <v>19895.07</v>
      </c>
      <c r="E5" s="500">
        <f>E4+C5</f>
        <v>106881.95</v>
      </c>
      <c r="F5" s="500">
        <f>F4+D5</f>
        <v>112228.07</v>
      </c>
      <c r="G5" s="500">
        <f t="shared" ref="G5:G8" si="0">F5-E5</f>
        <v>5346.1200000000099</v>
      </c>
      <c r="H5" s="514">
        <f t="shared" ref="H5:H8" si="1">F5/E5-1</f>
        <v>5.0018922746076555E-2</v>
      </c>
    </row>
    <row r="6" spans="2:8" x14ac:dyDescent="0.3">
      <c r="B6" s="513">
        <f t="shared" ref="B6:B8" si="2">B5+1</f>
        <v>2</v>
      </c>
      <c r="C6" s="500">
        <f>HLOOKUP($B6,[5]Orcado!$D$4:$H$5,2,FALSE)</f>
        <v>22158.145</v>
      </c>
      <c r="D6" s="500">
        <f>HLOOKUP($B6,[5]Realizado!$D$4:$H$5,2,FALSE)</f>
        <v>21884.577000000005</v>
      </c>
      <c r="E6" s="500">
        <f t="shared" ref="E6:F8" si="3">E5+C6</f>
        <v>129040.095</v>
      </c>
      <c r="F6" s="500">
        <f t="shared" si="3"/>
        <v>134112.647</v>
      </c>
      <c r="G6" s="500">
        <f t="shared" si="0"/>
        <v>5072.551999999996</v>
      </c>
      <c r="H6" s="514">
        <f t="shared" si="1"/>
        <v>3.9309890464665154E-2</v>
      </c>
    </row>
    <row r="7" spans="2:8" x14ac:dyDescent="0.3">
      <c r="B7" s="513">
        <f t="shared" si="2"/>
        <v>3</v>
      </c>
      <c r="C7" s="500">
        <f>HLOOKUP($B7,[5]Orcado!$D$4:$H$5,2,FALSE)</f>
        <v>21223.959500000001</v>
      </c>
      <c r="D7" s="500">
        <f>HLOOKUP($B7,[5]Realizado!$D$4:$H$5,2,FALSE)</f>
        <v>24073.034700000004</v>
      </c>
      <c r="E7" s="500">
        <f t="shared" si="3"/>
        <v>150264.0545</v>
      </c>
      <c r="F7" s="500">
        <f t="shared" si="3"/>
        <v>158185.68170000002</v>
      </c>
      <c r="G7" s="500">
        <f t="shared" si="0"/>
        <v>7921.6272000000172</v>
      </c>
      <c r="H7" s="514">
        <f t="shared" si="1"/>
        <v>5.2718045086424858E-2</v>
      </c>
    </row>
    <row r="8" spans="2:8" x14ac:dyDescent="0.3">
      <c r="B8" s="513">
        <f t="shared" si="2"/>
        <v>4</v>
      </c>
      <c r="C8" s="500">
        <f>HLOOKUP($B8,[5]Orcado!$D$4:$H$5,2,FALSE)</f>
        <v>22576.355450000003</v>
      </c>
      <c r="D8" s="500">
        <f>HLOOKUP($B8,[5]Realizado!$D$4:$H$5,2,FALSE)</f>
        <v>26480.338170000006</v>
      </c>
      <c r="E8" s="500">
        <f t="shared" si="3"/>
        <v>172840.40995</v>
      </c>
      <c r="F8" s="500">
        <f t="shared" si="3"/>
        <v>184666.01987000002</v>
      </c>
      <c r="G8" s="500">
        <f t="shared" si="0"/>
        <v>11825.609920000017</v>
      </c>
      <c r="H8" s="514">
        <f t="shared" si="1"/>
        <v>6.8419242487454124E-2</v>
      </c>
    </row>
    <row r="9" spans="2:8" x14ac:dyDescent="0.3">
      <c r="B9" s="515" t="s">
        <v>144</v>
      </c>
      <c r="C9" s="500">
        <f>SUM(C4:C8)</f>
        <v>172840.40995</v>
      </c>
      <c r="D9" s="500">
        <f>SUM(D4:D8)</f>
        <v>184666.01987000002</v>
      </c>
    </row>
    <row r="10" spans="2:8" x14ac:dyDescent="0.3">
      <c r="B10" s="441" t="s">
        <v>700</v>
      </c>
      <c r="C10" s="474">
        <f>C9-D9</f>
        <v>-11825.609920000017</v>
      </c>
    </row>
  </sheetData>
  <mergeCells count="2">
    <mergeCell ref="C2:D2"/>
    <mergeCell ref="E2:F2"/>
  </mergeCells>
  <pageMargins left="0.511811024" right="0.511811024" top="0.78740157499999996" bottom="0.78740157499999996" header="0.31496062000000002" footer="0.31496062000000002"/>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6024-7A50-4777-80EB-A4F3D36899D8}">
  <sheetPr>
    <tabColor theme="3" tint="0.79998168889431442"/>
  </sheetPr>
  <dimension ref="B2:D22"/>
  <sheetViews>
    <sheetView workbookViewId="0">
      <selection activeCell="G21" sqref="G21"/>
    </sheetView>
  </sheetViews>
  <sheetFormatPr defaultColWidth="9.33203125" defaultRowHeight="14.4" x14ac:dyDescent="0.3"/>
  <cols>
    <col min="1" max="1" width="2.6640625" style="442" customWidth="1"/>
    <col min="2" max="2" width="16.5546875" style="442" customWidth="1"/>
    <col min="3" max="3" width="35.44140625" style="442" customWidth="1"/>
    <col min="4" max="4" width="33.44140625" style="442" customWidth="1"/>
    <col min="5" max="16384" width="9.33203125" style="442"/>
  </cols>
  <sheetData>
    <row r="2" spans="2:4" x14ac:dyDescent="0.3">
      <c r="B2" s="516" t="s">
        <v>701</v>
      </c>
      <c r="C2" s="516" t="s">
        <v>702</v>
      </c>
      <c r="D2" s="516" t="s">
        <v>703</v>
      </c>
    </row>
    <row r="3" spans="2:4" x14ac:dyDescent="0.3">
      <c r="B3" s="517" t="s">
        <v>667</v>
      </c>
      <c r="C3" s="517"/>
      <c r="D3" s="517" t="s">
        <v>704</v>
      </c>
    </row>
    <row r="4" spans="2:4" x14ac:dyDescent="0.3">
      <c r="B4" s="518" t="s">
        <v>705</v>
      </c>
      <c r="C4" s="518" t="s">
        <v>706</v>
      </c>
      <c r="D4" s="519">
        <v>0.06</v>
      </c>
    </row>
    <row r="5" spans="2:4" x14ac:dyDescent="0.3">
      <c r="B5" s="520"/>
      <c r="C5" s="520" t="s">
        <v>707</v>
      </c>
      <c r="D5" s="521"/>
    </row>
    <row r="6" spans="2:4" x14ac:dyDescent="0.3">
      <c r="B6" s="520"/>
      <c r="C6" s="520" t="s">
        <v>708</v>
      </c>
      <c r="D6" s="521"/>
    </row>
    <row r="7" spans="2:4" x14ac:dyDescent="0.3">
      <c r="B7" s="520"/>
      <c r="C7" s="520" t="s">
        <v>709</v>
      </c>
      <c r="D7" s="521"/>
    </row>
    <row r="8" spans="2:4" x14ac:dyDescent="0.3">
      <c r="B8" s="520"/>
      <c r="C8" s="520" t="s">
        <v>710</v>
      </c>
      <c r="D8" s="521"/>
    </row>
    <row r="9" spans="2:4" x14ac:dyDescent="0.3">
      <c r="B9" s="520"/>
      <c r="C9" s="520" t="s">
        <v>711</v>
      </c>
      <c r="D9" s="521"/>
    </row>
    <row r="10" spans="2:4" x14ac:dyDescent="0.3">
      <c r="B10" s="520"/>
      <c r="C10" s="520" t="s">
        <v>712</v>
      </c>
      <c r="D10" s="521"/>
    </row>
    <row r="11" spans="2:4" x14ac:dyDescent="0.3">
      <c r="B11" s="522"/>
      <c r="C11" s="522" t="s">
        <v>713</v>
      </c>
      <c r="D11" s="523"/>
    </row>
    <row r="15" spans="2:4" x14ac:dyDescent="0.3">
      <c r="B15" s="442" t="s">
        <v>714</v>
      </c>
    </row>
    <row r="16" spans="2:4" x14ac:dyDescent="0.3">
      <c r="B16" s="441" t="s">
        <v>715</v>
      </c>
    </row>
    <row r="17" spans="2:3" x14ac:dyDescent="0.3">
      <c r="B17" s="445" t="s">
        <v>716</v>
      </c>
      <c r="C17" s="524" t="s">
        <v>515</v>
      </c>
    </row>
    <row r="18" spans="2:3" x14ac:dyDescent="0.3">
      <c r="B18" s="445" t="s">
        <v>717</v>
      </c>
      <c r="C18" s="525">
        <v>45884</v>
      </c>
    </row>
    <row r="19" spans="2:3" x14ac:dyDescent="0.3">
      <c r="B19" s="445" t="s">
        <v>662</v>
      </c>
      <c r="C19" s="526" t="s">
        <v>718</v>
      </c>
    </row>
    <row r="20" spans="2:3" x14ac:dyDescent="0.3">
      <c r="B20" s="509"/>
      <c r="C20" s="527"/>
    </row>
    <row r="21" spans="2:3" x14ac:dyDescent="0.3">
      <c r="B21" s="445"/>
      <c r="C21" s="528"/>
    </row>
    <row r="22" spans="2:3" x14ac:dyDescent="0.3">
      <c r="B22" s="445"/>
      <c r="C22" s="528"/>
    </row>
  </sheetData>
  <pageMargins left="0.511811024" right="0.511811024" top="0.78740157499999996" bottom="0.78740157499999996" header="0.31496062000000002" footer="0.31496062000000002"/>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9EC0B-A5C3-4872-B933-0312A23C801F}">
  <sheetPr>
    <tabColor theme="6" tint="-0.499984740745262"/>
  </sheetPr>
  <dimension ref="A5:U16"/>
  <sheetViews>
    <sheetView showGridLines="0" workbookViewId="0">
      <selection activeCell="O13" sqref="O13"/>
    </sheetView>
  </sheetViews>
  <sheetFormatPr defaultRowHeight="13.2" x14ac:dyDescent="0.25"/>
  <cols>
    <col min="1" max="1" width="3" style="394" customWidth="1"/>
    <col min="2" max="2" width="13.5546875" style="394" customWidth="1"/>
    <col min="3" max="3" width="4" style="394" customWidth="1"/>
    <col min="4" max="4" width="4.88671875" style="394" customWidth="1"/>
    <col min="5" max="9" width="11" style="394" customWidth="1"/>
    <col min="10" max="10" width="17.88671875" style="394" customWidth="1"/>
    <col min="11" max="11" width="3" style="394" customWidth="1"/>
    <col min="12" max="255" width="9" style="394" customWidth="1"/>
    <col min="256" max="256" width="8.88671875" style="394"/>
    <col min="257" max="257" width="3" style="394" customWidth="1"/>
    <col min="258" max="258" width="13.5546875" style="394" customWidth="1"/>
    <col min="259" max="259" width="4" style="394" customWidth="1"/>
    <col min="260" max="260" width="4.88671875" style="394" customWidth="1"/>
    <col min="261" max="265" width="11" style="394" customWidth="1"/>
    <col min="266" max="266" width="17.88671875" style="394" customWidth="1"/>
    <col min="267" max="267" width="3" style="394" customWidth="1"/>
    <col min="268" max="511" width="9" style="394" customWidth="1"/>
    <col min="512" max="512" width="8.88671875" style="394"/>
    <col min="513" max="513" width="3" style="394" customWidth="1"/>
    <col min="514" max="514" width="13.5546875" style="394" customWidth="1"/>
    <col min="515" max="515" width="4" style="394" customWidth="1"/>
    <col min="516" max="516" width="4.88671875" style="394" customWidth="1"/>
    <col min="517" max="521" width="11" style="394" customWidth="1"/>
    <col min="522" max="522" width="17.88671875" style="394" customWidth="1"/>
    <col min="523" max="523" width="3" style="394" customWidth="1"/>
    <col min="524" max="767" width="9" style="394" customWidth="1"/>
    <col min="768" max="768" width="8.88671875" style="394"/>
    <col min="769" max="769" width="3" style="394" customWidth="1"/>
    <col min="770" max="770" width="13.5546875" style="394" customWidth="1"/>
    <col min="771" max="771" width="4" style="394" customWidth="1"/>
    <col min="772" max="772" width="4.88671875" style="394" customWidth="1"/>
    <col min="773" max="777" width="11" style="394" customWidth="1"/>
    <col min="778" max="778" width="17.88671875" style="394" customWidth="1"/>
    <col min="779" max="779" width="3" style="394" customWidth="1"/>
    <col min="780" max="1023" width="9" style="394" customWidth="1"/>
    <col min="1024" max="1024" width="8.88671875" style="394"/>
    <col min="1025" max="1025" width="3" style="394" customWidth="1"/>
    <col min="1026" max="1026" width="13.5546875" style="394" customWidth="1"/>
    <col min="1027" max="1027" width="4" style="394" customWidth="1"/>
    <col min="1028" max="1028" width="4.88671875" style="394" customWidth="1"/>
    <col min="1029" max="1033" width="11" style="394" customWidth="1"/>
    <col min="1034" max="1034" width="17.88671875" style="394" customWidth="1"/>
    <col min="1035" max="1035" width="3" style="394" customWidth="1"/>
    <col min="1036" max="1279" width="9" style="394" customWidth="1"/>
    <col min="1280" max="1280" width="8.88671875" style="394"/>
    <col min="1281" max="1281" width="3" style="394" customWidth="1"/>
    <col min="1282" max="1282" width="13.5546875" style="394" customWidth="1"/>
    <col min="1283" max="1283" width="4" style="394" customWidth="1"/>
    <col min="1284" max="1284" width="4.88671875" style="394" customWidth="1"/>
    <col min="1285" max="1289" width="11" style="394" customWidth="1"/>
    <col min="1290" max="1290" width="17.88671875" style="394" customWidth="1"/>
    <col min="1291" max="1291" width="3" style="394" customWidth="1"/>
    <col min="1292" max="1535" width="9" style="394" customWidth="1"/>
    <col min="1536" max="1536" width="8.88671875" style="394"/>
    <col min="1537" max="1537" width="3" style="394" customWidth="1"/>
    <col min="1538" max="1538" width="13.5546875" style="394" customWidth="1"/>
    <col min="1539" max="1539" width="4" style="394" customWidth="1"/>
    <col min="1540" max="1540" width="4.88671875" style="394" customWidth="1"/>
    <col min="1541" max="1545" width="11" style="394" customWidth="1"/>
    <col min="1546" max="1546" width="17.88671875" style="394" customWidth="1"/>
    <col min="1547" max="1547" width="3" style="394" customWidth="1"/>
    <col min="1548" max="1791" width="9" style="394" customWidth="1"/>
    <col min="1792" max="1792" width="8.88671875" style="394"/>
    <col min="1793" max="1793" width="3" style="394" customWidth="1"/>
    <col min="1794" max="1794" width="13.5546875" style="394" customWidth="1"/>
    <col min="1795" max="1795" width="4" style="394" customWidth="1"/>
    <col min="1796" max="1796" width="4.88671875" style="394" customWidth="1"/>
    <col min="1797" max="1801" width="11" style="394" customWidth="1"/>
    <col min="1802" max="1802" width="17.88671875" style="394" customWidth="1"/>
    <col min="1803" max="1803" width="3" style="394" customWidth="1"/>
    <col min="1804" max="2047" width="9" style="394" customWidth="1"/>
    <col min="2048" max="2048" width="8.88671875" style="394"/>
    <col min="2049" max="2049" width="3" style="394" customWidth="1"/>
    <col min="2050" max="2050" width="13.5546875" style="394" customWidth="1"/>
    <col min="2051" max="2051" width="4" style="394" customWidth="1"/>
    <col min="2052" max="2052" width="4.88671875" style="394" customWidth="1"/>
    <col min="2053" max="2057" width="11" style="394" customWidth="1"/>
    <col min="2058" max="2058" width="17.88671875" style="394" customWidth="1"/>
    <col min="2059" max="2059" width="3" style="394" customWidth="1"/>
    <col min="2060" max="2303" width="9" style="394" customWidth="1"/>
    <col min="2304" max="2304" width="8.88671875" style="394"/>
    <col min="2305" max="2305" width="3" style="394" customWidth="1"/>
    <col min="2306" max="2306" width="13.5546875" style="394" customWidth="1"/>
    <col min="2307" max="2307" width="4" style="394" customWidth="1"/>
    <col min="2308" max="2308" width="4.88671875" style="394" customWidth="1"/>
    <col min="2309" max="2313" width="11" style="394" customWidth="1"/>
    <col min="2314" max="2314" width="17.88671875" style="394" customWidth="1"/>
    <col min="2315" max="2315" width="3" style="394" customWidth="1"/>
    <col min="2316" max="2559" width="9" style="394" customWidth="1"/>
    <col min="2560" max="2560" width="8.88671875" style="394"/>
    <col min="2561" max="2561" width="3" style="394" customWidth="1"/>
    <col min="2562" max="2562" width="13.5546875" style="394" customWidth="1"/>
    <col min="2563" max="2563" width="4" style="394" customWidth="1"/>
    <col min="2564" max="2564" width="4.88671875" style="394" customWidth="1"/>
    <col min="2565" max="2569" width="11" style="394" customWidth="1"/>
    <col min="2570" max="2570" width="17.88671875" style="394" customWidth="1"/>
    <col min="2571" max="2571" width="3" style="394" customWidth="1"/>
    <col min="2572" max="2815" width="9" style="394" customWidth="1"/>
    <col min="2816" max="2816" width="8.88671875" style="394"/>
    <col min="2817" max="2817" width="3" style="394" customWidth="1"/>
    <col min="2818" max="2818" width="13.5546875" style="394" customWidth="1"/>
    <col min="2819" max="2819" width="4" style="394" customWidth="1"/>
    <col min="2820" max="2820" width="4.88671875" style="394" customWidth="1"/>
    <col min="2821" max="2825" width="11" style="394" customWidth="1"/>
    <col min="2826" max="2826" width="17.88671875" style="394" customWidth="1"/>
    <col min="2827" max="2827" width="3" style="394" customWidth="1"/>
    <col min="2828" max="3071" width="9" style="394" customWidth="1"/>
    <col min="3072" max="3072" width="8.88671875" style="394"/>
    <col min="3073" max="3073" width="3" style="394" customWidth="1"/>
    <col min="3074" max="3074" width="13.5546875" style="394" customWidth="1"/>
    <col min="3075" max="3075" width="4" style="394" customWidth="1"/>
    <col min="3076" max="3076" width="4.88671875" style="394" customWidth="1"/>
    <col min="3077" max="3081" width="11" style="394" customWidth="1"/>
    <col min="3082" max="3082" width="17.88671875" style="394" customWidth="1"/>
    <col min="3083" max="3083" width="3" style="394" customWidth="1"/>
    <col min="3084" max="3327" width="9" style="394" customWidth="1"/>
    <col min="3328" max="3328" width="8.88671875" style="394"/>
    <col min="3329" max="3329" width="3" style="394" customWidth="1"/>
    <col min="3330" max="3330" width="13.5546875" style="394" customWidth="1"/>
    <col min="3331" max="3331" width="4" style="394" customWidth="1"/>
    <col min="3332" max="3332" width="4.88671875" style="394" customWidth="1"/>
    <col min="3333" max="3337" width="11" style="394" customWidth="1"/>
    <col min="3338" max="3338" width="17.88671875" style="394" customWidth="1"/>
    <col min="3339" max="3339" width="3" style="394" customWidth="1"/>
    <col min="3340" max="3583" width="9" style="394" customWidth="1"/>
    <col min="3584" max="3584" width="8.88671875" style="394"/>
    <col min="3585" max="3585" width="3" style="394" customWidth="1"/>
    <col min="3586" max="3586" width="13.5546875" style="394" customWidth="1"/>
    <col min="3587" max="3587" width="4" style="394" customWidth="1"/>
    <col min="3588" max="3588" width="4.88671875" style="394" customWidth="1"/>
    <col min="3589" max="3593" width="11" style="394" customWidth="1"/>
    <col min="3594" max="3594" width="17.88671875" style="394" customWidth="1"/>
    <col min="3595" max="3595" width="3" style="394" customWidth="1"/>
    <col min="3596" max="3839" width="9" style="394" customWidth="1"/>
    <col min="3840" max="3840" width="8.88671875" style="394"/>
    <col min="3841" max="3841" width="3" style="394" customWidth="1"/>
    <col min="3842" max="3842" width="13.5546875" style="394" customWidth="1"/>
    <col min="3843" max="3843" width="4" style="394" customWidth="1"/>
    <col min="3844" max="3844" width="4.88671875" style="394" customWidth="1"/>
    <col min="3845" max="3849" width="11" style="394" customWidth="1"/>
    <col min="3850" max="3850" width="17.88671875" style="394" customWidth="1"/>
    <col min="3851" max="3851" width="3" style="394" customWidth="1"/>
    <col min="3852" max="4095" width="9" style="394" customWidth="1"/>
    <col min="4096" max="4096" width="8.88671875" style="394"/>
    <col min="4097" max="4097" width="3" style="394" customWidth="1"/>
    <col min="4098" max="4098" width="13.5546875" style="394" customWidth="1"/>
    <col min="4099" max="4099" width="4" style="394" customWidth="1"/>
    <col min="4100" max="4100" width="4.88671875" style="394" customWidth="1"/>
    <col min="4101" max="4105" width="11" style="394" customWidth="1"/>
    <col min="4106" max="4106" width="17.88671875" style="394" customWidth="1"/>
    <col min="4107" max="4107" width="3" style="394" customWidth="1"/>
    <col min="4108" max="4351" width="9" style="394" customWidth="1"/>
    <col min="4352" max="4352" width="8.88671875" style="394"/>
    <col min="4353" max="4353" width="3" style="394" customWidth="1"/>
    <col min="4354" max="4354" width="13.5546875" style="394" customWidth="1"/>
    <col min="4355" max="4355" width="4" style="394" customWidth="1"/>
    <col min="4356" max="4356" width="4.88671875" style="394" customWidth="1"/>
    <col min="4357" max="4361" width="11" style="394" customWidth="1"/>
    <col min="4362" max="4362" width="17.88671875" style="394" customWidth="1"/>
    <col min="4363" max="4363" width="3" style="394" customWidth="1"/>
    <col min="4364" max="4607" width="9" style="394" customWidth="1"/>
    <col min="4608" max="4608" width="8.88671875" style="394"/>
    <col min="4609" max="4609" width="3" style="394" customWidth="1"/>
    <col min="4610" max="4610" width="13.5546875" style="394" customWidth="1"/>
    <col min="4611" max="4611" width="4" style="394" customWidth="1"/>
    <col min="4612" max="4612" width="4.88671875" style="394" customWidth="1"/>
    <col min="4613" max="4617" width="11" style="394" customWidth="1"/>
    <col min="4618" max="4618" width="17.88671875" style="394" customWidth="1"/>
    <col min="4619" max="4619" width="3" style="394" customWidth="1"/>
    <col min="4620" max="4863" width="9" style="394" customWidth="1"/>
    <col min="4864" max="4864" width="8.88671875" style="394"/>
    <col min="4865" max="4865" width="3" style="394" customWidth="1"/>
    <col min="4866" max="4866" width="13.5546875" style="394" customWidth="1"/>
    <col min="4867" max="4867" width="4" style="394" customWidth="1"/>
    <col min="4868" max="4868" width="4.88671875" style="394" customWidth="1"/>
    <col min="4869" max="4873" width="11" style="394" customWidth="1"/>
    <col min="4874" max="4874" width="17.88671875" style="394" customWidth="1"/>
    <col min="4875" max="4875" width="3" style="394" customWidth="1"/>
    <col min="4876" max="5119" width="9" style="394" customWidth="1"/>
    <col min="5120" max="5120" width="8.88671875" style="394"/>
    <col min="5121" max="5121" width="3" style="394" customWidth="1"/>
    <col min="5122" max="5122" width="13.5546875" style="394" customWidth="1"/>
    <col min="5123" max="5123" width="4" style="394" customWidth="1"/>
    <col min="5124" max="5124" width="4.88671875" style="394" customWidth="1"/>
    <col min="5125" max="5129" width="11" style="394" customWidth="1"/>
    <col min="5130" max="5130" width="17.88671875" style="394" customWidth="1"/>
    <col min="5131" max="5131" width="3" style="394" customWidth="1"/>
    <col min="5132" max="5375" width="9" style="394" customWidth="1"/>
    <col min="5376" max="5376" width="8.88671875" style="394"/>
    <col min="5377" max="5377" width="3" style="394" customWidth="1"/>
    <col min="5378" max="5378" width="13.5546875" style="394" customWidth="1"/>
    <col min="5379" max="5379" width="4" style="394" customWidth="1"/>
    <col min="5380" max="5380" width="4.88671875" style="394" customWidth="1"/>
    <col min="5381" max="5385" width="11" style="394" customWidth="1"/>
    <col min="5386" max="5386" width="17.88671875" style="394" customWidth="1"/>
    <col min="5387" max="5387" width="3" style="394" customWidth="1"/>
    <col min="5388" max="5631" width="9" style="394" customWidth="1"/>
    <col min="5632" max="5632" width="8.88671875" style="394"/>
    <col min="5633" max="5633" width="3" style="394" customWidth="1"/>
    <col min="5634" max="5634" width="13.5546875" style="394" customWidth="1"/>
    <col min="5635" max="5635" width="4" style="394" customWidth="1"/>
    <col min="5636" max="5636" width="4.88671875" style="394" customWidth="1"/>
    <col min="5637" max="5641" width="11" style="394" customWidth="1"/>
    <col min="5642" max="5642" width="17.88671875" style="394" customWidth="1"/>
    <col min="5643" max="5643" width="3" style="394" customWidth="1"/>
    <col min="5644" max="5887" width="9" style="394" customWidth="1"/>
    <col min="5888" max="5888" width="8.88671875" style="394"/>
    <col min="5889" max="5889" width="3" style="394" customWidth="1"/>
    <col min="5890" max="5890" width="13.5546875" style="394" customWidth="1"/>
    <col min="5891" max="5891" width="4" style="394" customWidth="1"/>
    <col min="5892" max="5892" width="4.88671875" style="394" customWidth="1"/>
    <col min="5893" max="5897" width="11" style="394" customWidth="1"/>
    <col min="5898" max="5898" width="17.88671875" style="394" customWidth="1"/>
    <col min="5899" max="5899" width="3" style="394" customWidth="1"/>
    <col min="5900" max="6143" width="9" style="394" customWidth="1"/>
    <col min="6144" max="6144" width="8.88671875" style="394"/>
    <col min="6145" max="6145" width="3" style="394" customWidth="1"/>
    <col min="6146" max="6146" width="13.5546875" style="394" customWidth="1"/>
    <col min="6147" max="6147" width="4" style="394" customWidth="1"/>
    <col min="6148" max="6148" width="4.88671875" style="394" customWidth="1"/>
    <col min="6149" max="6153" width="11" style="394" customWidth="1"/>
    <col min="6154" max="6154" width="17.88671875" style="394" customWidth="1"/>
    <col min="6155" max="6155" width="3" style="394" customWidth="1"/>
    <col min="6156" max="6399" width="9" style="394" customWidth="1"/>
    <col min="6400" max="6400" width="8.88671875" style="394"/>
    <col min="6401" max="6401" width="3" style="394" customWidth="1"/>
    <col min="6402" max="6402" width="13.5546875" style="394" customWidth="1"/>
    <col min="6403" max="6403" width="4" style="394" customWidth="1"/>
    <col min="6404" max="6404" width="4.88671875" style="394" customWidth="1"/>
    <col min="6405" max="6409" width="11" style="394" customWidth="1"/>
    <col min="6410" max="6410" width="17.88671875" style="394" customWidth="1"/>
    <col min="6411" max="6411" width="3" style="394" customWidth="1"/>
    <col min="6412" max="6655" width="9" style="394" customWidth="1"/>
    <col min="6656" max="6656" width="8.88671875" style="394"/>
    <col min="6657" max="6657" width="3" style="394" customWidth="1"/>
    <col min="6658" max="6658" width="13.5546875" style="394" customWidth="1"/>
    <col min="6659" max="6659" width="4" style="394" customWidth="1"/>
    <col min="6660" max="6660" width="4.88671875" style="394" customWidth="1"/>
    <col min="6661" max="6665" width="11" style="394" customWidth="1"/>
    <col min="6666" max="6666" width="17.88671875" style="394" customWidth="1"/>
    <col min="6667" max="6667" width="3" style="394" customWidth="1"/>
    <col min="6668" max="6911" width="9" style="394" customWidth="1"/>
    <col min="6912" max="6912" width="8.88671875" style="394"/>
    <col min="6913" max="6913" width="3" style="394" customWidth="1"/>
    <col min="6914" max="6914" width="13.5546875" style="394" customWidth="1"/>
    <col min="6915" max="6915" width="4" style="394" customWidth="1"/>
    <col min="6916" max="6916" width="4.88671875" style="394" customWidth="1"/>
    <col min="6917" max="6921" width="11" style="394" customWidth="1"/>
    <col min="6922" max="6922" width="17.88671875" style="394" customWidth="1"/>
    <col min="6923" max="6923" width="3" style="394" customWidth="1"/>
    <col min="6924" max="7167" width="9" style="394" customWidth="1"/>
    <col min="7168" max="7168" width="8.88671875" style="394"/>
    <col min="7169" max="7169" width="3" style="394" customWidth="1"/>
    <col min="7170" max="7170" width="13.5546875" style="394" customWidth="1"/>
    <col min="7171" max="7171" width="4" style="394" customWidth="1"/>
    <col min="7172" max="7172" width="4.88671875" style="394" customWidth="1"/>
    <col min="7173" max="7177" width="11" style="394" customWidth="1"/>
    <col min="7178" max="7178" width="17.88671875" style="394" customWidth="1"/>
    <col min="7179" max="7179" width="3" style="394" customWidth="1"/>
    <col min="7180" max="7423" width="9" style="394" customWidth="1"/>
    <col min="7424" max="7424" width="8.88671875" style="394"/>
    <col min="7425" max="7425" width="3" style="394" customWidth="1"/>
    <col min="7426" max="7426" width="13.5546875" style="394" customWidth="1"/>
    <col min="7427" max="7427" width="4" style="394" customWidth="1"/>
    <col min="7428" max="7428" width="4.88671875" style="394" customWidth="1"/>
    <col min="7429" max="7433" width="11" style="394" customWidth="1"/>
    <col min="7434" max="7434" width="17.88671875" style="394" customWidth="1"/>
    <col min="7435" max="7435" width="3" style="394" customWidth="1"/>
    <col min="7436" max="7679" width="9" style="394" customWidth="1"/>
    <col min="7680" max="7680" width="8.88671875" style="394"/>
    <col min="7681" max="7681" width="3" style="394" customWidth="1"/>
    <col min="7682" max="7682" width="13.5546875" style="394" customWidth="1"/>
    <col min="7683" max="7683" width="4" style="394" customWidth="1"/>
    <col min="7684" max="7684" width="4.88671875" style="394" customWidth="1"/>
    <col min="7685" max="7689" width="11" style="394" customWidth="1"/>
    <col min="7690" max="7690" width="17.88671875" style="394" customWidth="1"/>
    <col min="7691" max="7691" width="3" style="394" customWidth="1"/>
    <col min="7692" max="7935" width="9" style="394" customWidth="1"/>
    <col min="7936" max="7936" width="8.88671875" style="394"/>
    <col min="7937" max="7937" width="3" style="394" customWidth="1"/>
    <col min="7938" max="7938" width="13.5546875" style="394" customWidth="1"/>
    <col min="7939" max="7939" width="4" style="394" customWidth="1"/>
    <col min="7940" max="7940" width="4.88671875" style="394" customWidth="1"/>
    <col min="7941" max="7945" width="11" style="394" customWidth="1"/>
    <col min="7946" max="7946" width="17.88671875" style="394" customWidth="1"/>
    <col min="7947" max="7947" width="3" style="394" customWidth="1"/>
    <col min="7948" max="8191" width="9" style="394" customWidth="1"/>
    <col min="8192" max="8192" width="8.88671875" style="394"/>
    <col min="8193" max="8193" width="3" style="394" customWidth="1"/>
    <col min="8194" max="8194" width="13.5546875" style="394" customWidth="1"/>
    <col min="8195" max="8195" width="4" style="394" customWidth="1"/>
    <col min="8196" max="8196" width="4.88671875" style="394" customWidth="1"/>
    <col min="8197" max="8201" width="11" style="394" customWidth="1"/>
    <col min="8202" max="8202" width="17.88671875" style="394" customWidth="1"/>
    <col min="8203" max="8203" width="3" style="394" customWidth="1"/>
    <col min="8204" max="8447" width="9" style="394" customWidth="1"/>
    <col min="8448" max="8448" width="8.88671875" style="394"/>
    <col min="8449" max="8449" width="3" style="394" customWidth="1"/>
    <col min="8450" max="8450" width="13.5546875" style="394" customWidth="1"/>
    <col min="8451" max="8451" width="4" style="394" customWidth="1"/>
    <col min="8452" max="8452" width="4.88671875" style="394" customWidth="1"/>
    <col min="8453" max="8457" width="11" style="394" customWidth="1"/>
    <col min="8458" max="8458" width="17.88671875" style="394" customWidth="1"/>
    <col min="8459" max="8459" width="3" style="394" customWidth="1"/>
    <col min="8460" max="8703" width="9" style="394" customWidth="1"/>
    <col min="8704" max="8704" width="8.88671875" style="394"/>
    <col min="8705" max="8705" width="3" style="394" customWidth="1"/>
    <col min="8706" max="8706" width="13.5546875" style="394" customWidth="1"/>
    <col min="8707" max="8707" width="4" style="394" customWidth="1"/>
    <col min="8708" max="8708" width="4.88671875" style="394" customWidth="1"/>
    <col min="8709" max="8713" width="11" style="394" customWidth="1"/>
    <col min="8714" max="8714" width="17.88671875" style="394" customWidth="1"/>
    <col min="8715" max="8715" width="3" style="394" customWidth="1"/>
    <col min="8716" max="8959" width="9" style="394" customWidth="1"/>
    <col min="8960" max="8960" width="8.88671875" style="394"/>
    <col min="8961" max="8961" width="3" style="394" customWidth="1"/>
    <col min="8962" max="8962" width="13.5546875" style="394" customWidth="1"/>
    <col min="8963" max="8963" width="4" style="394" customWidth="1"/>
    <col min="8964" max="8964" width="4.88671875" style="394" customWidth="1"/>
    <col min="8965" max="8969" width="11" style="394" customWidth="1"/>
    <col min="8970" max="8970" width="17.88671875" style="394" customWidth="1"/>
    <col min="8971" max="8971" width="3" style="394" customWidth="1"/>
    <col min="8972" max="9215" width="9" style="394" customWidth="1"/>
    <col min="9216" max="9216" width="8.88671875" style="394"/>
    <col min="9217" max="9217" width="3" style="394" customWidth="1"/>
    <col min="9218" max="9218" width="13.5546875" style="394" customWidth="1"/>
    <col min="9219" max="9219" width="4" style="394" customWidth="1"/>
    <col min="9220" max="9220" width="4.88671875" style="394" customWidth="1"/>
    <col min="9221" max="9225" width="11" style="394" customWidth="1"/>
    <col min="9226" max="9226" width="17.88671875" style="394" customWidth="1"/>
    <col min="9227" max="9227" width="3" style="394" customWidth="1"/>
    <col min="9228" max="9471" width="9" style="394" customWidth="1"/>
    <col min="9472" max="9472" width="8.88671875" style="394"/>
    <col min="9473" max="9473" width="3" style="394" customWidth="1"/>
    <col min="9474" max="9474" width="13.5546875" style="394" customWidth="1"/>
    <col min="9475" max="9475" width="4" style="394" customWidth="1"/>
    <col min="9476" max="9476" width="4.88671875" style="394" customWidth="1"/>
    <col min="9477" max="9481" width="11" style="394" customWidth="1"/>
    <col min="9482" max="9482" width="17.88671875" style="394" customWidth="1"/>
    <col min="9483" max="9483" width="3" style="394" customWidth="1"/>
    <col min="9484" max="9727" width="9" style="394" customWidth="1"/>
    <col min="9728" max="9728" width="8.88671875" style="394"/>
    <col min="9729" max="9729" width="3" style="394" customWidth="1"/>
    <col min="9730" max="9730" width="13.5546875" style="394" customWidth="1"/>
    <col min="9731" max="9731" width="4" style="394" customWidth="1"/>
    <col min="9732" max="9732" width="4.88671875" style="394" customWidth="1"/>
    <col min="9733" max="9737" width="11" style="394" customWidth="1"/>
    <col min="9738" max="9738" width="17.88671875" style="394" customWidth="1"/>
    <col min="9739" max="9739" width="3" style="394" customWidth="1"/>
    <col min="9740" max="9983" width="9" style="394" customWidth="1"/>
    <col min="9984" max="9984" width="8.88671875" style="394"/>
    <col min="9985" max="9985" width="3" style="394" customWidth="1"/>
    <col min="9986" max="9986" width="13.5546875" style="394" customWidth="1"/>
    <col min="9987" max="9987" width="4" style="394" customWidth="1"/>
    <col min="9988" max="9988" width="4.88671875" style="394" customWidth="1"/>
    <col min="9989" max="9993" width="11" style="394" customWidth="1"/>
    <col min="9994" max="9994" width="17.88671875" style="394" customWidth="1"/>
    <col min="9995" max="9995" width="3" style="394" customWidth="1"/>
    <col min="9996" max="10239" width="9" style="394" customWidth="1"/>
    <col min="10240" max="10240" width="8.88671875" style="394"/>
    <col min="10241" max="10241" width="3" style="394" customWidth="1"/>
    <col min="10242" max="10242" width="13.5546875" style="394" customWidth="1"/>
    <col min="10243" max="10243" width="4" style="394" customWidth="1"/>
    <col min="10244" max="10244" width="4.88671875" style="394" customWidth="1"/>
    <col min="10245" max="10249" width="11" style="394" customWidth="1"/>
    <col min="10250" max="10250" width="17.88671875" style="394" customWidth="1"/>
    <col min="10251" max="10251" width="3" style="394" customWidth="1"/>
    <col min="10252" max="10495" width="9" style="394" customWidth="1"/>
    <col min="10496" max="10496" width="8.88671875" style="394"/>
    <col min="10497" max="10497" width="3" style="394" customWidth="1"/>
    <col min="10498" max="10498" width="13.5546875" style="394" customWidth="1"/>
    <col min="10499" max="10499" width="4" style="394" customWidth="1"/>
    <col min="10500" max="10500" width="4.88671875" style="394" customWidth="1"/>
    <col min="10501" max="10505" width="11" style="394" customWidth="1"/>
    <col min="10506" max="10506" width="17.88671875" style="394" customWidth="1"/>
    <col min="10507" max="10507" width="3" style="394" customWidth="1"/>
    <col min="10508" max="10751" width="9" style="394" customWidth="1"/>
    <col min="10752" max="10752" width="8.88671875" style="394"/>
    <col min="10753" max="10753" width="3" style="394" customWidth="1"/>
    <col min="10754" max="10754" width="13.5546875" style="394" customWidth="1"/>
    <col min="10755" max="10755" width="4" style="394" customWidth="1"/>
    <col min="10756" max="10756" width="4.88671875" style="394" customWidth="1"/>
    <col min="10757" max="10761" width="11" style="394" customWidth="1"/>
    <col min="10762" max="10762" width="17.88671875" style="394" customWidth="1"/>
    <col min="10763" max="10763" width="3" style="394" customWidth="1"/>
    <col min="10764" max="11007" width="9" style="394" customWidth="1"/>
    <col min="11008" max="11008" width="8.88671875" style="394"/>
    <col min="11009" max="11009" width="3" style="394" customWidth="1"/>
    <col min="11010" max="11010" width="13.5546875" style="394" customWidth="1"/>
    <col min="11011" max="11011" width="4" style="394" customWidth="1"/>
    <col min="11012" max="11012" width="4.88671875" style="394" customWidth="1"/>
    <col min="11013" max="11017" width="11" style="394" customWidth="1"/>
    <col min="11018" max="11018" width="17.88671875" style="394" customWidth="1"/>
    <col min="11019" max="11019" width="3" style="394" customWidth="1"/>
    <col min="11020" max="11263" width="9" style="394" customWidth="1"/>
    <col min="11264" max="11264" width="8.88671875" style="394"/>
    <col min="11265" max="11265" width="3" style="394" customWidth="1"/>
    <col min="11266" max="11266" width="13.5546875" style="394" customWidth="1"/>
    <col min="11267" max="11267" width="4" style="394" customWidth="1"/>
    <col min="11268" max="11268" width="4.88671875" style="394" customWidth="1"/>
    <col min="11269" max="11273" width="11" style="394" customWidth="1"/>
    <col min="11274" max="11274" width="17.88671875" style="394" customWidth="1"/>
    <col min="11275" max="11275" width="3" style="394" customWidth="1"/>
    <col min="11276" max="11519" width="9" style="394" customWidth="1"/>
    <col min="11520" max="11520" width="8.88671875" style="394"/>
    <col min="11521" max="11521" width="3" style="394" customWidth="1"/>
    <col min="11522" max="11522" width="13.5546875" style="394" customWidth="1"/>
    <col min="11523" max="11523" width="4" style="394" customWidth="1"/>
    <col min="11524" max="11524" width="4.88671875" style="394" customWidth="1"/>
    <col min="11525" max="11529" width="11" style="394" customWidth="1"/>
    <col min="11530" max="11530" width="17.88671875" style="394" customWidth="1"/>
    <col min="11531" max="11531" width="3" style="394" customWidth="1"/>
    <col min="11532" max="11775" width="9" style="394" customWidth="1"/>
    <col min="11776" max="11776" width="8.88671875" style="394"/>
    <col min="11777" max="11777" width="3" style="394" customWidth="1"/>
    <col min="11778" max="11778" width="13.5546875" style="394" customWidth="1"/>
    <col min="11779" max="11779" width="4" style="394" customWidth="1"/>
    <col min="11780" max="11780" width="4.88671875" style="394" customWidth="1"/>
    <col min="11781" max="11785" width="11" style="394" customWidth="1"/>
    <col min="11786" max="11786" width="17.88671875" style="394" customWidth="1"/>
    <col min="11787" max="11787" width="3" style="394" customWidth="1"/>
    <col min="11788" max="12031" width="9" style="394" customWidth="1"/>
    <col min="12032" max="12032" width="8.88671875" style="394"/>
    <col min="12033" max="12033" width="3" style="394" customWidth="1"/>
    <col min="12034" max="12034" width="13.5546875" style="394" customWidth="1"/>
    <col min="12035" max="12035" width="4" style="394" customWidth="1"/>
    <col min="12036" max="12036" width="4.88671875" style="394" customWidth="1"/>
    <col min="12037" max="12041" width="11" style="394" customWidth="1"/>
    <col min="12042" max="12042" width="17.88671875" style="394" customWidth="1"/>
    <col min="12043" max="12043" width="3" style="394" customWidth="1"/>
    <col min="12044" max="12287" width="9" style="394" customWidth="1"/>
    <col min="12288" max="12288" width="8.88671875" style="394"/>
    <col min="12289" max="12289" width="3" style="394" customWidth="1"/>
    <col min="12290" max="12290" width="13.5546875" style="394" customWidth="1"/>
    <col min="12291" max="12291" width="4" style="394" customWidth="1"/>
    <col min="12292" max="12292" width="4.88671875" style="394" customWidth="1"/>
    <col min="12293" max="12297" width="11" style="394" customWidth="1"/>
    <col min="12298" max="12298" width="17.88671875" style="394" customWidth="1"/>
    <col min="12299" max="12299" width="3" style="394" customWidth="1"/>
    <col min="12300" max="12543" width="9" style="394" customWidth="1"/>
    <col min="12544" max="12544" width="8.88671875" style="394"/>
    <col min="12545" max="12545" width="3" style="394" customWidth="1"/>
    <col min="12546" max="12546" width="13.5546875" style="394" customWidth="1"/>
    <col min="12547" max="12547" width="4" style="394" customWidth="1"/>
    <col min="12548" max="12548" width="4.88671875" style="394" customWidth="1"/>
    <col min="12549" max="12553" width="11" style="394" customWidth="1"/>
    <col min="12554" max="12554" width="17.88671875" style="394" customWidth="1"/>
    <col min="12555" max="12555" width="3" style="394" customWidth="1"/>
    <col min="12556" max="12799" width="9" style="394" customWidth="1"/>
    <col min="12800" max="12800" width="8.88671875" style="394"/>
    <col min="12801" max="12801" width="3" style="394" customWidth="1"/>
    <col min="12802" max="12802" width="13.5546875" style="394" customWidth="1"/>
    <col min="12803" max="12803" width="4" style="394" customWidth="1"/>
    <col min="12804" max="12804" width="4.88671875" style="394" customWidth="1"/>
    <col min="12805" max="12809" width="11" style="394" customWidth="1"/>
    <col min="12810" max="12810" width="17.88671875" style="394" customWidth="1"/>
    <col min="12811" max="12811" width="3" style="394" customWidth="1"/>
    <col min="12812" max="13055" width="9" style="394" customWidth="1"/>
    <col min="13056" max="13056" width="8.88671875" style="394"/>
    <col min="13057" max="13057" width="3" style="394" customWidth="1"/>
    <col min="13058" max="13058" width="13.5546875" style="394" customWidth="1"/>
    <col min="13059" max="13059" width="4" style="394" customWidth="1"/>
    <col min="13060" max="13060" width="4.88671875" style="394" customWidth="1"/>
    <col min="13061" max="13065" width="11" style="394" customWidth="1"/>
    <col min="13066" max="13066" width="17.88671875" style="394" customWidth="1"/>
    <col min="13067" max="13067" width="3" style="394" customWidth="1"/>
    <col min="13068" max="13311" width="9" style="394" customWidth="1"/>
    <col min="13312" max="13312" width="8.88671875" style="394"/>
    <col min="13313" max="13313" width="3" style="394" customWidth="1"/>
    <col min="13314" max="13314" width="13.5546875" style="394" customWidth="1"/>
    <col min="13315" max="13315" width="4" style="394" customWidth="1"/>
    <col min="13316" max="13316" width="4.88671875" style="394" customWidth="1"/>
    <col min="13317" max="13321" width="11" style="394" customWidth="1"/>
    <col min="13322" max="13322" width="17.88671875" style="394" customWidth="1"/>
    <col min="13323" max="13323" width="3" style="394" customWidth="1"/>
    <col min="13324" max="13567" width="9" style="394" customWidth="1"/>
    <col min="13568" max="13568" width="8.88671875" style="394"/>
    <col min="13569" max="13569" width="3" style="394" customWidth="1"/>
    <col min="13570" max="13570" width="13.5546875" style="394" customWidth="1"/>
    <col min="13571" max="13571" width="4" style="394" customWidth="1"/>
    <col min="13572" max="13572" width="4.88671875" style="394" customWidth="1"/>
    <col min="13573" max="13577" width="11" style="394" customWidth="1"/>
    <col min="13578" max="13578" width="17.88671875" style="394" customWidth="1"/>
    <col min="13579" max="13579" width="3" style="394" customWidth="1"/>
    <col min="13580" max="13823" width="9" style="394" customWidth="1"/>
    <col min="13824" max="13824" width="8.88671875" style="394"/>
    <col min="13825" max="13825" width="3" style="394" customWidth="1"/>
    <col min="13826" max="13826" width="13.5546875" style="394" customWidth="1"/>
    <col min="13827" max="13827" width="4" style="394" customWidth="1"/>
    <col min="13828" max="13828" width="4.88671875" style="394" customWidth="1"/>
    <col min="13829" max="13833" width="11" style="394" customWidth="1"/>
    <col min="13834" max="13834" width="17.88671875" style="394" customWidth="1"/>
    <col min="13835" max="13835" width="3" style="394" customWidth="1"/>
    <col min="13836" max="14079" width="9" style="394" customWidth="1"/>
    <col min="14080" max="14080" width="8.88671875" style="394"/>
    <col min="14081" max="14081" width="3" style="394" customWidth="1"/>
    <col min="14082" max="14082" width="13.5546875" style="394" customWidth="1"/>
    <col min="14083" max="14083" width="4" style="394" customWidth="1"/>
    <col min="14084" max="14084" width="4.88671875" style="394" customWidth="1"/>
    <col min="14085" max="14089" width="11" style="394" customWidth="1"/>
    <col min="14090" max="14090" width="17.88671875" style="394" customWidth="1"/>
    <col min="14091" max="14091" width="3" style="394" customWidth="1"/>
    <col min="14092" max="14335" width="9" style="394" customWidth="1"/>
    <col min="14336" max="14336" width="8.88671875" style="394"/>
    <col min="14337" max="14337" width="3" style="394" customWidth="1"/>
    <col min="14338" max="14338" width="13.5546875" style="394" customWidth="1"/>
    <col min="14339" max="14339" width="4" style="394" customWidth="1"/>
    <col min="14340" max="14340" width="4.88671875" style="394" customWidth="1"/>
    <col min="14341" max="14345" width="11" style="394" customWidth="1"/>
    <col min="14346" max="14346" width="17.88671875" style="394" customWidth="1"/>
    <col min="14347" max="14347" width="3" style="394" customWidth="1"/>
    <col min="14348" max="14591" width="9" style="394" customWidth="1"/>
    <col min="14592" max="14592" width="8.88671875" style="394"/>
    <col min="14593" max="14593" width="3" style="394" customWidth="1"/>
    <col min="14594" max="14594" width="13.5546875" style="394" customWidth="1"/>
    <col min="14595" max="14595" width="4" style="394" customWidth="1"/>
    <col min="14596" max="14596" width="4.88671875" style="394" customWidth="1"/>
    <col min="14597" max="14601" width="11" style="394" customWidth="1"/>
    <col min="14602" max="14602" width="17.88671875" style="394" customWidth="1"/>
    <col min="14603" max="14603" width="3" style="394" customWidth="1"/>
    <col min="14604" max="14847" width="9" style="394" customWidth="1"/>
    <col min="14848" max="14848" width="8.88671875" style="394"/>
    <col min="14849" max="14849" width="3" style="394" customWidth="1"/>
    <col min="14850" max="14850" width="13.5546875" style="394" customWidth="1"/>
    <col min="14851" max="14851" width="4" style="394" customWidth="1"/>
    <col min="14852" max="14852" width="4.88671875" style="394" customWidth="1"/>
    <col min="14853" max="14857" width="11" style="394" customWidth="1"/>
    <col min="14858" max="14858" width="17.88671875" style="394" customWidth="1"/>
    <col min="14859" max="14859" width="3" style="394" customWidth="1"/>
    <col min="14860" max="15103" width="9" style="394" customWidth="1"/>
    <col min="15104" max="15104" width="8.88671875" style="394"/>
    <col min="15105" max="15105" width="3" style="394" customWidth="1"/>
    <col min="15106" max="15106" width="13.5546875" style="394" customWidth="1"/>
    <col min="15107" max="15107" width="4" style="394" customWidth="1"/>
    <col min="15108" max="15108" width="4.88671875" style="394" customWidth="1"/>
    <col min="15109" max="15113" width="11" style="394" customWidth="1"/>
    <col min="15114" max="15114" width="17.88671875" style="394" customWidth="1"/>
    <col min="15115" max="15115" width="3" style="394" customWidth="1"/>
    <col min="15116" max="15359" width="9" style="394" customWidth="1"/>
    <col min="15360" max="15360" width="8.88671875" style="394"/>
    <col min="15361" max="15361" width="3" style="394" customWidth="1"/>
    <col min="15362" max="15362" width="13.5546875" style="394" customWidth="1"/>
    <col min="15363" max="15363" width="4" style="394" customWidth="1"/>
    <col min="15364" max="15364" width="4.88671875" style="394" customWidth="1"/>
    <col min="15365" max="15369" width="11" style="394" customWidth="1"/>
    <col min="15370" max="15370" width="17.88671875" style="394" customWidth="1"/>
    <col min="15371" max="15371" width="3" style="394" customWidth="1"/>
    <col min="15372" max="15615" width="9" style="394" customWidth="1"/>
    <col min="15616" max="15616" width="8.88671875" style="394"/>
    <col min="15617" max="15617" width="3" style="394" customWidth="1"/>
    <col min="15618" max="15618" width="13.5546875" style="394" customWidth="1"/>
    <col min="15619" max="15619" width="4" style="394" customWidth="1"/>
    <col min="15620" max="15620" width="4.88671875" style="394" customWidth="1"/>
    <col min="15621" max="15625" width="11" style="394" customWidth="1"/>
    <col min="15626" max="15626" width="17.88671875" style="394" customWidth="1"/>
    <col min="15627" max="15627" width="3" style="394" customWidth="1"/>
    <col min="15628" max="15871" width="9" style="394" customWidth="1"/>
    <col min="15872" max="15872" width="8.88671875" style="394"/>
    <col min="15873" max="15873" width="3" style="394" customWidth="1"/>
    <col min="15874" max="15874" width="13.5546875" style="394" customWidth="1"/>
    <col min="15875" max="15875" width="4" style="394" customWidth="1"/>
    <col min="15876" max="15876" width="4.88671875" style="394" customWidth="1"/>
    <col min="15877" max="15881" width="11" style="394" customWidth="1"/>
    <col min="15882" max="15882" width="17.88671875" style="394" customWidth="1"/>
    <col min="15883" max="15883" width="3" style="394" customWidth="1"/>
    <col min="15884" max="16127" width="9" style="394" customWidth="1"/>
    <col min="16128" max="16128" width="8.88671875" style="394"/>
    <col min="16129" max="16129" width="3" style="394" customWidth="1"/>
    <col min="16130" max="16130" width="13.5546875" style="394" customWidth="1"/>
    <col min="16131" max="16131" width="4" style="394" customWidth="1"/>
    <col min="16132" max="16132" width="4.88671875" style="394" customWidth="1"/>
    <col min="16133" max="16137" width="11" style="394" customWidth="1"/>
    <col min="16138" max="16138" width="17.88671875" style="394" customWidth="1"/>
    <col min="16139" max="16139" width="3" style="394" customWidth="1"/>
    <col min="16140" max="16383" width="9" style="394" customWidth="1"/>
    <col min="16384" max="16384" width="8.88671875" style="394"/>
  </cols>
  <sheetData>
    <row r="5" spans="1:21" ht="18" customHeight="1" x14ac:dyDescent="0.25">
      <c r="B5" s="529" t="s">
        <v>719</v>
      </c>
      <c r="C5" s="530"/>
      <c r="D5" s="530"/>
      <c r="E5" s="530"/>
      <c r="F5" s="530"/>
      <c r="G5" s="530"/>
      <c r="H5" s="530"/>
      <c r="I5" s="530"/>
      <c r="J5" s="531"/>
    </row>
    <row r="6" spans="1:21" ht="18" customHeight="1" x14ac:dyDescent="0.25">
      <c r="A6" s="532"/>
      <c r="B6" s="533" t="s">
        <v>715</v>
      </c>
      <c r="C6" s="534"/>
      <c r="D6" s="534"/>
      <c r="E6" s="535" t="s">
        <v>720</v>
      </c>
      <c r="F6" s="535"/>
      <c r="G6" s="535"/>
      <c r="H6" s="535"/>
      <c r="I6" s="535"/>
      <c r="J6" s="536"/>
      <c r="K6" s="532"/>
      <c r="L6" s="532"/>
      <c r="M6" s="532"/>
      <c r="N6" s="532"/>
      <c r="O6" s="532"/>
      <c r="P6" s="532"/>
      <c r="Q6" s="532"/>
      <c r="R6" s="532"/>
      <c r="S6" s="532"/>
      <c r="T6" s="532"/>
      <c r="U6" s="532"/>
    </row>
    <row r="7" spans="1:21" ht="18" customHeight="1" x14ac:dyDescent="0.25">
      <c r="A7" s="532"/>
      <c r="B7" s="533" t="s">
        <v>721</v>
      </c>
      <c r="C7" s="534"/>
      <c r="D7" s="534"/>
      <c r="E7" s="535" t="s">
        <v>722</v>
      </c>
      <c r="F7" s="535"/>
      <c r="G7" s="535"/>
      <c r="H7" s="535"/>
      <c r="I7" s="535"/>
      <c r="J7" s="536"/>
      <c r="K7" s="532"/>
      <c r="O7" s="532"/>
      <c r="P7" s="532"/>
      <c r="Q7" s="532"/>
      <c r="R7" s="532"/>
      <c r="S7" s="532"/>
      <c r="T7" s="532"/>
      <c r="U7" s="532"/>
    </row>
    <row r="8" spans="1:21" ht="18" customHeight="1" x14ac:dyDescent="0.25">
      <c r="A8" s="532"/>
      <c r="B8" s="537" t="s">
        <v>723</v>
      </c>
      <c r="C8" s="538"/>
      <c r="D8" s="538"/>
      <c r="E8" s="539">
        <v>45956</v>
      </c>
      <c r="F8" s="539"/>
      <c r="G8" s="539"/>
      <c r="H8" s="539"/>
      <c r="I8" s="539"/>
      <c r="J8" s="540"/>
      <c r="K8" s="532"/>
      <c r="O8" s="532"/>
      <c r="P8" s="532"/>
      <c r="Q8" s="532"/>
      <c r="R8" s="532"/>
      <c r="S8" s="532"/>
      <c r="T8" s="532"/>
      <c r="U8" s="532"/>
    </row>
    <row r="9" spans="1:21" ht="18" customHeight="1" x14ac:dyDescent="0.25">
      <c r="B9" s="541" t="s">
        <v>724</v>
      </c>
      <c r="C9" s="542"/>
      <c r="D9" s="542"/>
      <c r="E9" s="542"/>
      <c r="F9" s="542"/>
      <c r="G9" s="542"/>
      <c r="H9" s="542"/>
      <c r="I9" s="542"/>
      <c r="J9" s="543"/>
    </row>
    <row r="10" spans="1:21" s="298" customFormat="1" ht="30" customHeight="1" x14ac:dyDescent="0.25">
      <c r="B10" s="544">
        <v>45956</v>
      </c>
      <c r="C10" s="545" t="s">
        <v>725</v>
      </c>
      <c r="D10" s="546"/>
      <c r="E10" s="546"/>
      <c r="F10" s="546"/>
      <c r="G10" s="546"/>
      <c r="H10" s="546"/>
      <c r="I10" s="546"/>
      <c r="J10" s="547"/>
    </row>
    <row r="11" spans="1:21" s="298" customFormat="1" ht="30" customHeight="1" x14ac:dyDescent="0.25">
      <c r="B11" s="544"/>
      <c r="C11" s="545"/>
      <c r="D11" s="546"/>
      <c r="E11" s="546"/>
      <c r="F11" s="546"/>
      <c r="G11" s="546"/>
      <c r="H11" s="546"/>
      <c r="I11" s="546"/>
      <c r="J11" s="547"/>
    </row>
    <row r="12" spans="1:21" s="298" customFormat="1" ht="30" customHeight="1" x14ac:dyDescent="0.25">
      <c r="B12" s="544"/>
      <c r="C12" s="545"/>
      <c r="D12" s="546"/>
      <c r="E12" s="546"/>
      <c r="F12" s="546"/>
      <c r="G12" s="546"/>
      <c r="H12" s="546"/>
      <c r="I12" s="546"/>
      <c r="J12" s="547"/>
    </row>
    <row r="13" spans="1:21" s="298" customFormat="1" ht="30" customHeight="1" x14ac:dyDescent="0.25">
      <c r="B13" s="544"/>
      <c r="C13" s="545"/>
      <c r="D13" s="546"/>
      <c r="E13" s="546"/>
      <c r="F13" s="546"/>
      <c r="G13" s="546"/>
      <c r="H13" s="546"/>
      <c r="I13" s="546"/>
      <c r="J13" s="547"/>
    </row>
    <row r="14" spans="1:21" s="298" customFormat="1" ht="30" customHeight="1" x14ac:dyDescent="0.25">
      <c r="B14" s="544"/>
      <c r="C14" s="545"/>
      <c r="D14" s="546"/>
      <c r="E14" s="546"/>
      <c r="F14" s="546"/>
      <c r="G14" s="546"/>
      <c r="H14" s="546"/>
      <c r="I14" s="546"/>
      <c r="J14" s="547"/>
    </row>
    <row r="15" spans="1:21" s="298" customFormat="1" ht="30" customHeight="1" x14ac:dyDescent="0.25">
      <c r="B15" s="544"/>
      <c r="C15" s="545"/>
      <c r="D15" s="546"/>
      <c r="E15" s="546"/>
      <c r="F15" s="546"/>
      <c r="G15" s="546"/>
      <c r="H15" s="546"/>
      <c r="I15" s="546"/>
      <c r="J15" s="547"/>
    </row>
    <row r="16" spans="1:21" s="298" customFormat="1" ht="30" customHeight="1" x14ac:dyDescent="0.25">
      <c r="B16" s="544"/>
      <c r="C16" s="545"/>
      <c r="D16" s="546"/>
      <c r="E16" s="546"/>
      <c r="F16" s="546"/>
      <c r="G16" s="546"/>
      <c r="H16" s="546"/>
      <c r="I16" s="546"/>
      <c r="J16" s="547"/>
    </row>
  </sheetData>
  <mergeCells count="15">
    <mergeCell ref="C15:J15"/>
    <mergeCell ref="C16:J16"/>
    <mergeCell ref="B9:J9"/>
    <mergeCell ref="C10:J10"/>
    <mergeCell ref="C11:J11"/>
    <mergeCell ref="C12:J12"/>
    <mergeCell ref="C13:J13"/>
    <mergeCell ref="C14:J14"/>
    <mergeCell ref="B5:J5"/>
    <mergeCell ref="B6:D6"/>
    <mergeCell ref="E6:J6"/>
    <mergeCell ref="B7:D7"/>
    <mergeCell ref="E7:J7"/>
    <mergeCell ref="B8:D8"/>
    <mergeCell ref="E8:J8"/>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64410-BDC0-4E67-B2C8-2CCF1361E484}">
  <sheetPr>
    <tabColor theme="6" tint="-0.249977111117893"/>
  </sheetPr>
  <dimension ref="A1:AJ27"/>
  <sheetViews>
    <sheetView showGridLines="0" workbookViewId="0">
      <selection activeCell="H3" sqref="H3"/>
    </sheetView>
  </sheetViews>
  <sheetFormatPr defaultColWidth="9.109375" defaultRowHeight="10.199999999999999" x14ac:dyDescent="0.25"/>
  <cols>
    <col min="1" max="1" width="4.6640625" style="554" customWidth="1"/>
    <col min="2" max="2" width="11.5546875" style="554" customWidth="1"/>
    <col min="3" max="3" width="12.33203125" style="554" customWidth="1"/>
    <col min="4" max="4" width="26.33203125" style="554" customWidth="1"/>
    <col min="5" max="5" width="25.88671875" style="612" customWidth="1"/>
    <col min="6" max="6" width="17.5546875" style="554" customWidth="1"/>
    <col min="7" max="7" width="13.109375" style="561" customWidth="1"/>
    <col min="8" max="8" width="13.6640625" style="561" customWidth="1"/>
    <col min="9" max="9" width="28.88671875" style="562" customWidth="1"/>
    <col min="10" max="10" width="27.6640625" style="562" customWidth="1"/>
    <col min="11" max="11" width="17.44140625" style="554" hidden="1" customWidth="1"/>
    <col min="12" max="12" width="15.6640625" style="554" customWidth="1"/>
    <col min="13" max="15" width="9.109375" style="554"/>
    <col min="16" max="16" width="8.88671875" style="554" customWidth="1"/>
    <col min="17" max="17" width="10" style="554" customWidth="1"/>
    <col min="18" max="18" width="14.33203125" style="554" customWidth="1"/>
    <col min="19" max="256" width="9.109375" style="554"/>
    <col min="257" max="257" width="4.6640625" style="554" customWidth="1"/>
    <col min="258" max="258" width="11.5546875" style="554" customWidth="1"/>
    <col min="259" max="259" width="12.33203125" style="554" customWidth="1"/>
    <col min="260" max="260" width="26.33203125" style="554" customWidth="1"/>
    <col min="261" max="261" width="25.88671875" style="554" customWidth="1"/>
    <col min="262" max="262" width="17.5546875" style="554" customWidth="1"/>
    <col min="263" max="263" width="13.109375" style="554" customWidth="1"/>
    <col min="264" max="264" width="13.6640625" style="554" customWidth="1"/>
    <col min="265" max="265" width="28.88671875" style="554" customWidth="1"/>
    <col min="266" max="266" width="27.6640625" style="554" customWidth="1"/>
    <col min="267" max="267" width="0" style="554" hidden="1" customWidth="1"/>
    <col min="268" max="268" width="15.6640625" style="554" customWidth="1"/>
    <col min="269" max="271" width="9.109375" style="554"/>
    <col min="272" max="272" width="8.88671875" style="554" customWidth="1"/>
    <col min="273" max="273" width="10" style="554" customWidth="1"/>
    <col min="274" max="274" width="14.33203125" style="554" customWidth="1"/>
    <col min="275" max="512" width="9.109375" style="554"/>
    <col min="513" max="513" width="4.6640625" style="554" customWidth="1"/>
    <col min="514" max="514" width="11.5546875" style="554" customWidth="1"/>
    <col min="515" max="515" width="12.33203125" style="554" customWidth="1"/>
    <col min="516" max="516" width="26.33203125" style="554" customWidth="1"/>
    <col min="517" max="517" width="25.88671875" style="554" customWidth="1"/>
    <col min="518" max="518" width="17.5546875" style="554" customWidth="1"/>
    <col min="519" max="519" width="13.109375" style="554" customWidth="1"/>
    <col min="520" max="520" width="13.6640625" style="554" customWidth="1"/>
    <col min="521" max="521" width="28.88671875" style="554" customWidth="1"/>
    <col min="522" max="522" width="27.6640625" style="554" customWidth="1"/>
    <col min="523" max="523" width="0" style="554" hidden="1" customWidth="1"/>
    <col min="524" max="524" width="15.6640625" style="554" customWidth="1"/>
    <col min="525" max="527" width="9.109375" style="554"/>
    <col min="528" max="528" width="8.88671875" style="554" customWidth="1"/>
    <col min="529" max="529" width="10" style="554" customWidth="1"/>
    <col min="530" max="530" width="14.33203125" style="554" customWidth="1"/>
    <col min="531" max="768" width="9.109375" style="554"/>
    <col min="769" max="769" width="4.6640625" style="554" customWidth="1"/>
    <col min="770" max="770" width="11.5546875" style="554" customWidth="1"/>
    <col min="771" max="771" width="12.33203125" style="554" customWidth="1"/>
    <col min="772" max="772" width="26.33203125" style="554" customWidth="1"/>
    <col min="773" max="773" width="25.88671875" style="554" customWidth="1"/>
    <col min="774" max="774" width="17.5546875" style="554" customWidth="1"/>
    <col min="775" max="775" width="13.109375" style="554" customWidth="1"/>
    <col min="776" max="776" width="13.6640625" style="554" customWidth="1"/>
    <col min="777" max="777" width="28.88671875" style="554" customWidth="1"/>
    <col min="778" max="778" width="27.6640625" style="554" customWidth="1"/>
    <col min="779" max="779" width="0" style="554" hidden="1" customWidth="1"/>
    <col min="780" max="780" width="15.6640625" style="554" customWidth="1"/>
    <col min="781" max="783" width="9.109375" style="554"/>
    <col min="784" max="784" width="8.88671875" style="554" customWidth="1"/>
    <col min="785" max="785" width="10" style="554" customWidth="1"/>
    <col min="786" max="786" width="14.33203125" style="554" customWidth="1"/>
    <col min="787" max="1024" width="9.109375" style="554"/>
    <col min="1025" max="1025" width="4.6640625" style="554" customWidth="1"/>
    <col min="1026" max="1026" width="11.5546875" style="554" customWidth="1"/>
    <col min="1027" max="1027" width="12.33203125" style="554" customWidth="1"/>
    <col min="1028" max="1028" width="26.33203125" style="554" customWidth="1"/>
    <col min="1029" max="1029" width="25.88671875" style="554" customWidth="1"/>
    <col min="1030" max="1030" width="17.5546875" style="554" customWidth="1"/>
    <col min="1031" max="1031" width="13.109375" style="554" customWidth="1"/>
    <col min="1032" max="1032" width="13.6640625" style="554" customWidth="1"/>
    <col min="1033" max="1033" width="28.88671875" style="554" customWidth="1"/>
    <col min="1034" max="1034" width="27.6640625" style="554" customWidth="1"/>
    <col min="1035" max="1035" width="0" style="554" hidden="1" customWidth="1"/>
    <col min="1036" max="1036" width="15.6640625" style="554" customWidth="1"/>
    <col min="1037" max="1039" width="9.109375" style="554"/>
    <col min="1040" max="1040" width="8.88671875" style="554" customWidth="1"/>
    <col min="1041" max="1041" width="10" style="554" customWidth="1"/>
    <col min="1042" max="1042" width="14.33203125" style="554" customWidth="1"/>
    <col min="1043" max="1280" width="9.109375" style="554"/>
    <col min="1281" max="1281" width="4.6640625" style="554" customWidth="1"/>
    <col min="1282" max="1282" width="11.5546875" style="554" customWidth="1"/>
    <col min="1283" max="1283" width="12.33203125" style="554" customWidth="1"/>
    <col min="1284" max="1284" width="26.33203125" style="554" customWidth="1"/>
    <col min="1285" max="1285" width="25.88671875" style="554" customWidth="1"/>
    <col min="1286" max="1286" width="17.5546875" style="554" customWidth="1"/>
    <col min="1287" max="1287" width="13.109375" style="554" customWidth="1"/>
    <col min="1288" max="1288" width="13.6640625" style="554" customWidth="1"/>
    <col min="1289" max="1289" width="28.88671875" style="554" customWidth="1"/>
    <col min="1290" max="1290" width="27.6640625" style="554" customWidth="1"/>
    <col min="1291" max="1291" width="0" style="554" hidden="1" customWidth="1"/>
    <col min="1292" max="1292" width="15.6640625" style="554" customWidth="1"/>
    <col min="1293" max="1295" width="9.109375" style="554"/>
    <col min="1296" max="1296" width="8.88671875" style="554" customWidth="1"/>
    <col min="1297" max="1297" width="10" style="554" customWidth="1"/>
    <col min="1298" max="1298" width="14.33203125" style="554" customWidth="1"/>
    <col min="1299" max="1536" width="9.109375" style="554"/>
    <col min="1537" max="1537" width="4.6640625" style="554" customWidth="1"/>
    <col min="1538" max="1538" width="11.5546875" style="554" customWidth="1"/>
    <col min="1539" max="1539" width="12.33203125" style="554" customWidth="1"/>
    <col min="1540" max="1540" width="26.33203125" style="554" customWidth="1"/>
    <col min="1541" max="1541" width="25.88671875" style="554" customWidth="1"/>
    <col min="1542" max="1542" width="17.5546875" style="554" customWidth="1"/>
    <col min="1543" max="1543" width="13.109375" style="554" customWidth="1"/>
    <col min="1544" max="1544" width="13.6640625" style="554" customWidth="1"/>
    <col min="1545" max="1545" width="28.88671875" style="554" customWidth="1"/>
    <col min="1546" max="1546" width="27.6640625" style="554" customWidth="1"/>
    <col min="1547" max="1547" width="0" style="554" hidden="1" customWidth="1"/>
    <col min="1548" max="1548" width="15.6640625" style="554" customWidth="1"/>
    <col min="1549" max="1551" width="9.109375" style="554"/>
    <col min="1552" max="1552" width="8.88671875" style="554" customWidth="1"/>
    <col min="1553" max="1553" width="10" style="554" customWidth="1"/>
    <col min="1554" max="1554" width="14.33203125" style="554" customWidth="1"/>
    <col min="1555" max="1792" width="9.109375" style="554"/>
    <col min="1793" max="1793" width="4.6640625" style="554" customWidth="1"/>
    <col min="1794" max="1794" width="11.5546875" style="554" customWidth="1"/>
    <col min="1795" max="1795" width="12.33203125" style="554" customWidth="1"/>
    <col min="1796" max="1796" width="26.33203125" style="554" customWidth="1"/>
    <col min="1797" max="1797" width="25.88671875" style="554" customWidth="1"/>
    <col min="1798" max="1798" width="17.5546875" style="554" customWidth="1"/>
    <col min="1799" max="1799" width="13.109375" style="554" customWidth="1"/>
    <col min="1800" max="1800" width="13.6640625" style="554" customWidth="1"/>
    <col min="1801" max="1801" width="28.88671875" style="554" customWidth="1"/>
    <col min="1802" max="1802" width="27.6640625" style="554" customWidth="1"/>
    <col min="1803" max="1803" width="0" style="554" hidden="1" customWidth="1"/>
    <col min="1804" max="1804" width="15.6640625" style="554" customWidth="1"/>
    <col min="1805" max="1807" width="9.109375" style="554"/>
    <col min="1808" max="1808" width="8.88671875" style="554" customWidth="1"/>
    <col min="1809" max="1809" width="10" style="554" customWidth="1"/>
    <col min="1810" max="1810" width="14.33203125" style="554" customWidth="1"/>
    <col min="1811" max="2048" width="9.109375" style="554"/>
    <col min="2049" max="2049" width="4.6640625" style="554" customWidth="1"/>
    <col min="2050" max="2050" width="11.5546875" style="554" customWidth="1"/>
    <col min="2051" max="2051" width="12.33203125" style="554" customWidth="1"/>
    <col min="2052" max="2052" width="26.33203125" style="554" customWidth="1"/>
    <col min="2053" max="2053" width="25.88671875" style="554" customWidth="1"/>
    <col min="2054" max="2054" width="17.5546875" style="554" customWidth="1"/>
    <col min="2055" max="2055" width="13.109375" style="554" customWidth="1"/>
    <col min="2056" max="2056" width="13.6640625" style="554" customWidth="1"/>
    <col min="2057" max="2057" width="28.88671875" style="554" customWidth="1"/>
    <col min="2058" max="2058" width="27.6640625" style="554" customWidth="1"/>
    <col min="2059" max="2059" width="0" style="554" hidden="1" customWidth="1"/>
    <col min="2060" max="2060" width="15.6640625" style="554" customWidth="1"/>
    <col min="2061" max="2063" width="9.109375" style="554"/>
    <col min="2064" max="2064" width="8.88671875" style="554" customWidth="1"/>
    <col min="2065" max="2065" width="10" style="554" customWidth="1"/>
    <col min="2066" max="2066" width="14.33203125" style="554" customWidth="1"/>
    <col min="2067" max="2304" width="9.109375" style="554"/>
    <col min="2305" max="2305" width="4.6640625" style="554" customWidth="1"/>
    <col min="2306" max="2306" width="11.5546875" style="554" customWidth="1"/>
    <col min="2307" max="2307" width="12.33203125" style="554" customWidth="1"/>
    <col min="2308" max="2308" width="26.33203125" style="554" customWidth="1"/>
    <col min="2309" max="2309" width="25.88671875" style="554" customWidth="1"/>
    <col min="2310" max="2310" width="17.5546875" style="554" customWidth="1"/>
    <col min="2311" max="2311" width="13.109375" style="554" customWidth="1"/>
    <col min="2312" max="2312" width="13.6640625" style="554" customWidth="1"/>
    <col min="2313" max="2313" width="28.88671875" style="554" customWidth="1"/>
    <col min="2314" max="2314" width="27.6640625" style="554" customWidth="1"/>
    <col min="2315" max="2315" width="0" style="554" hidden="1" customWidth="1"/>
    <col min="2316" max="2316" width="15.6640625" style="554" customWidth="1"/>
    <col min="2317" max="2319" width="9.109375" style="554"/>
    <col min="2320" max="2320" width="8.88671875" style="554" customWidth="1"/>
    <col min="2321" max="2321" width="10" style="554" customWidth="1"/>
    <col min="2322" max="2322" width="14.33203125" style="554" customWidth="1"/>
    <col min="2323" max="2560" width="9.109375" style="554"/>
    <col min="2561" max="2561" width="4.6640625" style="554" customWidth="1"/>
    <col min="2562" max="2562" width="11.5546875" style="554" customWidth="1"/>
    <col min="2563" max="2563" width="12.33203125" style="554" customWidth="1"/>
    <col min="2564" max="2564" width="26.33203125" style="554" customWidth="1"/>
    <col min="2565" max="2565" width="25.88671875" style="554" customWidth="1"/>
    <col min="2566" max="2566" width="17.5546875" style="554" customWidth="1"/>
    <col min="2567" max="2567" width="13.109375" style="554" customWidth="1"/>
    <col min="2568" max="2568" width="13.6640625" style="554" customWidth="1"/>
    <col min="2569" max="2569" width="28.88671875" style="554" customWidth="1"/>
    <col min="2570" max="2570" width="27.6640625" style="554" customWidth="1"/>
    <col min="2571" max="2571" width="0" style="554" hidden="1" customWidth="1"/>
    <col min="2572" max="2572" width="15.6640625" style="554" customWidth="1"/>
    <col min="2573" max="2575" width="9.109375" style="554"/>
    <col min="2576" max="2576" width="8.88671875" style="554" customWidth="1"/>
    <col min="2577" max="2577" width="10" style="554" customWidth="1"/>
    <col min="2578" max="2578" width="14.33203125" style="554" customWidth="1"/>
    <col min="2579" max="2816" width="9.109375" style="554"/>
    <col min="2817" max="2817" width="4.6640625" style="554" customWidth="1"/>
    <col min="2818" max="2818" width="11.5546875" style="554" customWidth="1"/>
    <col min="2819" max="2819" width="12.33203125" style="554" customWidth="1"/>
    <col min="2820" max="2820" width="26.33203125" style="554" customWidth="1"/>
    <col min="2821" max="2821" width="25.88671875" style="554" customWidth="1"/>
    <col min="2822" max="2822" width="17.5546875" style="554" customWidth="1"/>
    <col min="2823" max="2823" width="13.109375" style="554" customWidth="1"/>
    <col min="2824" max="2824" width="13.6640625" style="554" customWidth="1"/>
    <col min="2825" max="2825" width="28.88671875" style="554" customWidth="1"/>
    <col min="2826" max="2826" width="27.6640625" style="554" customWidth="1"/>
    <col min="2827" max="2827" width="0" style="554" hidden="1" customWidth="1"/>
    <col min="2828" max="2828" width="15.6640625" style="554" customWidth="1"/>
    <col min="2829" max="2831" width="9.109375" style="554"/>
    <col min="2832" max="2832" width="8.88671875" style="554" customWidth="1"/>
    <col min="2833" max="2833" width="10" style="554" customWidth="1"/>
    <col min="2834" max="2834" width="14.33203125" style="554" customWidth="1"/>
    <col min="2835" max="3072" width="9.109375" style="554"/>
    <col min="3073" max="3073" width="4.6640625" style="554" customWidth="1"/>
    <col min="3074" max="3074" width="11.5546875" style="554" customWidth="1"/>
    <col min="3075" max="3075" width="12.33203125" style="554" customWidth="1"/>
    <col min="3076" max="3076" width="26.33203125" style="554" customWidth="1"/>
    <col min="3077" max="3077" width="25.88671875" style="554" customWidth="1"/>
    <col min="3078" max="3078" width="17.5546875" style="554" customWidth="1"/>
    <col min="3079" max="3079" width="13.109375" style="554" customWidth="1"/>
    <col min="3080" max="3080" width="13.6640625" style="554" customWidth="1"/>
    <col min="3081" max="3081" width="28.88671875" style="554" customWidth="1"/>
    <col min="3082" max="3082" width="27.6640625" style="554" customWidth="1"/>
    <col min="3083" max="3083" width="0" style="554" hidden="1" customWidth="1"/>
    <col min="3084" max="3084" width="15.6640625" style="554" customWidth="1"/>
    <col min="3085" max="3087" width="9.109375" style="554"/>
    <col min="3088" max="3088" width="8.88671875" style="554" customWidth="1"/>
    <col min="3089" max="3089" width="10" style="554" customWidth="1"/>
    <col min="3090" max="3090" width="14.33203125" style="554" customWidth="1"/>
    <col min="3091" max="3328" width="9.109375" style="554"/>
    <col min="3329" max="3329" width="4.6640625" style="554" customWidth="1"/>
    <col min="3330" max="3330" width="11.5546875" style="554" customWidth="1"/>
    <col min="3331" max="3331" width="12.33203125" style="554" customWidth="1"/>
    <col min="3332" max="3332" width="26.33203125" style="554" customWidth="1"/>
    <col min="3333" max="3333" width="25.88671875" style="554" customWidth="1"/>
    <col min="3334" max="3334" width="17.5546875" style="554" customWidth="1"/>
    <col min="3335" max="3335" width="13.109375" style="554" customWidth="1"/>
    <col min="3336" max="3336" width="13.6640625" style="554" customWidth="1"/>
    <col min="3337" max="3337" width="28.88671875" style="554" customWidth="1"/>
    <col min="3338" max="3338" width="27.6640625" style="554" customWidth="1"/>
    <col min="3339" max="3339" width="0" style="554" hidden="1" customWidth="1"/>
    <col min="3340" max="3340" width="15.6640625" style="554" customWidth="1"/>
    <col min="3341" max="3343" width="9.109375" style="554"/>
    <col min="3344" max="3344" width="8.88671875" style="554" customWidth="1"/>
    <col min="3345" max="3345" width="10" style="554" customWidth="1"/>
    <col min="3346" max="3346" width="14.33203125" style="554" customWidth="1"/>
    <col min="3347" max="3584" width="9.109375" style="554"/>
    <col min="3585" max="3585" width="4.6640625" style="554" customWidth="1"/>
    <col min="3586" max="3586" width="11.5546875" style="554" customWidth="1"/>
    <col min="3587" max="3587" width="12.33203125" style="554" customWidth="1"/>
    <col min="3588" max="3588" width="26.33203125" style="554" customWidth="1"/>
    <col min="3589" max="3589" width="25.88671875" style="554" customWidth="1"/>
    <col min="3590" max="3590" width="17.5546875" style="554" customWidth="1"/>
    <col min="3591" max="3591" width="13.109375" style="554" customWidth="1"/>
    <col min="3592" max="3592" width="13.6640625" style="554" customWidth="1"/>
    <col min="3593" max="3593" width="28.88671875" style="554" customWidth="1"/>
    <col min="3594" max="3594" width="27.6640625" style="554" customWidth="1"/>
    <col min="3595" max="3595" width="0" style="554" hidden="1" customWidth="1"/>
    <col min="3596" max="3596" width="15.6640625" style="554" customWidth="1"/>
    <col min="3597" max="3599" width="9.109375" style="554"/>
    <col min="3600" max="3600" width="8.88671875" style="554" customWidth="1"/>
    <col min="3601" max="3601" width="10" style="554" customWidth="1"/>
    <col min="3602" max="3602" width="14.33203125" style="554" customWidth="1"/>
    <col min="3603" max="3840" width="9.109375" style="554"/>
    <col min="3841" max="3841" width="4.6640625" style="554" customWidth="1"/>
    <col min="3842" max="3842" width="11.5546875" style="554" customWidth="1"/>
    <col min="3843" max="3843" width="12.33203125" style="554" customWidth="1"/>
    <col min="3844" max="3844" width="26.33203125" style="554" customWidth="1"/>
    <col min="3845" max="3845" width="25.88671875" style="554" customWidth="1"/>
    <col min="3846" max="3846" width="17.5546875" style="554" customWidth="1"/>
    <col min="3847" max="3847" width="13.109375" style="554" customWidth="1"/>
    <col min="3848" max="3848" width="13.6640625" style="554" customWidth="1"/>
    <col min="3849" max="3849" width="28.88671875" style="554" customWidth="1"/>
    <col min="3850" max="3850" width="27.6640625" style="554" customWidth="1"/>
    <col min="3851" max="3851" width="0" style="554" hidden="1" customWidth="1"/>
    <col min="3852" max="3852" width="15.6640625" style="554" customWidth="1"/>
    <col min="3853" max="3855" width="9.109375" style="554"/>
    <col min="3856" max="3856" width="8.88671875" style="554" customWidth="1"/>
    <col min="3857" max="3857" width="10" style="554" customWidth="1"/>
    <col min="3858" max="3858" width="14.33203125" style="554" customWidth="1"/>
    <col min="3859" max="4096" width="9.109375" style="554"/>
    <col min="4097" max="4097" width="4.6640625" style="554" customWidth="1"/>
    <col min="4098" max="4098" width="11.5546875" style="554" customWidth="1"/>
    <col min="4099" max="4099" width="12.33203125" style="554" customWidth="1"/>
    <col min="4100" max="4100" width="26.33203125" style="554" customWidth="1"/>
    <col min="4101" max="4101" width="25.88671875" style="554" customWidth="1"/>
    <col min="4102" max="4102" width="17.5546875" style="554" customWidth="1"/>
    <col min="4103" max="4103" width="13.109375" style="554" customWidth="1"/>
    <col min="4104" max="4104" width="13.6640625" style="554" customWidth="1"/>
    <col min="4105" max="4105" width="28.88671875" style="554" customWidth="1"/>
    <col min="4106" max="4106" width="27.6640625" style="554" customWidth="1"/>
    <col min="4107" max="4107" width="0" style="554" hidden="1" customWidth="1"/>
    <col min="4108" max="4108" width="15.6640625" style="554" customWidth="1"/>
    <col min="4109" max="4111" width="9.109375" style="554"/>
    <col min="4112" max="4112" width="8.88671875" style="554" customWidth="1"/>
    <col min="4113" max="4113" width="10" style="554" customWidth="1"/>
    <col min="4114" max="4114" width="14.33203125" style="554" customWidth="1"/>
    <col min="4115" max="4352" width="9.109375" style="554"/>
    <col min="4353" max="4353" width="4.6640625" style="554" customWidth="1"/>
    <col min="4354" max="4354" width="11.5546875" style="554" customWidth="1"/>
    <col min="4355" max="4355" width="12.33203125" style="554" customWidth="1"/>
    <col min="4356" max="4356" width="26.33203125" style="554" customWidth="1"/>
    <col min="4357" max="4357" width="25.88671875" style="554" customWidth="1"/>
    <col min="4358" max="4358" width="17.5546875" style="554" customWidth="1"/>
    <col min="4359" max="4359" width="13.109375" style="554" customWidth="1"/>
    <col min="4360" max="4360" width="13.6640625" style="554" customWidth="1"/>
    <col min="4361" max="4361" width="28.88671875" style="554" customWidth="1"/>
    <col min="4362" max="4362" width="27.6640625" style="554" customWidth="1"/>
    <col min="4363" max="4363" width="0" style="554" hidden="1" customWidth="1"/>
    <col min="4364" max="4364" width="15.6640625" style="554" customWidth="1"/>
    <col min="4365" max="4367" width="9.109375" style="554"/>
    <col min="4368" max="4368" width="8.88671875" style="554" customWidth="1"/>
    <col min="4369" max="4369" width="10" style="554" customWidth="1"/>
    <col min="4370" max="4370" width="14.33203125" style="554" customWidth="1"/>
    <col min="4371" max="4608" width="9.109375" style="554"/>
    <col min="4609" max="4609" width="4.6640625" style="554" customWidth="1"/>
    <col min="4610" max="4610" width="11.5546875" style="554" customWidth="1"/>
    <col min="4611" max="4611" width="12.33203125" style="554" customWidth="1"/>
    <col min="4612" max="4612" width="26.33203125" style="554" customWidth="1"/>
    <col min="4613" max="4613" width="25.88671875" style="554" customWidth="1"/>
    <col min="4614" max="4614" width="17.5546875" style="554" customWidth="1"/>
    <col min="4615" max="4615" width="13.109375" style="554" customWidth="1"/>
    <col min="4616" max="4616" width="13.6640625" style="554" customWidth="1"/>
    <col min="4617" max="4617" width="28.88671875" style="554" customWidth="1"/>
    <col min="4618" max="4618" width="27.6640625" style="554" customWidth="1"/>
    <col min="4619" max="4619" width="0" style="554" hidden="1" customWidth="1"/>
    <col min="4620" max="4620" width="15.6640625" style="554" customWidth="1"/>
    <col min="4621" max="4623" width="9.109375" style="554"/>
    <col min="4624" max="4624" width="8.88671875" style="554" customWidth="1"/>
    <col min="4625" max="4625" width="10" style="554" customWidth="1"/>
    <col min="4626" max="4626" width="14.33203125" style="554" customWidth="1"/>
    <col min="4627" max="4864" width="9.109375" style="554"/>
    <col min="4865" max="4865" width="4.6640625" style="554" customWidth="1"/>
    <col min="4866" max="4866" width="11.5546875" style="554" customWidth="1"/>
    <col min="4867" max="4867" width="12.33203125" style="554" customWidth="1"/>
    <col min="4868" max="4868" width="26.33203125" style="554" customWidth="1"/>
    <col min="4869" max="4869" width="25.88671875" style="554" customWidth="1"/>
    <col min="4870" max="4870" width="17.5546875" style="554" customWidth="1"/>
    <col min="4871" max="4871" width="13.109375" style="554" customWidth="1"/>
    <col min="4872" max="4872" width="13.6640625" style="554" customWidth="1"/>
    <col min="4873" max="4873" width="28.88671875" style="554" customWidth="1"/>
    <col min="4874" max="4874" width="27.6640625" style="554" customWidth="1"/>
    <col min="4875" max="4875" width="0" style="554" hidden="1" customWidth="1"/>
    <col min="4876" max="4876" width="15.6640625" style="554" customWidth="1"/>
    <col min="4877" max="4879" width="9.109375" style="554"/>
    <col min="4880" max="4880" width="8.88671875" style="554" customWidth="1"/>
    <col min="4881" max="4881" width="10" style="554" customWidth="1"/>
    <col min="4882" max="4882" width="14.33203125" style="554" customWidth="1"/>
    <col min="4883" max="5120" width="9.109375" style="554"/>
    <col min="5121" max="5121" width="4.6640625" style="554" customWidth="1"/>
    <col min="5122" max="5122" width="11.5546875" style="554" customWidth="1"/>
    <col min="5123" max="5123" width="12.33203125" style="554" customWidth="1"/>
    <col min="5124" max="5124" width="26.33203125" style="554" customWidth="1"/>
    <col min="5125" max="5125" width="25.88671875" style="554" customWidth="1"/>
    <col min="5126" max="5126" width="17.5546875" style="554" customWidth="1"/>
    <col min="5127" max="5127" width="13.109375" style="554" customWidth="1"/>
    <col min="5128" max="5128" width="13.6640625" style="554" customWidth="1"/>
    <col min="5129" max="5129" width="28.88671875" style="554" customWidth="1"/>
    <col min="5130" max="5130" width="27.6640625" style="554" customWidth="1"/>
    <col min="5131" max="5131" width="0" style="554" hidden="1" customWidth="1"/>
    <col min="5132" max="5132" width="15.6640625" style="554" customWidth="1"/>
    <col min="5133" max="5135" width="9.109375" style="554"/>
    <col min="5136" max="5136" width="8.88671875" style="554" customWidth="1"/>
    <col min="5137" max="5137" width="10" style="554" customWidth="1"/>
    <col min="5138" max="5138" width="14.33203125" style="554" customWidth="1"/>
    <col min="5139" max="5376" width="9.109375" style="554"/>
    <col min="5377" max="5377" width="4.6640625" style="554" customWidth="1"/>
    <col min="5378" max="5378" width="11.5546875" style="554" customWidth="1"/>
    <col min="5379" max="5379" width="12.33203125" style="554" customWidth="1"/>
    <col min="5380" max="5380" width="26.33203125" style="554" customWidth="1"/>
    <col min="5381" max="5381" width="25.88671875" style="554" customWidth="1"/>
    <col min="5382" max="5382" width="17.5546875" style="554" customWidth="1"/>
    <col min="5383" max="5383" width="13.109375" style="554" customWidth="1"/>
    <col min="5384" max="5384" width="13.6640625" style="554" customWidth="1"/>
    <col min="5385" max="5385" width="28.88671875" style="554" customWidth="1"/>
    <col min="5386" max="5386" width="27.6640625" style="554" customWidth="1"/>
    <col min="5387" max="5387" width="0" style="554" hidden="1" customWidth="1"/>
    <col min="5388" max="5388" width="15.6640625" style="554" customWidth="1"/>
    <col min="5389" max="5391" width="9.109375" style="554"/>
    <col min="5392" max="5392" width="8.88671875" style="554" customWidth="1"/>
    <col min="5393" max="5393" width="10" style="554" customWidth="1"/>
    <col min="5394" max="5394" width="14.33203125" style="554" customWidth="1"/>
    <col min="5395" max="5632" width="9.109375" style="554"/>
    <col min="5633" max="5633" width="4.6640625" style="554" customWidth="1"/>
    <col min="5634" max="5634" width="11.5546875" style="554" customWidth="1"/>
    <col min="5635" max="5635" width="12.33203125" style="554" customWidth="1"/>
    <col min="5636" max="5636" width="26.33203125" style="554" customWidth="1"/>
    <col min="5637" max="5637" width="25.88671875" style="554" customWidth="1"/>
    <col min="5638" max="5638" width="17.5546875" style="554" customWidth="1"/>
    <col min="5639" max="5639" width="13.109375" style="554" customWidth="1"/>
    <col min="5640" max="5640" width="13.6640625" style="554" customWidth="1"/>
    <col min="5641" max="5641" width="28.88671875" style="554" customWidth="1"/>
    <col min="5642" max="5642" width="27.6640625" style="554" customWidth="1"/>
    <col min="5643" max="5643" width="0" style="554" hidden="1" customWidth="1"/>
    <col min="5644" max="5644" width="15.6640625" style="554" customWidth="1"/>
    <col min="5645" max="5647" width="9.109375" style="554"/>
    <col min="5648" max="5648" width="8.88671875" style="554" customWidth="1"/>
    <col min="5649" max="5649" width="10" style="554" customWidth="1"/>
    <col min="5650" max="5650" width="14.33203125" style="554" customWidth="1"/>
    <col min="5651" max="5888" width="9.109375" style="554"/>
    <col min="5889" max="5889" width="4.6640625" style="554" customWidth="1"/>
    <col min="5890" max="5890" width="11.5546875" style="554" customWidth="1"/>
    <col min="5891" max="5891" width="12.33203125" style="554" customWidth="1"/>
    <col min="5892" max="5892" width="26.33203125" style="554" customWidth="1"/>
    <col min="5893" max="5893" width="25.88671875" style="554" customWidth="1"/>
    <col min="5894" max="5894" width="17.5546875" style="554" customWidth="1"/>
    <col min="5895" max="5895" width="13.109375" style="554" customWidth="1"/>
    <col min="5896" max="5896" width="13.6640625" style="554" customWidth="1"/>
    <col min="5897" max="5897" width="28.88671875" style="554" customWidth="1"/>
    <col min="5898" max="5898" width="27.6640625" style="554" customWidth="1"/>
    <col min="5899" max="5899" width="0" style="554" hidden="1" customWidth="1"/>
    <col min="5900" max="5900" width="15.6640625" style="554" customWidth="1"/>
    <col min="5901" max="5903" width="9.109375" style="554"/>
    <col min="5904" max="5904" width="8.88671875" style="554" customWidth="1"/>
    <col min="5905" max="5905" width="10" style="554" customWidth="1"/>
    <col min="5906" max="5906" width="14.33203125" style="554" customWidth="1"/>
    <col min="5907" max="6144" width="9.109375" style="554"/>
    <col min="6145" max="6145" width="4.6640625" style="554" customWidth="1"/>
    <col min="6146" max="6146" width="11.5546875" style="554" customWidth="1"/>
    <col min="6147" max="6147" width="12.33203125" style="554" customWidth="1"/>
    <col min="6148" max="6148" width="26.33203125" style="554" customWidth="1"/>
    <col min="6149" max="6149" width="25.88671875" style="554" customWidth="1"/>
    <col min="6150" max="6150" width="17.5546875" style="554" customWidth="1"/>
    <col min="6151" max="6151" width="13.109375" style="554" customWidth="1"/>
    <col min="6152" max="6152" width="13.6640625" style="554" customWidth="1"/>
    <col min="6153" max="6153" width="28.88671875" style="554" customWidth="1"/>
    <col min="6154" max="6154" width="27.6640625" style="554" customWidth="1"/>
    <col min="6155" max="6155" width="0" style="554" hidden="1" customWidth="1"/>
    <col min="6156" max="6156" width="15.6640625" style="554" customWidth="1"/>
    <col min="6157" max="6159" width="9.109375" style="554"/>
    <col min="6160" max="6160" width="8.88671875" style="554" customWidth="1"/>
    <col min="6161" max="6161" width="10" style="554" customWidth="1"/>
    <col min="6162" max="6162" width="14.33203125" style="554" customWidth="1"/>
    <col min="6163" max="6400" width="9.109375" style="554"/>
    <col min="6401" max="6401" width="4.6640625" style="554" customWidth="1"/>
    <col min="6402" max="6402" width="11.5546875" style="554" customWidth="1"/>
    <col min="6403" max="6403" width="12.33203125" style="554" customWidth="1"/>
    <col min="6404" max="6404" width="26.33203125" style="554" customWidth="1"/>
    <col min="6405" max="6405" width="25.88671875" style="554" customWidth="1"/>
    <col min="6406" max="6406" width="17.5546875" style="554" customWidth="1"/>
    <col min="6407" max="6407" width="13.109375" style="554" customWidth="1"/>
    <col min="6408" max="6408" width="13.6640625" style="554" customWidth="1"/>
    <col min="6409" max="6409" width="28.88671875" style="554" customWidth="1"/>
    <col min="6410" max="6410" width="27.6640625" style="554" customWidth="1"/>
    <col min="6411" max="6411" width="0" style="554" hidden="1" customWidth="1"/>
    <col min="6412" max="6412" width="15.6640625" style="554" customWidth="1"/>
    <col min="6413" max="6415" width="9.109375" style="554"/>
    <col min="6416" max="6416" width="8.88671875" style="554" customWidth="1"/>
    <col min="6417" max="6417" width="10" style="554" customWidth="1"/>
    <col min="6418" max="6418" width="14.33203125" style="554" customWidth="1"/>
    <col min="6419" max="6656" width="9.109375" style="554"/>
    <col min="6657" max="6657" width="4.6640625" style="554" customWidth="1"/>
    <col min="6658" max="6658" width="11.5546875" style="554" customWidth="1"/>
    <col min="6659" max="6659" width="12.33203125" style="554" customWidth="1"/>
    <col min="6660" max="6660" width="26.33203125" style="554" customWidth="1"/>
    <col min="6661" max="6661" width="25.88671875" style="554" customWidth="1"/>
    <col min="6662" max="6662" width="17.5546875" style="554" customWidth="1"/>
    <col min="6663" max="6663" width="13.109375" style="554" customWidth="1"/>
    <col min="6664" max="6664" width="13.6640625" style="554" customWidth="1"/>
    <col min="6665" max="6665" width="28.88671875" style="554" customWidth="1"/>
    <col min="6666" max="6666" width="27.6640625" style="554" customWidth="1"/>
    <col min="6667" max="6667" width="0" style="554" hidden="1" customWidth="1"/>
    <col min="6668" max="6668" width="15.6640625" style="554" customWidth="1"/>
    <col min="6669" max="6671" width="9.109375" style="554"/>
    <col min="6672" max="6672" width="8.88671875" style="554" customWidth="1"/>
    <col min="6673" max="6673" width="10" style="554" customWidth="1"/>
    <col min="6674" max="6674" width="14.33203125" style="554" customWidth="1"/>
    <col min="6675" max="6912" width="9.109375" style="554"/>
    <col min="6913" max="6913" width="4.6640625" style="554" customWidth="1"/>
    <col min="6914" max="6914" width="11.5546875" style="554" customWidth="1"/>
    <col min="6915" max="6915" width="12.33203125" style="554" customWidth="1"/>
    <col min="6916" max="6916" width="26.33203125" style="554" customWidth="1"/>
    <col min="6917" max="6917" width="25.88671875" style="554" customWidth="1"/>
    <col min="6918" max="6918" width="17.5546875" style="554" customWidth="1"/>
    <col min="6919" max="6919" width="13.109375" style="554" customWidth="1"/>
    <col min="6920" max="6920" width="13.6640625" style="554" customWidth="1"/>
    <col min="6921" max="6921" width="28.88671875" style="554" customWidth="1"/>
    <col min="6922" max="6922" width="27.6640625" style="554" customWidth="1"/>
    <col min="6923" max="6923" width="0" style="554" hidden="1" customWidth="1"/>
    <col min="6924" max="6924" width="15.6640625" style="554" customWidth="1"/>
    <col min="6925" max="6927" width="9.109375" style="554"/>
    <col min="6928" max="6928" width="8.88671875" style="554" customWidth="1"/>
    <col min="6929" max="6929" width="10" style="554" customWidth="1"/>
    <col min="6930" max="6930" width="14.33203125" style="554" customWidth="1"/>
    <col min="6931" max="7168" width="9.109375" style="554"/>
    <col min="7169" max="7169" width="4.6640625" style="554" customWidth="1"/>
    <col min="7170" max="7170" width="11.5546875" style="554" customWidth="1"/>
    <col min="7171" max="7171" width="12.33203125" style="554" customWidth="1"/>
    <col min="7172" max="7172" width="26.33203125" style="554" customWidth="1"/>
    <col min="7173" max="7173" width="25.88671875" style="554" customWidth="1"/>
    <col min="7174" max="7174" width="17.5546875" style="554" customWidth="1"/>
    <col min="7175" max="7175" width="13.109375" style="554" customWidth="1"/>
    <col min="7176" max="7176" width="13.6640625" style="554" customWidth="1"/>
    <col min="7177" max="7177" width="28.88671875" style="554" customWidth="1"/>
    <col min="7178" max="7178" width="27.6640625" style="554" customWidth="1"/>
    <col min="7179" max="7179" width="0" style="554" hidden="1" customWidth="1"/>
    <col min="7180" max="7180" width="15.6640625" style="554" customWidth="1"/>
    <col min="7181" max="7183" width="9.109375" style="554"/>
    <col min="7184" max="7184" width="8.88671875" style="554" customWidth="1"/>
    <col min="7185" max="7185" width="10" style="554" customWidth="1"/>
    <col min="7186" max="7186" width="14.33203125" style="554" customWidth="1"/>
    <col min="7187" max="7424" width="9.109375" style="554"/>
    <col min="7425" max="7425" width="4.6640625" style="554" customWidth="1"/>
    <col min="7426" max="7426" width="11.5546875" style="554" customWidth="1"/>
    <col min="7427" max="7427" width="12.33203125" style="554" customWidth="1"/>
    <col min="7428" max="7428" width="26.33203125" style="554" customWidth="1"/>
    <col min="7429" max="7429" width="25.88671875" style="554" customWidth="1"/>
    <col min="7430" max="7430" width="17.5546875" style="554" customWidth="1"/>
    <col min="7431" max="7431" width="13.109375" style="554" customWidth="1"/>
    <col min="7432" max="7432" width="13.6640625" style="554" customWidth="1"/>
    <col min="7433" max="7433" width="28.88671875" style="554" customWidth="1"/>
    <col min="7434" max="7434" width="27.6640625" style="554" customWidth="1"/>
    <col min="7435" max="7435" width="0" style="554" hidden="1" customWidth="1"/>
    <col min="7436" max="7436" width="15.6640625" style="554" customWidth="1"/>
    <col min="7437" max="7439" width="9.109375" style="554"/>
    <col min="7440" max="7440" width="8.88671875" style="554" customWidth="1"/>
    <col min="7441" max="7441" width="10" style="554" customWidth="1"/>
    <col min="7442" max="7442" width="14.33203125" style="554" customWidth="1"/>
    <col min="7443" max="7680" width="9.109375" style="554"/>
    <col min="7681" max="7681" width="4.6640625" style="554" customWidth="1"/>
    <col min="7682" max="7682" width="11.5546875" style="554" customWidth="1"/>
    <col min="7683" max="7683" width="12.33203125" style="554" customWidth="1"/>
    <col min="7684" max="7684" width="26.33203125" style="554" customWidth="1"/>
    <col min="7685" max="7685" width="25.88671875" style="554" customWidth="1"/>
    <col min="7686" max="7686" width="17.5546875" style="554" customWidth="1"/>
    <col min="7687" max="7687" width="13.109375" style="554" customWidth="1"/>
    <col min="7688" max="7688" width="13.6640625" style="554" customWidth="1"/>
    <col min="7689" max="7689" width="28.88671875" style="554" customWidth="1"/>
    <col min="7690" max="7690" width="27.6640625" style="554" customWidth="1"/>
    <col min="7691" max="7691" width="0" style="554" hidden="1" customWidth="1"/>
    <col min="7692" max="7692" width="15.6640625" style="554" customWidth="1"/>
    <col min="7693" max="7695" width="9.109375" style="554"/>
    <col min="7696" max="7696" width="8.88671875" style="554" customWidth="1"/>
    <col min="7697" max="7697" width="10" style="554" customWidth="1"/>
    <col min="7698" max="7698" width="14.33203125" style="554" customWidth="1"/>
    <col min="7699" max="7936" width="9.109375" style="554"/>
    <col min="7937" max="7937" width="4.6640625" style="554" customWidth="1"/>
    <col min="7938" max="7938" width="11.5546875" style="554" customWidth="1"/>
    <col min="7939" max="7939" width="12.33203125" style="554" customWidth="1"/>
    <col min="7940" max="7940" width="26.33203125" style="554" customWidth="1"/>
    <col min="7941" max="7941" width="25.88671875" style="554" customWidth="1"/>
    <col min="7942" max="7942" width="17.5546875" style="554" customWidth="1"/>
    <col min="7943" max="7943" width="13.109375" style="554" customWidth="1"/>
    <col min="7944" max="7944" width="13.6640625" style="554" customWidth="1"/>
    <col min="7945" max="7945" width="28.88671875" style="554" customWidth="1"/>
    <col min="7946" max="7946" width="27.6640625" style="554" customWidth="1"/>
    <col min="7947" max="7947" width="0" style="554" hidden="1" customWidth="1"/>
    <col min="7948" max="7948" width="15.6640625" style="554" customWidth="1"/>
    <col min="7949" max="7951" width="9.109375" style="554"/>
    <col min="7952" max="7952" width="8.88671875" style="554" customWidth="1"/>
    <col min="7953" max="7953" width="10" style="554" customWidth="1"/>
    <col min="7954" max="7954" width="14.33203125" style="554" customWidth="1"/>
    <col min="7955" max="8192" width="9.109375" style="554"/>
    <col min="8193" max="8193" width="4.6640625" style="554" customWidth="1"/>
    <col min="8194" max="8194" width="11.5546875" style="554" customWidth="1"/>
    <col min="8195" max="8195" width="12.33203125" style="554" customWidth="1"/>
    <col min="8196" max="8196" width="26.33203125" style="554" customWidth="1"/>
    <col min="8197" max="8197" width="25.88671875" style="554" customWidth="1"/>
    <col min="8198" max="8198" width="17.5546875" style="554" customWidth="1"/>
    <col min="8199" max="8199" width="13.109375" style="554" customWidth="1"/>
    <col min="8200" max="8200" width="13.6640625" style="554" customWidth="1"/>
    <col min="8201" max="8201" width="28.88671875" style="554" customWidth="1"/>
    <col min="8202" max="8202" width="27.6640625" style="554" customWidth="1"/>
    <col min="8203" max="8203" width="0" style="554" hidden="1" customWidth="1"/>
    <col min="8204" max="8204" width="15.6640625" style="554" customWidth="1"/>
    <col min="8205" max="8207" width="9.109375" style="554"/>
    <col min="8208" max="8208" width="8.88671875" style="554" customWidth="1"/>
    <col min="8209" max="8209" width="10" style="554" customWidth="1"/>
    <col min="8210" max="8210" width="14.33203125" style="554" customWidth="1"/>
    <col min="8211" max="8448" width="9.109375" style="554"/>
    <col min="8449" max="8449" width="4.6640625" style="554" customWidth="1"/>
    <col min="8450" max="8450" width="11.5546875" style="554" customWidth="1"/>
    <col min="8451" max="8451" width="12.33203125" style="554" customWidth="1"/>
    <col min="8452" max="8452" width="26.33203125" style="554" customWidth="1"/>
    <col min="8453" max="8453" width="25.88671875" style="554" customWidth="1"/>
    <col min="8454" max="8454" width="17.5546875" style="554" customWidth="1"/>
    <col min="8455" max="8455" width="13.109375" style="554" customWidth="1"/>
    <col min="8456" max="8456" width="13.6640625" style="554" customWidth="1"/>
    <col min="8457" max="8457" width="28.88671875" style="554" customWidth="1"/>
    <col min="8458" max="8458" width="27.6640625" style="554" customWidth="1"/>
    <col min="8459" max="8459" width="0" style="554" hidden="1" customWidth="1"/>
    <col min="8460" max="8460" width="15.6640625" style="554" customWidth="1"/>
    <col min="8461" max="8463" width="9.109375" style="554"/>
    <col min="8464" max="8464" width="8.88671875" style="554" customWidth="1"/>
    <col min="8465" max="8465" width="10" style="554" customWidth="1"/>
    <col min="8466" max="8466" width="14.33203125" style="554" customWidth="1"/>
    <col min="8467" max="8704" width="9.109375" style="554"/>
    <col min="8705" max="8705" width="4.6640625" style="554" customWidth="1"/>
    <col min="8706" max="8706" width="11.5546875" style="554" customWidth="1"/>
    <col min="8707" max="8707" width="12.33203125" style="554" customWidth="1"/>
    <col min="8708" max="8708" width="26.33203125" style="554" customWidth="1"/>
    <col min="8709" max="8709" width="25.88671875" style="554" customWidth="1"/>
    <col min="8710" max="8710" width="17.5546875" style="554" customWidth="1"/>
    <col min="8711" max="8711" width="13.109375" style="554" customWidth="1"/>
    <col min="8712" max="8712" width="13.6640625" style="554" customWidth="1"/>
    <col min="8713" max="8713" width="28.88671875" style="554" customWidth="1"/>
    <col min="8714" max="8714" width="27.6640625" style="554" customWidth="1"/>
    <col min="8715" max="8715" width="0" style="554" hidden="1" customWidth="1"/>
    <col min="8716" max="8716" width="15.6640625" style="554" customWidth="1"/>
    <col min="8717" max="8719" width="9.109375" style="554"/>
    <col min="8720" max="8720" width="8.88671875" style="554" customWidth="1"/>
    <col min="8721" max="8721" width="10" style="554" customWidth="1"/>
    <col min="8722" max="8722" width="14.33203125" style="554" customWidth="1"/>
    <col min="8723" max="8960" width="9.109375" style="554"/>
    <col min="8961" max="8961" width="4.6640625" style="554" customWidth="1"/>
    <col min="8962" max="8962" width="11.5546875" style="554" customWidth="1"/>
    <col min="8963" max="8963" width="12.33203125" style="554" customWidth="1"/>
    <col min="8964" max="8964" width="26.33203125" style="554" customWidth="1"/>
    <col min="8965" max="8965" width="25.88671875" style="554" customWidth="1"/>
    <col min="8966" max="8966" width="17.5546875" style="554" customWidth="1"/>
    <col min="8967" max="8967" width="13.109375" style="554" customWidth="1"/>
    <col min="8968" max="8968" width="13.6640625" style="554" customWidth="1"/>
    <col min="8969" max="8969" width="28.88671875" style="554" customWidth="1"/>
    <col min="8970" max="8970" width="27.6640625" style="554" customWidth="1"/>
    <col min="8971" max="8971" width="0" style="554" hidden="1" customWidth="1"/>
    <col min="8972" max="8972" width="15.6640625" style="554" customWidth="1"/>
    <col min="8973" max="8975" width="9.109375" style="554"/>
    <col min="8976" max="8976" width="8.88671875" style="554" customWidth="1"/>
    <col min="8977" max="8977" width="10" style="554" customWidth="1"/>
    <col min="8978" max="8978" width="14.33203125" style="554" customWidth="1"/>
    <col min="8979" max="9216" width="9.109375" style="554"/>
    <col min="9217" max="9217" width="4.6640625" style="554" customWidth="1"/>
    <col min="9218" max="9218" width="11.5546875" style="554" customWidth="1"/>
    <col min="9219" max="9219" width="12.33203125" style="554" customWidth="1"/>
    <col min="9220" max="9220" width="26.33203125" style="554" customWidth="1"/>
    <col min="9221" max="9221" width="25.88671875" style="554" customWidth="1"/>
    <col min="9222" max="9222" width="17.5546875" style="554" customWidth="1"/>
    <col min="9223" max="9223" width="13.109375" style="554" customWidth="1"/>
    <col min="9224" max="9224" width="13.6640625" style="554" customWidth="1"/>
    <col min="9225" max="9225" width="28.88671875" style="554" customWidth="1"/>
    <col min="9226" max="9226" width="27.6640625" style="554" customWidth="1"/>
    <col min="9227" max="9227" width="0" style="554" hidden="1" customWidth="1"/>
    <col min="9228" max="9228" width="15.6640625" style="554" customWidth="1"/>
    <col min="9229" max="9231" width="9.109375" style="554"/>
    <col min="9232" max="9232" width="8.88671875" style="554" customWidth="1"/>
    <col min="9233" max="9233" width="10" style="554" customWidth="1"/>
    <col min="9234" max="9234" width="14.33203125" style="554" customWidth="1"/>
    <col min="9235" max="9472" width="9.109375" style="554"/>
    <col min="9473" max="9473" width="4.6640625" style="554" customWidth="1"/>
    <col min="9474" max="9474" width="11.5546875" style="554" customWidth="1"/>
    <col min="9475" max="9475" width="12.33203125" style="554" customWidth="1"/>
    <col min="9476" max="9476" width="26.33203125" style="554" customWidth="1"/>
    <col min="9477" max="9477" width="25.88671875" style="554" customWidth="1"/>
    <col min="9478" max="9478" width="17.5546875" style="554" customWidth="1"/>
    <col min="9479" max="9479" width="13.109375" style="554" customWidth="1"/>
    <col min="9480" max="9480" width="13.6640625" style="554" customWidth="1"/>
    <col min="9481" max="9481" width="28.88671875" style="554" customWidth="1"/>
    <col min="9482" max="9482" width="27.6640625" style="554" customWidth="1"/>
    <col min="9483" max="9483" width="0" style="554" hidden="1" customWidth="1"/>
    <col min="9484" max="9484" width="15.6640625" style="554" customWidth="1"/>
    <col min="9485" max="9487" width="9.109375" style="554"/>
    <col min="9488" max="9488" width="8.88671875" style="554" customWidth="1"/>
    <col min="9489" max="9489" width="10" style="554" customWidth="1"/>
    <col min="9490" max="9490" width="14.33203125" style="554" customWidth="1"/>
    <col min="9491" max="9728" width="9.109375" style="554"/>
    <col min="9729" max="9729" width="4.6640625" style="554" customWidth="1"/>
    <col min="9730" max="9730" width="11.5546875" style="554" customWidth="1"/>
    <col min="9731" max="9731" width="12.33203125" style="554" customWidth="1"/>
    <col min="9732" max="9732" width="26.33203125" style="554" customWidth="1"/>
    <col min="9733" max="9733" width="25.88671875" style="554" customWidth="1"/>
    <col min="9734" max="9734" width="17.5546875" style="554" customWidth="1"/>
    <col min="9735" max="9735" width="13.109375" style="554" customWidth="1"/>
    <col min="9736" max="9736" width="13.6640625" style="554" customWidth="1"/>
    <col min="9737" max="9737" width="28.88671875" style="554" customWidth="1"/>
    <col min="9738" max="9738" width="27.6640625" style="554" customWidth="1"/>
    <col min="9739" max="9739" width="0" style="554" hidden="1" customWidth="1"/>
    <col min="9740" max="9740" width="15.6640625" style="554" customWidth="1"/>
    <col min="9741" max="9743" width="9.109375" style="554"/>
    <col min="9744" max="9744" width="8.88671875" style="554" customWidth="1"/>
    <col min="9745" max="9745" width="10" style="554" customWidth="1"/>
    <col min="9746" max="9746" width="14.33203125" style="554" customWidth="1"/>
    <col min="9747" max="9984" width="9.109375" style="554"/>
    <col min="9985" max="9985" width="4.6640625" style="554" customWidth="1"/>
    <col min="9986" max="9986" width="11.5546875" style="554" customWidth="1"/>
    <col min="9987" max="9987" width="12.33203125" style="554" customWidth="1"/>
    <col min="9988" max="9988" width="26.33203125" style="554" customWidth="1"/>
    <col min="9989" max="9989" width="25.88671875" style="554" customWidth="1"/>
    <col min="9990" max="9990" width="17.5546875" style="554" customWidth="1"/>
    <col min="9991" max="9991" width="13.109375" style="554" customWidth="1"/>
    <col min="9992" max="9992" width="13.6640625" style="554" customWidth="1"/>
    <col min="9993" max="9993" width="28.88671875" style="554" customWidth="1"/>
    <col min="9994" max="9994" width="27.6640625" style="554" customWidth="1"/>
    <col min="9995" max="9995" width="0" style="554" hidden="1" customWidth="1"/>
    <col min="9996" max="9996" width="15.6640625" style="554" customWidth="1"/>
    <col min="9997" max="9999" width="9.109375" style="554"/>
    <col min="10000" max="10000" width="8.88671875" style="554" customWidth="1"/>
    <col min="10001" max="10001" width="10" style="554" customWidth="1"/>
    <col min="10002" max="10002" width="14.33203125" style="554" customWidth="1"/>
    <col min="10003" max="10240" width="9.109375" style="554"/>
    <col min="10241" max="10241" width="4.6640625" style="554" customWidth="1"/>
    <col min="10242" max="10242" width="11.5546875" style="554" customWidth="1"/>
    <col min="10243" max="10243" width="12.33203125" style="554" customWidth="1"/>
    <col min="10244" max="10244" width="26.33203125" style="554" customWidth="1"/>
    <col min="10245" max="10245" width="25.88671875" style="554" customWidth="1"/>
    <col min="10246" max="10246" width="17.5546875" style="554" customWidth="1"/>
    <col min="10247" max="10247" width="13.109375" style="554" customWidth="1"/>
    <col min="10248" max="10248" width="13.6640625" style="554" customWidth="1"/>
    <col min="10249" max="10249" width="28.88671875" style="554" customWidth="1"/>
    <col min="10250" max="10250" width="27.6640625" style="554" customWidth="1"/>
    <col min="10251" max="10251" width="0" style="554" hidden="1" customWidth="1"/>
    <col min="10252" max="10252" width="15.6640625" style="554" customWidth="1"/>
    <col min="10253" max="10255" width="9.109375" style="554"/>
    <col min="10256" max="10256" width="8.88671875" style="554" customWidth="1"/>
    <col min="10257" max="10257" width="10" style="554" customWidth="1"/>
    <col min="10258" max="10258" width="14.33203125" style="554" customWidth="1"/>
    <col min="10259" max="10496" width="9.109375" style="554"/>
    <col min="10497" max="10497" width="4.6640625" style="554" customWidth="1"/>
    <col min="10498" max="10498" width="11.5546875" style="554" customWidth="1"/>
    <col min="10499" max="10499" width="12.33203125" style="554" customWidth="1"/>
    <col min="10500" max="10500" width="26.33203125" style="554" customWidth="1"/>
    <col min="10501" max="10501" width="25.88671875" style="554" customWidth="1"/>
    <col min="10502" max="10502" width="17.5546875" style="554" customWidth="1"/>
    <col min="10503" max="10503" width="13.109375" style="554" customWidth="1"/>
    <col min="10504" max="10504" width="13.6640625" style="554" customWidth="1"/>
    <col min="10505" max="10505" width="28.88671875" style="554" customWidth="1"/>
    <col min="10506" max="10506" width="27.6640625" style="554" customWidth="1"/>
    <col min="10507" max="10507" width="0" style="554" hidden="1" customWidth="1"/>
    <col min="10508" max="10508" width="15.6640625" style="554" customWidth="1"/>
    <col min="10509" max="10511" width="9.109375" style="554"/>
    <col min="10512" max="10512" width="8.88671875" style="554" customWidth="1"/>
    <col min="10513" max="10513" width="10" style="554" customWidth="1"/>
    <col min="10514" max="10514" width="14.33203125" style="554" customWidth="1"/>
    <col min="10515" max="10752" width="9.109375" style="554"/>
    <col min="10753" max="10753" width="4.6640625" style="554" customWidth="1"/>
    <col min="10754" max="10754" width="11.5546875" style="554" customWidth="1"/>
    <col min="10755" max="10755" width="12.33203125" style="554" customWidth="1"/>
    <col min="10756" max="10756" width="26.33203125" style="554" customWidth="1"/>
    <col min="10757" max="10757" width="25.88671875" style="554" customWidth="1"/>
    <col min="10758" max="10758" width="17.5546875" style="554" customWidth="1"/>
    <col min="10759" max="10759" width="13.109375" style="554" customWidth="1"/>
    <col min="10760" max="10760" width="13.6640625" style="554" customWidth="1"/>
    <col min="10761" max="10761" width="28.88671875" style="554" customWidth="1"/>
    <col min="10762" max="10762" width="27.6640625" style="554" customWidth="1"/>
    <col min="10763" max="10763" width="0" style="554" hidden="1" customWidth="1"/>
    <col min="10764" max="10764" width="15.6640625" style="554" customWidth="1"/>
    <col min="10765" max="10767" width="9.109375" style="554"/>
    <col min="10768" max="10768" width="8.88671875" style="554" customWidth="1"/>
    <col min="10769" max="10769" width="10" style="554" customWidth="1"/>
    <col min="10770" max="10770" width="14.33203125" style="554" customWidth="1"/>
    <col min="10771" max="11008" width="9.109375" style="554"/>
    <col min="11009" max="11009" width="4.6640625" style="554" customWidth="1"/>
    <col min="11010" max="11010" width="11.5546875" style="554" customWidth="1"/>
    <col min="11011" max="11011" width="12.33203125" style="554" customWidth="1"/>
    <col min="11012" max="11012" width="26.33203125" style="554" customWidth="1"/>
    <col min="11013" max="11013" width="25.88671875" style="554" customWidth="1"/>
    <col min="11014" max="11014" width="17.5546875" style="554" customWidth="1"/>
    <col min="11015" max="11015" width="13.109375" style="554" customWidth="1"/>
    <col min="11016" max="11016" width="13.6640625" style="554" customWidth="1"/>
    <col min="11017" max="11017" width="28.88671875" style="554" customWidth="1"/>
    <col min="11018" max="11018" width="27.6640625" style="554" customWidth="1"/>
    <col min="11019" max="11019" width="0" style="554" hidden="1" customWidth="1"/>
    <col min="11020" max="11020" width="15.6640625" style="554" customWidth="1"/>
    <col min="11021" max="11023" width="9.109375" style="554"/>
    <col min="11024" max="11024" width="8.88671875" style="554" customWidth="1"/>
    <col min="11025" max="11025" width="10" style="554" customWidth="1"/>
    <col min="11026" max="11026" width="14.33203125" style="554" customWidth="1"/>
    <col min="11027" max="11264" width="9.109375" style="554"/>
    <col min="11265" max="11265" width="4.6640625" style="554" customWidth="1"/>
    <col min="11266" max="11266" width="11.5546875" style="554" customWidth="1"/>
    <col min="11267" max="11267" width="12.33203125" style="554" customWidth="1"/>
    <col min="11268" max="11268" width="26.33203125" style="554" customWidth="1"/>
    <col min="11269" max="11269" width="25.88671875" style="554" customWidth="1"/>
    <col min="11270" max="11270" width="17.5546875" style="554" customWidth="1"/>
    <col min="11271" max="11271" width="13.109375" style="554" customWidth="1"/>
    <col min="11272" max="11272" width="13.6640625" style="554" customWidth="1"/>
    <col min="11273" max="11273" width="28.88671875" style="554" customWidth="1"/>
    <col min="11274" max="11274" width="27.6640625" style="554" customWidth="1"/>
    <col min="11275" max="11275" width="0" style="554" hidden="1" customWidth="1"/>
    <col min="11276" max="11276" width="15.6640625" style="554" customWidth="1"/>
    <col min="11277" max="11279" width="9.109375" style="554"/>
    <col min="11280" max="11280" width="8.88671875" style="554" customWidth="1"/>
    <col min="11281" max="11281" width="10" style="554" customWidth="1"/>
    <col min="11282" max="11282" width="14.33203125" style="554" customWidth="1"/>
    <col min="11283" max="11520" width="9.109375" style="554"/>
    <col min="11521" max="11521" width="4.6640625" style="554" customWidth="1"/>
    <col min="11522" max="11522" width="11.5546875" style="554" customWidth="1"/>
    <col min="11523" max="11523" width="12.33203125" style="554" customWidth="1"/>
    <col min="11524" max="11524" width="26.33203125" style="554" customWidth="1"/>
    <col min="11525" max="11525" width="25.88671875" style="554" customWidth="1"/>
    <col min="11526" max="11526" width="17.5546875" style="554" customWidth="1"/>
    <col min="11527" max="11527" width="13.109375" style="554" customWidth="1"/>
    <col min="11528" max="11528" width="13.6640625" style="554" customWidth="1"/>
    <col min="11529" max="11529" width="28.88671875" style="554" customWidth="1"/>
    <col min="11530" max="11530" width="27.6640625" style="554" customWidth="1"/>
    <col min="11531" max="11531" width="0" style="554" hidden="1" customWidth="1"/>
    <col min="11532" max="11532" width="15.6640625" style="554" customWidth="1"/>
    <col min="11533" max="11535" width="9.109375" style="554"/>
    <col min="11536" max="11536" width="8.88671875" style="554" customWidth="1"/>
    <col min="11537" max="11537" width="10" style="554" customWidth="1"/>
    <col min="11538" max="11538" width="14.33203125" style="554" customWidth="1"/>
    <col min="11539" max="11776" width="9.109375" style="554"/>
    <col min="11777" max="11777" width="4.6640625" style="554" customWidth="1"/>
    <col min="11778" max="11778" width="11.5546875" style="554" customWidth="1"/>
    <col min="11779" max="11779" width="12.33203125" style="554" customWidth="1"/>
    <col min="11780" max="11780" width="26.33203125" style="554" customWidth="1"/>
    <col min="11781" max="11781" width="25.88671875" style="554" customWidth="1"/>
    <col min="11782" max="11782" width="17.5546875" style="554" customWidth="1"/>
    <col min="11783" max="11783" width="13.109375" style="554" customWidth="1"/>
    <col min="11784" max="11784" width="13.6640625" style="554" customWidth="1"/>
    <col min="11785" max="11785" width="28.88671875" style="554" customWidth="1"/>
    <col min="11786" max="11786" width="27.6640625" style="554" customWidth="1"/>
    <col min="11787" max="11787" width="0" style="554" hidden="1" customWidth="1"/>
    <col min="11788" max="11788" width="15.6640625" style="554" customWidth="1"/>
    <col min="11789" max="11791" width="9.109375" style="554"/>
    <col min="11792" max="11792" width="8.88671875" style="554" customWidth="1"/>
    <col min="11793" max="11793" width="10" style="554" customWidth="1"/>
    <col min="11794" max="11794" width="14.33203125" style="554" customWidth="1"/>
    <col min="11795" max="12032" width="9.109375" style="554"/>
    <col min="12033" max="12033" width="4.6640625" style="554" customWidth="1"/>
    <col min="12034" max="12034" width="11.5546875" style="554" customWidth="1"/>
    <col min="12035" max="12035" width="12.33203125" style="554" customWidth="1"/>
    <col min="12036" max="12036" width="26.33203125" style="554" customWidth="1"/>
    <col min="12037" max="12037" width="25.88671875" style="554" customWidth="1"/>
    <col min="12038" max="12038" width="17.5546875" style="554" customWidth="1"/>
    <col min="12039" max="12039" width="13.109375" style="554" customWidth="1"/>
    <col min="12040" max="12040" width="13.6640625" style="554" customWidth="1"/>
    <col min="12041" max="12041" width="28.88671875" style="554" customWidth="1"/>
    <col min="12042" max="12042" width="27.6640625" style="554" customWidth="1"/>
    <col min="12043" max="12043" width="0" style="554" hidden="1" customWidth="1"/>
    <col min="12044" max="12044" width="15.6640625" style="554" customWidth="1"/>
    <col min="12045" max="12047" width="9.109375" style="554"/>
    <col min="12048" max="12048" width="8.88671875" style="554" customWidth="1"/>
    <col min="12049" max="12049" width="10" style="554" customWidth="1"/>
    <col min="12050" max="12050" width="14.33203125" style="554" customWidth="1"/>
    <col min="12051" max="12288" width="9.109375" style="554"/>
    <col min="12289" max="12289" width="4.6640625" style="554" customWidth="1"/>
    <col min="12290" max="12290" width="11.5546875" style="554" customWidth="1"/>
    <col min="12291" max="12291" width="12.33203125" style="554" customWidth="1"/>
    <col min="12292" max="12292" width="26.33203125" style="554" customWidth="1"/>
    <col min="12293" max="12293" width="25.88671875" style="554" customWidth="1"/>
    <col min="12294" max="12294" width="17.5546875" style="554" customWidth="1"/>
    <col min="12295" max="12295" width="13.109375" style="554" customWidth="1"/>
    <col min="12296" max="12296" width="13.6640625" style="554" customWidth="1"/>
    <col min="12297" max="12297" width="28.88671875" style="554" customWidth="1"/>
    <col min="12298" max="12298" width="27.6640625" style="554" customWidth="1"/>
    <col min="12299" max="12299" width="0" style="554" hidden="1" customWidth="1"/>
    <col min="12300" max="12300" width="15.6640625" style="554" customWidth="1"/>
    <col min="12301" max="12303" width="9.109375" style="554"/>
    <col min="12304" max="12304" width="8.88671875" style="554" customWidth="1"/>
    <col min="12305" max="12305" width="10" style="554" customWidth="1"/>
    <col min="12306" max="12306" width="14.33203125" style="554" customWidth="1"/>
    <col min="12307" max="12544" width="9.109375" style="554"/>
    <col min="12545" max="12545" width="4.6640625" style="554" customWidth="1"/>
    <col min="12546" max="12546" width="11.5546875" style="554" customWidth="1"/>
    <col min="12547" max="12547" width="12.33203125" style="554" customWidth="1"/>
    <col min="12548" max="12548" width="26.33203125" style="554" customWidth="1"/>
    <col min="12549" max="12549" width="25.88671875" style="554" customWidth="1"/>
    <col min="12550" max="12550" width="17.5546875" style="554" customWidth="1"/>
    <col min="12551" max="12551" width="13.109375" style="554" customWidth="1"/>
    <col min="12552" max="12552" width="13.6640625" style="554" customWidth="1"/>
    <col min="12553" max="12553" width="28.88671875" style="554" customWidth="1"/>
    <col min="12554" max="12554" width="27.6640625" style="554" customWidth="1"/>
    <col min="12555" max="12555" width="0" style="554" hidden="1" customWidth="1"/>
    <col min="12556" max="12556" width="15.6640625" style="554" customWidth="1"/>
    <col min="12557" max="12559" width="9.109375" style="554"/>
    <col min="12560" max="12560" width="8.88671875" style="554" customWidth="1"/>
    <col min="12561" max="12561" width="10" style="554" customWidth="1"/>
    <col min="12562" max="12562" width="14.33203125" style="554" customWidth="1"/>
    <col min="12563" max="12800" width="9.109375" style="554"/>
    <col min="12801" max="12801" width="4.6640625" style="554" customWidth="1"/>
    <col min="12802" max="12802" width="11.5546875" style="554" customWidth="1"/>
    <col min="12803" max="12803" width="12.33203125" style="554" customWidth="1"/>
    <col min="12804" max="12804" width="26.33203125" style="554" customWidth="1"/>
    <col min="12805" max="12805" width="25.88671875" style="554" customWidth="1"/>
    <col min="12806" max="12806" width="17.5546875" style="554" customWidth="1"/>
    <col min="12807" max="12807" width="13.109375" style="554" customWidth="1"/>
    <col min="12808" max="12808" width="13.6640625" style="554" customWidth="1"/>
    <col min="12809" max="12809" width="28.88671875" style="554" customWidth="1"/>
    <col min="12810" max="12810" width="27.6640625" style="554" customWidth="1"/>
    <col min="12811" max="12811" width="0" style="554" hidden="1" customWidth="1"/>
    <col min="12812" max="12812" width="15.6640625" style="554" customWidth="1"/>
    <col min="12813" max="12815" width="9.109375" style="554"/>
    <col min="12816" max="12816" width="8.88671875" style="554" customWidth="1"/>
    <col min="12817" max="12817" width="10" style="554" customWidth="1"/>
    <col min="12818" max="12818" width="14.33203125" style="554" customWidth="1"/>
    <col min="12819" max="13056" width="9.109375" style="554"/>
    <col min="13057" max="13057" width="4.6640625" style="554" customWidth="1"/>
    <col min="13058" max="13058" width="11.5546875" style="554" customWidth="1"/>
    <col min="13059" max="13059" width="12.33203125" style="554" customWidth="1"/>
    <col min="13060" max="13060" width="26.33203125" style="554" customWidth="1"/>
    <col min="13061" max="13061" width="25.88671875" style="554" customWidth="1"/>
    <col min="13062" max="13062" width="17.5546875" style="554" customWidth="1"/>
    <col min="13063" max="13063" width="13.109375" style="554" customWidth="1"/>
    <col min="13064" max="13064" width="13.6640625" style="554" customWidth="1"/>
    <col min="13065" max="13065" width="28.88671875" style="554" customWidth="1"/>
    <col min="13066" max="13066" width="27.6640625" style="554" customWidth="1"/>
    <col min="13067" max="13067" width="0" style="554" hidden="1" customWidth="1"/>
    <col min="13068" max="13068" width="15.6640625" style="554" customWidth="1"/>
    <col min="13069" max="13071" width="9.109375" style="554"/>
    <col min="13072" max="13072" width="8.88671875" style="554" customWidth="1"/>
    <col min="13073" max="13073" width="10" style="554" customWidth="1"/>
    <col min="13074" max="13074" width="14.33203125" style="554" customWidth="1"/>
    <col min="13075" max="13312" width="9.109375" style="554"/>
    <col min="13313" max="13313" width="4.6640625" style="554" customWidth="1"/>
    <col min="13314" max="13314" width="11.5546875" style="554" customWidth="1"/>
    <col min="13315" max="13315" width="12.33203125" style="554" customWidth="1"/>
    <col min="13316" max="13316" width="26.33203125" style="554" customWidth="1"/>
    <col min="13317" max="13317" width="25.88671875" style="554" customWidth="1"/>
    <col min="13318" max="13318" width="17.5546875" style="554" customWidth="1"/>
    <col min="13319" max="13319" width="13.109375" style="554" customWidth="1"/>
    <col min="13320" max="13320" width="13.6640625" style="554" customWidth="1"/>
    <col min="13321" max="13321" width="28.88671875" style="554" customWidth="1"/>
    <col min="13322" max="13322" width="27.6640625" style="554" customWidth="1"/>
    <col min="13323" max="13323" width="0" style="554" hidden="1" customWidth="1"/>
    <col min="13324" max="13324" width="15.6640625" style="554" customWidth="1"/>
    <col min="13325" max="13327" width="9.109375" style="554"/>
    <col min="13328" max="13328" width="8.88671875" style="554" customWidth="1"/>
    <col min="13329" max="13329" width="10" style="554" customWidth="1"/>
    <col min="13330" max="13330" width="14.33203125" style="554" customWidth="1"/>
    <col min="13331" max="13568" width="9.109375" style="554"/>
    <col min="13569" max="13569" width="4.6640625" style="554" customWidth="1"/>
    <col min="13570" max="13570" width="11.5546875" style="554" customWidth="1"/>
    <col min="13571" max="13571" width="12.33203125" style="554" customWidth="1"/>
    <col min="13572" max="13572" width="26.33203125" style="554" customWidth="1"/>
    <col min="13573" max="13573" width="25.88671875" style="554" customWidth="1"/>
    <col min="13574" max="13574" width="17.5546875" style="554" customWidth="1"/>
    <col min="13575" max="13575" width="13.109375" style="554" customWidth="1"/>
    <col min="13576" max="13576" width="13.6640625" style="554" customWidth="1"/>
    <col min="13577" max="13577" width="28.88671875" style="554" customWidth="1"/>
    <col min="13578" max="13578" width="27.6640625" style="554" customWidth="1"/>
    <col min="13579" max="13579" width="0" style="554" hidden="1" customWidth="1"/>
    <col min="13580" max="13580" width="15.6640625" style="554" customWidth="1"/>
    <col min="13581" max="13583" width="9.109375" style="554"/>
    <col min="13584" max="13584" width="8.88671875" style="554" customWidth="1"/>
    <col min="13585" max="13585" width="10" style="554" customWidth="1"/>
    <col min="13586" max="13586" width="14.33203125" style="554" customWidth="1"/>
    <col min="13587" max="13824" width="9.109375" style="554"/>
    <col min="13825" max="13825" width="4.6640625" style="554" customWidth="1"/>
    <col min="13826" max="13826" width="11.5546875" style="554" customWidth="1"/>
    <col min="13827" max="13827" width="12.33203125" style="554" customWidth="1"/>
    <col min="13828" max="13828" width="26.33203125" style="554" customWidth="1"/>
    <col min="13829" max="13829" width="25.88671875" style="554" customWidth="1"/>
    <col min="13830" max="13830" width="17.5546875" style="554" customWidth="1"/>
    <col min="13831" max="13831" width="13.109375" style="554" customWidth="1"/>
    <col min="13832" max="13832" width="13.6640625" style="554" customWidth="1"/>
    <col min="13833" max="13833" width="28.88671875" style="554" customWidth="1"/>
    <col min="13834" max="13834" width="27.6640625" style="554" customWidth="1"/>
    <col min="13835" max="13835" width="0" style="554" hidden="1" customWidth="1"/>
    <col min="13836" max="13836" width="15.6640625" style="554" customWidth="1"/>
    <col min="13837" max="13839" width="9.109375" style="554"/>
    <col min="13840" max="13840" width="8.88671875" style="554" customWidth="1"/>
    <col min="13841" max="13841" width="10" style="554" customWidth="1"/>
    <col min="13842" max="13842" width="14.33203125" style="554" customWidth="1"/>
    <col min="13843" max="14080" width="9.109375" style="554"/>
    <col min="14081" max="14081" width="4.6640625" style="554" customWidth="1"/>
    <col min="14082" max="14082" width="11.5546875" style="554" customWidth="1"/>
    <col min="14083" max="14083" width="12.33203125" style="554" customWidth="1"/>
    <col min="14084" max="14084" width="26.33203125" style="554" customWidth="1"/>
    <col min="14085" max="14085" width="25.88671875" style="554" customWidth="1"/>
    <col min="14086" max="14086" width="17.5546875" style="554" customWidth="1"/>
    <col min="14087" max="14087" width="13.109375" style="554" customWidth="1"/>
    <col min="14088" max="14088" width="13.6640625" style="554" customWidth="1"/>
    <col min="14089" max="14089" width="28.88671875" style="554" customWidth="1"/>
    <col min="14090" max="14090" width="27.6640625" style="554" customWidth="1"/>
    <col min="14091" max="14091" width="0" style="554" hidden="1" customWidth="1"/>
    <col min="14092" max="14092" width="15.6640625" style="554" customWidth="1"/>
    <col min="14093" max="14095" width="9.109375" style="554"/>
    <col min="14096" max="14096" width="8.88671875" style="554" customWidth="1"/>
    <col min="14097" max="14097" width="10" style="554" customWidth="1"/>
    <col min="14098" max="14098" width="14.33203125" style="554" customWidth="1"/>
    <col min="14099" max="14336" width="9.109375" style="554"/>
    <col min="14337" max="14337" width="4.6640625" style="554" customWidth="1"/>
    <col min="14338" max="14338" width="11.5546875" style="554" customWidth="1"/>
    <col min="14339" max="14339" width="12.33203125" style="554" customWidth="1"/>
    <col min="14340" max="14340" width="26.33203125" style="554" customWidth="1"/>
    <col min="14341" max="14341" width="25.88671875" style="554" customWidth="1"/>
    <col min="14342" max="14342" width="17.5546875" style="554" customWidth="1"/>
    <col min="14343" max="14343" width="13.109375" style="554" customWidth="1"/>
    <col min="14344" max="14344" width="13.6640625" style="554" customWidth="1"/>
    <col min="14345" max="14345" width="28.88671875" style="554" customWidth="1"/>
    <col min="14346" max="14346" width="27.6640625" style="554" customWidth="1"/>
    <col min="14347" max="14347" width="0" style="554" hidden="1" customWidth="1"/>
    <col min="14348" max="14348" width="15.6640625" style="554" customWidth="1"/>
    <col min="14349" max="14351" width="9.109375" style="554"/>
    <col min="14352" max="14352" width="8.88671875" style="554" customWidth="1"/>
    <col min="14353" max="14353" width="10" style="554" customWidth="1"/>
    <col min="14354" max="14354" width="14.33203125" style="554" customWidth="1"/>
    <col min="14355" max="14592" width="9.109375" style="554"/>
    <col min="14593" max="14593" width="4.6640625" style="554" customWidth="1"/>
    <col min="14594" max="14594" width="11.5546875" style="554" customWidth="1"/>
    <col min="14595" max="14595" width="12.33203125" style="554" customWidth="1"/>
    <col min="14596" max="14596" width="26.33203125" style="554" customWidth="1"/>
    <col min="14597" max="14597" width="25.88671875" style="554" customWidth="1"/>
    <col min="14598" max="14598" width="17.5546875" style="554" customWidth="1"/>
    <col min="14599" max="14599" width="13.109375" style="554" customWidth="1"/>
    <col min="14600" max="14600" width="13.6640625" style="554" customWidth="1"/>
    <col min="14601" max="14601" width="28.88671875" style="554" customWidth="1"/>
    <col min="14602" max="14602" width="27.6640625" style="554" customWidth="1"/>
    <col min="14603" max="14603" width="0" style="554" hidden="1" customWidth="1"/>
    <col min="14604" max="14604" width="15.6640625" style="554" customWidth="1"/>
    <col min="14605" max="14607" width="9.109375" style="554"/>
    <col min="14608" max="14608" width="8.88671875" style="554" customWidth="1"/>
    <col min="14609" max="14609" width="10" style="554" customWidth="1"/>
    <col min="14610" max="14610" width="14.33203125" style="554" customWidth="1"/>
    <col min="14611" max="14848" width="9.109375" style="554"/>
    <col min="14849" max="14849" width="4.6640625" style="554" customWidth="1"/>
    <col min="14850" max="14850" width="11.5546875" style="554" customWidth="1"/>
    <col min="14851" max="14851" width="12.33203125" style="554" customWidth="1"/>
    <col min="14852" max="14852" width="26.33203125" style="554" customWidth="1"/>
    <col min="14853" max="14853" width="25.88671875" style="554" customWidth="1"/>
    <col min="14854" max="14854" width="17.5546875" style="554" customWidth="1"/>
    <col min="14855" max="14855" width="13.109375" style="554" customWidth="1"/>
    <col min="14856" max="14856" width="13.6640625" style="554" customWidth="1"/>
    <col min="14857" max="14857" width="28.88671875" style="554" customWidth="1"/>
    <col min="14858" max="14858" width="27.6640625" style="554" customWidth="1"/>
    <col min="14859" max="14859" width="0" style="554" hidden="1" customWidth="1"/>
    <col min="14860" max="14860" width="15.6640625" style="554" customWidth="1"/>
    <col min="14861" max="14863" width="9.109375" style="554"/>
    <col min="14864" max="14864" width="8.88671875" style="554" customWidth="1"/>
    <col min="14865" max="14865" width="10" style="554" customWidth="1"/>
    <col min="14866" max="14866" width="14.33203125" style="554" customWidth="1"/>
    <col min="14867" max="15104" width="9.109375" style="554"/>
    <col min="15105" max="15105" width="4.6640625" style="554" customWidth="1"/>
    <col min="15106" max="15106" width="11.5546875" style="554" customWidth="1"/>
    <col min="15107" max="15107" width="12.33203125" style="554" customWidth="1"/>
    <col min="15108" max="15108" width="26.33203125" style="554" customWidth="1"/>
    <col min="15109" max="15109" width="25.88671875" style="554" customWidth="1"/>
    <col min="15110" max="15110" width="17.5546875" style="554" customWidth="1"/>
    <col min="15111" max="15111" width="13.109375" style="554" customWidth="1"/>
    <col min="15112" max="15112" width="13.6640625" style="554" customWidth="1"/>
    <col min="15113" max="15113" width="28.88671875" style="554" customWidth="1"/>
    <col min="15114" max="15114" width="27.6640625" style="554" customWidth="1"/>
    <col min="15115" max="15115" width="0" style="554" hidden="1" customWidth="1"/>
    <col min="15116" max="15116" width="15.6640625" style="554" customWidth="1"/>
    <col min="15117" max="15119" width="9.109375" style="554"/>
    <col min="15120" max="15120" width="8.88671875" style="554" customWidth="1"/>
    <col min="15121" max="15121" width="10" style="554" customWidth="1"/>
    <col min="15122" max="15122" width="14.33203125" style="554" customWidth="1"/>
    <col min="15123" max="15360" width="9.109375" style="554"/>
    <col min="15361" max="15361" width="4.6640625" style="554" customWidth="1"/>
    <col min="15362" max="15362" width="11.5546875" style="554" customWidth="1"/>
    <col min="15363" max="15363" width="12.33203125" style="554" customWidth="1"/>
    <col min="15364" max="15364" width="26.33203125" style="554" customWidth="1"/>
    <col min="15365" max="15365" width="25.88671875" style="554" customWidth="1"/>
    <col min="15366" max="15366" width="17.5546875" style="554" customWidth="1"/>
    <col min="15367" max="15367" width="13.109375" style="554" customWidth="1"/>
    <col min="15368" max="15368" width="13.6640625" style="554" customWidth="1"/>
    <col min="15369" max="15369" width="28.88671875" style="554" customWidth="1"/>
    <col min="15370" max="15370" width="27.6640625" style="554" customWidth="1"/>
    <col min="15371" max="15371" width="0" style="554" hidden="1" customWidth="1"/>
    <col min="15372" max="15372" width="15.6640625" style="554" customWidth="1"/>
    <col min="15373" max="15375" width="9.109375" style="554"/>
    <col min="15376" max="15376" width="8.88671875" style="554" customWidth="1"/>
    <col min="15377" max="15377" width="10" style="554" customWidth="1"/>
    <col min="15378" max="15378" width="14.33203125" style="554" customWidth="1"/>
    <col min="15379" max="15616" width="9.109375" style="554"/>
    <col min="15617" max="15617" width="4.6640625" style="554" customWidth="1"/>
    <col min="15618" max="15618" width="11.5546875" style="554" customWidth="1"/>
    <col min="15619" max="15619" width="12.33203125" style="554" customWidth="1"/>
    <col min="15620" max="15620" width="26.33203125" style="554" customWidth="1"/>
    <col min="15621" max="15621" width="25.88671875" style="554" customWidth="1"/>
    <col min="15622" max="15622" width="17.5546875" style="554" customWidth="1"/>
    <col min="15623" max="15623" width="13.109375" style="554" customWidth="1"/>
    <col min="15624" max="15624" width="13.6640625" style="554" customWidth="1"/>
    <col min="15625" max="15625" width="28.88671875" style="554" customWidth="1"/>
    <col min="15626" max="15626" width="27.6640625" style="554" customWidth="1"/>
    <col min="15627" max="15627" width="0" style="554" hidden="1" customWidth="1"/>
    <col min="15628" max="15628" width="15.6640625" style="554" customWidth="1"/>
    <col min="15629" max="15631" width="9.109375" style="554"/>
    <col min="15632" max="15632" width="8.88671875" style="554" customWidth="1"/>
    <col min="15633" max="15633" width="10" style="554" customWidth="1"/>
    <col min="15634" max="15634" width="14.33203125" style="554" customWidth="1"/>
    <col min="15635" max="15872" width="9.109375" style="554"/>
    <col min="15873" max="15873" width="4.6640625" style="554" customWidth="1"/>
    <col min="15874" max="15874" width="11.5546875" style="554" customWidth="1"/>
    <col min="15875" max="15875" width="12.33203125" style="554" customWidth="1"/>
    <col min="15876" max="15876" width="26.33203125" style="554" customWidth="1"/>
    <col min="15877" max="15877" width="25.88671875" style="554" customWidth="1"/>
    <col min="15878" max="15878" width="17.5546875" style="554" customWidth="1"/>
    <col min="15879" max="15879" width="13.109375" style="554" customWidth="1"/>
    <col min="15880" max="15880" width="13.6640625" style="554" customWidth="1"/>
    <col min="15881" max="15881" width="28.88671875" style="554" customWidth="1"/>
    <col min="15882" max="15882" width="27.6640625" style="554" customWidth="1"/>
    <col min="15883" max="15883" width="0" style="554" hidden="1" customWidth="1"/>
    <col min="15884" max="15884" width="15.6640625" style="554" customWidth="1"/>
    <col min="15885" max="15887" width="9.109375" style="554"/>
    <col min="15888" max="15888" width="8.88671875" style="554" customWidth="1"/>
    <col min="15889" max="15889" width="10" style="554" customWidth="1"/>
    <col min="15890" max="15890" width="14.33203125" style="554" customWidth="1"/>
    <col min="15891" max="16128" width="9.109375" style="554"/>
    <col min="16129" max="16129" width="4.6640625" style="554" customWidth="1"/>
    <col min="16130" max="16130" width="11.5546875" style="554" customWidth="1"/>
    <col min="16131" max="16131" width="12.33203125" style="554" customWidth="1"/>
    <col min="16132" max="16132" width="26.33203125" style="554" customWidth="1"/>
    <col min="16133" max="16133" width="25.88671875" style="554" customWidth="1"/>
    <col min="16134" max="16134" width="17.5546875" style="554" customWidth="1"/>
    <col min="16135" max="16135" width="13.109375" style="554" customWidth="1"/>
    <col min="16136" max="16136" width="13.6640625" style="554" customWidth="1"/>
    <col min="16137" max="16137" width="28.88671875" style="554" customWidth="1"/>
    <col min="16138" max="16138" width="27.6640625" style="554" customWidth="1"/>
    <col min="16139" max="16139" width="0" style="554" hidden="1" customWidth="1"/>
    <col min="16140" max="16140" width="15.6640625" style="554" customWidth="1"/>
    <col min="16141" max="16143" width="9.109375" style="554"/>
    <col min="16144" max="16144" width="8.88671875" style="554" customWidth="1"/>
    <col min="16145" max="16145" width="10" style="554" customWidth="1"/>
    <col min="16146" max="16146" width="14.33203125" style="554" customWidth="1"/>
    <col min="16147" max="16384" width="9.109375" style="554"/>
  </cols>
  <sheetData>
    <row r="1" spans="1:36" ht="13.8" thickBot="1" x14ac:dyDescent="0.3">
      <c r="A1" s="548" t="s">
        <v>726</v>
      </c>
      <c r="B1" s="549"/>
      <c r="C1" s="549"/>
      <c r="D1" s="549"/>
      <c r="E1" s="549"/>
      <c r="F1" s="549"/>
      <c r="G1" s="549"/>
      <c r="H1" s="550"/>
      <c r="I1" s="551"/>
      <c r="J1" s="551"/>
      <c r="K1" s="552"/>
      <c r="L1" s="553"/>
      <c r="AF1" s="555" t="s">
        <v>727</v>
      </c>
      <c r="AG1" s="556"/>
      <c r="AH1" s="299"/>
      <c r="AI1" s="557" t="s">
        <v>728</v>
      </c>
      <c r="AJ1" s="558"/>
    </row>
    <row r="2" spans="1:36" ht="13.2" x14ac:dyDescent="0.25">
      <c r="A2" s="559"/>
      <c r="B2" s="560"/>
      <c r="C2" s="560"/>
      <c r="D2" s="560"/>
      <c r="E2" s="560"/>
      <c r="F2" s="560"/>
      <c r="G2" s="560"/>
      <c r="L2" s="563"/>
      <c r="AF2" s="564"/>
      <c r="AG2" s="565"/>
      <c r="AH2" s="299"/>
      <c r="AI2" s="566"/>
      <c r="AJ2" s="567"/>
    </row>
    <row r="3" spans="1:36" ht="13.2" x14ac:dyDescent="0.25">
      <c r="A3" s="559"/>
      <c r="B3" s="560"/>
      <c r="C3" s="560"/>
      <c r="D3" s="560"/>
      <c r="E3" s="560"/>
      <c r="F3" s="560"/>
      <c r="G3" s="560"/>
      <c r="J3" s="568"/>
      <c r="L3" s="563"/>
      <c r="AF3" s="564"/>
      <c r="AG3" s="565"/>
      <c r="AH3" s="299"/>
      <c r="AI3" s="566"/>
      <c r="AJ3" s="567"/>
    </row>
    <row r="4" spans="1:36" ht="13.2" x14ac:dyDescent="0.25">
      <c r="A4" s="559" t="str">
        <f>[6]Capa!E6</f>
        <v>[CI]- Cannoli Intelligence</v>
      </c>
      <c r="B4" s="560"/>
      <c r="C4" s="560"/>
      <c r="D4" s="560"/>
      <c r="E4" s="560"/>
      <c r="F4" s="560"/>
      <c r="G4" s="560"/>
      <c r="L4" s="563"/>
      <c r="AF4" s="564"/>
      <c r="AG4" s="565"/>
      <c r="AH4" s="299"/>
      <c r="AI4" s="566"/>
      <c r="AJ4" s="567"/>
    </row>
    <row r="5" spans="1:36" ht="27" thickBot="1" x14ac:dyDescent="0.3">
      <c r="A5" s="569"/>
      <c r="B5" s="570"/>
      <c r="C5" s="570"/>
      <c r="D5" s="570"/>
      <c r="E5" s="570"/>
      <c r="F5" s="570"/>
      <c r="G5" s="570"/>
      <c r="H5" s="571"/>
      <c r="I5" s="572"/>
      <c r="J5" s="572"/>
      <c r="K5" s="571"/>
      <c r="L5" s="573"/>
      <c r="AF5" s="574" t="s">
        <v>729</v>
      </c>
      <c r="AG5" s="575">
        <v>1</v>
      </c>
      <c r="AH5" s="299"/>
      <c r="AI5" s="574" t="s">
        <v>730</v>
      </c>
      <c r="AJ5" s="575">
        <v>1</v>
      </c>
    </row>
    <row r="6" spans="1:36" ht="27" thickBot="1" x14ac:dyDescent="0.3">
      <c r="A6" s="576" t="s">
        <v>731</v>
      </c>
      <c r="B6" s="577" t="s">
        <v>732</v>
      </c>
      <c r="C6" s="577"/>
      <c r="D6" s="578" t="s">
        <v>733</v>
      </c>
      <c r="E6" s="579"/>
      <c r="F6" s="580"/>
      <c r="G6" s="581" t="s">
        <v>734</v>
      </c>
      <c r="H6" s="581" t="s">
        <v>735</v>
      </c>
      <c r="I6" s="582" t="s">
        <v>736</v>
      </c>
      <c r="J6" s="583" t="s">
        <v>737</v>
      </c>
      <c r="K6" s="584"/>
      <c r="L6" s="585" t="s">
        <v>738</v>
      </c>
      <c r="AF6" s="586" t="s">
        <v>739</v>
      </c>
      <c r="AG6" s="587">
        <v>2</v>
      </c>
      <c r="AH6" s="299"/>
      <c r="AI6" s="586" t="s">
        <v>740</v>
      </c>
      <c r="AJ6" s="587">
        <v>2</v>
      </c>
    </row>
    <row r="7" spans="1:36" s="597" customFormat="1" ht="31.2" thickBot="1" x14ac:dyDescent="0.3">
      <c r="A7" s="588"/>
      <c r="B7" s="589" t="s">
        <v>741</v>
      </c>
      <c r="C7" s="589" t="s">
        <v>742</v>
      </c>
      <c r="D7" s="590" t="s">
        <v>743</v>
      </c>
      <c r="E7" s="590" t="s">
        <v>744</v>
      </c>
      <c r="F7" s="591" t="s">
        <v>745</v>
      </c>
      <c r="G7" s="592"/>
      <c r="H7" s="592"/>
      <c r="I7" s="593"/>
      <c r="J7" s="594"/>
      <c r="K7" s="595" t="s">
        <v>746</v>
      </c>
      <c r="L7" s="596"/>
      <c r="AF7" s="586" t="s">
        <v>747</v>
      </c>
      <c r="AG7" s="587">
        <v>3</v>
      </c>
      <c r="AH7" s="299"/>
      <c r="AI7" s="586" t="s">
        <v>748</v>
      </c>
      <c r="AJ7" s="587">
        <v>3</v>
      </c>
    </row>
    <row r="8" spans="1:36" ht="30.6" x14ac:dyDescent="0.25">
      <c r="A8" s="598" t="s">
        <v>749</v>
      </c>
      <c r="B8" s="599" t="s">
        <v>17</v>
      </c>
      <c r="C8" s="599" t="s">
        <v>750</v>
      </c>
      <c r="D8" s="600" t="s">
        <v>751</v>
      </c>
      <c r="E8" s="601" t="s">
        <v>752</v>
      </c>
      <c r="F8" s="600" t="s">
        <v>753</v>
      </c>
      <c r="G8" s="598" t="s">
        <v>419</v>
      </c>
      <c r="H8" s="602" t="s">
        <v>754</v>
      </c>
      <c r="I8" s="603" t="s">
        <v>755</v>
      </c>
      <c r="J8" s="604" t="s">
        <v>756</v>
      </c>
      <c r="K8" s="599" t="s">
        <v>757</v>
      </c>
      <c r="L8" s="614">
        <v>0.12</v>
      </c>
      <c r="AF8" s="606" t="s">
        <v>758</v>
      </c>
      <c r="AG8" s="607">
        <v>4</v>
      </c>
      <c r="AH8" s="608"/>
      <c r="AI8" s="606" t="s">
        <v>759</v>
      </c>
      <c r="AJ8" s="607">
        <v>4</v>
      </c>
    </row>
    <row r="9" spans="1:36" ht="41.4" thickBot="1" x14ac:dyDescent="0.3">
      <c r="A9" s="598" t="s">
        <v>760</v>
      </c>
      <c r="B9" s="599" t="s">
        <v>17</v>
      </c>
      <c r="C9" s="599" t="s">
        <v>761</v>
      </c>
      <c r="D9" s="600" t="s">
        <v>762</v>
      </c>
      <c r="E9" s="601" t="s">
        <v>763</v>
      </c>
      <c r="F9" s="600" t="s">
        <v>753</v>
      </c>
      <c r="G9" s="598" t="s">
        <v>764</v>
      </c>
      <c r="H9" s="602" t="s">
        <v>754</v>
      </c>
      <c r="I9" s="603" t="s">
        <v>765</v>
      </c>
      <c r="J9" s="604" t="s">
        <v>766</v>
      </c>
      <c r="K9" s="599"/>
      <c r="L9" s="614">
        <v>8.0000000000000016E-2</v>
      </c>
      <c r="AF9" s="609"/>
      <c r="AG9" s="610"/>
      <c r="AH9" s="608"/>
      <c r="AI9" s="606"/>
      <c r="AJ9" s="607"/>
    </row>
    <row r="10" spans="1:36" ht="31.2" thickBot="1" x14ac:dyDescent="0.3">
      <c r="A10" s="598" t="s">
        <v>767</v>
      </c>
      <c r="B10" s="599" t="s">
        <v>17</v>
      </c>
      <c r="C10" s="599" t="s">
        <v>768</v>
      </c>
      <c r="D10" s="600" t="s">
        <v>769</v>
      </c>
      <c r="E10" s="601" t="s">
        <v>770</v>
      </c>
      <c r="F10" s="600" t="s">
        <v>771</v>
      </c>
      <c r="G10" s="598" t="s">
        <v>772</v>
      </c>
      <c r="H10" s="602" t="s">
        <v>754</v>
      </c>
      <c r="I10" s="603" t="s">
        <v>773</v>
      </c>
      <c r="J10" s="603" t="s">
        <v>774</v>
      </c>
      <c r="K10" s="599"/>
      <c r="L10" s="614">
        <v>0.16000000000000003</v>
      </c>
      <c r="AF10" s="609"/>
      <c r="AG10" s="610"/>
      <c r="AH10" s="608"/>
      <c r="AI10" s="606"/>
      <c r="AJ10" s="607"/>
    </row>
    <row r="11" spans="1:36" ht="31.2" thickBot="1" x14ac:dyDescent="0.3">
      <c r="A11" s="598" t="s">
        <v>775</v>
      </c>
      <c r="B11" s="599" t="s">
        <v>776</v>
      </c>
      <c r="C11" s="599" t="s">
        <v>777</v>
      </c>
      <c r="D11" s="600" t="s">
        <v>778</v>
      </c>
      <c r="E11" s="601" t="s">
        <v>752</v>
      </c>
      <c r="F11" s="600" t="s">
        <v>753</v>
      </c>
      <c r="G11" s="598" t="s">
        <v>419</v>
      </c>
      <c r="H11" s="602" t="s">
        <v>779</v>
      </c>
      <c r="I11" s="603" t="s">
        <v>780</v>
      </c>
      <c r="J11" s="604" t="s">
        <v>781</v>
      </c>
      <c r="K11" s="599"/>
      <c r="L11" s="614">
        <v>2.0000000000000004E-2</v>
      </c>
      <c r="AF11" s="609"/>
      <c r="AG11" s="610"/>
      <c r="AH11" s="608"/>
      <c r="AI11" s="606"/>
      <c r="AJ11" s="607"/>
    </row>
    <row r="12" spans="1:36" ht="41.4" thickBot="1" x14ac:dyDescent="0.3">
      <c r="A12" s="598" t="s">
        <v>782</v>
      </c>
      <c r="B12" s="599" t="s">
        <v>776</v>
      </c>
      <c r="C12" s="599" t="s">
        <v>783</v>
      </c>
      <c r="D12" s="600" t="s">
        <v>784</v>
      </c>
      <c r="E12" s="601" t="s">
        <v>752</v>
      </c>
      <c r="F12" s="600" t="s">
        <v>753</v>
      </c>
      <c r="G12" s="598" t="s">
        <v>433</v>
      </c>
      <c r="H12" s="602" t="s">
        <v>785</v>
      </c>
      <c r="I12" s="603" t="s">
        <v>786</v>
      </c>
      <c r="J12" s="603" t="s">
        <v>787</v>
      </c>
      <c r="K12" s="599"/>
      <c r="L12" s="614">
        <v>4.0000000000000008E-2</v>
      </c>
      <c r="AF12" s="609"/>
      <c r="AG12" s="610"/>
      <c r="AH12" s="608"/>
      <c r="AI12" s="606"/>
      <c r="AJ12" s="607"/>
    </row>
    <row r="13" spans="1:36" ht="41.4" thickBot="1" x14ac:dyDescent="0.3">
      <c r="A13" s="598" t="s">
        <v>788</v>
      </c>
      <c r="B13" s="599" t="s">
        <v>776</v>
      </c>
      <c r="C13" s="599" t="s">
        <v>789</v>
      </c>
      <c r="D13" s="600" t="s">
        <v>790</v>
      </c>
      <c r="E13" s="601" t="s">
        <v>791</v>
      </c>
      <c r="F13" s="600" t="s">
        <v>753</v>
      </c>
      <c r="G13" s="598" t="s">
        <v>402</v>
      </c>
      <c r="H13" s="602" t="s">
        <v>754</v>
      </c>
      <c r="I13" s="603" t="s">
        <v>792</v>
      </c>
      <c r="J13" s="604" t="s">
        <v>793</v>
      </c>
      <c r="K13" s="599"/>
      <c r="L13" s="614">
        <v>0.16000000000000003</v>
      </c>
      <c r="AF13" s="609"/>
      <c r="AG13" s="610"/>
      <c r="AH13" s="608"/>
      <c r="AI13" s="606"/>
      <c r="AJ13" s="607"/>
    </row>
    <row r="14" spans="1:36" ht="41.4" thickBot="1" x14ac:dyDescent="0.3">
      <c r="A14" s="598" t="s">
        <v>794</v>
      </c>
      <c r="B14" s="599" t="s">
        <v>795</v>
      </c>
      <c r="C14" s="599" t="s">
        <v>796</v>
      </c>
      <c r="D14" s="600" t="s">
        <v>797</v>
      </c>
      <c r="E14" s="601" t="s">
        <v>752</v>
      </c>
      <c r="F14" s="600" t="s">
        <v>753</v>
      </c>
      <c r="G14" s="598" t="s">
        <v>433</v>
      </c>
      <c r="H14" s="602" t="s">
        <v>754</v>
      </c>
      <c r="I14" s="603" t="s">
        <v>798</v>
      </c>
      <c r="J14" s="603" t="s">
        <v>799</v>
      </c>
      <c r="K14" s="599"/>
      <c r="L14" s="614">
        <v>0.16000000000000003</v>
      </c>
      <c r="AF14" s="609"/>
      <c r="AG14" s="610"/>
      <c r="AH14" s="608"/>
      <c r="AI14" s="606"/>
      <c r="AJ14" s="607"/>
    </row>
    <row r="15" spans="1:36" ht="41.4" thickBot="1" x14ac:dyDescent="0.3">
      <c r="A15" s="598" t="s">
        <v>800</v>
      </c>
      <c r="B15" s="599" t="s">
        <v>795</v>
      </c>
      <c r="C15" s="599" t="s">
        <v>801</v>
      </c>
      <c r="D15" s="600" t="s">
        <v>802</v>
      </c>
      <c r="E15" s="601" t="s">
        <v>791</v>
      </c>
      <c r="F15" s="600" t="s">
        <v>753</v>
      </c>
      <c r="G15" s="598" t="s">
        <v>402</v>
      </c>
      <c r="H15" s="602" t="s">
        <v>754</v>
      </c>
      <c r="I15" s="603" t="s">
        <v>803</v>
      </c>
      <c r="J15" s="604" t="s">
        <v>804</v>
      </c>
      <c r="K15" s="599"/>
      <c r="L15" s="614">
        <v>0.16000000000000003</v>
      </c>
      <c r="AF15" s="609"/>
      <c r="AG15" s="610"/>
      <c r="AH15" s="608"/>
      <c r="AI15" s="606"/>
      <c r="AJ15" s="607"/>
    </row>
    <row r="16" spans="1:36" ht="13.8" thickBot="1" x14ac:dyDescent="0.3">
      <c r="A16" s="598" t="s">
        <v>805</v>
      </c>
      <c r="B16" s="599"/>
      <c r="C16" s="599"/>
      <c r="D16" s="600"/>
      <c r="E16" s="601"/>
      <c r="F16" s="600"/>
      <c r="G16" s="611"/>
      <c r="H16" s="602"/>
      <c r="K16" s="599"/>
      <c r="L16" s="605"/>
      <c r="AF16" s="609"/>
      <c r="AG16" s="610"/>
      <c r="AH16" s="608"/>
      <c r="AI16" s="606"/>
      <c r="AJ16" s="607"/>
    </row>
    <row r="17" spans="1:36" ht="13.8" thickBot="1" x14ac:dyDescent="0.3">
      <c r="A17" s="598" t="s">
        <v>806</v>
      </c>
      <c r="B17" s="599"/>
      <c r="C17" s="599"/>
      <c r="D17" s="600"/>
      <c r="E17" s="601"/>
      <c r="F17" s="600"/>
      <c r="G17" s="611"/>
      <c r="H17" s="602"/>
      <c r="I17" s="603"/>
      <c r="J17" s="604"/>
      <c r="K17" s="599"/>
      <c r="L17" s="605"/>
      <c r="AF17" s="609"/>
      <c r="AG17" s="610"/>
      <c r="AH17" s="608"/>
      <c r="AI17" s="606"/>
      <c r="AJ17" s="607"/>
    </row>
    <row r="18" spans="1:36" ht="13.8" thickBot="1" x14ac:dyDescent="0.3">
      <c r="A18" s="598" t="s">
        <v>807</v>
      </c>
      <c r="B18" s="599"/>
      <c r="C18" s="599"/>
      <c r="D18" s="600"/>
      <c r="E18" s="601"/>
      <c r="F18" s="600"/>
      <c r="G18" s="611"/>
      <c r="H18" s="602"/>
      <c r="K18" s="599"/>
      <c r="L18" s="605"/>
      <c r="AF18" s="609"/>
      <c r="AG18" s="610"/>
      <c r="AH18" s="608"/>
      <c r="AI18" s="606"/>
      <c r="AJ18" s="607"/>
    </row>
    <row r="19" spans="1:36" ht="13.8" thickBot="1" x14ac:dyDescent="0.3">
      <c r="A19" s="598" t="s">
        <v>808</v>
      </c>
      <c r="B19" s="599"/>
      <c r="C19" s="599"/>
      <c r="D19" s="600"/>
      <c r="E19" s="601"/>
      <c r="F19" s="600"/>
      <c r="G19" s="611"/>
      <c r="H19" s="602"/>
      <c r="I19" s="603"/>
      <c r="J19" s="604"/>
      <c r="K19" s="599"/>
      <c r="L19" s="605"/>
      <c r="AF19" s="609"/>
      <c r="AG19" s="610"/>
      <c r="AH19" s="608"/>
      <c r="AI19" s="606"/>
      <c r="AJ19" s="607"/>
    </row>
    <row r="20" spans="1:36" x14ac:dyDescent="0.25">
      <c r="A20" s="598" t="s">
        <v>809</v>
      </c>
      <c r="B20" s="599"/>
      <c r="C20" s="599"/>
      <c r="D20" s="600"/>
      <c r="E20" s="601"/>
      <c r="F20" s="600"/>
      <c r="G20" s="611"/>
      <c r="H20" s="602"/>
      <c r="K20" s="599"/>
      <c r="L20" s="605"/>
    </row>
    <row r="21" spans="1:36" x14ac:dyDescent="0.25">
      <c r="A21" s="598" t="s">
        <v>810</v>
      </c>
      <c r="B21" s="599"/>
      <c r="C21" s="599"/>
      <c r="D21" s="600"/>
      <c r="E21" s="601"/>
      <c r="F21" s="600"/>
      <c r="G21" s="611"/>
      <c r="H21" s="602"/>
      <c r="I21" s="603"/>
      <c r="J21" s="604"/>
      <c r="K21" s="599"/>
      <c r="L21" s="605"/>
    </row>
    <row r="22" spans="1:36" x14ac:dyDescent="0.25">
      <c r="A22" s="598" t="s">
        <v>811</v>
      </c>
      <c r="B22" s="599"/>
      <c r="C22" s="599"/>
      <c r="D22" s="600"/>
      <c r="E22" s="601"/>
      <c r="F22" s="600"/>
      <c r="G22" s="611"/>
      <c r="H22" s="602"/>
      <c r="K22" s="599"/>
      <c r="L22" s="605"/>
    </row>
    <row r="23" spans="1:36" x14ac:dyDescent="0.25">
      <c r="A23" s="598" t="s">
        <v>812</v>
      </c>
      <c r="B23" s="599"/>
      <c r="C23" s="599"/>
      <c r="D23" s="600"/>
      <c r="E23" s="601"/>
      <c r="F23" s="600"/>
      <c r="G23" s="611"/>
      <c r="H23" s="602"/>
      <c r="I23" s="603"/>
      <c r="J23" s="604"/>
      <c r="K23" s="599"/>
      <c r="L23" s="605"/>
    </row>
    <row r="24" spans="1:36" x14ac:dyDescent="0.25">
      <c r="A24" s="598" t="s">
        <v>813</v>
      </c>
      <c r="B24" s="599"/>
      <c r="C24" s="599"/>
      <c r="D24" s="600"/>
      <c r="E24" s="601"/>
      <c r="F24" s="600"/>
      <c r="G24" s="611"/>
      <c r="H24" s="602"/>
      <c r="I24" s="603"/>
      <c r="J24" s="604"/>
      <c r="K24" s="599"/>
      <c r="L24" s="605"/>
    </row>
    <row r="25" spans="1:36" x14ac:dyDescent="0.25">
      <c r="A25" s="598" t="s">
        <v>814</v>
      </c>
      <c r="B25" s="599"/>
      <c r="C25" s="599"/>
      <c r="D25" s="600"/>
      <c r="E25" s="601"/>
      <c r="F25" s="600"/>
      <c r="G25" s="611"/>
      <c r="H25" s="602"/>
      <c r="I25" s="603"/>
      <c r="J25" s="604"/>
      <c r="K25" s="599"/>
      <c r="L25" s="605"/>
    </row>
    <row r="26" spans="1:36" x14ac:dyDescent="0.25">
      <c r="A26" s="598" t="s">
        <v>815</v>
      </c>
      <c r="B26" s="599"/>
      <c r="C26" s="599"/>
      <c r="D26" s="600"/>
      <c r="E26" s="601"/>
      <c r="F26" s="600"/>
      <c r="G26" s="611"/>
      <c r="H26" s="602"/>
      <c r="I26" s="603"/>
      <c r="J26" s="604"/>
      <c r="K26" s="599"/>
      <c r="L26" s="605" t="str">
        <f>[6]Qualificar!K26</f>
        <v/>
      </c>
    </row>
    <row r="27" spans="1:36" x14ac:dyDescent="0.25">
      <c r="A27" s="598" t="s">
        <v>816</v>
      </c>
      <c r="B27" s="599"/>
      <c r="C27" s="599"/>
      <c r="D27" s="600"/>
      <c r="E27" s="601"/>
      <c r="F27" s="600"/>
      <c r="G27" s="611"/>
      <c r="H27" s="602"/>
      <c r="I27" s="603"/>
      <c r="J27" s="604"/>
      <c r="K27" s="599"/>
      <c r="L27" s="605" t="str">
        <f>[6]Qualificar!K27</f>
        <v/>
      </c>
    </row>
  </sheetData>
  <mergeCells count="11">
    <mergeCell ref="L6:L7"/>
    <mergeCell ref="A1:G3"/>
    <mergeCell ref="AF1:AG1"/>
    <mergeCell ref="AI1:AJ1"/>
    <mergeCell ref="A4:G5"/>
    <mergeCell ref="A6:A7"/>
    <mergeCell ref="D6:F6"/>
    <mergeCell ref="G6:G7"/>
    <mergeCell ref="H6:H7"/>
    <mergeCell ref="I6:I7"/>
    <mergeCell ref="J6:J7"/>
  </mergeCells>
  <conditionalFormatting sqref="L8:L27">
    <cfRule type="cellIs" dxfId="2" priority="1" stopIfTrue="1" operator="between">
      <formula>0.005</formula>
      <formula>0.04</formula>
    </cfRule>
    <cfRule type="cellIs" dxfId="1" priority="2" stopIfTrue="1" operator="between">
      <formula>0.05</formula>
      <formula>0.17</formula>
    </cfRule>
    <cfRule type="cellIs" dxfId="0" priority="3" stopIfTrue="1" operator="between">
      <formula>0.18</formula>
      <formula>0.81</formula>
    </cfRule>
  </conditionalFormatting>
  <dataValidations disablePrompts="1" count="1">
    <dataValidation type="list" allowBlank="1" showInputMessage="1" showErrorMessage="1" sqref="H8:H27 JD8:JD27 SZ8:SZ27 ACV8:ACV27 AMR8:AMR27 AWN8:AWN27 BGJ8:BGJ27 BQF8:BQF27 CAB8:CAB27 CJX8:CJX27 CTT8:CTT27 DDP8:DDP27 DNL8:DNL27 DXH8:DXH27 EHD8:EHD27 EQZ8:EQZ27 FAV8:FAV27 FKR8:FKR27 FUN8:FUN27 GEJ8:GEJ27 GOF8:GOF27 GYB8:GYB27 HHX8:HHX27 HRT8:HRT27 IBP8:IBP27 ILL8:ILL27 IVH8:IVH27 JFD8:JFD27 JOZ8:JOZ27 JYV8:JYV27 KIR8:KIR27 KSN8:KSN27 LCJ8:LCJ27 LMF8:LMF27 LWB8:LWB27 MFX8:MFX27 MPT8:MPT27 MZP8:MZP27 NJL8:NJL27 NTH8:NTH27 ODD8:ODD27 OMZ8:OMZ27 OWV8:OWV27 PGR8:PGR27 PQN8:PQN27 QAJ8:QAJ27 QKF8:QKF27 QUB8:QUB27 RDX8:RDX27 RNT8:RNT27 RXP8:RXP27 SHL8:SHL27 SRH8:SRH27 TBD8:TBD27 TKZ8:TKZ27 TUV8:TUV27 UER8:UER27 UON8:UON27 UYJ8:UYJ27 VIF8:VIF27 VSB8:VSB27 WBX8:WBX27 WLT8:WLT27 WVP8:WVP27 H65544:H65563 JD65544:JD65563 SZ65544:SZ65563 ACV65544:ACV65563 AMR65544:AMR65563 AWN65544:AWN65563 BGJ65544:BGJ65563 BQF65544:BQF65563 CAB65544:CAB65563 CJX65544:CJX65563 CTT65544:CTT65563 DDP65544:DDP65563 DNL65544:DNL65563 DXH65544:DXH65563 EHD65544:EHD65563 EQZ65544:EQZ65563 FAV65544:FAV65563 FKR65544:FKR65563 FUN65544:FUN65563 GEJ65544:GEJ65563 GOF65544:GOF65563 GYB65544:GYB65563 HHX65544:HHX65563 HRT65544:HRT65563 IBP65544:IBP65563 ILL65544:ILL65563 IVH65544:IVH65563 JFD65544:JFD65563 JOZ65544:JOZ65563 JYV65544:JYV65563 KIR65544:KIR65563 KSN65544:KSN65563 LCJ65544:LCJ65563 LMF65544:LMF65563 LWB65544:LWB65563 MFX65544:MFX65563 MPT65544:MPT65563 MZP65544:MZP65563 NJL65544:NJL65563 NTH65544:NTH65563 ODD65544:ODD65563 OMZ65544:OMZ65563 OWV65544:OWV65563 PGR65544:PGR65563 PQN65544:PQN65563 QAJ65544:QAJ65563 QKF65544:QKF65563 QUB65544:QUB65563 RDX65544:RDX65563 RNT65544:RNT65563 RXP65544:RXP65563 SHL65544:SHL65563 SRH65544:SRH65563 TBD65544:TBD65563 TKZ65544:TKZ65563 TUV65544:TUV65563 UER65544:UER65563 UON65544:UON65563 UYJ65544:UYJ65563 VIF65544:VIF65563 VSB65544:VSB65563 WBX65544:WBX65563 WLT65544:WLT65563 WVP65544:WVP65563 H131080:H131099 JD131080:JD131099 SZ131080:SZ131099 ACV131080:ACV131099 AMR131080:AMR131099 AWN131080:AWN131099 BGJ131080:BGJ131099 BQF131080:BQF131099 CAB131080:CAB131099 CJX131080:CJX131099 CTT131080:CTT131099 DDP131080:DDP131099 DNL131080:DNL131099 DXH131080:DXH131099 EHD131080:EHD131099 EQZ131080:EQZ131099 FAV131080:FAV131099 FKR131080:FKR131099 FUN131080:FUN131099 GEJ131080:GEJ131099 GOF131080:GOF131099 GYB131080:GYB131099 HHX131080:HHX131099 HRT131080:HRT131099 IBP131080:IBP131099 ILL131080:ILL131099 IVH131080:IVH131099 JFD131080:JFD131099 JOZ131080:JOZ131099 JYV131080:JYV131099 KIR131080:KIR131099 KSN131080:KSN131099 LCJ131080:LCJ131099 LMF131080:LMF131099 LWB131080:LWB131099 MFX131080:MFX131099 MPT131080:MPT131099 MZP131080:MZP131099 NJL131080:NJL131099 NTH131080:NTH131099 ODD131080:ODD131099 OMZ131080:OMZ131099 OWV131080:OWV131099 PGR131080:PGR131099 PQN131080:PQN131099 QAJ131080:QAJ131099 QKF131080:QKF131099 QUB131080:QUB131099 RDX131080:RDX131099 RNT131080:RNT131099 RXP131080:RXP131099 SHL131080:SHL131099 SRH131080:SRH131099 TBD131080:TBD131099 TKZ131080:TKZ131099 TUV131080:TUV131099 UER131080:UER131099 UON131080:UON131099 UYJ131080:UYJ131099 VIF131080:VIF131099 VSB131080:VSB131099 WBX131080:WBX131099 WLT131080:WLT131099 WVP131080:WVP131099 H196616:H196635 JD196616:JD196635 SZ196616:SZ196635 ACV196616:ACV196635 AMR196616:AMR196635 AWN196616:AWN196635 BGJ196616:BGJ196635 BQF196616:BQF196635 CAB196616:CAB196635 CJX196616:CJX196635 CTT196616:CTT196635 DDP196616:DDP196635 DNL196616:DNL196635 DXH196616:DXH196635 EHD196616:EHD196635 EQZ196616:EQZ196635 FAV196616:FAV196635 FKR196616:FKR196635 FUN196616:FUN196635 GEJ196616:GEJ196635 GOF196616:GOF196635 GYB196616:GYB196635 HHX196616:HHX196635 HRT196616:HRT196635 IBP196616:IBP196635 ILL196616:ILL196635 IVH196616:IVH196635 JFD196616:JFD196635 JOZ196616:JOZ196635 JYV196616:JYV196635 KIR196616:KIR196635 KSN196616:KSN196635 LCJ196616:LCJ196635 LMF196616:LMF196635 LWB196616:LWB196635 MFX196616:MFX196635 MPT196616:MPT196635 MZP196616:MZP196635 NJL196616:NJL196635 NTH196616:NTH196635 ODD196616:ODD196635 OMZ196616:OMZ196635 OWV196616:OWV196635 PGR196616:PGR196635 PQN196616:PQN196635 QAJ196616:QAJ196635 QKF196616:QKF196635 QUB196616:QUB196635 RDX196616:RDX196635 RNT196616:RNT196635 RXP196616:RXP196635 SHL196616:SHL196635 SRH196616:SRH196635 TBD196616:TBD196635 TKZ196616:TKZ196635 TUV196616:TUV196635 UER196616:UER196635 UON196616:UON196635 UYJ196616:UYJ196635 VIF196616:VIF196635 VSB196616:VSB196635 WBX196616:WBX196635 WLT196616:WLT196635 WVP196616:WVP196635 H262152:H262171 JD262152:JD262171 SZ262152:SZ262171 ACV262152:ACV262171 AMR262152:AMR262171 AWN262152:AWN262171 BGJ262152:BGJ262171 BQF262152:BQF262171 CAB262152:CAB262171 CJX262152:CJX262171 CTT262152:CTT262171 DDP262152:DDP262171 DNL262152:DNL262171 DXH262152:DXH262171 EHD262152:EHD262171 EQZ262152:EQZ262171 FAV262152:FAV262171 FKR262152:FKR262171 FUN262152:FUN262171 GEJ262152:GEJ262171 GOF262152:GOF262171 GYB262152:GYB262171 HHX262152:HHX262171 HRT262152:HRT262171 IBP262152:IBP262171 ILL262152:ILL262171 IVH262152:IVH262171 JFD262152:JFD262171 JOZ262152:JOZ262171 JYV262152:JYV262171 KIR262152:KIR262171 KSN262152:KSN262171 LCJ262152:LCJ262171 LMF262152:LMF262171 LWB262152:LWB262171 MFX262152:MFX262171 MPT262152:MPT262171 MZP262152:MZP262171 NJL262152:NJL262171 NTH262152:NTH262171 ODD262152:ODD262171 OMZ262152:OMZ262171 OWV262152:OWV262171 PGR262152:PGR262171 PQN262152:PQN262171 QAJ262152:QAJ262171 QKF262152:QKF262171 QUB262152:QUB262171 RDX262152:RDX262171 RNT262152:RNT262171 RXP262152:RXP262171 SHL262152:SHL262171 SRH262152:SRH262171 TBD262152:TBD262171 TKZ262152:TKZ262171 TUV262152:TUV262171 UER262152:UER262171 UON262152:UON262171 UYJ262152:UYJ262171 VIF262152:VIF262171 VSB262152:VSB262171 WBX262152:WBX262171 WLT262152:WLT262171 WVP262152:WVP262171 H327688:H327707 JD327688:JD327707 SZ327688:SZ327707 ACV327688:ACV327707 AMR327688:AMR327707 AWN327688:AWN327707 BGJ327688:BGJ327707 BQF327688:BQF327707 CAB327688:CAB327707 CJX327688:CJX327707 CTT327688:CTT327707 DDP327688:DDP327707 DNL327688:DNL327707 DXH327688:DXH327707 EHD327688:EHD327707 EQZ327688:EQZ327707 FAV327688:FAV327707 FKR327688:FKR327707 FUN327688:FUN327707 GEJ327688:GEJ327707 GOF327688:GOF327707 GYB327688:GYB327707 HHX327688:HHX327707 HRT327688:HRT327707 IBP327688:IBP327707 ILL327688:ILL327707 IVH327688:IVH327707 JFD327688:JFD327707 JOZ327688:JOZ327707 JYV327688:JYV327707 KIR327688:KIR327707 KSN327688:KSN327707 LCJ327688:LCJ327707 LMF327688:LMF327707 LWB327688:LWB327707 MFX327688:MFX327707 MPT327688:MPT327707 MZP327688:MZP327707 NJL327688:NJL327707 NTH327688:NTH327707 ODD327688:ODD327707 OMZ327688:OMZ327707 OWV327688:OWV327707 PGR327688:PGR327707 PQN327688:PQN327707 QAJ327688:QAJ327707 QKF327688:QKF327707 QUB327688:QUB327707 RDX327688:RDX327707 RNT327688:RNT327707 RXP327688:RXP327707 SHL327688:SHL327707 SRH327688:SRH327707 TBD327688:TBD327707 TKZ327688:TKZ327707 TUV327688:TUV327707 UER327688:UER327707 UON327688:UON327707 UYJ327688:UYJ327707 VIF327688:VIF327707 VSB327688:VSB327707 WBX327688:WBX327707 WLT327688:WLT327707 WVP327688:WVP327707 H393224:H393243 JD393224:JD393243 SZ393224:SZ393243 ACV393224:ACV393243 AMR393224:AMR393243 AWN393224:AWN393243 BGJ393224:BGJ393243 BQF393224:BQF393243 CAB393224:CAB393243 CJX393224:CJX393243 CTT393224:CTT393243 DDP393224:DDP393243 DNL393224:DNL393243 DXH393224:DXH393243 EHD393224:EHD393243 EQZ393224:EQZ393243 FAV393224:FAV393243 FKR393224:FKR393243 FUN393224:FUN393243 GEJ393224:GEJ393243 GOF393224:GOF393243 GYB393224:GYB393243 HHX393224:HHX393243 HRT393224:HRT393243 IBP393224:IBP393243 ILL393224:ILL393243 IVH393224:IVH393243 JFD393224:JFD393243 JOZ393224:JOZ393243 JYV393224:JYV393243 KIR393224:KIR393243 KSN393224:KSN393243 LCJ393224:LCJ393243 LMF393224:LMF393243 LWB393224:LWB393243 MFX393224:MFX393243 MPT393224:MPT393243 MZP393224:MZP393243 NJL393224:NJL393243 NTH393224:NTH393243 ODD393224:ODD393243 OMZ393224:OMZ393243 OWV393224:OWV393243 PGR393224:PGR393243 PQN393224:PQN393243 QAJ393224:QAJ393243 QKF393224:QKF393243 QUB393224:QUB393243 RDX393224:RDX393243 RNT393224:RNT393243 RXP393224:RXP393243 SHL393224:SHL393243 SRH393224:SRH393243 TBD393224:TBD393243 TKZ393224:TKZ393243 TUV393224:TUV393243 UER393224:UER393243 UON393224:UON393243 UYJ393224:UYJ393243 VIF393224:VIF393243 VSB393224:VSB393243 WBX393224:WBX393243 WLT393224:WLT393243 WVP393224:WVP393243 H458760:H458779 JD458760:JD458779 SZ458760:SZ458779 ACV458760:ACV458779 AMR458760:AMR458779 AWN458760:AWN458779 BGJ458760:BGJ458779 BQF458760:BQF458779 CAB458760:CAB458779 CJX458760:CJX458779 CTT458760:CTT458779 DDP458760:DDP458779 DNL458760:DNL458779 DXH458760:DXH458779 EHD458760:EHD458779 EQZ458760:EQZ458779 FAV458760:FAV458779 FKR458760:FKR458779 FUN458760:FUN458779 GEJ458760:GEJ458779 GOF458760:GOF458779 GYB458760:GYB458779 HHX458760:HHX458779 HRT458760:HRT458779 IBP458760:IBP458779 ILL458760:ILL458779 IVH458760:IVH458779 JFD458760:JFD458779 JOZ458760:JOZ458779 JYV458760:JYV458779 KIR458760:KIR458779 KSN458760:KSN458779 LCJ458760:LCJ458779 LMF458760:LMF458779 LWB458760:LWB458779 MFX458760:MFX458779 MPT458760:MPT458779 MZP458760:MZP458779 NJL458760:NJL458779 NTH458760:NTH458779 ODD458760:ODD458779 OMZ458760:OMZ458779 OWV458760:OWV458779 PGR458760:PGR458779 PQN458760:PQN458779 QAJ458760:QAJ458779 QKF458760:QKF458779 QUB458760:QUB458779 RDX458760:RDX458779 RNT458760:RNT458779 RXP458760:RXP458779 SHL458760:SHL458779 SRH458760:SRH458779 TBD458760:TBD458779 TKZ458760:TKZ458779 TUV458760:TUV458779 UER458760:UER458779 UON458760:UON458779 UYJ458760:UYJ458779 VIF458760:VIF458779 VSB458760:VSB458779 WBX458760:WBX458779 WLT458760:WLT458779 WVP458760:WVP458779 H524296:H524315 JD524296:JD524315 SZ524296:SZ524315 ACV524296:ACV524315 AMR524296:AMR524315 AWN524296:AWN524315 BGJ524296:BGJ524315 BQF524296:BQF524315 CAB524296:CAB524315 CJX524296:CJX524315 CTT524296:CTT524315 DDP524296:DDP524315 DNL524296:DNL524315 DXH524296:DXH524315 EHD524296:EHD524315 EQZ524296:EQZ524315 FAV524296:FAV524315 FKR524296:FKR524315 FUN524296:FUN524315 GEJ524296:GEJ524315 GOF524296:GOF524315 GYB524296:GYB524315 HHX524296:HHX524315 HRT524296:HRT524315 IBP524296:IBP524315 ILL524296:ILL524315 IVH524296:IVH524315 JFD524296:JFD524315 JOZ524296:JOZ524315 JYV524296:JYV524315 KIR524296:KIR524315 KSN524296:KSN524315 LCJ524296:LCJ524315 LMF524296:LMF524315 LWB524296:LWB524315 MFX524296:MFX524315 MPT524296:MPT524315 MZP524296:MZP524315 NJL524296:NJL524315 NTH524296:NTH524315 ODD524296:ODD524315 OMZ524296:OMZ524315 OWV524296:OWV524315 PGR524296:PGR524315 PQN524296:PQN524315 QAJ524296:QAJ524315 QKF524296:QKF524315 QUB524296:QUB524315 RDX524296:RDX524315 RNT524296:RNT524315 RXP524296:RXP524315 SHL524296:SHL524315 SRH524296:SRH524315 TBD524296:TBD524315 TKZ524296:TKZ524315 TUV524296:TUV524315 UER524296:UER524315 UON524296:UON524315 UYJ524296:UYJ524315 VIF524296:VIF524315 VSB524296:VSB524315 WBX524296:WBX524315 WLT524296:WLT524315 WVP524296:WVP524315 H589832:H589851 JD589832:JD589851 SZ589832:SZ589851 ACV589832:ACV589851 AMR589832:AMR589851 AWN589832:AWN589851 BGJ589832:BGJ589851 BQF589832:BQF589851 CAB589832:CAB589851 CJX589832:CJX589851 CTT589832:CTT589851 DDP589832:DDP589851 DNL589832:DNL589851 DXH589832:DXH589851 EHD589832:EHD589851 EQZ589832:EQZ589851 FAV589832:FAV589851 FKR589832:FKR589851 FUN589832:FUN589851 GEJ589832:GEJ589851 GOF589832:GOF589851 GYB589832:GYB589851 HHX589832:HHX589851 HRT589832:HRT589851 IBP589832:IBP589851 ILL589832:ILL589851 IVH589832:IVH589851 JFD589832:JFD589851 JOZ589832:JOZ589851 JYV589832:JYV589851 KIR589832:KIR589851 KSN589832:KSN589851 LCJ589832:LCJ589851 LMF589832:LMF589851 LWB589832:LWB589851 MFX589832:MFX589851 MPT589832:MPT589851 MZP589832:MZP589851 NJL589832:NJL589851 NTH589832:NTH589851 ODD589832:ODD589851 OMZ589832:OMZ589851 OWV589832:OWV589851 PGR589832:PGR589851 PQN589832:PQN589851 QAJ589832:QAJ589851 QKF589832:QKF589851 QUB589832:QUB589851 RDX589832:RDX589851 RNT589832:RNT589851 RXP589832:RXP589851 SHL589832:SHL589851 SRH589832:SRH589851 TBD589832:TBD589851 TKZ589832:TKZ589851 TUV589832:TUV589851 UER589832:UER589851 UON589832:UON589851 UYJ589832:UYJ589851 VIF589832:VIF589851 VSB589832:VSB589851 WBX589832:WBX589851 WLT589832:WLT589851 WVP589832:WVP589851 H655368:H655387 JD655368:JD655387 SZ655368:SZ655387 ACV655368:ACV655387 AMR655368:AMR655387 AWN655368:AWN655387 BGJ655368:BGJ655387 BQF655368:BQF655387 CAB655368:CAB655387 CJX655368:CJX655387 CTT655368:CTT655387 DDP655368:DDP655387 DNL655368:DNL655387 DXH655368:DXH655387 EHD655368:EHD655387 EQZ655368:EQZ655387 FAV655368:FAV655387 FKR655368:FKR655387 FUN655368:FUN655387 GEJ655368:GEJ655387 GOF655368:GOF655387 GYB655368:GYB655387 HHX655368:HHX655387 HRT655368:HRT655387 IBP655368:IBP655387 ILL655368:ILL655387 IVH655368:IVH655387 JFD655368:JFD655387 JOZ655368:JOZ655387 JYV655368:JYV655387 KIR655368:KIR655387 KSN655368:KSN655387 LCJ655368:LCJ655387 LMF655368:LMF655387 LWB655368:LWB655387 MFX655368:MFX655387 MPT655368:MPT655387 MZP655368:MZP655387 NJL655368:NJL655387 NTH655368:NTH655387 ODD655368:ODD655387 OMZ655368:OMZ655387 OWV655368:OWV655387 PGR655368:PGR655387 PQN655368:PQN655387 QAJ655368:QAJ655387 QKF655368:QKF655387 QUB655368:QUB655387 RDX655368:RDX655387 RNT655368:RNT655387 RXP655368:RXP655387 SHL655368:SHL655387 SRH655368:SRH655387 TBD655368:TBD655387 TKZ655368:TKZ655387 TUV655368:TUV655387 UER655368:UER655387 UON655368:UON655387 UYJ655368:UYJ655387 VIF655368:VIF655387 VSB655368:VSB655387 WBX655368:WBX655387 WLT655368:WLT655387 WVP655368:WVP655387 H720904:H720923 JD720904:JD720923 SZ720904:SZ720923 ACV720904:ACV720923 AMR720904:AMR720923 AWN720904:AWN720923 BGJ720904:BGJ720923 BQF720904:BQF720923 CAB720904:CAB720923 CJX720904:CJX720923 CTT720904:CTT720923 DDP720904:DDP720923 DNL720904:DNL720923 DXH720904:DXH720923 EHD720904:EHD720923 EQZ720904:EQZ720923 FAV720904:FAV720923 FKR720904:FKR720923 FUN720904:FUN720923 GEJ720904:GEJ720923 GOF720904:GOF720923 GYB720904:GYB720923 HHX720904:HHX720923 HRT720904:HRT720923 IBP720904:IBP720923 ILL720904:ILL720923 IVH720904:IVH720923 JFD720904:JFD720923 JOZ720904:JOZ720923 JYV720904:JYV720923 KIR720904:KIR720923 KSN720904:KSN720923 LCJ720904:LCJ720923 LMF720904:LMF720923 LWB720904:LWB720923 MFX720904:MFX720923 MPT720904:MPT720923 MZP720904:MZP720923 NJL720904:NJL720923 NTH720904:NTH720923 ODD720904:ODD720923 OMZ720904:OMZ720923 OWV720904:OWV720923 PGR720904:PGR720923 PQN720904:PQN720923 QAJ720904:QAJ720923 QKF720904:QKF720923 QUB720904:QUB720923 RDX720904:RDX720923 RNT720904:RNT720923 RXP720904:RXP720923 SHL720904:SHL720923 SRH720904:SRH720923 TBD720904:TBD720923 TKZ720904:TKZ720923 TUV720904:TUV720923 UER720904:UER720923 UON720904:UON720923 UYJ720904:UYJ720923 VIF720904:VIF720923 VSB720904:VSB720923 WBX720904:WBX720923 WLT720904:WLT720923 WVP720904:WVP720923 H786440:H786459 JD786440:JD786459 SZ786440:SZ786459 ACV786440:ACV786459 AMR786440:AMR786459 AWN786440:AWN786459 BGJ786440:BGJ786459 BQF786440:BQF786459 CAB786440:CAB786459 CJX786440:CJX786459 CTT786440:CTT786459 DDP786440:DDP786459 DNL786440:DNL786459 DXH786440:DXH786459 EHD786440:EHD786459 EQZ786440:EQZ786459 FAV786440:FAV786459 FKR786440:FKR786459 FUN786440:FUN786459 GEJ786440:GEJ786459 GOF786440:GOF786459 GYB786440:GYB786459 HHX786440:HHX786459 HRT786440:HRT786459 IBP786440:IBP786459 ILL786440:ILL786459 IVH786440:IVH786459 JFD786440:JFD786459 JOZ786440:JOZ786459 JYV786440:JYV786459 KIR786440:KIR786459 KSN786440:KSN786459 LCJ786440:LCJ786459 LMF786440:LMF786459 LWB786440:LWB786459 MFX786440:MFX786459 MPT786440:MPT786459 MZP786440:MZP786459 NJL786440:NJL786459 NTH786440:NTH786459 ODD786440:ODD786459 OMZ786440:OMZ786459 OWV786440:OWV786459 PGR786440:PGR786459 PQN786440:PQN786459 QAJ786440:QAJ786459 QKF786440:QKF786459 QUB786440:QUB786459 RDX786440:RDX786459 RNT786440:RNT786459 RXP786440:RXP786459 SHL786440:SHL786459 SRH786440:SRH786459 TBD786440:TBD786459 TKZ786440:TKZ786459 TUV786440:TUV786459 UER786440:UER786459 UON786440:UON786459 UYJ786440:UYJ786459 VIF786440:VIF786459 VSB786440:VSB786459 WBX786440:WBX786459 WLT786440:WLT786459 WVP786440:WVP786459 H851976:H851995 JD851976:JD851995 SZ851976:SZ851995 ACV851976:ACV851995 AMR851976:AMR851995 AWN851976:AWN851995 BGJ851976:BGJ851995 BQF851976:BQF851995 CAB851976:CAB851995 CJX851976:CJX851995 CTT851976:CTT851995 DDP851976:DDP851995 DNL851976:DNL851995 DXH851976:DXH851995 EHD851976:EHD851995 EQZ851976:EQZ851995 FAV851976:FAV851995 FKR851976:FKR851995 FUN851976:FUN851995 GEJ851976:GEJ851995 GOF851976:GOF851995 GYB851976:GYB851995 HHX851976:HHX851995 HRT851976:HRT851995 IBP851976:IBP851995 ILL851976:ILL851995 IVH851976:IVH851995 JFD851976:JFD851995 JOZ851976:JOZ851995 JYV851976:JYV851995 KIR851976:KIR851995 KSN851976:KSN851995 LCJ851976:LCJ851995 LMF851976:LMF851995 LWB851976:LWB851995 MFX851976:MFX851995 MPT851976:MPT851995 MZP851976:MZP851995 NJL851976:NJL851995 NTH851976:NTH851995 ODD851976:ODD851995 OMZ851976:OMZ851995 OWV851976:OWV851995 PGR851976:PGR851995 PQN851976:PQN851995 QAJ851976:QAJ851995 QKF851976:QKF851995 QUB851976:QUB851995 RDX851976:RDX851995 RNT851976:RNT851995 RXP851976:RXP851995 SHL851976:SHL851995 SRH851976:SRH851995 TBD851976:TBD851995 TKZ851976:TKZ851995 TUV851976:TUV851995 UER851976:UER851995 UON851976:UON851995 UYJ851976:UYJ851995 VIF851976:VIF851995 VSB851976:VSB851995 WBX851976:WBX851995 WLT851976:WLT851995 WVP851976:WVP851995 H917512:H917531 JD917512:JD917531 SZ917512:SZ917531 ACV917512:ACV917531 AMR917512:AMR917531 AWN917512:AWN917531 BGJ917512:BGJ917531 BQF917512:BQF917531 CAB917512:CAB917531 CJX917512:CJX917531 CTT917512:CTT917531 DDP917512:DDP917531 DNL917512:DNL917531 DXH917512:DXH917531 EHD917512:EHD917531 EQZ917512:EQZ917531 FAV917512:FAV917531 FKR917512:FKR917531 FUN917512:FUN917531 GEJ917512:GEJ917531 GOF917512:GOF917531 GYB917512:GYB917531 HHX917512:HHX917531 HRT917512:HRT917531 IBP917512:IBP917531 ILL917512:ILL917531 IVH917512:IVH917531 JFD917512:JFD917531 JOZ917512:JOZ917531 JYV917512:JYV917531 KIR917512:KIR917531 KSN917512:KSN917531 LCJ917512:LCJ917531 LMF917512:LMF917531 LWB917512:LWB917531 MFX917512:MFX917531 MPT917512:MPT917531 MZP917512:MZP917531 NJL917512:NJL917531 NTH917512:NTH917531 ODD917512:ODD917531 OMZ917512:OMZ917531 OWV917512:OWV917531 PGR917512:PGR917531 PQN917512:PQN917531 QAJ917512:QAJ917531 QKF917512:QKF917531 QUB917512:QUB917531 RDX917512:RDX917531 RNT917512:RNT917531 RXP917512:RXP917531 SHL917512:SHL917531 SRH917512:SRH917531 TBD917512:TBD917531 TKZ917512:TKZ917531 TUV917512:TUV917531 UER917512:UER917531 UON917512:UON917531 UYJ917512:UYJ917531 VIF917512:VIF917531 VSB917512:VSB917531 WBX917512:WBX917531 WLT917512:WLT917531 WVP917512:WVP917531 H983048:H983067 JD983048:JD983067 SZ983048:SZ983067 ACV983048:ACV983067 AMR983048:AMR983067 AWN983048:AWN983067 BGJ983048:BGJ983067 BQF983048:BQF983067 CAB983048:CAB983067 CJX983048:CJX983067 CTT983048:CTT983067 DDP983048:DDP983067 DNL983048:DNL983067 DXH983048:DXH983067 EHD983048:EHD983067 EQZ983048:EQZ983067 FAV983048:FAV983067 FKR983048:FKR983067 FUN983048:FUN983067 GEJ983048:GEJ983067 GOF983048:GOF983067 GYB983048:GYB983067 HHX983048:HHX983067 HRT983048:HRT983067 IBP983048:IBP983067 ILL983048:ILL983067 IVH983048:IVH983067 JFD983048:JFD983067 JOZ983048:JOZ983067 JYV983048:JYV983067 KIR983048:KIR983067 KSN983048:KSN983067 LCJ983048:LCJ983067 LMF983048:LMF983067 LWB983048:LWB983067 MFX983048:MFX983067 MPT983048:MPT983067 MZP983048:MZP983067 NJL983048:NJL983067 NTH983048:NTH983067 ODD983048:ODD983067 OMZ983048:OMZ983067 OWV983048:OWV983067 PGR983048:PGR983067 PQN983048:PQN983067 QAJ983048:QAJ983067 QKF983048:QKF983067 QUB983048:QUB983067 RDX983048:RDX983067 RNT983048:RNT983067 RXP983048:RXP983067 SHL983048:SHL983067 SRH983048:SRH983067 TBD983048:TBD983067 TKZ983048:TKZ983067 TUV983048:TUV983067 UER983048:UER983067 UON983048:UON983067 UYJ983048:UYJ983067 VIF983048:VIF983067 VSB983048:VSB983067 WBX983048:WBX983067 WLT983048:WLT983067 WVP983048:WVP983067" xr:uid="{7A16920D-01B0-4C6B-9DC7-CB34CAA98A59}">
      <formula1>"Evitar,Transferir,Mitigar,Aceitar"</formula1>
    </dataValidation>
  </dataValidation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1C6F-9EFE-4673-8719-6541DBA7873E}">
  <sheetPr>
    <tabColor theme="6" tint="0.39997558519241921"/>
  </sheetPr>
  <dimension ref="A1:AF29"/>
  <sheetViews>
    <sheetView topLeftCell="A3" workbookViewId="0">
      <selection activeCell="E10" sqref="E10"/>
    </sheetView>
  </sheetViews>
  <sheetFormatPr defaultRowHeight="13.2" x14ac:dyDescent="0.25"/>
  <cols>
    <col min="2" max="2" width="33.88671875" customWidth="1"/>
    <col min="3" max="3" width="38.21875" customWidth="1"/>
    <col min="4" max="4" width="31.21875" customWidth="1"/>
    <col min="5" max="5" width="44.77734375" bestFit="1" customWidth="1"/>
    <col min="6" max="6" width="7.88671875" bestFit="1" customWidth="1"/>
    <col min="7" max="7" width="18.44140625" customWidth="1"/>
  </cols>
  <sheetData>
    <row r="1" spans="1:32" ht="13.8" thickBot="1" x14ac:dyDescent="0.3">
      <c r="A1" s="548" t="s">
        <v>818</v>
      </c>
      <c r="B1" s="549"/>
      <c r="C1" s="549"/>
      <c r="D1" s="643"/>
      <c r="E1" s="617"/>
      <c r="F1" s="617"/>
      <c r="G1" s="617"/>
      <c r="H1" s="617"/>
      <c r="I1" s="617"/>
      <c r="J1" s="617"/>
      <c r="K1" s="617"/>
      <c r="L1" s="617"/>
      <c r="M1" s="617"/>
      <c r="N1" s="617"/>
      <c r="O1" s="617"/>
      <c r="P1" s="617"/>
      <c r="Q1" s="617"/>
      <c r="R1" s="617"/>
      <c r="S1" s="617"/>
      <c r="T1" s="617"/>
      <c r="U1" s="617"/>
      <c r="V1" s="617"/>
      <c r="W1" s="617"/>
      <c r="X1" s="617"/>
      <c r="Y1" s="617"/>
      <c r="Z1" s="617"/>
      <c r="AA1" s="617"/>
      <c r="AB1" s="555" t="s">
        <v>727</v>
      </c>
      <c r="AC1" s="556"/>
      <c r="AD1" s="623"/>
      <c r="AE1" s="557" t="s">
        <v>728</v>
      </c>
      <c r="AF1" s="558"/>
    </row>
    <row r="2" spans="1:32" x14ac:dyDescent="0.25">
      <c r="A2" s="559"/>
      <c r="B2" s="613"/>
      <c r="C2" s="613"/>
      <c r="D2" s="644"/>
      <c r="E2" s="617"/>
      <c r="F2" s="617"/>
      <c r="G2" s="617"/>
      <c r="H2" s="617"/>
      <c r="I2" s="617"/>
      <c r="J2" s="617"/>
      <c r="K2" s="617"/>
      <c r="L2" s="617"/>
      <c r="M2" s="617"/>
      <c r="N2" s="617"/>
      <c r="O2" s="617"/>
      <c r="P2" s="617"/>
      <c r="Q2" s="617"/>
      <c r="R2" s="617"/>
      <c r="S2" s="617"/>
      <c r="T2" s="617"/>
      <c r="U2" s="617"/>
      <c r="V2" s="617"/>
      <c r="W2" s="617"/>
      <c r="X2" s="617"/>
      <c r="Y2" s="617"/>
      <c r="Z2" s="617"/>
      <c r="AA2" s="617"/>
      <c r="AB2" s="629"/>
      <c r="AC2" s="630"/>
      <c r="AD2" s="623"/>
      <c r="AE2" s="631"/>
      <c r="AF2" s="632"/>
    </row>
    <row r="3" spans="1:32" ht="13.8" thickBot="1" x14ac:dyDescent="0.3">
      <c r="A3" s="569"/>
      <c r="B3" s="570"/>
      <c r="C3" s="570"/>
      <c r="D3" s="645"/>
      <c r="E3" s="617"/>
      <c r="F3" s="617"/>
      <c r="G3" s="617"/>
      <c r="H3" s="617"/>
      <c r="I3" s="617"/>
      <c r="J3" s="617"/>
      <c r="K3" s="617"/>
      <c r="L3" s="617"/>
      <c r="M3" s="617"/>
      <c r="N3" s="617"/>
      <c r="O3" s="617"/>
      <c r="P3" s="617"/>
      <c r="Q3" s="617"/>
      <c r="R3" s="617"/>
      <c r="S3" s="617"/>
      <c r="T3" s="617"/>
      <c r="U3" s="617"/>
      <c r="V3" s="617"/>
      <c r="W3" s="617"/>
      <c r="X3" s="617"/>
      <c r="Y3" s="617"/>
      <c r="Z3" s="617"/>
      <c r="AA3" s="617"/>
      <c r="AB3" s="629"/>
      <c r="AC3" s="630"/>
      <c r="AD3" s="623"/>
      <c r="AE3" s="631"/>
      <c r="AF3" s="632"/>
    </row>
    <row r="4" spans="1:32" x14ac:dyDescent="0.25">
      <c r="A4" s="548" t="s">
        <v>720</v>
      </c>
      <c r="B4" s="549"/>
      <c r="C4" s="549"/>
      <c r="D4" s="643"/>
      <c r="E4" s="617"/>
      <c r="F4" s="617"/>
      <c r="G4" s="617"/>
      <c r="H4" s="617"/>
      <c r="I4" s="617"/>
      <c r="J4" s="617"/>
      <c r="K4" s="617"/>
      <c r="L4" s="617"/>
      <c r="M4" s="617"/>
      <c r="N4" s="617"/>
      <c r="O4" s="617"/>
      <c r="P4" s="617"/>
      <c r="Q4" s="617"/>
      <c r="R4" s="617"/>
      <c r="S4" s="617"/>
      <c r="T4" s="617"/>
      <c r="U4" s="617"/>
      <c r="V4" s="617"/>
      <c r="W4" s="617"/>
      <c r="X4" s="617"/>
      <c r="Y4" s="617"/>
      <c r="Z4" s="617"/>
      <c r="AA4" s="617"/>
      <c r="AB4" s="629"/>
      <c r="AC4" s="630"/>
      <c r="AD4" s="623"/>
      <c r="AE4" s="631"/>
      <c r="AF4" s="632"/>
    </row>
    <row r="5" spans="1:32" ht="27" thickBot="1" x14ac:dyDescent="0.3">
      <c r="A5" s="569"/>
      <c r="B5" s="570"/>
      <c r="C5" s="570"/>
      <c r="D5" s="645"/>
      <c r="E5" s="620"/>
      <c r="F5" s="617"/>
      <c r="G5" s="617"/>
      <c r="H5" s="617"/>
      <c r="I5" s="617"/>
      <c r="J5" s="617"/>
      <c r="K5" s="617"/>
      <c r="L5" s="617"/>
      <c r="M5" s="617"/>
      <c r="N5" s="617"/>
      <c r="O5" s="617"/>
      <c r="P5" s="617"/>
      <c r="Q5" s="617"/>
      <c r="R5" s="617"/>
      <c r="S5" s="617"/>
      <c r="T5" s="617"/>
      <c r="U5" s="617"/>
      <c r="V5" s="617"/>
      <c r="W5" s="617"/>
      <c r="X5" s="617"/>
      <c r="Y5" s="617"/>
      <c r="Z5" s="617"/>
      <c r="AA5" s="617"/>
      <c r="AB5" s="624" t="s">
        <v>729</v>
      </c>
      <c r="AC5" s="625">
        <v>1</v>
      </c>
      <c r="AD5" s="623"/>
      <c r="AE5" s="624" t="s">
        <v>730</v>
      </c>
      <c r="AF5" s="625">
        <v>1</v>
      </c>
    </row>
    <row r="6" spans="1:32" ht="27" thickBot="1" x14ac:dyDescent="0.3">
      <c r="A6" s="576" t="s">
        <v>731</v>
      </c>
      <c r="B6" s="578" t="s">
        <v>733</v>
      </c>
      <c r="C6" s="579"/>
      <c r="D6" s="580"/>
      <c r="E6" s="581" t="s">
        <v>734</v>
      </c>
      <c r="F6" s="622"/>
      <c r="G6" s="582" t="s">
        <v>819</v>
      </c>
      <c r="H6" s="582" t="s">
        <v>820</v>
      </c>
      <c r="I6" s="582" t="s">
        <v>821</v>
      </c>
      <c r="J6" s="582" t="s">
        <v>736</v>
      </c>
      <c r="K6" s="583" t="s">
        <v>737</v>
      </c>
      <c r="L6" s="617"/>
      <c r="M6" s="617"/>
      <c r="N6" s="617"/>
      <c r="O6" s="617"/>
      <c r="P6" s="617"/>
      <c r="Q6" s="617"/>
      <c r="R6" s="617"/>
      <c r="S6" s="617"/>
      <c r="T6" s="617"/>
      <c r="U6" s="617"/>
      <c r="V6" s="617"/>
      <c r="W6" s="617"/>
      <c r="X6" s="617"/>
      <c r="Y6" s="617"/>
      <c r="Z6" s="617"/>
      <c r="AA6" s="617"/>
      <c r="AB6" s="626" t="s">
        <v>739</v>
      </c>
      <c r="AC6" s="627">
        <v>2</v>
      </c>
      <c r="AD6" s="623"/>
      <c r="AE6" s="626" t="s">
        <v>740</v>
      </c>
      <c r="AF6" s="627">
        <v>2</v>
      </c>
    </row>
    <row r="7" spans="1:32" ht="72" thickBot="1" x14ac:dyDescent="0.3">
      <c r="A7" s="588"/>
      <c r="B7" s="638" t="s">
        <v>743</v>
      </c>
      <c r="C7" s="638" t="s">
        <v>744</v>
      </c>
      <c r="D7" s="639" t="s">
        <v>817</v>
      </c>
      <c r="E7" s="592"/>
      <c r="F7" s="618" t="s">
        <v>746</v>
      </c>
      <c r="G7" s="593"/>
      <c r="H7" s="593"/>
      <c r="I7" s="593"/>
      <c r="J7" s="616"/>
      <c r="K7" s="615"/>
      <c r="L7" s="621"/>
      <c r="M7" s="621"/>
      <c r="N7" s="621"/>
      <c r="O7" s="621"/>
      <c r="P7" s="621"/>
      <c r="Q7" s="621"/>
      <c r="R7" s="621"/>
      <c r="S7" s="621"/>
      <c r="T7" s="621"/>
      <c r="U7" s="621"/>
      <c r="V7" s="621"/>
      <c r="W7" s="621"/>
      <c r="X7" s="621"/>
      <c r="Y7" s="621"/>
      <c r="Z7" s="621"/>
      <c r="AA7" s="621"/>
      <c r="AB7" s="626" t="s">
        <v>747</v>
      </c>
      <c r="AC7" s="627">
        <v>3</v>
      </c>
      <c r="AD7" s="623"/>
      <c r="AE7" s="626" t="s">
        <v>748</v>
      </c>
      <c r="AF7" s="627">
        <v>3</v>
      </c>
    </row>
    <row r="8" spans="1:32" ht="78" x14ac:dyDescent="0.25">
      <c r="A8" s="628" t="s">
        <v>749</v>
      </c>
      <c r="B8" s="628" t="s">
        <v>751</v>
      </c>
      <c r="C8" s="628" t="s">
        <v>752</v>
      </c>
      <c r="D8" s="628" t="s">
        <v>753</v>
      </c>
      <c r="E8" s="628" t="s">
        <v>419</v>
      </c>
      <c r="F8" s="619" t="s">
        <v>757</v>
      </c>
      <c r="G8" s="641">
        <v>10000</v>
      </c>
      <c r="H8" s="640">
        <v>5</v>
      </c>
      <c r="I8" s="640" t="s">
        <v>822</v>
      </c>
      <c r="J8" s="642" t="s">
        <v>755</v>
      </c>
      <c r="K8" s="642" t="s">
        <v>756</v>
      </c>
      <c r="L8" s="617"/>
      <c r="M8" s="617"/>
      <c r="N8" s="617"/>
      <c r="O8" s="617"/>
      <c r="P8" s="617"/>
      <c r="Q8" s="617"/>
      <c r="R8" s="617"/>
      <c r="S8" s="617"/>
      <c r="T8" s="617"/>
      <c r="U8" s="617"/>
      <c r="V8" s="617"/>
      <c r="W8" s="617"/>
      <c r="X8" s="617"/>
      <c r="Y8" s="617"/>
      <c r="Z8" s="617"/>
      <c r="AA8" s="617"/>
      <c r="AB8" s="633" t="s">
        <v>758</v>
      </c>
      <c r="AC8" s="634">
        <v>4</v>
      </c>
      <c r="AD8" s="635"/>
      <c r="AE8" s="633" t="s">
        <v>759</v>
      </c>
      <c r="AF8" s="634">
        <v>4</v>
      </c>
    </row>
    <row r="9" spans="1:32" ht="92.4" thickBot="1" x14ac:dyDescent="0.3">
      <c r="A9" s="628" t="s">
        <v>760</v>
      </c>
      <c r="B9" s="628" t="s">
        <v>762</v>
      </c>
      <c r="C9" s="628" t="s">
        <v>763</v>
      </c>
      <c r="D9" s="628" t="s">
        <v>753</v>
      </c>
      <c r="E9" s="628" t="s">
        <v>402</v>
      </c>
      <c r="F9" s="619"/>
      <c r="G9" s="641">
        <v>10000</v>
      </c>
      <c r="H9" s="640">
        <v>5</v>
      </c>
      <c r="I9" s="640" t="s">
        <v>822</v>
      </c>
      <c r="J9" s="642" t="s">
        <v>765</v>
      </c>
      <c r="K9" s="642" t="s">
        <v>766</v>
      </c>
      <c r="L9" s="617"/>
      <c r="M9" s="617"/>
      <c r="N9" s="617"/>
      <c r="O9" s="617"/>
      <c r="P9" s="617"/>
      <c r="Q9" s="617"/>
      <c r="R9" s="617"/>
      <c r="S9" s="617"/>
      <c r="T9" s="617"/>
      <c r="U9" s="617"/>
      <c r="V9" s="617"/>
      <c r="W9" s="617"/>
      <c r="X9" s="617"/>
      <c r="Y9" s="617"/>
      <c r="Z9" s="617"/>
      <c r="AA9" s="617"/>
      <c r="AB9" s="636"/>
      <c r="AC9" s="637"/>
      <c r="AD9" s="635"/>
      <c r="AE9" s="633"/>
      <c r="AF9" s="634"/>
    </row>
    <row r="10" spans="1:32" ht="82.2" thickBot="1" x14ac:dyDescent="0.3">
      <c r="A10" s="628" t="s">
        <v>767</v>
      </c>
      <c r="B10" s="628" t="s">
        <v>769</v>
      </c>
      <c r="C10" s="628" t="s">
        <v>770</v>
      </c>
      <c r="D10" s="628" t="s">
        <v>771</v>
      </c>
      <c r="E10" s="617" t="s">
        <v>406</v>
      </c>
      <c r="F10" s="619"/>
      <c r="G10" s="641">
        <v>40000</v>
      </c>
      <c r="H10" s="640">
        <v>30</v>
      </c>
      <c r="I10" s="640" t="s">
        <v>823</v>
      </c>
      <c r="J10" s="642" t="s">
        <v>773</v>
      </c>
      <c r="K10" s="642" t="s">
        <v>774</v>
      </c>
      <c r="L10" s="617"/>
      <c r="M10" s="617"/>
      <c r="N10" s="617"/>
      <c r="O10" s="617"/>
      <c r="P10" s="617"/>
      <c r="Q10" s="617"/>
      <c r="R10" s="617"/>
      <c r="S10" s="617"/>
      <c r="T10" s="617"/>
      <c r="U10" s="617"/>
      <c r="V10" s="617"/>
      <c r="W10" s="617"/>
      <c r="X10" s="617"/>
      <c r="Y10" s="617"/>
      <c r="Z10" s="617"/>
      <c r="AA10" s="617"/>
      <c r="AB10" s="636"/>
      <c r="AC10" s="637"/>
      <c r="AD10" s="635"/>
      <c r="AE10" s="633"/>
      <c r="AF10" s="634"/>
    </row>
    <row r="11" spans="1:32" ht="78.599999999999994" thickBot="1" x14ac:dyDescent="0.3">
      <c r="A11" s="628" t="s">
        <v>775</v>
      </c>
      <c r="B11" s="628" t="s">
        <v>778</v>
      </c>
      <c r="C11" s="628" t="s">
        <v>752</v>
      </c>
      <c r="D11" s="628" t="s">
        <v>753</v>
      </c>
      <c r="E11" s="617" t="s">
        <v>419</v>
      </c>
      <c r="F11" s="619"/>
      <c r="G11" s="641">
        <v>10000</v>
      </c>
      <c r="H11" s="640">
        <v>5</v>
      </c>
      <c r="I11" s="640" t="s">
        <v>822</v>
      </c>
      <c r="J11" s="642" t="s">
        <v>780</v>
      </c>
      <c r="K11" s="642" t="s">
        <v>781</v>
      </c>
      <c r="L11" s="617"/>
      <c r="M11" s="617"/>
      <c r="N11" s="617"/>
      <c r="O11" s="617"/>
      <c r="P11" s="617"/>
      <c r="Q11" s="617"/>
      <c r="R11" s="617"/>
      <c r="S11" s="617"/>
      <c r="T11" s="617"/>
      <c r="U11" s="617"/>
      <c r="V11" s="617"/>
      <c r="W11" s="617"/>
      <c r="X11" s="617"/>
      <c r="Y11" s="617"/>
      <c r="Z11" s="617"/>
      <c r="AA11" s="617"/>
      <c r="AB11" s="636"/>
      <c r="AC11" s="637"/>
      <c r="AD11" s="635"/>
      <c r="AE11" s="633"/>
      <c r="AF11" s="634"/>
    </row>
    <row r="12" spans="1:32" ht="125.4" thickBot="1" x14ac:dyDescent="0.3">
      <c r="A12" s="628" t="s">
        <v>782</v>
      </c>
      <c r="B12" s="628" t="s">
        <v>784</v>
      </c>
      <c r="C12" s="628" t="s">
        <v>752</v>
      </c>
      <c r="D12" s="628" t="s">
        <v>753</v>
      </c>
      <c r="E12" s="617" t="s">
        <v>433</v>
      </c>
      <c r="F12" s="619"/>
      <c r="G12" s="641">
        <v>10000</v>
      </c>
      <c r="H12" s="640">
        <v>10</v>
      </c>
      <c r="I12" s="640" t="s">
        <v>824</v>
      </c>
      <c r="J12" s="642" t="s">
        <v>786</v>
      </c>
      <c r="K12" s="642" t="s">
        <v>787</v>
      </c>
      <c r="L12" s="617"/>
      <c r="M12" s="617"/>
      <c r="N12" s="617"/>
      <c r="O12" s="617"/>
      <c r="P12" s="617"/>
      <c r="Q12" s="617"/>
      <c r="R12" s="617"/>
      <c r="S12" s="617"/>
      <c r="T12" s="617"/>
      <c r="U12" s="617"/>
      <c r="V12" s="617"/>
      <c r="W12" s="617"/>
      <c r="X12" s="617"/>
      <c r="Y12" s="617"/>
      <c r="Z12" s="617"/>
      <c r="AA12" s="617"/>
      <c r="AB12" s="636"/>
      <c r="AC12" s="637"/>
      <c r="AD12" s="635"/>
      <c r="AE12" s="633"/>
      <c r="AF12" s="634"/>
    </row>
    <row r="13" spans="1:32" ht="125.4" thickBot="1" x14ac:dyDescent="0.3">
      <c r="A13" s="628" t="s">
        <v>788</v>
      </c>
      <c r="B13" s="628" t="s">
        <v>790</v>
      </c>
      <c r="C13" s="628" t="s">
        <v>791</v>
      </c>
      <c r="D13" s="628" t="s">
        <v>753</v>
      </c>
      <c r="E13" s="628" t="s">
        <v>402</v>
      </c>
      <c r="F13" s="619"/>
      <c r="G13" s="641">
        <v>10000</v>
      </c>
      <c r="H13" s="640">
        <v>15</v>
      </c>
      <c r="I13" s="640" t="s">
        <v>825</v>
      </c>
      <c r="J13" s="642" t="s">
        <v>792</v>
      </c>
      <c r="K13" s="642" t="s">
        <v>793</v>
      </c>
      <c r="L13" s="617"/>
      <c r="M13" s="617"/>
      <c r="N13" s="617"/>
      <c r="O13" s="617"/>
      <c r="P13" s="617"/>
      <c r="Q13" s="617"/>
      <c r="R13" s="617"/>
      <c r="S13" s="617"/>
      <c r="T13" s="617"/>
      <c r="U13" s="617"/>
      <c r="V13" s="617"/>
      <c r="W13" s="617"/>
      <c r="X13" s="617"/>
      <c r="Y13" s="617"/>
      <c r="Z13" s="617"/>
      <c r="AA13" s="617"/>
      <c r="AB13" s="636"/>
      <c r="AC13" s="637"/>
      <c r="AD13" s="635"/>
      <c r="AE13" s="633"/>
      <c r="AF13" s="634"/>
    </row>
    <row r="14" spans="1:32" ht="141" thickBot="1" x14ac:dyDescent="0.3">
      <c r="A14" s="628" t="s">
        <v>794</v>
      </c>
      <c r="B14" s="628" t="s">
        <v>797</v>
      </c>
      <c r="C14" s="628" t="s">
        <v>752</v>
      </c>
      <c r="D14" s="628" t="s">
        <v>753</v>
      </c>
      <c r="E14" s="628" t="s">
        <v>433</v>
      </c>
      <c r="F14" s="619"/>
      <c r="G14" s="641">
        <v>5000</v>
      </c>
      <c r="H14" s="640">
        <v>3</v>
      </c>
      <c r="I14" s="640" t="s">
        <v>826</v>
      </c>
      <c r="J14" s="642" t="s">
        <v>798</v>
      </c>
      <c r="K14" s="642" t="s">
        <v>799</v>
      </c>
      <c r="L14" s="617"/>
      <c r="M14" s="617"/>
      <c r="N14" s="617"/>
      <c r="O14" s="617"/>
      <c r="P14" s="617"/>
      <c r="Q14" s="617"/>
      <c r="R14" s="617"/>
      <c r="S14" s="617"/>
      <c r="T14" s="617"/>
      <c r="U14" s="617"/>
      <c r="V14" s="617"/>
      <c r="W14" s="617"/>
      <c r="X14" s="617"/>
      <c r="Y14" s="617"/>
      <c r="Z14" s="617"/>
      <c r="AA14" s="617"/>
      <c r="AB14" s="636"/>
      <c r="AC14" s="637"/>
      <c r="AD14" s="635"/>
      <c r="AE14" s="633"/>
      <c r="AF14" s="634"/>
    </row>
    <row r="15" spans="1:32" ht="187.8" thickBot="1" x14ac:dyDescent="0.3">
      <c r="A15" s="628" t="s">
        <v>800</v>
      </c>
      <c r="B15" s="628" t="s">
        <v>802</v>
      </c>
      <c r="C15" s="628" t="s">
        <v>791</v>
      </c>
      <c r="D15" s="628" t="s">
        <v>753</v>
      </c>
      <c r="E15" s="628" t="s">
        <v>402</v>
      </c>
      <c r="F15" s="619"/>
      <c r="G15" s="641">
        <v>10000</v>
      </c>
      <c r="H15" s="640">
        <v>7</v>
      </c>
      <c r="I15" s="640" t="s">
        <v>827</v>
      </c>
      <c r="J15" s="642" t="s">
        <v>803</v>
      </c>
      <c r="K15" s="642" t="s">
        <v>804</v>
      </c>
      <c r="L15" s="617"/>
      <c r="M15" s="617"/>
      <c r="N15" s="617"/>
      <c r="O15" s="617"/>
      <c r="P15" s="617"/>
      <c r="Q15" s="617"/>
      <c r="R15" s="617"/>
      <c r="S15" s="617"/>
      <c r="T15" s="617"/>
      <c r="U15" s="617"/>
      <c r="V15" s="617"/>
      <c r="W15" s="617"/>
      <c r="X15" s="617"/>
      <c r="Y15" s="617"/>
      <c r="Z15" s="617"/>
      <c r="AA15" s="617"/>
      <c r="AB15" s="636"/>
      <c r="AC15" s="637"/>
      <c r="AD15" s="635"/>
      <c r="AE15" s="633"/>
      <c r="AF15" s="634"/>
    </row>
    <row r="16" spans="1:32" ht="16.2" thickBot="1" x14ac:dyDescent="0.3">
      <c r="A16" s="628" t="s">
        <v>805</v>
      </c>
      <c r="B16" s="628" t="s">
        <v>694</v>
      </c>
      <c r="C16" s="628" t="s">
        <v>694</v>
      </c>
      <c r="D16" s="628" t="s">
        <v>694</v>
      </c>
      <c r="E16" s="628" t="s">
        <v>694</v>
      </c>
      <c r="F16" s="619"/>
      <c r="G16" s="641"/>
      <c r="H16" s="640"/>
      <c r="I16" s="640"/>
      <c r="J16" s="617"/>
      <c r="K16" s="642"/>
      <c r="L16" s="617"/>
      <c r="M16" s="617"/>
      <c r="N16" s="617"/>
      <c r="O16" s="617"/>
      <c r="P16" s="617"/>
      <c r="Q16" s="617"/>
      <c r="R16" s="617"/>
      <c r="S16" s="617"/>
      <c r="T16" s="617"/>
      <c r="U16" s="617"/>
      <c r="V16" s="617"/>
      <c r="W16" s="617"/>
      <c r="X16" s="617"/>
      <c r="Y16" s="617"/>
      <c r="Z16" s="617"/>
      <c r="AA16" s="617"/>
      <c r="AB16" s="636"/>
      <c r="AC16" s="637"/>
      <c r="AD16" s="635"/>
      <c r="AE16" s="633"/>
      <c r="AF16" s="634"/>
    </row>
    <row r="17" spans="1:32" ht="16.2" thickBot="1" x14ac:dyDescent="0.3">
      <c r="A17" s="628" t="s">
        <v>806</v>
      </c>
      <c r="B17" s="628" t="s">
        <v>694</v>
      </c>
      <c r="C17" s="628" t="s">
        <v>694</v>
      </c>
      <c r="D17" s="628" t="s">
        <v>694</v>
      </c>
      <c r="E17" s="628" t="s">
        <v>694</v>
      </c>
      <c r="F17" s="619"/>
      <c r="G17" s="641"/>
      <c r="H17" s="640"/>
      <c r="I17" s="640"/>
      <c r="J17" s="642"/>
      <c r="K17" s="617"/>
      <c r="L17" s="617"/>
      <c r="M17" s="617"/>
      <c r="N17" s="617"/>
      <c r="O17" s="617"/>
      <c r="P17" s="617"/>
      <c r="Q17" s="617"/>
      <c r="R17" s="617"/>
      <c r="S17" s="617"/>
      <c r="T17" s="617"/>
      <c r="U17" s="617"/>
      <c r="V17" s="617"/>
      <c r="W17" s="617"/>
      <c r="X17" s="617"/>
      <c r="Y17" s="617"/>
      <c r="Z17" s="617"/>
      <c r="AA17" s="617"/>
      <c r="AB17" s="636"/>
      <c r="AC17" s="637"/>
      <c r="AD17" s="635"/>
      <c r="AE17" s="633"/>
      <c r="AF17" s="634"/>
    </row>
    <row r="18" spans="1:32" ht="16.2" thickBot="1" x14ac:dyDescent="0.3">
      <c r="A18" s="628" t="s">
        <v>807</v>
      </c>
      <c r="B18" s="628" t="s">
        <v>694</v>
      </c>
      <c r="C18" s="628" t="s">
        <v>694</v>
      </c>
      <c r="D18" s="628" t="s">
        <v>694</v>
      </c>
      <c r="E18" s="628" t="s">
        <v>694</v>
      </c>
      <c r="F18" s="619"/>
      <c r="G18" s="641"/>
      <c r="H18" s="640"/>
      <c r="I18" s="640"/>
      <c r="J18" s="617"/>
      <c r="K18" s="617"/>
      <c r="L18" s="617"/>
      <c r="M18" s="617"/>
      <c r="N18" s="617"/>
      <c r="O18" s="617"/>
      <c r="P18" s="617"/>
      <c r="Q18" s="617"/>
      <c r="R18" s="617"/>
      <c r="S18" s="617"/>
      <c r="T18" s="617"/>
      <c r="U18" s="617"/>
      <c r="V18" s="617"/>
      <c r="W18" s="617"/>
      <c r="X18" s="617"/>
      <c r="Y18" s="617"/>
      <c r="Z18" s="617"/>
      <c r="AA18" s="617"/>
      <c r="AB18" s="636"/>
      <c r="AC18" s="637"/>
      <c r="AD18" s="635"/>
      <c r="AE18" s="633"/>
      <c r="AF18" s="634"/>
    </row>
    <row r="19" spans="1:32" ht="16.2" thickBot="1" x14ac:dyDescent="0.3">
      <c r="A19" s="628" t="s">
        <v>808</v>
      </c>
      <c r="B19" s="628" t="s">
        <v>694</v>
      </c>
      <c r="C19" s="628" t="s">
        <v>694</v>
      </c>
      <c r="D19" s="628" t="s">
        <v>694</v>
      </c>
      <c r="E19" s="628" t="s">
        <v>694</v>
      </c>
      <c r="F19" s="619"/>
      <c r="G19" s="641"/>
      <c r="H19" s="640"/>
      <c r="I19" s="640"/>
      <c r="J19" s="642"/>
      <c r="K19" s="617"/>
      <c r="L19" s="617"/>
      <c r="M19" s="617"/>
      <c r="N19" s="617"/>
      <c r="O19" s="617"/>
      <c r="P19" s="617"/>
      <c r="Q19" s="617"/>
      <c r="R19" s="617"/>
      <c r="S19" s="617"/>
      <c r="T19" s="617"/>
      <c r="U19" s="617"/>
      <c r="V19" s="617"/>
      <c r="W19" s="617"/>
      <c r="X19" s="617"/>
      <c r="Y19" s="617"/>
      <c r="Z19" s="617"/>
      <c r="AA19" s="617"/>
      <c r="AB19" s="636"/>
      <c r="AC19" s="637"/>
      <c r="AD19" s="635"/>
      <c r="AE19" s="633"/>
      <c r="AF19" s="634"/>
    </row>
    <row r="20" spans="1:32" ht="16.2" thickBot="1" x14ac:dyDescent="0.3">
      <c r="A20" s="628" t="s">
        <v>809</v>
      </c>
      <c r="B20" s="628" t="s">
        <v>694</v>
      </c>
      <c r="C20" s="628" t="s">
        <v>694</v>
      </c>
      <c r="D20" s="628" t="s">
        <v>694</v>
      </c>
      <c r="E20" s="628" t="s">
        <v>694</v>
      </c>
      <c r="F20" s="619"/>
      <c r="G20" s="641"/>
      <c r="H20" s="640"/>
      <c r="I20" s="640"/>
      <c r="J20" s="617"/>
      <c r="K20" s="617"/>
      <c r="L20" s="617"/>
      <c r="M20" s="617"/>
      <c r="N20" s="617"/>
      <c r="O20" s="617"/>
      <c r="P20" s="617"/>
      <c r="Q20" s="617"/>
      <c r="R20" s="617"/>
      <c r="S20" s="617"/>
      <c r="T20" s="617"/>
      <c r="U20" s="617"/>
      <c r="V20" s="617"/>
      <c r="W20" s="617"/>
      <c r="X20" s="617"/>
      <c r="Y20" s="617"/>
      <c r="Z20" s="617"/>
      <c r="AA20" s="617"/>
      <c r="AB20" s="636"/>
      <c r="AC20" s="637"/>
      <c r="AD20" s="635"/>
      <c r="AE20" s="633"/>
      <c r="AF20" s="634"/>
    </row>
    <row r="21" spans="1:32" ht="16.2" thickBot="1" x14ac:dyDescent="0.3">
      <c r="A21" s="628" t="s">
        <v>810</v>
      </c>
      <c r="B21" s="628" t="s">
        <v>694</v>
      </c>
      <c r="C21" s="628" t="s">
        <v>694</v>
      </c>
      <c r="D21" s="628" t="s">
        <v>694</v>
      </c>
      <c r="E21" s="628" t="s">
        <v>694</v>
      </c>
      <c r="F21" s="619"/>
      <c r="G21" s="641"/>
      <c r="H21" s="640"/>
      <c r="I21" s="640"/>
      <c r="J21" s="642"/>
      <c r="K21" s="617"/>
      <c r="L21" s="617"/>
      <c r="M21" s="617"/>
      <c r="N21" s="617"/>
      <c r="O21" s="617"/>
      <c r="P21" s="617"/>
      <c r="Q21" s="617"/>
      <c r="R21" s="617"/>
      <c r="S21" s="617"/>
      <c r="T21" s="617"/>
      <c r="U21" s="617"/>
      <c r="V21" s="617"/>
      <c r="W21" s="617"/>
      <c r="X21" s="617"/>
      <c r="Y21" s="617"/>
      <c r="Z21" s="617"/>
      <c r="AA21" s="617"/>
      <c r="AB21" s="636"/>
      <c r="AC21" s="637"/>
      <c r="AD21" s="635"/>
      <c r="AE21" s="633"/>
      <c r="AF21" s="634"/>
    </row>
    <row r="22" spans="1:32" ht="16.2" thickBot="1" x14ac:dyDescent="0.3">
      <c r="A22" s="628" t="s">
        <v>811</v>
      </c>
      <c r="B22" s="628" t="s">
        <v>694</v>
      </c>
      <c r="C22" s="628" t="s">
        <v>694</v>
      </c>
      <c r="D22" s="628" t="s">
        <v>694</v>
      </c>
      <c r="E22" s="628" t="s">
        <v>694</v>
      </c>
      <c r="F22" s="619"/>
      <c r="G22" s="641"/>
      <c r="H22" s="640"/>
      <c r="I22" s="640"/>
      <c r="J22" s="617"/>
      <c r="K22" s="617"/>
      <c r="L22" s="617"/>
      <c r="M22" s="617"/>
      <c r="N22" s="617"/>
      <c r="O22" s="617"/>
      <c r="P22" s="617"/>
      <c r="Q22" s="617"/>
      <c r="R22" s="617"/>
      <c r="S22" s="617"/>
      <c r="T22" s="617"/>
      <c r="U22" s="617"/>
      <c r="V22" s="617"/>
      <c r="W22" s="617"/>
      <c r="X22" s="617"/>
      <c r="Y22" s="617"/>
      <c r="Z22" s="617"/>
      <c r="AA22" s="617"/>
      <c r="AB22" s="636"/>
      <c r="AC22" s="637"/>
      <c r="AD22" s="635"/>
      <c r="AE22" s="633"/>
      <c r="AF22" s="634"/>
    </row>
    <row r="23" spans="1:32" ht="16.2" thickBot="1" x14ac:dyDescent="0.3">
      <c r="A23" s="628" t="s">
        <v>812</v>
      </c>
      <c r="B23" s="628" t="s">
        <v>694</v>
      </c>
      <c r="C23" s="628" t="s">
        <v>694</v>
      </c>
      <c r="D23" s="628" t="s">
        <v>694</v>
      </c>
      <c r="E23" s="628" t="s">
        <v>694</v>
      </c>
      <c r="F23" s="619"/>
      <c r="G23" s="641"/>
      <c r="H23" s="640"/>
      <c r="I23" s="640"/>
      <c r="J23" s="642">
        <v>0</v>
      </c>
      <c r="K23" s="642">
        <v>0</v>
      </c>
      <c r="L23" s="617"/>
      <c r="M23" s="617"/>
      <c r="N23" s="617"/>
      <c r="O23" s="617"/>
      <c r="P23" s="617"/>
      <c r="Q23" s="617"/>
      <c r="R23" s="617"/>
      <c r="S23" s="617"/>
      <c r="T23" s="617"/>
      <c r="U23" s="617"/>
      <c r="V23" s="617"/>
      <c r="W23" s="617"/>
      <c r="X23" s="617"/>
      <c r="Y23" s="617"/>
      <c r="Z23" s="617"/>
      <c r="AA23" s="617"/>
      <c r="AB23" s="636"/>
      <c r="AC23" s="637"/>
      <c r="AD23" s="635"/>
      <c r="AE23" s="633"/>
      <c r="AF23" s="634"/>
    </row>
    <row r="24" spans="1:32" ht="16.2" thickBot="1" x14ac:dyDescent="0.3">
      <c r="A24" s="628" t="s">
        <v>813</v>
      </c>
      <c r="B24" s="628" t="s">
        <v>694</v>
      </c>
      <c r="C24" s="628" t="s">
        <v>694</v>
      </c>
      <c r="D24" s="628" t="s">
        <v>694</v>
      </c>
      <c r="E24" s="628" t="s">
        <v>694</v>
      </c>
      <c r="F24" s="619"/>
      <c r="G24" s="641"/>
      <c r="H24" s="640"/>
      <c r="I24" s="640"/>
      <c r="J24" s="642">
        <v>0</v>
      </c>
      <c r="K24" s="642">
        <v>0</v>
      </c>
      <c r="L24" s="617"/>
      <c r="M24" s="617"/>
      <c r="N24" s="617"/>
      <c r="O24" s="617"/>
      <c r="P24" s="617"/>
      <c r="Q24" s="617"/>
      <c r="R24" s="617"/>
      <c r="S24" s="617"/>
      <c r="T24" s="617"/>
      <c r="U24" s="617"/>
      <c r="V24" s="617"/>
      <c r="W24" s="617"/>
      <c r="X24" s="617"/>
      <c r="Y24" s="617"/>
      <c r="Z24" s="617"/>
      <c r="AA24" s="617"/>
      <c r="AB24" s="636"/>
      <c r="AC24" s="637"/>
      <c r="AD24" s="635"/>
      <c r="AE24" s="633"/>
      <c r="AF24" s="634"/>
    </row>
    <row r="25" spans="1:32" ht="16.2" thickBot="1" x14ac:dyDescent="0.3">
      <c r="A25" s="628" t="s">
        <v>814</v>
      </c>
      <c r="B25" s="628" t="s">
        <v>694</v>
      </c>
      <c r="C25" s="628" t="s">
        <v>694</v>
      </c>
      <c r="D25" s="628" t="s">
        <v>694</v>
      </c>
      <c r="E25" s="628" t="s">
        <v>694</v>
      </c>
      <c r="F25" s="619"/>
      <c r="G25" s="641"/>
      <c r="H25" s="640"/>
      <c r="I25" s="640"/>
      <c r="J25" s="642">
        <v>0</v>
      </c>
      <c r="K25" s="642">
        <v>0</v>
      </c>
      <c r="L25" s="617"/>
      <c r="M25" s="617"/>
      <c r="N25" s="617"/>
      <c r="O25" s="617"/>
      <c r="P25" s="617"/>
      <c r="Q25" s="617"/>
      <c r="R25" s="617"/>
      <c r="S25" s="617"/>
      <c r="T25" s="617"/>
      <c r="U25" s="617"/>
      <c r="V25" s="617"/>
      <c r="W25" s="617"/>
      <c r="X25" s="617"/>
      <c r="Y25" s="617"/>
      <c r="Z25" s="617"/>
      <c r="AA25" s="617"/>
      <c r="AB25" s="636"/>
      <c r="AC25" s="637"/>
      <c r="AD25" s="635"/>
      <c r="AE25" s="633"/>
      <c r="AF25" s="634"/>
    </row>
    <row r="26" spans="1:32" ht="16.2" thickBot="1" x14ac:dyDescent="0.3">
      <c r="A26" s="628" t="s">
        <v>815</v>
      </c>
      <c r="B26" s="628" t="s">
        <v>694</v>
      </c>
      <c r="C26" s="628" t="s">
        <v>694</v>
      </c>
      <c r="D26" s="628" t="s">
        <v>694</v>
      </c>
      <c r="E26" s="628" t="s">
        <v>694</v>
      </c>
      <c r="F26" s="619"/>
      <c r="G26" s="641"/>
      <c r="H26" s="640"/>
      <c r="I26" s="640"/>
      <c r="J26" s="642">
        <v>0</v>
      </c>
      <c r="K26" s="642">
        <v>0</v>
      </c>
      <c r="L26" s="617"/>
      <c r="M26" s="617"/>
      <c r="N26" s="617"/>
      <c r="O26" s="617"/>
      <c r="P26" s="617"/>
      <c r="Q26" s="617"/>
      <c r="R26" s="617"/>
      <c r="S26" s="617"/>
      <c r="T26" s="617"/>
      <c r="U26" s="617"/>
      <c r="V26" s="617"/>
      <c r="W26" s="617"/>
      <c r="X26" s="617"/>
      <c r="Y26" s="617"/>
      <c r="Z26" s="617"/>
      <c r="AA26" s="617"/>
      <c r="AB26" s="636"/>
      <c r="AC26" s="637"/>
      <c r="AD26" s="635"/>
      <c r="AE26" s="633"/>
      <c r="AF26" s="634"/>
    </row>
    <row r="27" spans="1:32" ht="16.2" thickBot="1" x14ac:dyDescent="0.3">
      <c r="A27" s="628" t="s">
        <v>816</v>
      </c>
      <c r="B27" s="628" t="s">
        <v>694</v>
      </c>
      <c r="C27" s="628" t="s">
        <v>694</v>
      </c>
      <c r="D27" s="628" t="s">
        <v>694</v>
      </c>
      <c r="E27" s="628" t="s">
        <v>694</v>
      </c>
      <c r="F27" s="619"/>
      <c r="G27" s="641"/>
      <c r="H27" s="640"/>
      <c r="I27" s="640"/>
      <c r="J27" s="642">
        <v>0</v>
      </c>
      <c r="K27" s="642">
        <v>0</v>
      </c>
      <c r="L27" s="617"/>
      <c r="M27" s="617"/>
      <c r="N27" s="617"/>
      <c r="O27" s="617"/>
      <c r="P27" s="617"/>
      <c r="Q27" s="617"/>
      <c r="R27" s="617"/>
      <c r="S27" s="617"/>
      <c r="T27" s="617"/>
      <c r="U27" s="617"/>
      <c r="V27" s="617"/>
      <c r="W27" s="617"/>
      <c r="X27" s="617"/>
      <c r="Y27" s="617"/>
      <c r="Z27" s="617"/>
      <c r="AA27" s="617"/>
      <c r="AB27" s="636"/>
      <c r="AC27" s="637"/>
      <c r="AD27" s="635"/>
      <c r="AE27" s="633"/>
      <c r="AF27" s="634"/>
    </row>
    <row r="28" spans="1:32" ht="16.2" thickBot="1" x14ac:dyDescent="0.3">
      <c r="A28" s="628" t="s">
        <v>694</v>
      </c>
      <c r="B28" s="628" t="s">
        <v>694</v>
      </c>
      <c r="C28" s="628" t="s">
        <v>694</v>
      </c>
      <c r="D28" s="628" t="s">
        <v>694</v>
      </c>
      <c r="E28" s="628" t="s">
        <v>694</v>
      </c>
      <c r="F28" s="619"/>
      <c r="G28" s="641"/>
      <c r="H28" s="640"/>
      <c r="I28" s="640"/>
      <c r="J28" s="642">
        <v>0</v>
      </c>
      <c r="K28" s="642">
        <v>0</v>
      </c>
      <c r="L28" s="617"/>
      <c r="M28" s="617"/>
      <c r="N28" s="617"/>
      <c r="O28" s="617"/>
      <c r="P28" s="617"/>
      <c r="Q28" s="617"/>
      <c r="R28" s="617"/>
      <c r="S28" s="617"/>
      <c r="T28" s="617"/>
      <c r="U28" s="617"/>
      <c r="V28" s="617"/>
      <c r="W28" s="617"/>
      <c r="X28" s="617"/>
      <c r="Y28" s="617"/>
      <c r="Z28" s="617"/>
      <c r="AA28" s="617"/>
      <c r="AB28" s="636"/>
      <c r="AC28" s="637"/>
      <c r="AD28" s="635"/>
      <c r="AE28" s="633"/>
      <c r="AF28" s="634"/>
    </row>
    <row r="29" spans="1:32" ht="16.2" thickBot="1" x14ac:dyDescent="0.3">
      <c r="A29" s="628" t="s">
        <v>694</v>
      </c>
      <c r="B29" s="628" t="s">
        <v>694</v>
      </c>
      <c r="C29" s="628" t="s">
        <v>694</v>
      </c>
      <c r="D29" s="628" t="s">
        <v>694</v>
      </c>
      <c r="E29" s="628" t="s">
        <v>694</v>
      </c>
      <c r="F29" s="619"/>
      <c r="G29" s="641"/>
      <c r="H29" s="640"/>
      <c r="I29" s="640"/>
      <c r="J29" s="642">
        <v>0</v>
      </c>
      <c r="K29" s="642">
        <v>0</v>
      </c>
      <c r="L29" s="617"/>
      <c r="M29" s="617"/>
      <c r="N29" s="617"/>
      <c r="O29" s="617"/>
      <c r="P29" s="617"/>
      <c r="Q29" s="617"/>
      <c r="R29" s="617"/>
      <c r="S29" s="617"/>
      <c r="T29" s="617"/>
      <c r="U29" s="617"/>
      <c r="V29" s="617"/>
      <c r="W29" s="617"/>
      <c r="X29" s="617"/>
      <c r="Y29" s="617"/>
      <c r="Z29" s="617"/>
      <c r="AA29" s="617"/>
      <c r="AB29" s="636"/>
      <c r="AC29" s="637"/>
      <c r="AD29" s="635"/>
      <c r="AE29" s="633"/>
      <c r="AF29" s="634"/>
    </row>
  </sheetData>
  <mergeCells count="12">
    <mergeCell ref="AE1:AF1"/>
    <mergeCell ref="A1:D3"/>
    <mergeCell ref="A4:D5"/>
    <mergeCell ref="AB1:AC1"/>
    <mergeCell ref="A6:A7"/>
    <mergeCell ref="E6:E7"/>
    <mergeCell ref="I6:I7"/>
    <mergeCell ref="J6:J7"/>
    <mergeCell ref="K6:K7"/>
    <mergeCell ref="G6:G7"/>
    <mergeCell ref="H6:H7"/>
    <mergeCell ref="B6:D6"/>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3:BN38"/>
  <sheetViews>
    <sheetView showGridLines="0" workbookViewId="0">
      <selection activeCell="G11" sqref="G11"/>
    </sheetView>
  </sheetViews>
  <sheetFormatPr defaultRowHeight="14.4" x14ac:dyDescent="0.3"/>
  <cols>
    <col min="1" max="3" width="2.6640625" style="39" customWidth="1"/>
    <col min="4" max="4" width="55.88671875" bestFit="1" customWidth="1"/>
    <col min="5" max="5" width="30.6640625" customWidth="1"/>
    <col min="6" max="6" width="10.6640625" customWidth="1"/>
    <col min="7" max="7" width="10.44140625" style="1" customWidth="1"/>
    <col min="8" max="8" width="10.44140625" customWidth="1"/>
    <col min="9" max="9" width="2.6640625" customWidth="1"/>
    <col min="10" max="10" width="6.109375" hidden="1" customWidth="1"/>
    <col min="11" max="66" width="2.5546875" customWidth="1"/>
  </cols>
  <sheetData>
    <row r="3" spans="1:66" ht="25.5" customHeight="1" x14ac:dyDescent="0.4">
      <c r="E3" s="35" t="s">
        <v>111</v>
      </c>
      <c r="F3" s="36"/>
      <c r="G3" s="37"/>
      <c r="H3" s="38"/>
    </row>
    <row r="5" spans="1:66" ht="34.5" customHeight="1" thickBot="1" x14ac:dyDescent="0.35">
      <c r="A5" s="39" t="s">
        <v>112</v>
      </c>
      <c r="D5" s="103" t="s">
        <v>113</v>
      </c>
      <c r="E5" s="226" t="s">
        <v>114</v>
      </c>
      <c r="F5" s="227"/>
      <c r="G5" s="228">
        <v>45160</v>
      </c>
      <c r="H5" s="228"/>
    </row>
    <row r="6" spans="1:66" ht="30" customHeight="1" thickTop="1" thickBot="1" x14ac:dyDescent="0.35">
      <c r="A6" s="34" t="s">
        <v>115</v>
      </c>
      <c r="B6" s="34"/>
      <c r="C6" s="34"/>
      <c r="E6" s="226" t="s">
        <v>116</v>
      </c>
      <c r="F6" s="227"/>
      <c r="G6" s="40">
        <v>1</v>
      </c>
      <c r="K6" s="223">
        <f>K7</f>
        <v>45159</v>
      </c>
      <c r="L6" s="224"/>
      <c r="M6" s="224"/>
      <c r="N6" s="224"/>
      <c r="O6" s="224"/>
      <c r="P6" s="224"/>
      <c r="Q6" s="225"/>
      <c r="R6" s="223">
        <f>R7</f>
        <v>45166</v>
      </c>
      <c r="S6" s="224"/>
      <c r="T6" s="224"/>
      <c r="U6" s="224"/>
      <c r="V6" s="224"/>
      <c r="W6" s="224"/>
      <c r="X6" s="225"/>
      <c r="Y6" s="223">
        <f>Y7</f>
        <v>45173</v>
      </c>
      <c r="Z6" s="224"/>
      <c r="AA6" s="224"/>
      <c r="AB6" s="224"/>
      <c r="AC6" s="224"/>
      <c r="AD6" s="224"/>
      <c r="AE6" s="225"/>
      <c r="AF6" s="223">
        <f>AF7</f>
        <v>45180</v>
      </c>
      <c r="AG6" s="224"/>
      <c r="AH6" s="224"/>
      <c r="AI6" s="224"/>
      <c r="AJ6" s="224"/>
      <c r="AK6" s="224"/>
      <c r="AL6" s="225"/>
      <c r="AM6" s="223">
        <f>AM7</f>
        <v>45187</v>
      </c>
      <c r="AN6" s="224"/>
      <c r="AO6" s="224"/>
      <c r="AP6" s="224"/>
      <c r="AQ6" s="224"/>
      <c r="AR6" s="224"/>
      <c r="AS6" s="225"/>
      <c r="AT6" s="223">
        <f>AT7</f>
        <v>45194</v>
      </c>
      <c r="AU6" s="224"/>
      <c r="AV6" s="224"/>
      <c r="AW6" s="224"/>
      <c r="AX6" s="224"/>
      <c r="AY6" s="224"/>
      <c r="AZ6" s="225"/>
      <c r="BA6" s="223">
        <f>BA7</f>
        <v>45201</v>
      </c>
      <c r="BB6" s="224"/>
      <c r="BC6" s="224"/>
      <c r="BD6" s="224"/>
      <c r="BE6" s="224"/>
      <c r="BF6" s="224"/>
      <c r="BG6" s="225"/>
      <c r="BH6" s="223">
        <f>BH7</f>
        <v>45208</v>
      </c>
      <c r="BI6" s="224"/>
      <c r="BJ6" s="224"/>
      <c r="BK6" s="224"/>
      <c r="BL6" s="224"/>
      <c r="BM6" s="224"/>
      <c r="BN6" s="225"/>
    </row>
    <row r="7" spans="1:66" ht="15" customHeight="1" x14ac:dyDescent="0.3">
      <c r="A7" s="34" t="s">
        <v>117</v>
      </c>
      <c r="B7" s="34"/>
      <c r="C7" s="34"/>
      <c r="D7" s="41"/>
      <c r="E7" s="41"/>
      <c r="F7" s="41"/>
      <c r="G7" s="41"/>
      <c r="H7" s="41"/>
      <c r="I7" s="41"/>
      <c r="K7" s="42">
        <f>Início_do_projeto-WEEKDAY(Início_do_projeto,1)+2+7*(Semana_de_exibição-1)</f>
        <v>45159</v>
      </c>
      <c r="L7" s="43">
        <f>K7+1</f>
        <v>45160</v>
      </c>
      <c r="M7" s="43">
        <f t="shared" ref="M7:AZ7" si="0">L7+1</f>
        <v>45161</v>
      </c>
      <c r="N7" s="43">
        <f t="shared" si="0"/>
        <v>45162</v>
      </c>
      <c r="O7" s="43">
        <f t="shared" si="0"/>
        <v>45163</v>
      </c>
      <c r="P7" s="43">
        <f t="shared" si="0"/>
        <v>45164</v>
      </c>
      <c r="Q7" s="44">
        <f t="shared" si="0"/>
        <v>45165</v>
      </c>
      <c r="R7" s="42">
        <f>Q7+1</f>
        <v>45166</v>
      </c>
      <c r="S7" s="43">
        <f>R7+1</f>
        <v>45167</v>
      </c>
      <c r="T7" s="43">
        <f t="shared" si="0"/>
        <v>45168</v>
      </c>
      <c r="U7" s="43">
        <f t="shared" si="0"/>
        <v>45169</v>
      </c>
      <c r="V7" s="43">
        <f t="shared" si="0"/>
        <v>45170</v>
      </c>
      <c r="W7" s="43">
        <f t="shared" si="0"/>
        <v>45171</v>
      </c>
      <c r="X7" s="44">
        <f t="shared" si="0"/>
        <v>45172</v>
      </c>
      <c r="Y7" s="42">
        <f>X7+1</f>
        <v>45173</v>
      </c>
      <c r="Z7" s="43">
        <f>Y7+1</f>
        <v>45174</v>
      </c>
      <c r="AA7" s="43">
        <f t="shared" si="0"/>
        <v>45175</v>
      </c>
      <c r="AB7" s="43">
        <f t="shared" si="0"/>
        <v>45176</v>
      </c>
      <c r="AC7" s="43">
        <f t="shared" si="0"/>
        <v>45177</v>
      </c>
      <c r="AD7" s="43">
        <f t="shared" si="0"/>
        <v>45178</v>
      </c>
      <c r="AE7" s="44">
        <f t="shared" si="0"/>
        <v>45179</v>
      </c>
      <c r="AF7" s="42">
        <f>AE7+1</f>
        <v>45180</v>
      </c>
      <c r="AG7" s="43">
        <f>AF7+1</f>
        <v>45181</v>
      </c>
      <c r="AH7" s="43">
        <f t="shared" si="0"/>
        <v>45182</v>
      </c>
      <c r="AI7" s="43">
        <f t="shared" si="0"/>
        <v>45183</v>
      </c>
      <c r="AJ7" s="43">
        <f t="shared" si="0"/>
        <v>45184</v>
      </c>
      <c r="AK7" s="43">
        <f t="shared" si="0"/>
        <v>45185</v>
      </c>
      <c r="AL7" s="44">
        <f t="shared" si="0"/>
        <v>45186</v>
      </c>
      <c r="AM7" s="42">
        <f>AL7+1</f>
        <v>45187</v>
      </c>
      <c r="AN7" s="43">
        <f>AM7+1</f>
        <v>45188</v>
      </c>
      <c r="AO7" s="43">
        <f t="shared" si="0"/>
        <v>45189</v>
      </c>
      <c r="AP7" s="43">
        <f t="shared" si="0"/>
        <v>45190</v>
      </c>
      <c r="AQ7" s="43">
        <f t="shared" si="0"/>
        <v>45191</v>
      </c>
      <c r="AR7" s="43">
        <f t="shared" si="0"/>
        <v>45192</v>
      </c>
      <c r="AS7" s="44">
        <f t="shared" si="0"/>
        <v>45193</v>
      </c>
      <c r="AT7" s="42">
        <f>AS7+1</f>
        <v>45194</v>
      </c>
      <c r="AU7" s="43">
        <f>AT7+1</f>
        <v>45195</v>
      </c>
      <c r="AV7" s="43">
        <f t="shared" si="0"/>
        <v>45196</v>
      </c>
      <c r="AW7" s="43">
        <f t="shared" si="0"/>
        <v>45197</v>
      </c>
      <c r="AX7" s="43">
        <f t="shared" si="0"/>
        <v>45198</v>
      </c>
      <c r="AY7" s="43">
        <f t="shared" si="0"/>
        <v>45199</v>
      </c>
      <c r="AZ7" s="44">
        <f t="shared" si="0"/>
        <v>45200</v>
      </c>
      <c r="BA7" s="42">
        <f t="shared" ref="BA7:BN7" si="1">AZ7+1</f>
        <v>45201</v>
      </c>
      <c r="BB7" s="43">
        <f t="shared" si="1"/>
        <v>45202</v>
      </c>
      <c r="BC7" s="43">
        <f t="shared" si="1"/>
        <v>45203</v>
      </c>
      <c r="BD7" s="43">
        <f t="shared" si="1"/>
        <v>45204</v>
      </c>
      <c r="BE7" s="43">
        <f t="shared" si="1"/>
        <v>45205</v>
      </c>
      <c r="BF7" s="43">
        <f t="shared" si="1"/>
        <v>45206</v>
      </c>
      <c r="BG7" s="44">
        <f t="shared" si="1"/>
        <v>45207</v>
      </c>
      <c r="BH7" s="42">
        <f t="shared" si="1"/>
        <v>45208</v>
      </c>
      <c r="BI7" s="43">
        <f t="shared" si="1"/>
        <v>45209</v>
      </c>
      <c r="BJ7" s="43">
        <f t="shared" si="1"/>
        <v>45210</v>
      </c>
      <c r="BK7" s="43">
        <f t="shared" si="1"/>
        <v>45211</v>
      </c>
      <c r="BL7" s="43">
        <f t="shared" si="1"/>
        <v>45212</v>
      </c>
      <c r="BM7" s="43">
        <f t="shared" si="1"/>
        <v>45213</v>
      </c>
      <c r="BN7" s="44">
        <f t="shared" si="1"/>
        <v>45214</v>
      </c>
    </row>
    <row r="8" spans="1:66" ht="30" customHeight="1" thickBot="1" x14ac:dyDescent="0.35">
      <c r="A8" s="34" t="s">
        <v>118</v>
      </c>
      <c r="B8" s="34"/>
      <c r="C8" s="34"/>
      <c r="D8" s="45" t="s">
        <v>119</v>
      </c>
      <c r="E8" s="46" t="s">
        <v>120</v>
      </c>
      <c r="F8" s="46" t="s">
        <v>121</v>
      </c>
      <c r="G8" s="46" t="s">
        <v>122</v>
      </c>
      <c r="H8" s="46" t="s">
        <v>123</v>
      </c>
      <c r="I8" s="46"/>
      <c r="J8" s="46" t="s">
        <v>124</v>
      </c>
      <c r="K8" s="47" t="str">
        <f t="shared" ref="K8:BN8" si="2">LEFT(TEXT(K7,"ddd"),1)</f>
        <v>s</v>
      </c>
      <c r="L8" s="47" t="str">
        <f t="shared" si="2"/>
        <v>t</v>
      </c>
      <c r="M8" s="47" t="str">
        <f t="shared" si="2"/>
        <v>q</v>
      </c>
      <c r="N8" s="47" t="str">
        <f t="shared" si="2"/>
        <v>q</v>
      </c>
      <c r="O8" s="47" t="str">
        <f t="shared" si="2"/>
        <v>s</v>
      </c>
      <c r="P8" s="47" t="str">
        <f t="shared" si="2"/>
        <v>s</v>
      </c>
      <c r="Q8" s="47" t="str">
        <f t="shared" si="2"/>
        <v>d</v>
      </c>
      <c r="R8" s="47" t="str">
        <f t="shared" si="2"/>
        <v>s</v>
      </c>
      <c r="S8" s="47" t="str">
        <f t="shared" si="2"/>
        <v>t</v>
      </c>
      <c r="T8" s="47" t="str">
        <f t="shared" si="2"/>
        <v>q</v>
      </c>
      <c r="U8" s="47" t="str">
        <f t="shared" si="2"/>
        <v>q</v>
      </c>
      <c r="V8" s="47" t="str">
        <f t="shared" si="2"/>
        <v>s</v>
      </c>
      <c r="W8" s="47" t="str">
        <f t="shared" si="2"/>
        <v>s</v>
      </c>
      <c r="X8" s="47" t="str">
        <f t="shared" si="2"/>
        <v>d</v>
      </c>
      <c r="Y8" s="47" t="str">
        <f t="shared" si="2"/>
        <v>s</v>
      </c>
      <c r="Z8" s="47" t="str">
        <f t="shared" si="2"/>
        <v>t</v>
      </c>
      <c r="AA8" s="47" t="str">
        <f t="shared" si="2"/>
        <v>q</v>
      </c>
      <c r="AB8" s="47" t="str">
        <f t="shared" si="2"/>
        <v>q</v>
      </c>
      <c r="AC8" s="47" t="str">
        <f t="shared" si="2"/>
        <v>s</v>
      </c>
      <c r="AD8" s="47" t="str">
        <f t="shared" si="2"/>
        <v>s</v>
      </c>
      <c r="AE8" s="47" t="str">
        <f t="shared" si="2"/>
        <v>d</v>
      </c>
      <c r="AF8" s="47" t="str">
        <f t="shared" si="2"/>
        <v>s</v>
      </c>
      <c r="AG8" s="47" t="str">
        <f t="shared" si="2"/>
        <v>t</v>
      </c>
      <c r="AH8" s="47" t="str">
        <f t="shared" si="2"/>
        <v>q</v>
      </c>
      <c r="AI8" s="47" t="str">
        <f t="shared" si="2"/>
        <v>q</v>
      </c>
      <c r="AJ8" s="47" t="str">
        <f t="shared" si="2"/>
        <v>s</v>
      </c>
      <c r="AK8" s="47" t="str">
        <f t="shared" si="2"/>
        <v>s</v>
      </c>
      <c r="AL8" s="47" t="str">
        <f t="shared" si="2"/>
        <v>d</v>
      </c>
      <c r="AM8" s="47" t="str">
        <f t="shared" si="2"/>
        <v>s</v>
      </c>
      <c r="AN8" s="47" t="str">
        <f t="shared" si="2"/>
        <v>t</v>
      </c>
      <c r="AO8" s="47" t="str">
        <f t="shared" si="2"/>
        <v>q</v>
      </c>
      <c r="AP8" s="47" t="str">
        <f t="shared" si="2"/>
        <v>q</v>
      </c>
      <c r="AQ8" s="47" t="str">
        <f t="shared" si="2"/>
        <v>s</v>
      </c>
      <c r="AR8" s="47" t="str">
        <f t="shared" si="2"/>
        <v>s</v>
      </c>
      <c r="AS8" s="47" t="str">
        <f t="shared" si="2"/>
        <v>d</v>
      </c>
      <c r="AT8" s="47" t="str">
        <f t="shared" si="2"/>
        <v>s</v>
      </c>
      <c r="AU8" s="47" t="str">
        <f t="shared" si="2"/>
        <v>t</v>
      </c>
      <c r="AV8" s="47" t="str">
        <f t="shared" si="2"/>
        <v>q</v>
      </c>
      <c r="AW8" s="47" t="str">
        <f t="shared" si="2"/>
        <v>q</v>
      </c>
      <c r="AX8" s="47" t="str">
        <f t="shared" si="2"/>
        <v>s</v>
      </c>
      <c r="AY8" s="47" t="str">
        <f t="shared" si="2"/>
        <v>s</v>
      </c>
      <c r="AZ8" s="47" t="str">
        <f t="shared" si="2"/>
        <v>d</v>
      </c>
      <c r="BA8" s="47" t="str">
        <f t="shared" si="2"/>
        <v>s</v>
      </c>
      <c r="BB8" s="47" t="str">
        <f t="shared" si="2"/>
        <v>t</v>
      </c>
      <c r="BC8" s="47" t="str">
        <f t="shared" si="2"/>
        <v>q</v>
      </c>
      <c r="BD8" s="47" t="str">
        <f t="shared" si="2"/>
        <v>q</v>
      </c>
      <c r="BE8" s="47" t="str">
        <f t="shared" si="2"/>
        <v>s</v>
      </c>
      <c r="BF8" s="47" t="str">
        <f t="shared" si="2"/>
        <v>s</v>
      </c>
      <c r="BG8" s="47" t="str">
        <f t="shared" si="2"/>
        <v>d</v>
      </c>
      <c r="BH8" s="47" t="str">
        <f t="shared" si="2"/>
        <v>s</v>
      </c>
      <c r="BI8" s="47" t="str">
        <f t="shared" si="2"/>
        <v>t</v>
      </c>
      <c r="BJ8" s="47" t="str">
        <f t="shared" si="2"/>
        <v>q</v>
      </c>
      <c r="BK8" s="47" t="str">
        <f t="shared" si="2"/>
        <v>q</v>
      </c>
      <c r="BL8" s="47" t="str">
        <f t="shared" si="2"/>
        <v>s</v>
      </c>
      <c r="BM8" s="47" t="str">
        <f t="shared" si="2"/>
        <v>s</v>
      </c>
      <c r="BN8" s="47" t="str">
        <f t="shared" si="2"/>
        <v>d</v>
      </c>
    </row>
    <row r="9" spans="1:66" ht="30" hidden="1" customHeight="1" x14ac:dyDescent="0.3">
      <c r="A9" s="39" t="s">
        <v>125</v>
      </c>
      <c r="E9" s="48"/>
      <c r="G9"/>
      <c r="J9">
        <f>IF(OR(ISBLANK(início_da_tarefa),ISBLANK(término_da_tarefa)),"",término_da_tarefa-início_da_tarefa+1)</f>
        <v>4</v>
      </c>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row>
    <row r="10" spans="1:66" s="14" customFormat="1" ht="30" customHeight="1" thickBot="1" x14ac:dyDescent="0.35">
      <c r="A10" s="34" t="s">
        <v>126</v>
      </c>
      <c r="B10" s="34"/>
      <c r="C10" s="34"/>
      <c r="D10" s="50" t="s">
        <v>11</v>
      </c>
      <c r="E10" s="51"/>
      <c r="F10" s="52"/>
      <c r="G10" s="53"/>
      <c r="H10" s="54"/>
      <c r="I10" s="55"/>
      <c r="J10" s="55">
        <f t="shared" ref="J10:J35" si="3">IF(OR(ISBLANK(início_da_tarefa),ISBLANK(término_da_tarefa)),"",término_da_tarefa-início_da_tarefa+1)</f>
        <v>3</v>
      </c>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c r="BL10" s="49"/>
      <c r="BM10" s="49"/>
      <c r="BN10" s="49"/>
    </row>
    <row r="11" spans="1:66" s="14" customFormat="1" ht="30" customHeight="1" thickBot="1" x14ac:dyDescent="0.35">
      <c r="A11" s="34" t="s">
        <v>127</v>
      </c>
      <c r="B11" s="34"/>
      <c r="C11" s="34"/>
      <c r="D11" s="56" t="s">
        <v>14</v>
      </c>
      <c r="E11" s="57"/>
      <c r="F11" s="58"/>
      <c r="G11" s="59">
        <f>Início_do_projeto</f>
        <v>45160</v>
      </c>
      <c r="H11" s="59">
        <f>G11+3</f>
        <v>45163</v>
      </c>
      <c r="I11" s="55"/>
      <c r="J11" s="55">
        <f t="shared" si="3"/>
        <v>5</v>
      </c>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c r="BM11" s="49"/>
      <c r="BN11" s="49"/>
    </row>
    <row r="12" spans="1:66" s="14" customFormat="1" ht="30" customHeight="1" thickBot="1" x14ac:dyDescent="0.35">
      <c r="A12" s="34" t="s">
        <v>128</v>
      </c>
      <c r="B12" s="34"/>
      <c r="C12" s="34"/>
      <c r="D12" s="56" t="s">
        <v>129</v>
      </c>
      <c r="E12" s="57"/>
      <c r="F12" s="58"/>
      <c r="G12" s="59"/>
      <c r="H12" s="59"/>
      <c r="I12" s="55"/>
      <c r="J12" s="55">
        <f t="shared" si="3"/>
        <v>6</v>
      </c>
      <c r="K12" s="49"/>
      <c r="L12" s="49"/>
      <c r="M12" s="49"/>
      <c r="N12" s="49"/>
      <c r="O12" s="49"/>
      <c r="P12" s="49"/>
      <c r="Q12" s="49"/>
      <c r="R12" s="49"/>
      <c r="S12" s="49"/>
      <c r="T12" s="49"/>
      <c r="U12" s="49"/>
      <c r="V12" s="49"/>
      <c r="W12" s="60"/>
      <c r="X12" s="60"/>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row>
    <row r="13" spans="1:66" s="14" customFormat="1" ht="30" customHeight="1" thickBot="1" x14ac:dyDescent="0.35">
      <c r="A13" s="39"/>
      <c r="B13" s="39"/>
      <c r="C13" s="39"/>
      <c r="D13" s="56" t="s">
        <v>130</v>
      </c>
      <c r="E13" s="57"/>
      <c r="F13" s="58"/>
      <c r="G13" s="59"/>
      <c r="H13" s="59"/>
      <c r="I13" s="55"/>
      <c r="J13" s="55">
        <f t="shared" si="3"/>
        <v>3</v>
      </c>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row>
    <row r="14" spans="1:66" s="14" customFormat="1" ht="30" customHeight="1" thickBot="1" x14ac:dyDescent="0.35">
      <c r="A14" s="39"/>
      <c r="B14" s="39"/>
      <c r="C14" s="39"/>
      <c r="D14" s="56" t="s">
        <v>131</v>
      </c>
      <c r="E14" s="57"/>
      <c r="F14" s="58"/>
      <c r="G14" s="59"/>
      <c r="H14" s="59"/>
      <c r="I14" s="55"/>
      <c r="J14" s="55" t="str">
        <f t="shared" si="3"/>
        <v/>
      </c>
      <c r="K14" s="49"/>
      <c r="L14" s="49"/>
      <c r="M14" s="49"/>
      <c r="N14" s="49"/>
      <c r="O14" s="49"/>
      <c r="P14" s="49"/>
      <c r="Q14" s="49"/>
      <c r="R14" s="49"/>
      <c r="S14" s="49"/>
      <c r="T14" s="49"/>
      <c r="U14" s="49"/>
      <c r="V14" s="49"/>
      <c r="W14" s="49"/>
      <c r="X14" s="49"/>
      <c r="Y14" s="49"/>
      <c r="Z14" s="49"/>
      <c r="AA14" s="60"/>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row>
    <row r="15" spans="1:66" s="14" customFormat="1" ht="30" customHeight="1" thickBot="1" x14ac:dyDescent="0.35">
      <c r="A15" s="39"/>
      <c r="B15" s="39"/>
      <c r="C15" s="39"/>
      <c r="D15" s="56" t="s">
        <v>132</v>
      </c>
      <c r="E15" s="57"/>
      <c r="F15" s="58"/>
      <c r="G15" s="59"/>
      <c r="H15" s="59"/>
      <c r="I15" s="55"/>
      <c r="J15" s="55">
        <f t="shared" si="3"/>
        <v>5</v>
      </c>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row>
    <row r="16" spans="1:66" s="14" customFormat="1" ht="30" customHeight="1" thickBot="1" x14ac:dyDescent="0.35">
      <c r="A16" s="34" t="s">
        <v>133</v>
      </c>
      <c r="B16" s="34"/>
      <c r="C16" s="34"/>
      <c r="D16" s="61" t="s">
        <v>134</v>
      </c>
      <c r="E16" s="62"/>
      <c r="F16" s="63"/>
      <c r="G16" s="64"/>
      <c r="H16" s="65"/>
      <c r="I16" s="55"/>
      <c r="J16" s="55">
        <f t="shared" si="3"/>
        <v>6</v>
      </c>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row>
    <row r="17" spans="1:66" s="14" customFormat="1" ht="30" customHeight="1" thickBot="1" x14ac:dyDescent="0.35">
      <c r="A17" s="34"/>
      <c r="B17" s="34"/>
      <c r="C17" s="34"/>
      <c r="D17" s="66" t="s">
        <v>135</v>
      </c>
      <c r="E17" s="67"/>
      <c r="F17" s="68"/>
      <c r="G17" s="69"/>
      <c r="H17" s="69"/>
      <c r="I17" s="55"/>
      <c r="J17" s="55">
        <f t="shared" si="3"/>
        <v>4</v>
      </c>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row>
    <row r="18" spans="1:66" s="14" customFormat="1" ht="30" customHeight="1" thickBot="1" x14ac:dyDescent="0.35">
      <c r="A18" s="39"/>
      <c r="B18" s="39"/>
      <c r="C18" s="39"/>
      <c r="D18" s="66" t="s">
        <v>129</v>
      </c>
      <c r="E18" s="67"/>
      <c r="F18" s="68"/>
      <c r="G18" s="69"/>
      <c r="H18" s="69"/>
      <c r="I18" s="55"/>
      <c r="J18" s="55">
        <f t="shared" si="3"/>
        <v>3</v>
      </c>
      <c r="K18" s="49"/>
      <c r="L18" s="49"/>
      <c r="M18" s="49"/>
      <c r="N18" s="49"/>
      <c r="O18" s="49"/>
      <c r="P18" s="49"/>
      <c r="Q18" s="49"/>
      <c r="R18" s="49"/>
      <c r="S18" s="49"/>
      <c r="T18" s="49"/>
      <c r="U18" s="49"/>
      <c r="V18" s="49"/>
      <c r="W18" s="60"/>
      <c r="X18" s="60"/>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row>
    <row r="19" spans="1:66" s="14" customFormat="1" ht="30" customHeight="1" thickBot="1" x14ac:dyDescent="0.35">
      <c r="A19" s="39"/>
      <c r="B19" s="39"/>
      <c r="C19" s="39"/>
      <c r="D19" s="66" t="s">
        <v>130</v>
      </c>
      <c r="E19" s="67"/>
      <c r="F19" s="68"/>
      <c r="G19" s="69"/>
      <c r="H19" s="69"/>
      <c r="I19" s="55"/>
      <c r="J19" s="55">
        <f t="shared" si="3"/>
        <v>4</v>
      </c>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row>
    <row r="20" spans="1:66" s="14" customFormat="1" ht="30" customHeight="1" thickBot="1" x14ac:dyDescent="0.35">
      <c r="A20" s="39"/>
      <c r="B20" s="39"/>
      <c r="C20" s="39"/>
      <c r="D20" s="66" t="s">
        <v>131</v>
      </c>
      <c r="E20" s="67"/>
      <c r="F20" s="68"/>
      <c r="G20" s="69"/>
      <c r="H20" s="69"/>
      <c r="I20" s="55"/>
      <c r="J20" s="55" t="str">
        <f t="shared" si="3"/>
        <v/>
      </c>
      <c r="K20" s="49"/>
      <c r="L20" s="49"/>
      <c r="M20" s="49"/>
      <c r="N20" s="49"/>
      <c r="O20" s="49"/>
      <c r="P20" s="49"/>
      <c r="Q20" s="49"/>
      <c r="R20" s="49"/>
      <c r="S20" s="49"/>
      <c r="T20" s="49"/>
      <c r="U20" s="49"/>
      <c r="V20" s="49"/>
      <c r="W20" s="49"/>
      <c r="X20" s="49"/>
      <c r="Y20" s="49"/>
      <c r="Z20" s="49"/>
      <c r="AA20" s="60"/>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row>
    <row r="21" spans="1:66" s="14" customFormat="1" ht="30" customHeight="1" thickBot="1" x14ac:dyDescent="0.35">
      <c r="A21" s="39"/>
      <c r="B21" s="39"/>
      <c r="C21" s="39"/>
      <c r="D21" s="66" t="s">
        <v>132</v>
      </c>
      <c r="E21" s="67"/>
      <c r="F21" s="68"/>
      <c r="G21" s="69"/>
      <c r="H21" s="69"/>
      <c r="I21" s="55"/>
      <c r="J21" s="55">
        <f t="shared" si="3"/>
        <v>6</v>
      </c>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row>
    <row r="22" spans="1:66" s="14" customFormat="1" ht="30" customHeight="1" thickBot="1" x14ac:dyDescent="0.35">
      <c r="A22" s="39" t="s">
        <v>136</v>
      </c>
      <c r="B22" s="39"/>
      <c r="C22" s="39"/>
      <c r="D22" s="70" t="s">
        <v>137</v>
      </c>
      <c r="E22" s="71"/>
      <c r="F22" s="72"/>
      <c r="G22" s="73"/>
      <c r="H22" s="74"/>
      <c r="I22" s="55"/>
      <c r="J22" s="55">
        <f t="shared" si="3"/>
        <v>5</v>
      </c>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row>
    <row r="23" spans="1:66" s="14" customFormat="1" ht="30" customHeight="1" thickBot="1" x14ac:dyDescent="0.35">
      <c r="A23" s="39"/>
      <c r="B23" s="39"/>
      <c r="C23" s="39"/>
      <c r="D23" s="75" t="s">
        <v>135</v>
      </c>
      <c r="E23" s="76"/>
      <c r="F23" s="77"/>
      <c r="G23" s="78"/>
      <c r="H23" s="78"/>
      <c r="I23" s="55"/>
      <c r="J23" s="55">
        <f t="shared" si="3"/>
        <v>6</v>
      </c>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row>
    <row r="24" spans="1:66" s="14" customFormat="1" ht="30" customHeight="1" thickBot="1" x14ac:dyDescent="0.35">
      <c r="A24" s="39"/>
      <c r="B24" s="39"/>
      <c r="C24" s="39"/>
      <c r="D24" s="75" t="s">
        <v>129</v>
      </c>
      <c r="E24" s="76"/>
      <c r="F24" s="77"/>
      <c r="G24" s="78"/>
      <c r="H24" s="78"/>
      <c r="I24" s="55"/>
      <c r="J24" s="55">
        <f t="shared" si="3"/>
        <v>5</v>
      </c>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row>
    <row r="25" spans="1:66" s="14" customFormat="1" ht="30" customHeight="1" thickBot="1" x14ac:dyDescent="0.35">
      <c r="A25" s="39"/>
      <c r="B25" s="39"/>
      <c r="C25" s="39"/>
      <c r="D25" s="75" t="s">
        <v>130</v>
      </c>
      <c r="E25" s="76"/>
      <c r="F25" s="77"/>
      <c r="G25" s="78"/>
      <c r="H25" s="78"/>
      <c r="I25" s="55"/>
      <c r="J25" s="55">
        <f t="shared" si="3"/>
        <v>5</v>
      </c>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row>
    <row r="26" spans="1:66" s="14" customFormat="1" ht="30" customHeight="1" thickBot="1" x14ac:dyDescent="0.35">
      <c r="A26" s="39"/>
      <c r="B26" s="39"/>
      <c r="C26" s="39"/>
      <c r="D26" s="75" t="s">
        <v>131</v>
      </c>
      <c r="E26" s="76"/>
      <c r="F26" s="77"/>
      <c r="G26" s="78"/>
      <c r="H26" s="78"/>
      <c r="I26" s="55"/>
      <c r="J26" s="55" t="str">
        <f t="shared" si="3"/>
        <v/>
      </c>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row>
    <row r="27" spans="1:66" s="14" customFormat="1" ht="30" customHeight="1" thickBot="1" x14ac:dyDescent="0.35">
      <c r="A27" s="39"/>
      <c r="B27" s="39"/>
      <c r="C27" s="39"/>
      <c r="D27" s="75" t="s">
        <v>132</v>
      </c>
      <c r="E27" s="76"/>
      <c r="F27" s="77"/>
      <c r="G27" s="78"/>
      <c r="H27" s="78"/>
      <c r="I27" s="55"/>
      <c r="J27" s="55" t="e">
        <f t="shared" si="3"/>
        <v>#VALUE!</v>
      </c>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row>
    <row r="28" spans="1:66" s="14" customFormat="1" ht="30" customHeight="1" thickBot="1" x14ac:dyDescent="0.35">
      <c r="A28" s="39" t="s">
        <v>136</v>
      </c>
      <c r="B28" s="39"/>
      <c r="C28" s="39"/>
      <c r="D28" s="79" t="s">
        <v>138</v>
      </c>
      <c r="E28" s="80"/>
      <c r="F28" s="81"/>
      <c r="G28" s="82"/>
      <c r="H28" s="83"/>
      <c r="I28" s="55"/>
      <c r="J28" s="55" t="e">
        <f t="shared" si="3"/>
        <v>#VALUE!</v>
      </c>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row>
    <row r="29" spans="1:66" s="14" customFormat="1" ht="30" customHeight="1" thickBot="1" x14ac:dyDescent="0.35">
      <c r="A29" s="39"/>
      <c r="B29" s="39"/>
      <c r="C29" s="39"/>
      <c r="D29" s="84" t="s">
        <v>135</v>
      </c>
      <c r="E29" s="85"/>
      <c r="F29" s="86"/>
      <c r="G29" s="87" t="s">
        <v>139</v>
      </c>
      <c r="H29" s="87" t="s">
        <v>139</v>
      </c>
      <c r="I29" s="55"/>
      <c r="J29" s="55" t="e">
        <f t="shared" si="3"/>
        <v>#VALUE!</v>
      </c>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row>
    <row r="30" spans="1:66" s="14" customFormat="1" ht="30" customHeight="1" thickBot="1" x14ac:dyDescent="0.35">
      <c r="A30" s="39"/>
      <c r="B30" s="39"/>
      <c r="C30" s="39"/>
      <c r="D30" s="84" t="s">
        <v>129</v>
      </c>
      <c r="E30" s="85"/>
      <c r="F30" s="86"/>
      <c r="G30" s="87" t="s">
        <v>139</v>
      </c>
      <c r="H30" s="87" t="s">
        <v>139</v>
      </c>
      <c r="I30" s="55"/>
      <c r="J30" s="55" t="e">
        <f t="shared" si="3"/>
        <v>#VALUE!</v>
      </c>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row>
    <row r="31" spans="1:66" s="14" customFormat="1" ht="30" customHeight="1" thickBot="1" x14ac:dyDescent="0.35">
      <c r="A31" s="39"/>
      <c r="B31" s="39"/>
      <c r="C31" s="39"/>
      <c r="D31" s="84" t="s">
        <v>130</v>
      </c>
      <c r="E31" s="85"/>
      <c r="F31" s="86"/>
      <c r="G31" s="87" t="s">
        <v>139</v>
      </c>
      <c r="H31" s="87" t="s">
        <v>139</v>
      </c>
      <c r="I31" s="55"/>
      <c r="J31" s="55" t="e">
        <f t="shared" si="3"/>
        <v>#VALUE!</v>
      </c>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row>
    <row r="32" spans="1:66" s="14" customFormat="1" ht="30" customHeight="1" thickBot="1" x14ac:dyDescent="0.35">
      <c r="A32" s="39"/>
      <c r="B32" s="39"/>
      <c r="C32" s="39"/>
      <c r="D32" s="84" t="s">
        <v>131</v>
      </c>
      <c r="E32" s="85"/>
      <c r="F32" s="86"/>
      <c r="G32" s="87" t="s">
        <v>139</v>
      </c>
      <c r="H32" s="87" t="s">
        <v>139</v>
      </c>
      <c r="I32" s="55"/>
      <c r="J32" s="55" t="str">
        <f t="shared" si="3"/>
        <v/>
      </c>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row>
    <row r="33" spans="1:66" s="14" customFormat="1" ht="30" customHeight="1" thickBot="1" x14ac:dyDescent="0.35">
      <c r="A33" s="39"/>
      <c r="B33" s="39"/>
      <c r="C33" s="39"/>
      <c r="D33" s="84" t="s">
        <v>132</v>
      </c>
      <c r="E33" s="85"/>
      <c r="F33" s="86"/>
      <c r="G33" s="87" t="s">
        <v>139</v>
      </c>
      <c r="H33" s="87" t="s">
        <v>139</v>
      </c>
      <c r="I33" s="55"/>
      <c r="J33" s="55" t="str">
        <f t="shared" si="3"/>
        <v/>
      </c>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row>
    <row r="34" spans="1:66" s="14" customFormat="1" ht="30" customHeight="1" thickBot="1" x14ac:dyDescent="0.35">
      <c r="A34" s="39" t="s">
        <v>140</v>
      </c>
      <c r="B34" s="39"/>
      <c r="C34" s="39"/>
      <c r="D34" s="88"/>
      <c r="E34" s="89"/>
      <c r="F34" s="90"/>
      <c r="G34" s="91"/>
      <c r="H34" s="91"/>
      <c r="I34" s="55"/>
      <c r="J34" s="55" t="str">
        <f t="shared" si="3"/>
        <v/>
      </c>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row>
    <row r="35" spans="1:66" s="14" customFormat="1" ht="30" customHeight="1" thickBot="1" x14ac:dyDescent="0.35">
      <c r="A35" s="34" t="s">
        <v>141</v>
      </c>
      <c r="B35" s="34"/>
      <c r="C35" s="34"/>
      <c r="D35" s="92" t="s">
        <v>142</v>
      </c>
      <c r="E35" s="93"/>
      <c r="F35" s="94"/>
      <c r="G35" s="95"/>
      <c r="H35" s="96"/>
      <c r="I35" s="97"/>
      <c r="J35" s="97" t="str">
        <f t="shared" si="3"/>
        <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row>
    <row r="36" spans="1:66" ht="30" customHeight="1" x14ac:dyDescent="0.3">
      <c r="I36" s="99"/>
    </row>
    <row r="37" spans="1:66" ht="30" customHeight="1" x14ac:dyDescent="0.3">
      <c r="E37" s="100"/>
      <c r="H37" s="101"/>
    </row>
    <row r="38" spans="1:66" ht="30" customHeight="1" x14ac:dyDescent="0.3">
      <c r="E38" s="102"/>
    </row>
  </sheetData>
  <mergeCells count="11">
    <mergeCell ref="BH6:BN6"/>
    <mergeCell ref="E5:F5"/>
    <mergeCell ref="G5:H5"/>
    <mergeCell ref="E6:F6"/>
    <mergeCell ref="K6:Q6"/>
    <mergeCell ref="R6:X6"/>
    <mergeCell ref="Y6:AE6"/>
    <mergeCell ref="AF6:AL6"/>
    <mergeCell ref="AM6:AS6"/>
    <mergeCell ref="AT6:AZ6"/>
    <mergeCell ref="BA6:BG6"/>
  </mergeCells>
  <conditionalFormatting sqref="F9:F35">
    <cfRule type="dataBar" priority="1">
      <dataBar>
        <cfvo type="num" val="0"/>
        <cfvo type="num" val="1"/>
        <color theme="0" tint="-0.249977111117893"/>
      </dataBar>
      <extLst>
        <ext xmlns:x14="http://schemas.microsoft.com/office/spreadsheetml/2009/9/main" uri="{B025F937-C7B1-47D3-B67F-A62EFF666E3E}">
          <x14:id>{4003E10C-E673-4E41-B882-DC6B3C1EA88B}</x14:id>
        </ext>
      </extLst>
    </cfRule>
  </conditionalFormatting>
  <conditionalFormatting sqref="K7:BN35">
    <cfRule type="expression" dxfId="13" priority="4">
      <formula>AND(TODAY()&gt;=K$7,TODAY()&lt;L$7)</formula>
    </cfRule>
  </conditionalFormatting>
  <conditionalFormatting sqref="K9:BN35">
    <cfRule type="expression" dxfId="12" priority="2">
      <formula>AND(início_da_tarefa&lt;=K$7,ROUNDDOWN((término_da_tarefa-início_da_tarefa+1)*progresso_da_tarefa,0)+início_da_tarefa-1&gt;=K$7)</formula>
    </cfRule>
    <cfRule type="expression" dxfId="11" priority="3" stopIfTrue="1">
      <formula>AND(término_da_tarefa&gt;=K$7,início_da_tarefa&lt;L$7)</formula>
    </cfRule>
  </conditionalFormatting>
  <dataValidations count="1">
    <dataValidation type="whole" operator="greaterThanOrEqual" allowBlank="1" showInputMessage="1" promptTitle="Semana de exibição" prompt="Alterar esse número rola a exibição do Gráfico de Gantt." sqref="G6" xr:uid="{00000000-0002-0000-0500-000000000000}">
      <formula1>1</formula1>
    </dataValidation>
  </dataValidations>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4003E10C-E673-4E41-B882-DC6B3C1EA88B}">
            <x14:dataBar minLength="0" maxLength="100" negativeBarColorSameAsPositive="1" axisPosition="none">
              <x14:cfvo type="num">
                <xm:f>0</xm:f>
              </x14:cfvo>
              <x14:cfvo type="num">
                <xm:f>1</xm:f>
              </x14:cfvo>
            </x14:dataBar>
          </x14:cfRule>
          <xm:sqref>F9:F35</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55"/>
  <sheetViews>
    <sheetView workbookViewId="0">
      <selection activeCell="A3" sqref="A3:E55"/>
    </sheetView>
  </sheetViews>
  <sheetFormatPr defaultRowHeight="13.2" x14ac:dyDescent="0.25"/>
  <cols>
    <col min="1" max="1" width="14" bestFit="1" customWidth="1"/>
    <col min="2" max="2" width="25.5546875" customWidth="1"/>
    <col min="3" max="3" width="55" customWidth="1"/>
    <col min="4" max="4" width="6.109375" bestFit="1" customWidth="1"/>
    <col min="5" max="5" width="7" bestFit="1" customWidth="1"/>
    <col min="6" max="49" width="105.44140625" bestFit="1" customWidth="1"/>
    <col min="50" max="50" width="10" bestFit="1" customWidth="1"/>
  </cols>
  <sheetData>
    <row r="3" spans="1:5" x14ac:dyDescent="0.25">
      <c r="A3" s="28" t="s">
        <v>143</v>
      </c>
      <c r="B3" s="27"/>
      <c r="C3" s="27"/>
      <c r="D3" s="27"/>
      <c r="E3" s="30"/>
    </row>
    <row r="4" spans="1:5" x14ac:dyDescent="0.25">
      <c r="A4" s="28" t="s">
        <v>4</v>
      </c>
      <c r="B4" s="28" t="s">
        <v>6</v>
      </c>
      <c r="C4" s="28" t="s">
        <v>3</v>
      </c>
      <c r="D4" s="28" t="s">
        <v>2</v>
      </c>
      <c r="E4" s="30" t="s">
        <v>144</v>
      </c>
    </row>
    <row r="5" spans="1:5" x14ac:dyDescent="0.25">
      <c r="A5" s="26" t="s">
        <v>13</v>
      </c>
      <c r="B5" s="26" t="s">
        <v>16</v>
      </c>
      <c r="C5" s="26" t="s">
        <v>14</v>
      </c>
      <c r="D5" s="26" t="s">
        <v>13</v>
      </c>
      <c r="E5" s="30">
        <v>1000</v>
      </c>
    </row>
    <row r="6" spans="1:5" x14ac:dyDescent="0.25">
      <c r="A6" s="32"/>
      <c r="B6" s="32"/>
      <c r="C6" s="26" t="s">
        <v>22</v>
      </c>
      <c r="D6" s="26" t="s">
        <v>21</v>
      </c>
      <c r="E6" s="30">
        <v>1000</v>
      </c>
    </row>
    <row r="7" spans="1:5" x14ac:dyDescent="0.25">
      <c r="A7" s="32"/>
      <c r="B7" s="32"/>
      <c r="C7" s="26" t="s">
        <v>19</v>
      </c>
      <c r="D7" s="26" t="s">
        <v>18</v>
      </c>
      <c r="E7" s="30">
        <v>2000</v>
      </c>
    </row>
    <row r="8" spans="1:5" x14ac:dyDescent="0.25">
      <c r="A8" s="26" t="s">
        <v>21</v>
      </c>
      <c r="B8" s="26" t="s">
        <v>45</v>
      </c>
      <c r="C8" s="26" t="s">
        <v>44</v>
      </c>
      <c r="D8" s="26" t="s">
        <v>43</v>
      </c>
      <c r="E8" s="30">
        <v>2000</v>
      </c>
    </row>
    <row r="9" spans="1:5" x14ac:dyDescent="0.25">
      <c r="A9" s="32"/>
      <c r="B9" s="26" t="s">
        <v>16</v>
      </c>
      <c r="C9" s="26" t="s">
        <v>29</v>
      </c>
      <c r="D9" s="26" t="s">
        <v>28</v>
      </c>
      <c r="E9" s="30">
        <v>700</v>
      </c>
    </row>
    <row r="10" spans="1:5" x14ac:dyDescent="0.25">
      <c r="A10" s="32"/>
      <c r="B10" s="26" t="s">
        <v>145</v>
      </c>
      <c r="C10" s="26" t="s">
        <v>20</v>
      </c>
      <c r="D10" s="26">
        <v>2</v>
      </c>
      <c r="E10" s="30"/>
    </row>
    <row r="11" spans="1:5" x14ac:dyDescent="0.25">
      <c r="A11" s="26" t="s">
        <v>104</v>
      </c>
      <c r="B11" s="26" t="s">
        <v>106</v>
      </c>
      <c r="C11" s="26" t="s">
        <v>105</v>
      </c>
      <c r="D11" s="26" t="s">
        <v>104</v>
      </c>
      <c r="E11" s="30">
        <v>4000</v>
      </c>
    </row>
    <row r="12" spans="1:5" x14ac:dyDescent="0.25">
      <c r="A12" s="26" t="s">
        <v>107</v>
      </c>
      <c r="B12" s="26" t="s">
        <v>88</v>
      </c>
      <c r="C12" s="26" t="s">
        <v>146</v>
      </c>
      <c r="D12" s="26" t="s">
        <v>107</v>
      </c>
      <c r="E12" s="30">
        <v>1000</v>
      </c>
    </row>
    <row r="13" spans="1:5" x14ac:dyDescent="0.25">
      <c r="A13" s="26" t="s">
        <v>108</v>
      </c>
      <c r="B13" s="26" t="s">
        <v>88</v>
      </c>
      <c r="C13" s="26" t="s">
        <v>147</v>
      </c>
      <c r="D13" s="26" t="s">
        <v>108</v>
      </c>
      <c r="E13" s="30">
        <v>1000</v>
      </c>
    </row>
    <row r="14" spans="1:5" x14ac:dyDescent="0.25">
      <c r="A14" s="26" t="s">
        <v>25</v>
      </c>
      <c r="B14" s="26" t="s">
        <v>16</v>
      </c>
      <c r="C14" s="26" t="s">
        <v>26</v>
      </c>
      <c r="D14" s="26" t="s">
        <v>25</v>
      </c>
      <c r="E14" s="30">
        <v>2000</v>
      </c>
    </row>
    <row r="15" spans="1:5" x14ac:dyDescent="0.25">
      <c r="A15" s="26" t="s">
        <v>28</v>
      </c>
      <c r="B15" s="26" t="s">
        <v>16</v>
      </c>
      <c r="C15" s="26" t="s">
        <v>41</v>
      </c>
      <c r="D15" s="26" t="s">
        <v>148</v>
      </c>
      <c r="E15" s="30">
        <v>400</v>
      </c>
    </row>
    <row r="16" spans="1:5" x14ac:dyDescent="0.25">
      <c r="A16" s="32"/>
      <c r="B16" s="32"/>
      <c r="C16" s="26" t="s">
        <v>32</v>
      </c>
      <c r="D16" s="26" t="s">
        <v>31</v>
      </c>
      <c r="E16" s="30">
        <v>500</v>
      </c>
    </row>
    <row r="17" spans="1:5" x14ac:dyDescent="0.25">
      <c r="A17" s="32"/>
      <c r="B17" s="32"/>
      <c r="C17" s="26" t="s">
        <v>27</v>
      </c>
      <c r="D17" s="26" t="s">
        <v>38</v>
      </c>
      <c r="E17" s="30">
        <v>200</v>
      </c>
    </row>
    <row r="18" spans="1:5" x14ac:dyDescent="0.25">
      <c r="A18" s="32"/>
      <c r="B18" s="32"/>
      <c r="C18" s="26" t="s">
        <v>37</v>
      </c>
      <c r="D18" s="26" t="s">
        <v>36</v>
      </c>
      <c r="E18" s="30">
        <v>800</v>
      </c>
    </row>
    <row r="19" spans="1:5" x14ac:dyDescent="0.25">
      <c r="A19" s="32"/>
      <c r="B19" s="32"/>
      <c r="C19" s="26" t="s">
        <v>34</v>
      </c>
      <c r="D19" s="26" t="s">
        <v>33</v>
      </c>
      <c r="E19" s="30">
        <v>1000</v>
      </c>
    </row>
    <row r="20" spans="1:5" x14ac:dyDescent="0.25">
      <c r="A20" s="26" t="s">
        <v>148</v>
      </c>
      <c r="B20" s="26" t="s">
        <v>145</v>
      </c>
      <c r="C20" s="26" t="s">
        <v>23</v>
      </c>
      <c r="D20" s="26">
        <v>3</v>
      </c>
      <c r="E20" s="30"/>
    </row>
    <row r="21" spans="1:5" x14ac:dyDescent="0.25">
      <c r="A21" s="26" t="s">
        <v>43</v>
      </c>
      <c r="B21" s="26" t="s">
        <v>45</v>
      </c>
      <c r="C21" s="26" t="s">
        <v>47</v>
      </c>
      <c r="D21" s="26" t="s">
        <v>46</v>
      </c>
      <c r="E21" s="30">
        <v>500</v>
      </c>
    </row>
    <row r="22" spans="1:5" x14ac:dyDescent="0.25">
      <c r="A22" s="26" t="s">
        <v>46</v>
      </c>
      <c r="B22" s="26" t="s">
        <v>45</v>
      </c>
      <c r="C22" s="26" t="s">
        <v>49</v>
      </c>
      <c r="D22" s="26" t="s">
        <v>48</v>
      </c>
      <c r="E22" s="30">
        <v>500</v>
      </c>
    </row>
    <row r="23" spans="1:5" x14ac:dyDescent="0.25">
      <c r="A23" s="26" t="s">
        <v>48</v>
      </c>
      <c r="B23" s="26" t="s">
        <v>45</v>
      </c>
      <c r="C23" s="26" t="s">
        <v>51</v>
      </c>
      <c r="D23" s="26" t="s">
        <v>50</v>
      </c>
      <c r="E23" s="30">
        <v>1000</v>
      </c>
    </row>
    <row r="24" spans="1:5" x14ac:dyDescent="0.25">
      <c r="A24" s="26" t="s">
        <v>50</v>
      </c>
      <c r="B24" s="26" t="s">
        <v>45</v>
      </c>
      <c r="C24" s="26" t="s">
        <v>53</v>
      </c>
      <c r="D24" s="26" t="s">
        <v>52</v>
      </c>
      <c r="E24" s="30">
        <v>500</v>
      </c>
    </row>
    <row r="25" spans="1:5" x14ac:dyDescent="0.25">
      <c r="A25" s="26" t="s">
        <v>52</v>
      </c>
      <c r="B25" s="26" t="s">
        <v>145</v>
      </c>
      <c r="C25" s="26" t="s">
        <v>24</v>
      </c>
      <c r="D25" s="26">
        <v>4</v>
      </c>
      <c r="E25" s="30"/>
    </row>
    <row r="26" spans="1:5" x14ac:dyDescent="0.25">
      <c r="A26" s="26" t="s">
        <v>54</v>
      </c>
      <c r="B26" s="26" t="s">
        <v>45</v>
      </c>
      <c r="C26" s="26" t="s">
        <v>55</v>
      </c>
      <c r="D26" s="26" t="s">
        <v>54</v>
      </c>
      <c r="E26" s="30">
        <v>700</v>
      </c>
    </row>
    <row r="27" spans="1:5" x14ac:dyDescent="0.25">
      <c r="A27" s="26" t="s">
        <v>56</v>
      </c>
      <c r="B27" s="26" t="s">
        <v>58</v>
      </c>
      <c r="C27" s="26" t="s">
        <v>57</v>
      </c>
      <c r="D27" s="26" t="s">
        <v>56</v>
      </c>
      <c r="E27" s="30">
        <v>500</v>
      </c>
    </row>
    <row r="28" spans="1:5" x14ac:dyDescent="0.25">
      <c r="A28" s="26" t="s">
        <v>59</v>
      </c>
      <c r="B28" s="26" t="s">
        <v>58</v>
      </c>
      <c r="C28" s="26" t="s">
        <v>60</v>
      </c>
      <c r="D28" s="26" t="s">
        <v>59</v>
      </c>
      <c r="E28" s="30">
        <v>5000</v>
      </c>
    </row>
    <row r="29" spans="1:5" x14ac:dyDescent="0.25">
      <c r="A29" s="26" t="s">
        <v>61</v>
      </c>
      <c r="B29" s="26" t="s">
        <v>58</v>
      </c>
      <c r="C29" s="26" t="s">
        <v>62</v>
      </c>
      <c r="D29" s="26" t="s">
        <v>61</v>
      </c>
      <c r="E29" s="30">
        <v>700</v>
      </c>
    </row>
    <row r="30" spans="1:5" x14ac:dyDescent="0.25">
      <c r="A30" s="26" t="s">
        <v>63</v>
      </c>
      <c r="B30" s="26" t="s">
        <v>58</v>
      </c>
      <c r="C30" s="26" t="s">
        <v>64</v>
      </c>
      <c r="D30" s="26" t="s">
        <v>63</v>
      </c>
      <c r="E30" s="30">
        <v>500</v>
      </c>
    </row>
    <row r="31" spans="1:5" x14ac:dyDescent="0.25">
      <c r="A31" s="26" t="s">
        <v>65</v>
      </c>
      <c r="B31" s="26" t="s">
        <v>58</v>
      </c>
      <c r="C31" s="26" t="s">
        <v>66</v>
      </c>
      <c r="D31" s="26" t="s">
        <v>65</v>
      </c>
      <c r="E31" s="30">
        <v>300</v>
      </c>
    </row>
    <row r="32" spans="1:5" x14ac:dyDescent="0.25">
      <c r="A32" s="26" t="s">
        <v>67</v>
      </c>
      <c r="B32" s="26" t="s">
        <v>58</v>
      </c>
      <c r="C32" s="26" t="s">
        <v>68</v>
      </c>
      <c r="D32" s="26" t="s">
        <v>67</v>
      </c>
      <c r="E32" s="30">
        <v>1000</v>
      </c>
    </row>
    <row r="33" spans="1:5" x14ac:dyDescent="0.25">
      <c r="A33" s="26" t="s">
        <v>69</v>
      </c>
      <c r="B33" s="26" t="s">
        <v>71</v>
      </c>
      <c r="C33" s="26" t="s">
        <v>70</v>
      </c>
      <c r="D33" s="26" t="s">
        <v>69</v>
      </c>
      <c r="E33" s="30">
        <v>3000</v>
      </c>
    </row>
    <row r="34" spans="1:5" x14ac:dyDescent="0.25">
      <c r="A34" s="26" t="s">
        <v>72</v>
      </c>
      <c r="B34" s="26" t="s">
        <v>71</v>
      </c>
      <c r="C34" s="26" t="s">
        <v>73</v>
      </c>
      <c r="D34" s="26" t="s">
        <v>72</v>
      </c>
      <c r="E34" s="30">
        <v>1000</v>
      </c>
    </row>
    <row r="35" spans="1:5" x14ac:dyDescent="0.25">
      <c r="A35" s="26" t="s">
        <v>74</v>
      </c>
      <c r="B35" s="26" t="s">
        <v>71</v>
      </c>
      <c r="C35" s="26" t="s">
        <v>75</v>
      </c>
      <c r="D35" s="26" t="s">
        <v>74</v>
      </c>
      <c r="E35" s="30">
        <v>1000</v>
      </c>
    </row>
    <row r="36" spans="1:5" x14ac:dyDescent="0.25">
      <c r="A36" s="26" t="s">
        <v>76</v>
      </c>
      <c r="B36" s="26" t="s">
        <v>78</v>
      </c>
      <c r="C36" s="26" t="s">
        <v>77</v>
      </c>
      <c r="D36" s="26" t="s">
        <v>76</v>
      </c>
      <c r="E36" s="30">
        <v>30000</v>
      </c>
    </row>
    <row r="37" spans="1:5" x14ac:dyDescent="0.25">
      <c r="A37" s="26" t="s">
        <v>79</v>
      </c>
      <c r="B37" s="26" t="s">
        <v>149</v>
      </c>
      <c r="C37" s="26" t="s">
        <v>80</v>
      </c>
      <c r="D37" s="26" t="s">
        <v>79</v>
      </c>
      <c r="E37" s="30">
        <v>700</v>
      </c>
    </row>
    <row r="38" spans="1:5" x14ac:dyDescent="0.25">
      <c r="A38" s="26" t="s">
        <v>81</v>
      </c>
      <c r="B38" s="26" t="s">
        <v>71</v>
      </c>
      <c r="C38" s="26" t="s">
        <v>82</v>
      </c>
      <c r="D38" s="26" t="s">
        <v>81</v>
      </c>
      <c r="E38" s="30">
        <v>500</v>
      </c>
    </row>
    <row r="39" spans="1:5" x14ac:dyDescent="0.25">
      <c r="A39" s="26" t="s">
        <v>83</v>
      </c>
      <c r="B39" s="26" t="s">
        <v>85</v>
      </c>
      <c r="C39" s="26" t="s">
        <v>84</v>
      </c>
      <c r="D39" s="26" t="s">
        <v>83</v>
      </c>
      <c r="E39" s="30">
        <v>15000</v>
      </c>
    </row>
    <row r="40" spans="1:5" x14ac:dyDescent="0.25">
      <c r="A40" s="26" t="s">
        <v>86</v>
      </c>
      <c r="B40" s="26" t="s">
        <v>88</v>
      </c>
      <c r="C40" s="26" t="s">
        <v>87</v>
      </c>
      <c r="D40" s="26" t="s">
        <v>86</v>
      </c>
      <c r="E40" s="30">
        <v>10000</v>
      </c>
    </row>
    <row r="41" spans="1:5" x14ac:dyDescent="0.25">
      <c r="A41" s="26" t="s">
        <v>90</v>
      </c>
      <c r="B41" s="26" t="s">
        <v>88</v>
      </c>
      <c r="C41" s="26" t="s">
        <v>91</v>
      </c>
      <c r="D41" s="26" t="s">
        <v>90</v>
      </c>
      <c r="E41" s="30">
        <v>10000</v>
      </c>
    </row>
    <row r="42" spans="1:5" x14ac:dyDescent="0.25">
      <c r="A42" s="26" t="s">
        <v>92</v>
      </c>
      <c r="B42" s="26" t="s">
        <v>93</v>
      </c>
      <c r="C42" s="26" t="s">
        <v>150</v>
      </c>
      <c r="D42" s="26" t="s">
        <v>92</v>
      </c>
      <c r="E42" s="30">
        <v>5000</v>
      </c>
    </row>
    <row r="43" spans="1:5" x14ac:dyDescent="0.25">
      <c r="A43" s="26" t="s">
        <v>94</v>
      </c>
      <c r="B43" s="26" t="s">
        <v>93</v>
      </c>
      <c r="C43" s="26" t="s">
        <v>95</v>
      </c>
      <c r="D43" s="26" t="s">
        <v>94</v>
      </c>
      <c r="E43" s="30">
        <v>4000</v>
      </c>
    </row>
    <row r="44" spans="1:5" x14ac:dyDescent="0.25">
      <c r="A44" s="26" t="s">
        <v>96</v>
      </c>
      <c r="B44" s="26" t="s">
        <v>93</v>
      </c>
      <c r="C44" s="26" t="s">
        <v>97</v>
      </c>
      <c r="D44" s="26" t="s">
        <v>96</v>
      </c>
      <c r="E44" s="30">
        <v>1000</v>
      </c>
    </row>
    <row r="45" spans="1:5" x14ac:dyDescent="0.25">
      <c r="A45" s="26" t="s">
        <v>98</v>
      </c>
      <c r="B45" s="26" t="s">
        <v>93</v>
      </c>
      <c r="C45" s="26" t="s">
        <v>99</v>
      </c>
      <c r="D45" s="26" t="s">
        <v>98</v>
      </c>
      <c r="E45" s="30">
        <v>10000</v>
      </c>
    </row>
    <row r="46" spans="1:5" x14ac:dyDescent="0.25">
      <c r="A46" s="26" t="s">
        <v>100</v>
      </c>
      <c r="B46" s="26" t="s">
        <v>93</v>
      </c>
      <c r="C46" s="26" t="s">
        <v>101</v>
      </c>
      <c r="D46" s="26" t="s">
        <v>100</v>
      </c>
      <c r="E46" s="30">
        <v>20000</v>
      </c>
    </row>
    <row r="47" spans="1:5" x14ac:dyDescent="0.25">
      <c r="A47" s="26" t="s">
        <v>102</v>
      </c>
      <c r="B47" s="26" t="s">
        <v>93</v>
      </c>
      <c r="C47" s="26" t="s">
        <v>103</v>
      </c>
      <c r="D47" s="26" t="s">
        <v>102</v>
      </c>
      <c r="E47" s="30">
        <v>10000</v>
      </c>
    </row>
    <row r="48" spans="1:5" x14ac:dyDescent="0.25">
      <c r="A48" s="26" t="s">
        <v>145</v>
      </c>
      <c r="B48" s="26" t="s">
        <v>145</v>
      </c>
      <c r="C48" s="26" t="s">
        <v>39</v>
      </c>
      <c r="D48" s="26">
        <v>10</v>
      </c>
      <c r="E48" s="30"/>
    </row>
    <row r="49" spans="1:5" x14ac:dyDescent="0.25">
      <c r="A49" s="32"/>
      <c r="B49" s="32"/>
      <c r="C49" s="26" t="s">
        <v>11</v>
      </c>
      <c r="D49" s="26">
        <v>1</v>
      </c>
      <c r="E49" s="30"/>
    </row>
    <row r="50" spans="1:5" x14ac:dyDescent="0.25">
      <c r="A50" s="32"/>
      <c r="B50" s="32"/>
      <c r="C50" s="26" t="s">
        <v>27</v>
      </c>
      <c r="D50" s="26">
        <v>5</v>
      </c>
      <c r="E50" s="30"/>
    </row>
    <row r="51" spans="1:5" x14ac:dyDescent="0.25">
      <c r="A51" s="32"/>
      <c r="B51" s="32"/>
      <c r="C51" s="26" t="s">
        <v>151</v>
      </c>
      <c r="D51" s="26">
        <v>7</v>
      </c>
      <c r="E51" s="30"/>
    </row>
    <row r="52" spans="1:5" x14ac:dyDescent="0.25">
      <c r="A52" s="32"/>
      <c r="B52" s="32"/>
      <c r="C52" s="26" t="s">
        <v>40</v>
      </c>
      <c r="D52" s="26">
        <v>9</v>
      </c>
      <c r="E52" s="30"/>
    </row>
    <row r="53" spans="1:5" x14ac:dyDescent="0.25">
      <c r="A53" s="32"/>
      <c r="B53" s="32"/>
      <c r="C53" s="26" t="s">
        <v>152</v>
      </c>
      <c r="D53" s="26">
        <v>8</v>
      </c>
      <c r="E53" s="30"/>
    </row>
    <row r="54" spans="1:5" x14ac:dyDescent="0.25">
      <c r="A54" s="32"/>
      <c r="B54" s="32"/>
      <c r="C54" s="26" t="s">
        <v>30</v>
      </c>
      <c r="D54" s="26">
        <v>6</v>
      </c>
      <c r="E54" s="30"/>
    </row>
    <row r="55" spans="1:5" x14ac:dyDescent="0.25">
      <c r="A55" s="29" t="s">
        <v>153</v>
      </c>
      <c r="B55" s="33"/>
      <c r="C55" s="33"/>
      <c r="D55" s="33"/>
      <c r="E55" s="31">
        <v>150000</v>
      </c>
    </row>
  </sheetData>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B2:AA18"/>
  <sheetViews>
    <sheetView showGridLines="0" topLeftCell="B1" zoomScale="70" zoomScaleNormal="70" workbookViewId="0">
      <pane ySplit="5" topLeftCell="A6" activePane="bottomLeft" state="frozenSplit"/>
      <selection activeCell="B1" sqref="B1"/>
      <selection pane="bottomLeft" activeCell="H21" sqref="H21"/>
    </sheetView>
  </sheetViews>
  <sheetFormatPr defaultRowHeight="13.2" x14ac:dyDescent="0.25"/>
  <cols>
    <col min="1" max="1" width="3.44140625" customWidth="1"/>
    <col min="2" max="2" width="13" style="1" customWidth="1"/>
    <col min="3" max="3" width="78.44140625" style="3" customWidth="1"/>
    <col min="4" max="4" width="7.88671875" style="1" bestFit="1" customWidth="1"/>
    <col min="5" max="5" width="9.6640625" style="1" bestFit="1" customWidth="1"/>
    <col min="6" max="6" width="8.33203125" style="1" bestFit="1" customWidth="1"/>
    <col min="7" max="7" width="10.5546875" style="1" bestFit="1" customWidth="1"/>
    <col min="8" max="8" width="10.109375" style="1" bestFit="1" customWidth="1"/>
    <col min="9" max="9" width="7.6640625" style="1" bestFit="1" customWidth="1"/>
    <col min="10" max="11" width="3.6640625" style="1" customWidth="1"/>
    <col min="12" max="27" width="3.6640625" customWidth="1"/>
  </cols>
  <sheetData>
    <row r="2" spans="2:27" ht="16.8" x14ac:dyDescent="0.3">
      <c r="B2" s="4" t="s">
        <v>154</v>
      </c>
    </row>
    <row r="4" spans="2:27" ht="13.8" thickBot="1" x14ac:dyDescent="0.3"/>
    <row r="5" spans="2:27" s="14" customFormat="1" ht="16.2" thickBot="1" x14ac:dyDescent="0.3">
      <c r="B5" s="15" t="s">
        <v>2</v>
      </c>
      <c r="C5" s="16" t="s">
        <v>155</v>
      </c>
      <c r="D5" s="232"/>
      <c r="E5" s="232"/>
      <c r="F5" s="232"/>
      <c r="G5" s="232"/>
      <c r="H5" s="232"/>
      <c r="I5" s="232"/>
      <c r="J5" s="232"/>
      <c r="K5" s="232"/>
      <c r="L5" s="232"/>
      <c r="M5" s="232"/>
      <c r="N5" s="232"/>
      <c r="O5" s="232"/>
      <c r="P5" s="232"/>
      <c r="Q5" s="232"/>
      <c r="R5" s="232"/>
      <c r="S5" s="232"/>
      <c r="T5" s="232"/>
      <c r="U5" s="232"/>
      <c r="V5" s="232"/>
      <c r="W5" s="232"/>
      <c r="X5" s="233"/>
      <c r="Y5" s="17"/>
      <c r="Z5" s="17"/>
      <c r="AA5" s="18"/>
    </row>
    <row r="6" spans="2:27" ht="13.8" thickBot="1" x14ac:dyDescent="0.3">
      <c r="B6" s="19"/>
      <c r="C6"/>
      <c r="D6" s="163">
        <v>1</v>
      </c>
      <c r="E6" s="119">
        <v>2</v>
      </c>
      <c r="F6" s="119">
        <v>3</v>
      </c>
      <c r="G6" s="164">
        <v>4</v>
      </c>
      <c r="H6" s="163">
        <v>5</v>
      </c>
      <c r="I6" s="119">
        <v>6</v>
      </c>
      <c r="J6" s="119">
        <v>7</v>
      </c>
      <c r="K6" s="164">
        <v>8</v>
      </c>
      <c r="L6" s="163">
        <v>9</v>
      </c>
      <c r="M6" s="119">
        <v>10</v>
      </c>
      <c r="N6" s="119">
        <v>11</v>
      </c>
      <c r="O6" s="164">
        <v>12</v>
      </c>
      <c r="P6" s="163">
        <v>13</v>
      </c>
      <c r="Q6" s="119">
        <v>14</v>
      </c>
      <c r="R6" s="119">
        <v>15</v>
      </c>
      <c r="S6" s="164">
        <v>16</v>
      </c>
      <c r="T6" s="163">
        <v>17</v>
      </c>
      <c r="U6" s="119">
        <v>18</v>
      </c>
      <c r="V6" s="119">
        <v>19</v>
      </c>
      <c r="W6" s="164">
        <v>20</v>
      </c>
      <c r="X6" s="163">
        <v>21</v>
      </c>
      <c r="Y6" s="119">
        <v>22</v>
      </c>
      <c r="Z6" s="119">
        <v>23</v>
      </c>
      <c r="AA6" s="164">
        <v>24</v>
      </c>
    </row>
    <row r="7" spans="2:27" ht="12.75" customHeight="1" x14ac:dyDescent="0.25">
      <c r="B7" s="19"/>
      <c r="C7"/>
      <c r="D7" s="234" t="s">
        <v>156</v>
      </c>
      <c r="E7" s="235"/>
      <c r="F7" s="235"/>
      <c r="G7" s="236"/>
      <c r="H7" s="237" t="s">
        <v>157</v>
      </c>
      <c r="I7" s="235"/>
      <c r="J7" s="235"/>
      <c r="K7" s="236"/>
      <c r="L7" s="237" t="s">
        <v>158</v>
      </c>
      <c r="M7" s="235"/>
      <c r="N7" s="235"/>
      <c r="O7" s="236"/>
      <c r="P7" s="237" t="s">
        <v>159</v>
      </c>
      <c r="Q7" s="235"/>
      <c r="R7" s="235"/>
      <c r="S7" s="236"/>
      <c r="T7" s="237" t="s">
        <v>160</v>
      </c>
      <c r="U7" s="235"/>
      <c r="V7" s="235"/>
      <c r="W7" s="236"/>
      <c r="X7" s="237" t="s">
        <v>161</v>
      </c>
      <c r="Y7" s="235"/>
      <c r="Z7" s="235"/>
      <c r="AA7" s="236"/>
    </row>
    <row r="8" spans="2:27" s="10" customFormat="1" ht="15.6" x14ac:dyDescent="0.25">
      <c r="B8" s="11" t="s">
        <v>13</v>
      </c>
      <c r="C8" s="9" t="s">
        <v>162</v>
      </c>
      <c r="D8" s="229">
        <v>30000</v>
      </c>
      <c r="E8" s="230"/>
      <c r="F8" s="230"/>
      <c r="G8" s="231"/>
      <c r="H8" s="229"/>
      <c r="I8" s="230"/>
      <c r="J8" s="230"/>
      <c r="K8" s="231"/>
      <c r="L8" s="229"/>
      <c r="M8" s="230"/>
      <c r="N8" s="230"/>
      <c r="O8" s="231"/>
      <c r="P8" s="229"/>
      <c r="Q8" s="230"/>
      <c r="R8" s="230"/>
      <c r="S8" s="231"/>
      <c r="T8" s="229"/>
      <c r="U8" s="230"/>
      <c r="V8" s="230"/>
      <c r="W8" s="231"/>
      <c r="X8" s="229"/>
      <c r="Y8" s="230"/>
      <c r="Z8" s="230"/>
      <c r="AA8" s="231"/>
    </row>
    <row r="9" spans="2:27" s="10" customFormat="1" ht="15.6" x14ac:dyDescent="0.25">
      <c r="B9" s="11" t="s">
        <v>18</v>
      </c>
      <c r="C9" s="9" t="s">
        <v>163</v>
      </c>
      <c r="D9" s="229"/>
      <c r="E9" s="230"/>
      <c r="F9" s="230"/>
      <c r="G9" s="231"/>
      <c r="H9" s="229">
        <v>5000</v>
      </c>
      <c r="I9" s="230"/>
      <c r="J9" s="230"/>
      <c r="K9" s="231"/>
      <c r="L9" s="229">
        <v>5000</v>
      </c>
      <c r="M9" s="230"/>
      <c r="N9" s="230"/>
      <c r="O9" s="231"/>
      <c r="P9" s="229">
        <v>5000</v>
      </c>
      <c r="Q9" s="230"/>
      <c r="R9" s="230"/>
      <c r="S9" s="231"/>
      <c r="T9" s="229">
        <v>5000</v>
      </c>
      <c r="U9" s="230"/>
      <c r="V9" s="230"/>
      <c r="W9" s="231"/>
      <c r="X9" s="229"/>
      <c r="Y9" s="230"/>
      <c r="Z9" s="230"/>
      <c r="AA9" s="231"/>
    </row>
    <row r="10" spans="2:27" s="10" customFormat="1" ht="16.2" thickBot="1" x14ac:dyDescent="0.3">
      <c r="B10" s="11" t="s">
        <v>21</v>
      </c>
      <c r="C10" s="9" t="s">
        <v>164</v>
      </c>
      <c r="D10" s="229"/>
      <c r="E10" s="230"/>
      <c r="F10" s="230"/>
      <c r="G10" s="231"/>
      <c r="H10" s="229"/>
      <c r="I10" s="230"/>
      <c r="J10" s="230"/>
      <c r="K10" s="231"/>
      <c r="L10" s="229"/>
      <c r="M10" s="230"/>
      <c r="N10" s="230"/>
      <c r="O10" s="231"/>
      <c r="P10" s="229"/>
      <c r="Q10" s="230"/>
      <c r="R10" s="230"/>
      <c r="S10" s="231"/>
      <c r="T10" s="229"/>
      <c r="U10" s="230"/>
      <c r="V10" s="230"/>
      <c r="W10" s="231"/>
      <c r="X10" s="229">
        <v>10000</v>
      </c>
      <c r="Y10" s="230"/>
      <c r="Z10" s="230"/>
      <c r="AA10" s="231"/>
    </row>
    <row r="11" spans="2:27" ht="15.6" x14ac:dyDescent="0.25">
      <c r="B11" s="12">
        <v>2</v>
      </c>
      <c r="C11" s="13" t="s">
        <v>165</v>
      </c>
      <c r="D11" s="229"/>
      <c r="E11" s="230"/>
      <c r="F11" s="230"/>
      <c r="G11" s="231"/>
      <c r="H11" s="229"/>
      <c r="I11" s="230"/>
      <c r="J11" s="230"/>
      <c r="K11" s="231"/>
      <c r="L11" s="229">
        <v>20000</v>
      </c>
      <c r="M11" s="230"/>
      <c r="N11" s="230"/>
      <c r="O11" s="231"/>
      <c r="P11" s="229">
        <v>40000</v>
      </c>
      <c r="Q11" s="230"/>
      <c r="R11" s="230"/>
      <c r="S11" s="231"/>
      <c r="T11" s="229">
        <v>10000</v>
      </c>
      <c r="U11" s="230"/>
      <c r="V11" s="230"/>
      <c r="W11" s="231"/>
      <c r="X11" s="229">
        <v>10000</v>
      </c>
      <c r="Y11" s="230"/>
      <c r="Z11" s="230"/>
      <c r="AA11" s="231"/>
    </row>
    <row r="12" spans="2:27" ht="15.6" x14ac:dyDescent="0.25">
      <c r="B12" s="6" t="s">
        <v>43</v>
      </c>
      <c r="C12" s="5" t="s">
        <v>166</v>
      </c>
      <c r="D12" s="229"/>
      <c r="E12" s="230"/>
      <c r="F12" s="230"/>
      <c r="G12" s="231"/>
      <c r="H12" s="238">
        <v>10000</v>
      </c>
      <c r="I12" s="230"/>
      <c r="J12" s="230"/>
      <c r="K12" s="231"/>
      <c r="L12" s="229">
        <v>25000</v>
      </c>
      <c r="M12" s="230"/>
      <c r="N12" s="230"/>
      <c r="O12" s="231"/>
      <c r="P12" s="229">
        <v>25000</v>
      </c>
      <c r="Q12" s="230"/>
      <c r="R12" s="230"/>
      <c r="S12" s="231"/>
      <c r="T12" s="229">
        <v>25000</v>
      </c>
      <c r="U12" s="230"/>
      <c r="V12" s="230"/>
      <c r="W12" s="231"/>
      <c r="X12" s="229">
        <v>5000</v>
      </c>
      <c r="Y12" s="230"/>
      <c r="Z12" s="230"/>
      <c r="AA12" s="231"/>
    </row>
    <row r="13" spans="2:27" s="8" customFormat="1" ht="16.2" thickBot="1" x14ac:dyDescent="0.3">
      <c r="B13" s="6" t="s">
        <v>50</v>
      </c>
      <c r="C13" s="5" t="s">
        <v>167</v>
      </c>
      <c r="D13" s="229"/>
      <c r="E13" s="230"/>
      <c r="F13" s="230"/>
      <c r="G13" s="231"/>
      <c r="H13" s="229"/>
      <c r="I13" s="230"/>
      <c r="J13" s="230"/>
      <c r="K13" s="231"/>
      <c r="L13" s="229">
        <v>15000</v>
      </c>
      <c r="M13" s="230"/>
      <c r="N13" s="230"/>
      <c r="O13" s="231"/>
      <c r="P13" s="229">
        <v>15000</v>
      </c>
      <c r="Q13" s="230"/>
      <c r="R13" s="230"/>
      <c r="S13" s="231"/>
      <c r="T13" s="229">
        <v>20000</v>
      </c>
      <c r="U13" s="230"/>
      <c r="V13" s="230"/>
      <c r="W13" s="231"/>
      <c r="X13" s="229">
        <v>10000</v>
      </c>
      <c r="Y13" s="230"/>
      <c r="Z13" s="230"/>
      <c r="AA13" s="231"/>
    </row>
    <row r="14" spans="2:27" s="7" customFormat="1" ht="15.6" x14ac:dyDescent="0.25">
      <c r="B14" s="12">
        <v>4</v>
      </c>
      <c r="C14" s="13" t="s">
        <v>168</v>
      </c>
      <c r="D14" s="229"/>
      <c r="E14" s="230"/>
      <c r="F14" s="230"/>
      <c r="G14" s="231"/>
      <c r="H14" s="229"/>
      <c r="I14" s="230"/>
      <c r="J14" s="230"/>
      <c r="K14" s="231"/>
      <c r="L14" s="229"/>
      <c r="M14" s="230"/>
      <c r="N14" s="230"/>
      <c r="O14" s="231"/>
      <c r="P14" s="229"/>
      <c r="Q14" s="230"/>
      <c r="R14" s="230"/>
      <c r="S14" s="231"/>
      <c r="T14" s="229"/>
      <c r="U14" s="230"/>
      <c r="V14" s="230"/>
      <c r="W14" s="231"/>
      <c r="X14" s="229">
        <v>7000</v>
      </c>
      <c r="Y14" s="230"/>
      <c r="Z14" s="230"/>
      <c r="AA14" s="231"/>
    </row>
    <row r="15" spans="2:27" s="7" customFormat="1" ht="15.6" x14ac:dyDescent="0.25">
      <c r="B15" s="6" t="s">
        <v>69</v>
      </c>
      <c r="C15" s="5" t="s">
        <v>169</v>
      </c>
      <c r="D15" s="229"/>
      <c r="E15" s="230"/>
      <c r="F15" s="230"/>
      <c r="G15" s="231"/>
      <c r="H15" s="229"/>
      <c r="I15" s="230"/>
      <c r="J15" s="230"/>
      <c r="K15" s="231"/>
      <c r="L15" s="229"/>
      <c r="M15" s="230"/>
      <c r="N15" s="230"/>
      <c r="O15" s="231"/>
      <c r="P15" s="229"/>
      <c r="Q15" s="230"/>
      <c r="R15" s="230"/>
      <c r="S15" s="231"/>
      <c r="T15" s="229">
        <v>4000</v>
      </c>
      <c r="U15" s="230"/>
      <c r="V15" s="230"/>
      <c r="W15" s="231"/>
      <c r="X15" s="229">
        <v>4000</v>
      </c>
      <c r="Y15" s="230"/>
      <c r="Z15" s="230"/>
      <c r="AA15" s="231"/>
    </row>
    <row r="16" spans="2:27" ht="15.6" x14ac:dyDescent="0.25">
      <c r="B16" s="6" t="s">
        <v>72</v>
      </c>
      <c r="C16" s="5" t="s">
        <v>170</v>
      </c>
      <c r="D16" s="229"/>
      <c r="E16" s="230"/>
      <c r="F16" s="230"/>
      <c r="G16" s="231"/>
      <c r="H16" s="229"/>
      <c r="I16" s="230"/>
      <c r="J16" s="230"/>
      <c r="K16" s="231"/>
      <c r="L16" s="229"/>
      <c r="M16" s="230"/>
      <c r="N16" s="230"/>
      <c r="O16" s="231"/>
      <c r="P16" s="229"/>
      <c r="Q16" s="230"/>
      <c r="R16" s="230"/>
      <c r="S16" s="231"/>
      <c r="T16" s="229">
        <v>2500</v>
      </c>
      <c r="U16" s="230"/>
      <c r="V16" s="230"/>
      <c r="W16" s="231"/>
      <c r="X16" s="229">
        <v>2500</v>
      </c>
      <c r="Y16" s="230"/>
      <c r="Z16" s="230"/>
      <c r="AA16" s="231"/>
    </row>
    <row r="17" spans="2:27" s="8" customFormat="1" ht="15.6" x14ac:dyDescent="0.25">
      <c r="B17" s="6" t="s">
        <v>74</v>
      </c>
      <c r="C17" s="5" t="s">
        <v>171</v>
      </c>
      <c r="D17" s="229"/>
      <c r="E17" s="230"/>
      <c r="F17" s="230"/>
      <c r="G17" s="231"/>
      <c r="H17" s="229"/>
      <c r="I17" s="230"/>
      <c r="J17" s="230"/>
      <c r="K17" s="231"/>
      <c r="L17" s="229"/>
      <c r="M17" s="230"/>
      <c r="N17" s="230"/>
      <c r="O17" s="231"/>
      <c r="P17" s="229"/>
      <c r="Q17" s="230"/>
      <c r="R17" s="230"/>
      <c r="S17" s="231"/>
      <c r="T17" s="229"/>
      <c r="U17" s="230"/>
      <c r="V17" s="230"/>
      <c r="W17" s="231"/>
      <c r="X17" s="229">
        <v>0</v>
      </c>
      <c r="Y17" s="230"/>
      <c r="Z17" s="230"/>
      <c r="AA17" s="231"/>
    </row>
    <row r="18" spans="2:27" s="7" customFormat="1" ht="15.6" x14ac:dyDescent="0.25">
      <c r="B18" s="6" t="s">
        <v>172</v>
      </c>
      <c r="C18" s="5" t="s">
        <v>173</v>
      </c>
      <c r="D18" s="229"/>
      <c r="E18" s="230"/>
      <c r="F18" s="230"/>
      <c r="G18" s="231"/>
      <c r="H18" s="229">
        <f>20000*35%</f>
        <v>7000</v>
      </c>
      <c r="I18" s="230"/>
      <c r="J18" s="230"/>
      <c r="K18" s="231"/>
      <c r="L18" s="229">
        <f>13000/4</f>
        <v>3250</v>
      </c>
      <c r="M18" s="230"/>
      <c r="N18" s="230"/>
      <c r="O18" s="231"/>
      <c r="P18" s="229">
        <f>13000/4</f>
        <v>3250</v>
      </c>
      <c r="Q18" s="230"/>
      <c r="R18" s="230"/>
      <c r="S18" s="231"/>
      <c r="T18" s="229">
        <f>13000/4</f>
        <v>3250</v>
      </c>
      <c r="U18" s="230"/>
      <c r="V18" s="230"/>
      <c r="W18" s="231"/>
      <c r="X18" s="229">
        <f>13000/4</f>
        <v>3250</v>
      </c>
      <c r="Y18" s="230"/>
      <c r="Z18" s="230"/>
      <c r="AA18" s="231"/>
    </row>
  </sheetData>
  <mergeCells count="73">
    <mergeCell ref="T18:W18"/>
    <mergeCell ref="X18:AA18"/>
    <mergeCell ref="D18:G18"/>
    <mergeCell ref="H18:K18"/>
    <mergeCell ref="L18:O18"/>
    <mergeCell ref="P18:S18"/>
    <mergeCell ref="X16:AA16"/>
    <mergeCell ref="D17:G17"/>
    <mergeCell ref="H17:K17"/>
    <mergeCell ref="L17:O17"/>
    <mergeCell ref="P17:S17"/>
    <mergeCell ref="T17:W17"/>
    <mergeCell ref="X17:AA17"/>
    <mergeCell ref="D16:G16"/>
    <mergeCell ref="H16:K16"/>
    <mergeCell ref="L16:O16"/>
    <mergeCell ref="P16:S16"/>
    <mergeCell ref="T16:W16"/>
    <mergeCell ref="X15:AA15"/>
    <mergeCell ref="D14:G14"/>
    <mergeCell ref="H14:K14"/>
    <mergeCell ref="L14:O14"/>
    <mergeCell ref="P14:S14"/>
    <mergeCell ref="T14:W14"/>
    <mergeCell ref="D15:G15"/>
    <mergeCell ref="H15:K15"/>
    <mergeCell ref="L15:O15"/>
    <mergeCell ref="P15:S15"/>
    <mergeCell ref="T15:W15"/>
    <mergeCell ref="D13:G13"/>
    <mergeCell ref="H13:K13"/>
    <mergeCell ref="L13:O13"/>
    <mergeCell ref="P13:S13"/>
    <mergeCell ref="X14:AA14"/>
    <mergeCell ref="T13:W13"/>
    <mergeCell ref="X13:AA13"/>
    <mergeCell ref="P11:S11"/>
    <mergeCell ref="P10:S10"/>
    <mergeCell ref="X9:AA9"/>
    <mergeCell ref="D12:G12"/>
    <mergeCell ref="H12:K12"/>
    <mergeCell ref="L12:O12"/>
    <mergeCell ref="P12:S12"/>
    <mergeCell ref="T12:W12"/>
    <mergeCell ref="T10:W10"/>
    <mergeCell ref="X10:AA10"/>
    <mergeCell ref="X12:AA12"/>
    <mergeCell ref="T11:W11"/>
    <mergeCell ref="X11:AA11"/>
    <mergeCell ref="D11:G11"/>
    <mergeCell ref="H11:K11"/>
    <mergeCell ref="L11:O11"/>
    <mergeCell ref="L10:O10"/>
    <mergeCell ref="L9:O9"/>
    <mergeCell ref="T8:W8"/>
    <mergeCell ref="X8:AA8"/>
    <mergeCell ref="L8:O8"/>
    <mergeCell ref="D10:G10"/>
    <mergeCell ref="H10:K10"/>
    <mergeCell ref="P9:S9"/>
    <mergeCell ref="T9:W9"/>
    <mergeCell ref="D5:X5"/>
    <mergeCell ref="D7:G7"/>
    <mergeCell ref="H7:K7"/>
    <mergeCell ref="L7:O7"/>
    <mergeCell ref="P7:S7"/>
    <mergeCell ref="T7:W7"/>
    <mergeCell ref="X7:AA7"/>
    <mergeCell ref="D9:G9"/>
    <mergeCell ref="H9:K9"/>
    <mergeCell ref="D8:G8"/>
    <mergeCell ref="H8:K8"/>
    <mergeCell ref="P8:S8"/>
  </mergeCells>
  <phoneticPr fontId="15" type="noConversion"/>
  <printOptions horizontalCentered="1"/>
  <pageMargins left="0.39370078740157483" right="0.19685039370078741" top="0.39370078740157483" bottom="0.19685039370078741" header="0.51181102362204722" footer="0.51181102362204722"/>
  <pageSetup paperSize="9" scale="61"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579C386744AD449877C0AFCACCB217" ma:contentTypeVersion="6" ma:contentTypeDescription="Create a new document." ma:contentTypeScope="" ma:versionID="a5a9950fe7b11f6207ec37ce5bdc6cf6">
  <xsd:schema xmlns:xsd="http://www.w3.org/2001/XMLSchema" xmlns:xs="http://www.w3.org/2001/XMLSchema" xmlns:p="http://schemas.microsoft.com/office/2006/metadata/properties" xmlns:ns3="ec944ef8-bf7c-4533-b934-38286168fd08" targetNamespace="http://schemas.microsoft.com/office/2006/metadata/properties" ma:root="true" ma:fieldsID="1b33f8879df870b54bf2230d8f9899ef" ns3:_="">
    <xsd:import namespace="ec944ef8-bf7c-4533-b934-38286168fd0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944ef8-bf7c-4533-b934-38286168fd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c944ef8-bf7c-4533-b934-38286168fd0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6FF037-428F-40EF-95C3-6CF78C478243}">
  <ds:schemaRefs>
    <ds:schemaRef ds:uri="http://schemas.microsoft.com/office/2006/metadata/contentType"/>
    <ds:schemaRef ds:uri="http://schemas.microsoft.com/office/2006/metadata/properties/metaAttributes"/>
    <ds:schemaRef ds:uri="http://www.w3.org/2000/xmlns/"/>
    <ds:schemaRef ds:uri="http://www.w3.org/2001/XMLSchema"/>
    <ds:schemaRef ds:uri="ec944ef8-bf7c-4533-b934-38286168fd08"/>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0BAF3A-BACB-4DB6-884D-48DB7955314A}">
  <ds:schemaRefs>
    <ds:schemaRef ds:uri="ec944ef8-bf7c-4533-b934-38286168fd08"/>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purl.org/dc/terms/"/>
  </ds:schemaRefs>
</ds:datastoreItem>
</file>

<file path=customXml/itemProps3.xml><?xml version="1.0" encoding="utf-8"?>
<ds:datastoreItem xmlns:ds="http://schemas.openxmlformats.org/officeDocument/2006/customXml" ds:itemID="{DB9BED25-C7C3-4EE1-A136-1C631883E2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22</vt:i4>
      </vt:variant>
      <vt:variant>
        <vt:lpstr>Intervalos Nomeados</vt:lpstr>
      </vt:variant>
      <vt:variant>
        <vt:i4>3</vt:i4>
      </vt:variant>
    </vt:vector>
  </HeadingPairs>
  <TitlesOfParts>
    <vt:vector size="25" baseType="lpstr">
      <vt:lpstr>Project Charter</vt:lpstr>
      <vt:lpstr>WBS-MACRO-ATIVIDADE</vt:lpstr>
      <vt:lpstr>WBS_Detalhado (ordem etapas)</vt:lpstr>
      <vt:lpstr>WBS_Detalhado (ordem depend)</vt:lpstr>
      <vt:lpstr>SAM SRM</vt:lpstr>
      <vt:lpstr>Plano de Comunicação</vt:lpstr>
      <vt:lpstr>Planejamento de RH</vt:lpstr>
      <vt:lpstr>Organograma da Equipe</vt:lpstr>
      <vt:lpstr>Mapa Competência - Equipe</vt:lpstr>
      <vt:lpstr>Mapa de Responsabilidade</vt:lpstr>
      <vt:lpstr>Diagrama de Seta</vt:lpstr>
      <vt:lpstr>Diagrama de Rede de Precedência</vt:lpstr>
      <vt:lpstr>Orcado</vt:lpstr>
      <vt:lpstr>Realizado</vt:lpstr>
      <vt:lpstr>Gráfico -Status</vt:lpstr>
      <vt:lpstr>Param</vt:lpstr>
      <vt:lpstr>Capa</vt:lpstr>
      <vt:lpstr>Identificar</vt:lpstr>
      <vt:lpstr>Quantificar</vt:lpstr>
      <vt:lpstr>Gráfico de Gantt</vt:lpstr>
      <vt:lpstr>PV_dependência</vt:lpstr>
      <vt:lpstr>Cronograma_de_Custos (2)</vt:lpstr>
      <vt:lpstr>'Cronograma_de_Custos (2)'!Area_de_impressao</vt:lpstr>
      <vt:lpstr>Início_do_projeto</vt:lpstr>
      <vt:lpstr>Semana_de_exibição</vt:lpstr>
    </vt:vector>
  </TitlesOfParts>
  <Manager/>
  <Company>FECAP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Christine Silva</dc:creator>
  <cp:keywords/>
  <dc:description/>
  <cp:lastModifiedBy>Alexandra Raimundo 24026156</cp:lastModifiedBy>
  <cp:revision/>
  <cp:lastPrinted>2025-09-22T20:26:57Z</cp:lastPrinted>
  <dcterms:created xsi:type="dcterms:W3CDTF">2009-09-10T00:53:44Z</dcterms:created>
  <dcterms:modified xsi:type="dcterms:W3CDTF">2025-11-11T00:02:31Z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0x010100C1579C386744AD449877C0AFCACCB217</vt:lpwstr>
  </property>
</Properties>
</file>