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lop\Downloads\"/>
    </mc:Choice>
  </mc:AlternateContent>
  <xr:revisionPtr revIDLastSave="0" documentId="13_ncr:1_{A179F78D-4D5E-47E9-8BF6-6DF89FDA9891}" xr6:coauthVersionLast="47" xr6:coauthVersionMax="47" xr10:uidLastSave="{00000000-0000-0000-0000-000000000000}"/>
  <bookViews>
    <workbookView xWindow="-90" yWindow="0" windowWidth="9780" windowHeight="10890" activeTab="1" xr2:uid="{EA2FE4AF-6535-4C60-AA22-B22B252B3025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2" l="1"/>
  <c r="I8" i="2"/>
  <c r="G18" i="2"/>
  <c r="H18" i="2"/>
  <c r="M8" i="2" s="1"/>
  <c r="J18" i="2"/>
  <c r="I17" i="2"/>
  <c r="G17" i="2"/>
  <c r="H17" i="2"/>
  <c r="J17" i="2"/>
  <c r="G3" i="2"/>
  <c r="H3" i="2"/>
  <c r="J3" i="2"/>
  <c r="G9" i="2"/>
  <c r="H9" i="2"/>
  <c r="J9" i="2"/>
  <c r="G10" i="2"/>
  <c r="H10" i="2"/>
  <c r="J10" i="2"/>
  <c r="G8" i="2"/>
  <c r="H8" i="2"/>
  <c r="J8" i="2"/>
  <c r="I16" i="2"/>
  <c r="G16" i="2"/>
  <c r="H16" i="2"/>
  <c r="J16" i="2"/>
  <c r="G15" i="2"/>
  <c r="H15" i="2"/>
  <c r="J15" i="2"/>
  <c r="H12" i="2"/>
  <c r="H13" i="2"/>
  <c r="H14" i="2"/>
  <c r="J13" i="2"/>
  <c r="G13" i="2"/>
  <c r="G14" i="2"/>
  <c r="J14" i="2"/>
  <c r="J12" i="2"/>
  <c r="J11" i="2"/>
  <c r="J7" i="2"/>
  <c r="J6" i="2"/>
  <c r="J5" i="2"/>
  <c r="J4" i="2"/>
  <c r="G12" i="2"/>
  <c r="H4" i="2"/>
  <c r="H5" i="2"/>
  <c r="H6" i="2"/>
  <c r="H7" i="2"/>
  <c r="H11" i="2"/>
  <c r="G11" i="2"/>
  <c r="G5" i="2"/>
  <c r="I7" i="2"/>
  <c r="I6" i="2"/>
  <c r="G4" i="2"/>
  <c r="G6" i="2"/>
  <c r="G7" i="2"/>
  <c r="I8" i="1"/>
  <c r="I7" i="1"/>
  <c r="I5" i="1"/>
  <c r="I3" i="1"/>
  <c r="I2" i="1"/>
  <c r="H19" i="2" l="1"/>
</calcChain>
</file>

<file path=xl/sharedStrings.xml><?xml version="1.0" encoding="utf-8"?>
<sst xmlns="http://schemas.openxmlformats.org/spreadsheetml/2006/main" count="73" uniqueCount="60">
  <si>
    <t>Nombre de proyecto</t>
  </si>
  <si>
    <t>Tiempo</t>
  </si>
  <si>
    <t>Tecnología</t>
  </si>
  <si>
    <t>Integrantes</t>
  </si>
  <si>
    <t>Pantallas</t>
  </si>
  <si>
    <t>Descripción</t>
  </si>
  <si>
    <t>Líneas de código</t>
  </si>
  <si>
    <t>Tipos de búsquedas Estructura de datos</t>
  </si>
  <si>
    <t>Se implementó un sistema de biblioteca con diferentes tipos de búsquedas para una actividad de ESD</t>
  </si>
  <si>
    <t>2 dias</t>
  </si>
  <si>
    <t>Java</t>
  </si>
  <si>
    <t>Clase libro: 59 Clase Main: 75 Clase Search: 30</t>
  </si>
  <si>
    <t>Perfil de usuario</t>
  </si>
  <si>
    <t>Creación del registro, login y vista de perfil de usuario</t>
  </si>
  <si>
    <t>2 semanas</t>
  </si>
  <si>
    <t>Python Django</t>
  </si>
  <si>
    <t>Total Lineas</t>
  </si>
  <si>
    <r>
      <rPr>
        <b/>
        <sz val="11"/>
        <color theme="1"/>
        <rFont val="Calibri"/>
        <family val="2"/>
        <scheme val="minor"/>
      </rPr>
      <t>Login</t>
    </r>
    <r>
      <rPr>
        <sz val="11"/>
        <color theme="1"/>
        <rFont val="Calibri"/>
        <family val="2"/>
        <scheme val="minor"/>
      </rPr>
      <t xml:space="preserve"> serializers.py:7 urls.py:8 views.py:20 </t>
    </r>
    <r>
      <rPr>
        <b/>
        <sz val="11"/>
        <color theme="1"/>
        <rFont val="Calibri"/>
        <family val="2"/>
        <scheme val="minor"/>
      </rPr>
      <t>Register</t>
    </r>
    <r>
      <rPr>
        <sz val="11"/>
        <color theme="1"/>
        <rFont val="Calibri"/>
        <family val="2"/>
        <scheme val="minor"/>
      </rPr>
      <t xml:space="preserve"> serializers.py:29 urls.py:6 views.py:11 </t>
    </r>
    <r>
      <rPr>
        <b/>
        <sz val="11"/>
        <color theme="1"/>
        <rFont val="Calibri"/>
        <family val="2"/>
        <scheme val="minor"/>
      </rPr>
      <t>Profile</t>
    </r>
    <r>
      <rPr>
        <sz val="11"/>
        <color theme="1"/>
        <rFont val="Calibri"/>
        <family val="2"/>
        <scheme val="minor"/>
      </rPr>
      <t xml:space="preserve"> models.py:7 serializers.py:6 urls.py:8 views.py:88 </t>
    </r>
    <r>
      <rPr>
        <b/>
        <sz val="11"/>
        <color theme="1"/>
        <rFont val="Calibri"/>
        <family val="2"/>
        <scheme val="minor"/>
      </rPr>
      <t>LoadImage</t>
    </r>
    <r>
      <rPr>
        <sz val="11"/>
        <color theme="1"/>
        <rFont val="Calibri"/>
        <family val="2"/>
        <scheme val="minor"/>
      </rPr>
      <t xml:space="preserve"> models.py: 11 serializers.py:7 urls.py:8 views.py:62 </t>
    </r>
    <r>
      <rPr>
        <b/>
        <sz val="11"/>
        <color theme="1"/>
        <rFont val="Calibri"/>
        <family val="2"/>
        <scheme val="minor"/>
      </rPr>
      <t>primerApp</t>
    </r>
    <r>
      <rPr>
        <sz val="11"/>
        <color theme="1"/>
        <rFont val="Calibri"/>
        <family val="2"/>
        <scheme val="minor"/>
      </rPr>
      <t xml:space="preserve"> settings.py:10 urls.py:7 </t>
    </r>
    <r>
      <rPr>
        <b/>
        <sz val="11"/>
        <color theme="1"/>
        <rFont val="Calibri"/>
        <family val="2"/>
        <scheme val="minor"/>
      </rPr>
      <t xml:space="preserve">primerComponente </t>
    </r>
    <r>
      <rPr>
        <sz val="11"/>
        <color theme="1"/>
        <rFont val="Calibri"/>
        <family val="2"/>
        <scheme val="minor"/>
      </rPr>
      <t>models.py:6 views.py:50  serializers.py:6  urls.py:7</t>
    </r>
  </si>
  <si>
    <t>Regado de planta automático</t>
  </si>
  <si>
    <t xml:space="preserve">Se leyeron datos de sensores para determinar el estado de la planta y cuando esta debia regarse </t>
  </si>
  <si>
    <t>4 dias</t>
  </si>
  <si>
    <t>C++ Arduino</t>
  </si>
  <si>
    <t>Main.py: 185 Calculos.py:134 Graficas.py: 46</t>
  </si>
  <si>
    <t>Calculadora de Estadistica</t>
  </si>
  <si>
    <t>Se creo una calculadora para operaciones estadisticas como el calculo de la media, mediana, moda, desviación estandar, desviación media y la generacion de graficas</t>
  </si>
  <si>
    <t>2 meses</t>
  </si>
  <si>
    <t xml:space="preserve">Python </t>
  </si>
  <si>
    <t>Resolución al problema de comensales</t>
  </si>
  <si>
    <t>Problema dejado en programación concurrente</t>
  </si>
  <si>
    <t>1 dia</t>
  </si>
  <si>
    <t>Python</t>
  </si>
  <si>
    <t>Automata</t>
  </si>
  <si>
    <t>Automata para validar direcciones MAC y consultarlas en una base de datos .csv</t>
  </si>
  <si>
    <t>Main.py:79 Interfaz.ui: 124 Automata.txt:204</t>
  </si>
  <si>
    <t>Algoritmo genético para problema de aviones</t>
  </si>
  <si>
    <t>Dada una problemática sobre el centro de masa de un avión se solucionó a través de un algoritmo genético</t>
  </si>
  <si>
    <t>Main.py:450 Interfaz.ui: 616</t>
  </si>
  <si>
    <t>Identificador de Pan</t>
  </si>
  <si>
    <t>Con una red neuronal se identificara a que tipo de pan pertenece un pan</t>
  </si>
  <si>
    <t>No</t>
  </si>
  <si>
    <t>Proyecto</t>
  </si>
  <si>
    <t>Pantalla</t>
  </si>
  <si>
    <t>LOC</t>
  </si>
  <si>
    <t>costo = esfuerzo h / hombre</t>
  </si>
  <si>
    <t>costo cuando no te acuerdas = 4 * No Dias / No persona</t>
  </si>
  <si>
    <t>Personas</t>
  </si>
  <si>
    <t>Dias</t>
  </si>
  <si>
    <t>Identificador de Granos</t>
  </si>
  <si>
    <t>Automata Verdi</t>
  </si>
  <si>
    <t>horas</t>
  </si>
  <si>
    <t>Landing page generic</t>
  </si>
  <si>
    <t>Ordenamiento</t>
  </si>
  <si>
    <t>Costo*LOC</t>
  </si>
  <si>
    <t>Costo*Pantalla</t>
  </si>
  <si>
    <t>Estancia I Countdown</t>
  </si>
  <si>
    <t>Red neuronal de regresion lineal</t>
  </si>
  <si>
    <t>Backend para moviles</t>
  </si>
  <si>
    <t>Backend para monitoreo de ataques epilepticos</t>
  </si>
  <si>
    <t>Total horas</t>
  </si>
  <si>
    <t xml:space="preserve">AG Paquetes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</si>
</sst>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15" fontId="0" fillId="0" borderId="0" xfId="0" applyNumberFormat="1" applyAlignment="1">
      <alignment vertical="top" wrapText="1"/>
    </xf>
    <xf numFmtId="0" fontId="0" fillId="0" borderId="1" xfId="0" applyBorder="1"/>
    <xf numFmtId="0" fontId="0" fillId="0" borderId="1" xfId="0" applyBorder="1" applyAlignment="1">
      <alignment vertical="top" wrapText="1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vertical="top" wrapText="1"/>
    </xf>
    <xf numFmtId="0" fontId="0" fillId="0" borderId="1" xfId="0" applyFill="1" applyBorder="1"/>
    <xf numFmtId="0" fontId="0" fillId="0" borderId="1" xfId="0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2" borderId="1" xfId="0" applyFill="1" applyBorder="1"/>
    <xf numFmtId="0" fontId="0" fillId="0" borderId="0" xfId="0" applyFill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Lineas de codigo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3.4775643384553939E-2"/>
                  <c:y val="-7.1375579723711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Hoja2!$I$3:$I$18</c:f>
              <c:numCache>
                <c:formatCode>General</c:formatCode>
                <c:ptCount val="16"/>
                <c:pt idx="0">
                  <c:v>230</c:v>
                </c:pt>
                <c:pt idx="1">
                  <c:v>364</c:v>
                </c:pt>
                <c:pt idx="2">
                  <c:v>220</c:v>
                </c:pt>
                <c:pt idx="3">
                  <c:v>365</c:v>
                </c:pt>
                <c:pt idx="4">
                  <c:v>407</c:v>
                </c:pt>
                <c:pt idx="5">
                  <c:v>966</c:v>
                </c:pt>
                <c:pt idx="6">
                  <c:v>194</c:v>
                </c:pt>
                <c:pt idx="7">
                  <c:v>146</c:v>
                </c:pt>
                <c:pt idx="8">
                  <c:v>238</c:v>
                </c:pt>
                <c:pt idx="9">
                  <c:v>468</c:v>
                </c:pt>
                <c:pt idx="10">
                  <c:v>329</c:v>
                </c:pt>
                <c:pt idx="11">
                  <c:v>786</c:v>
                </c:pt>
                <c:pt idx="12">
                  <c:v>300</c:v>
                </c:pt>
                <c:pt idx="13">
                  <c:v>351</c:v>
                </c:pt>
                <c:pt idx="14">
                  <c:v>384</c:v>
                </c:pt>
                <c:pt idx="15">
                  <c:v>949</c:v>
                </c:pt>
              </c:numCache>
            </c:numRef>
          </c:xVal>
          <c:yVal>
            <c:numRef>
              <c:f>Hoja2!$J$3:$J$18</c:f>
              <c:numCache>
                <c:formatCode>General</c:formatCode>
                <c:ptCount val="16"/>
                <c:pt idx="0">
                  <c:v>1.3333333333333333</c:v>
                </c:pt>
                <c:pt idx="1">
                  <c:v>16</c:v>
                </c:pt>
                <c:pt idx="2">
                  <c:v>10</c:v>
                </c:pt>
                <c:pt idx="3">
                  <c:v>12</c:v>
                </c:pt>
                <c:pt idx="4">
                  <c:v>8</c:v>
                </c:pt>
                <c:pt idx="5">
                  <c:v>24</c:v>
                </c:pt>
                <c:pt idx="6">
                  <c:v>8</c:v>
                </c:pt>
                <c:pt idx="7">
                  <c:v>6.666666666666667</c:v>
                </c:pt>
                <c:pt idx="8">
                  <c:v>16</c:v>
                </c:pt>
                <c:pt idx="9">
                  <c:v>12</c:v>
                </c:pt>
                <c:pt idx="10">
                  <c:v>4</c:v>
                </c:pt>
                <c:pt idx="11">
                  <c:v>20</c:v>
                </c:pt>
                <c:pt idx="12">
                  <c:v>2</c:v>
                </c:pt>
                <c:pt idx="13">
                  <c:v>4</c:v>
                </c:pt>
                <c:pt idx="14">
                  <c:v>4</c:v>
                </c:pt>
                <c:pt idx="15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81-4432-BEAF-A4A3977B7ED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83478959"/>
        <c:axId val="1651771823"/>
      </c:scatterChart>
      <c:valAx>
        <c:axId val="1483478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771823"/>
        <c:crosses val="autoZero"/>
        <c:crossBetween val="midCat"/>
      </c:valAx>
      <c:valAx>
        <c:axId val="165177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47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Número</a:t>
            </a:r>
            <a:r>
              <a:rPr lang="en-US" baseline="0"/>
              <a:t> de pantallas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7.2272528433945755E-3"/>
                  <c:y val="-0.503696412948381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Hoja2!$D$3:$D$18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  <c:pt idx="14">
                  <c:v>5</c:v>
                </c:pt>
                <c:pt idx="15">
                  <c:v>5</c:v>
                </c:pt>
              </c:numCache>
            </c:numRef>
          </c:xVal>
          <c:yVal>
            <c:numRef>
              <c:f>Hoja2!$G$3:$G$18</c:f>
              <c:numCache>
                <c:formatCode>General</c:formatCode>
                <c:ptCount val="16"/>
                <c:pt idx="0">
                  <c:v>1.3333333333333333</c:v>
                </c:pt>
                <c:pt idx="1">
                  <c:v>16</c:v>
                </c:pt>
                <c:pt idx="2">
                  <c:v>10</c:v>
                </c:pt>
                <c:pt idx="3">
                  <c:v>12</c:v>
                </c:pt>
                <c:pt idx="4">
                  <c:v>8</c:v>
                </c:pt>
                <c:pt idx="5">
                  <c:v>24</c:v>
                </c:pt>
                <c:pt idx="6">
                  <c:v>8</c:v>
                </c:pt>
                <c:pt idx="7">
                  <c:v>6.666666666666667</c:v>
                </c:pt>
                <c:pt idx="8">
                  <c:v>16</c:v>
                </c:pt>
                <c:pt idx="9">
                  <c:v>12</c:v>
                </c:pt>
                <c:pt idx="10">
                  <c:v>4</c:v>
                </c:pt>
                <c:pt idx="11">
                  <c:v>20</c:v>
                </c:pt>
                <c:pt idx="12">
                  <c:v>2</c:v>
                </c:pt>
                <c:pt idx="13">
                  <c:v>4</c:v>
                </c:pt>
                <c:pt idx="14">
                  <c:v>4</c:v>
                </c:pt>
                <c:pt idx="15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83-4D2C-9048-4C8D428D87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53301136"/>
        <c:axId val="962565360"/>
      </c:scatterChart>
      <c:valAx>
        <c:axId val="105330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565360"/>
        <c:crosses val="autoZero"/>
        <c:crossBetween val="midCat"/>
      </c:valAx>
      <c:valAx>
        <c:axId val="96256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30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268615</xdr:colOff>
      <xdr:row>8</xdr:row>
      <xdr:rowOff>101286</xdr:rowOff>
    </xdr:from>
    <xdr:to>
      <xdr:col>16</xdr:col>
      <xdr:colOff>248364</xdr:colOff>
      <xdr:row>22</xdr:row>
      <xdr:rowOff>27764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68222E3-025F-1C26-DE15-F16EDBFEB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694611</xdr:colOff>
      <xdr:row>23</xdr:row>
      <xdr:rowOff>99267</xdr:rowOff>
    </xdr:from>
    <xdr:to>
      <xdr:col>6</xdr:col>
      <xdr:colOff>173652</xdr:colOff>
      <xdr:row>38</xdr:row>
      <xdr:rowOff>121039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D92715B-F20E-8E6F-B19D-C74E99BE83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26A49-B304-4EEC-B231-BE4EA2746EA0}">
  <dimension ref="A1:I11"/>
  <sheetViews>
    <sheetView zoomScale="69" workbookViewId="0">
      <selection activeCell="H6" sqref="H6"/>
    </sheetView>
  </sheetViews>
  <sheetFormatPr baseColWidth="10" defaultRowHeight="14.5" x14ac:dyDescent="0.35"/>
  <cols>
    <col min="1" max="1" width="4.453125" style="2" customWidth="1"/>
    <col min="2" max="2" width="17.7265625" style="2" customWidth="1"/>
    <col min="3" max="3" width="33.26953125" style="2" customWidth="1"/>
    <col min="4" max="7" width="10.81640625" style="2"/>
    <col min="8" max="8" width="40.453125" style="2" customWidth="1"/>
  </cols>
  <sheetData>
    <row r="1" spans="1:9" ht="29" x14ac:dyDescent="0.35">
      <c r="B1" s="2" t="s">
        <v>0</v>
      </c>
      <c r="C1" s="2" t="s">
        <v>5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6</v>
      </c>
      <c r="I1" s="2" t="s">
        <v>16</v>
      </c>
    </row>
    <row r="2" spans="1:9" ht="43.5" customHeight="1" x14ac:dyDescent="0.35">
      <c r="A2" s="2">
        <v>1</v>
      </c>
      <c r="B2" s="2" t="s">
        <v>7</v>
      </c>
      <c r="C2" s="2" t="s">
        <v>8</v>
      </c>
      <c r="D2" s="2" t="s">
        <v>9</v>
      </c>
      <c r="E2" s="2" t="s">
        <v>10</v>
      </c>
      <c r="F2" s="2">
        <v>2</v>
      </c>
      <c r="G2" s="2">
        <v>1</v>
      </c>
      <c r="H2" s="2" t="s">
        <v>11</v>
      </c>
      <c r="I2">
        <f>105+59</f>
        <v>164</v>
      </c>
    </row>
    <row r="3" spans="1:9" ht="116" x14ac:dyDescent="0.35">
      <c r="A3" s="2">
        <v>2</v>
      </c>
      <c r="B3" s="2" t="s">
        <v>12</v>
      </c>
      <c r="C3" s="2" t="s">
        <v>13</v>
      </c>
      <c r="D3" s="2" t="s">
        <v>14</v>
      </c>
      <c r="E3" s="2" t="s">
        <v>15</v>
      </c>
      <c r="F3" s="2">
        <v>1</v>
      </c>
      <c r="G3" s="2">
        <v>4</v>
      </c>
      <c r="H3" s="2" t="s">
        <v>17</v>
      </c>
      <c r="I3">
        <f>7+8+20+29+11+6+7+6+8+88+11+7+8+62+10+7+6+50+6+7</f>
        <v>364</v>
      </c>
    </row>
    <row r="4" spans="1:9" ht="43.5" x14ac:dyDescent="0.35">
      <c r="A4" s="2">
        <v>3</v>
      </c>
      <c r="B4" s="2" t="s">
        <v>18</v>
      </c>
      <c r="C4" s="2" t="s">
        <v>19</v>
      </c>
      <c r="D4" s="2" t="s">
        <v>20</v>
      </c>
      <c r="E4" s="2" t="s">
        <v>21</v>
      </c>
      <c r="F4" s="2">
        <v>2</v>
      </c>
      <c r="G4" s="2">
        <v>1</v>
      </c>
      <c r="H4" s="1">
        <v>220</v>
      </c>
      <c r="I4">
        <v>220</v>
      </c>
    </row>
    <row r="5" spans="1:9" ht="72.5" x14ac:dyDescent="0.35">
      <c r="A5" s="2">
        <v>4</v>
      </c>
      <c r="B5" s="2" t="s">
        <v>23</v>
      </c>
      <c r="C5" s="2" t="s">
        <v>24</v>
      </c>
      <c r="D5" s="2" t="s">
        <v>25</v>
      </c>
      <c r="E5" s="2" t="s">
        <v>26</v>
      </c>
      <c r="F5" s="2">
        <v>3</v>
      </c>
      <c r="G5" s="2">
        <v>1</v>
      </c>
      <c r="H5" s="2" t="s">
        <v>22</v>
      </c>
      <c r="I5">
        <f>185+134+46</f>
        <v>365</v>
      </c>
    </row>
    <row r="6" spans="1:9" ht="43.5" x14ac:dyDescent="0.35">
      <c r="A6" s="2">
        <v>5</v>
      </c>
      <c r="B6" s="2" t="s">
        <v>27</v>
      </c>
      <c r="C6" s="2" t="s">
        <v>28</v>
      </c>
      <c r="D6" s="2" t="s">
        <v>29</v>
      </c>
      <c r="E6" s="2" t="s">
        <v>30</v>
      </c>
      <c r="F6" s="2">
        <v>3</v>
      </c>
      <c r="G6" s="2">
        <v>1</v>
      </c>
      <c r="H6" s="2">
        <v>148</v>
      </c>
      <c r="I6">
        <v>148</v>
      </c>
    </row>
    <row r="7" spans="1:9" ht="43.5" x14ac:dyDescent="0.35">
      <c r="A7" s="2">
        <v>6</v>
      </c>
      <c r="B7" s="2" t="s">
        <v>31</v>
      </c>
      <c r="C7" s="2" t="s">
        <v>32</v>
      </c>
      <c r="D7" s="2" t="s">
        <v>9</v>
      </c>
      <c r="E7" s="2" t="s">
        <v>30</v>
      </c>
      <c r="F7" s="2">
        <v>1</v>
      </c>
      <c r="G7" s="2">
        <v>1</v>
      </c>
      <c r="H7" s="2" t="s">
        <v>33</v>
      </c>
      <c r="I7">
        <f>79+124+204</f>
        <v>407</v>
      </c>
    </row>
    <row r="8" spans="1:9" ht="58" x14ac:dyDescent="0.35">
      <c r="A8" s="2">
        <v>7</v>
      </c>
      <c r="B8" s="2" t="s">
        <v>34</v>
      </c>
      <c r="C8" s="2" t="s">
        <v>35</v>
      </c>
      <c r="D8" s="2" t="s">
        <v>14</v>
      </c>
      <c r="E8" s="2" t="s">
        <v>30</v>
      </c>
      <c r="F8" s="2">
        <v>1</v>
      </c>
      <c r="G8" s="2">
        <v>4</v>
      </c>
      <c r="H8" s="2" t="s">
        <v>36</v>
      </c>
      <c r="I8">
        <f>450+616</f>
        <v>1066</v>
      </c>
    </row>
    <row r="9" spans="1:9" ht="29" x14ac:dyDescent="0.35">
      <c r="A9" s="2">
        <v>8</v>
      </c>
      <c r="B9" s="2" t="s">
        <v>37</v>
      </c>
      <c r="C9" s="2" t="s">
        <v>38</v>
      </c>
      <c r="D9" s="2" t="s">
        <v>14</v>
      </c>
      <c r="E9" s="2" t="s">
        <v>30</v>
      </c>
      <c r="F9" s="2">
        <v>3</v>
      </c>
      <c r="G9" s="2">
        <v>5</v>
      </c>
      <c r="H9" s="2">
        <v>146</v>
      </c>
      <c r="I9">
        <v>146</v>
      </c>
    </row>
    <row r="10" spans="1:9" x14ac:dyDescent="0.35">
      <c r="A10" s="2">
        <v>9</v>
      </c>
      <c r="B10" s="3"/>
    </row>
    <row r="11" spans="1:9" x14ac:dyDescent="0.35">
      <c r="A11" s="2">
        <v>10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DD5AE-FB2A-42F4-A333-5F13EF6857D0}">
  <dimension ref="A1:M25"/>
  <sheetViews>
    <sheetView tabSelected="1" topLeftCell="G1" zoomScale="40" zoomScaleNormal="40" workbookViewId="0">
      <selection activeCell="H24" sqref="H24"/>
    </sheetView>
  </sheetViews>
  <sheetFormatPr baseColWidth="10" defaultRowHeight="14.5" x14ac:dyDescent="0.35"/>
  <cols>
    <col min="2" max="2" width="5.54296875" style="14" customWidth="1"/>
    <col min="3" max="3" width="31.81640625" customWidth="1"/>
    <col min="4" max="6" width="8.1796875" customWidth="1"/>
    <col min="7" max="7" width="13.54296875" customWidth="1"/>
    <col min="10" max="10" width="9.1796875" customWidth="1"/>
  </cols>
  <sheetData>
    <row r="1" spans="1:13" x14ac:dyDescent="0.35">
      <c r="B1" s="7"/>
      <c r="C1" s="7"/>
      <c r="D1" s="7"/>
      <c r="E1" s="7"/>
      <c r="F1" s="7"/>
      <c r="G1" s="7"/>
      <c r="I1" s="7"/>
      <c r="J1" s="7"/>
    </row>
    <row r="2" spans="1:13" x14ac:dyDescent="0.35">
      <c r="B2" s="10" t="s">
        <v>39</v>
      </c>
      <c r="C2" s="4" t="s">
        <v>40</v>
      </c>
      <c r="D2" s="4" t="s">
        <v>41</v>
      </c>
      <c r="E2" s="4" t="s">
        <v>45</v>
      </c>
      <c r="F2" s="4" t="s">
        <v>46</v>
      </c>
      <c r="G2" s="4" t="s">
        <v>53</v>
      </c>
      <c r="H2" s="4" t="s">
        <v>49</v>
      </c>
      <c r="I2" s="4" t="s">
        <v>42</v>
      </c>
      <c r="J2" s="4" t="s">
        <v>52</v>
      </c>
      <c r="M2" t="s">
        <v>44</v>
      </c>
    </row>
    <row r="3" spans="1:13" ht="29" x14ac:dyDescent="0.35">
      <c r="B3" s="10">
        <v>1</v>
      </c>
      <c r="C3" s="5" t="s">
        <v>7</v>
      </c>
      <c r="D3" s="5">
        <v>1</v>
      </c>
      <c r="E3" s="5">
        <v>3</v>
      </c>
      <c r="F3" s="5">
        <v>1</v>
      </c>
      <c r="G3" s="4">
        <f>4*F3/E3</f>
        <v>1.3333333333333333</v>
      </c>
      <c r="H3" s="4">
        <f>F3*4</f>
        <v>4</v>
      </c>
      <c r="I3" s="4">
        <v>230</v>
      </c>
      <c r="J3" s="4">
        <f>4*F3/E3</f>
        <v>1.3333333333333333</v>
      </c>
      <c r="M3" t="s">
        <v>43</v>
      </c>
    </row>
    <row r="4" spans="1:13" x14ac:dyDescent="0.35">
      <c r="B4" s="10">
        <v>2</v>
      </c>
      <c r="C4" s="5" t="s">
        <v>12</v>
      </c>
      <c r="D4" s="5">
        <v>4</v>
      </c>
      <c r="E4" s="5">
        <v>1</v>
      </c>
      <c r="F4" s="5">
        <v>4</v>
      </c>
      <c r="G4" s="4">
        <f t="shared" ref="G4:G19" si="0">4*F4/E4</f>
        <v>16</v>
      </c>
      <c r="H4" s="4">
        <f t="shared" ref="H4:H19" si="1">F4*4</f>
        <v>16</v>
      </c>
      <c r="I4" s="4">
        <v>364</v>
      </c>
      <c r="J4" s="4">
        <f t="shared" ref="J4:J19" si="2">4*F4/E4</f>
        <v>16</v>
      </c>
    </row>
    <row r="5" spans="1:13" x14ac:dyDescent="0.35">
      <c r="B5" s="10">
        <v>3</v>
      </c>
      <c r="C5" s="5" t="s">
        <v>18</v>
      </c>
      <c r="D5" s="5">
        <v>1</v>
      </c>
      <c r="E5" s="5">
        <v>2</v>
      </c>
      <c r="F5" s="5">
        <v>5</v>
      </c>
      <c r="G5" s="4">
        <f t="shared" si="0"/>
        <v>10</v>
      </c>
      <c r="H5" s="4">
        <f t="shared" si="1"/>
        <v>20</v>
      </c>
      <c r="I5" s="4">
        <v>220</v>
      </c>
      <c r="J5" s="4">
        <f t="shared" si="2"/>
        <v>10</v>
      </c>
    </row>
    <row r="6" spans="1:13" x14ac:dyDescent="0.35">
      <c r="B6" s="10">
        <v>4</v>
      </c>
      <c r="C6" s="5" t="s">
        <v>23</v>
      </c>
      <c r="D6" s="5">
        <v>1</v>
      </c>
      <c r="E6" s="5">
        <v>1</v>
      </c>
      <c r="F6" s="5">
        <v>3</v>
      </c>
      <c r="G6" s="4">
        <f t="shared" si="0"/>
        <v>12</v>
      </c>
      <c r="H6" s="4">
        <f t="shared" si="1"/>
        <v>12</v>
      </c>
      <c r="I6" s="4">
        <f>185+134+46</f>
        <v>365</v>
      </c>
      <c r="J6" s="4">
        <f t="shared" si="2"/>
        <v>12</v>
      </c>
    </row>
    <row r="7" spans="1:13" x14ac:dyDescent="0.35">
      <c r="A7" s="14"/>
      <c r="B7" s="10">
        <v>5</v>
      </c>
      <c r="C7" s="11" t="s">
        <v>31</v>
      </c>
      <c r="D7" s="11">
        <v>1</v>
      </c>
      <c r="E7" s="11">
        <v>1</v>
      </c>
      <c r="F7" s="11">
        <v>2</v>
      </c>
      <c r="G7" s="10">
        <f t="shared" si="0"/>
        <v>8</v>
      </c>
      <c r="H7" s="10">
        <f t="shared" si="1"/>
        <v>8</v>
      </c>
      <c r="I7" s="10">
        <f>79+124+204</f>
        <v>407</v>
      </c>
      <c r="J7" s="10">
        <f t="shared" si="2"/>
        <v>8</v>
      </c>
    </row>
    <row r="8" spans="1:13" ht="29" x14ac:dyDescent="0.35">
      <c r="B8" s="10">
        <v>6</v>
      </c>
      <c r="C8" s="12" t="s">
        <v>34</v>
      </c>
      <c r="D8" s="12">
        <v>5</v>
      </c>
      <c r="E8" s="12">
        <v>1</v>
      </c>
      <c r="F8" s="12">
        <v>6</v>
      </c>
      <c r="G8" s="13">
        <f t="shared" si="0"/>
        <v>24</v>
      </c>
      <c r="H8" s="13">
        <f t="shared" si="1"/>
        <v>24</v>
      </c>
      <c r="I8" s="13">
        <f>450+516</f>
        <v>966</v>
      </c>
      <c r="J8" s="13">
        <f t="shared" si="2"/>
        <v>24</v>
      </c>
      <c r="L8" t="s">
        <v>58</v>
      </c>
      <c r="M8">
        <f>SUM(H8,H14,H18)</f>
        <v>68</v>
      </c>
    </row>
    <row r="9" spans="1:13" x14ac:dyDescent="0.35">
      <c r="B9" s="10">
        <v>7</v>
      </c>
      <c r="C9" s="11" t="s">
        <v>37</v>
      </c>
      <c r="D9" s="11">
        <v>5</v>
      </c>
      <c r="E9" s="11">
        <v>2</v>
      </c>
      <c r="F9" s="11">
        <v>4</v>
      </c>
      <c r="G9" s="10">
        <f t="shared" si="0"/>
        <v>8</v>
      </c>
      <c r="H9" s="10">
        <f t="shared" si="1"/>
        <v>16</v>
      </c>
      <c r="I9" s="10">
        <v>194</v>
      </c>
      <c r="J9" s="10">
        <f t="shared" si="2"/>
        <v>8</v>
      </c>
    </row>
    <row r="10" spans="1:13" x14ac:dyDescent="0.35">
      <c r="B10" s="10">
        <v>8</v>
      </c>
      <c r="C10" s="5" t="s">
        <v>47</v>
      </c>
      <c r="D10" s="5">
        <v>5</v>
      </c>
      <c r="E10" s="5">
        <v>3</v>
      </c>
      <c r="F10" s="5">
        <v>5</v>
      </c>
      <c r="G10" s="4">
        <f t="shared" si="0"/>
        <v>6.666666666666667</v>
      </c>
      <c r="H10" s="4">
        <f t="shared" si="1"/>
        <v>20</v>
      </c>
      <c r="I10" s="4">
        <v>146</v>
      </c>
      <c r="J10" s="4">
        <f t="shared" si="2"/>
        <v>6.666666666666667</v>
      </c>
    </row>
    <row r="11" spans="1:13" x14ac:dyDescent="0.35">
      <c r="B11" s="10">
        <v>9</v>
      </c>
      <c r="C11" s="4" t="s">
        <v>48</v>
      </c>
      <c r="D11" s="4">
        <v>1</v>
      </c>
      <c r="E11" s="4">
        <v>1</v>
      </c>
      <c r="F11" s="4">
        <v>4</v>
      </c>
      <c r="G11" s="4">
        <f t="shared" si="0"/>
        <v>16</v>
      </c>
      <c r="H11" s="4">
        <f t="shared" si="1"/>
        <v>16</v>
      </c>
      <c r="I11" s="4">
        <v>238</v>
      </c>
      <c r="J11" s="4">
        <f t="shared" si="2"/>
        <v>16</v>
      </c>
    </row>
    <row r="12" spans="1:13" x14ac:dyDescent="0.35">
      <c r="B12" s="10">
        <v>10</v>
      </c>
      <c r="C12" s="11" t="s">
        <v>59</v>
      </c>
      <c r="D12" s="11">
        <v>3</v>
      </c>
      <c r="E12" s="11">
        <v>1</v>
      </c>
      <c r="F12" s="11">
        <v>3</v>
      </c>
      <c r="G12" s="10">
        <f t="shared" si="0"/>
        <v>12</v>
      </c>
      <c r="H12" s="10">
        <f t="shared" si="1"/>
        <v>12</v>
      </c>
      <c r="I12" s="10">
        <v>468</v>
      </c>
      <c r="J12" s="10">
        <f t="shared" si="2"/>
        <v>12</v>
      </c>
    </row>
    <row r="13" spans="1:13" x14ac:dyDescent="0.35">
      <c r="B13" s="10">
        <v>11</v>
      </c>
      <c r="C13" s="5" t="s">
        <v>51</v>
      </c>
      <c r="D13" s="5">
        <v>1</v>
      </c>
      <c r="E13" s="5">
        <v>2</v>
      </c>
      <c r="F13" s="5">
        <v>2</v>
      </c>
      <c r="G13" s="4">
        <f t="shared" si="0"/>
        <v>4</v>
      </c>
      <c r="H13" s="4">
        <f t="shared" si="1"/>
        <v>8</v>
      </c>
      <c r="I13" s="4">
        <v>329</v>
      </c>
      <c r="J13" s="4">
        <f>4*F13/E13</f>
        <v>4</v>
      </c>
    </row>
    <row r="14" spans="1:13" x14ac:dyDescent="0.35">
      <c r="B14" s="10">
        <v>12</v>
      </c>
      <c r="C14" s="12" t="s">
        <v>50</v>
      </c>
      <c r="D14" s="12">
        <v>4</v>
      </c>
      <c r="E14" s="12">
        <v>1</v>
      </c>
      <c r="F14" s="12">
        <v>5</v>
      </c>
      <c r="G14" s="13">
        <f t="shared" si="0"/>
        <v>20</v>
      </c>
      <c r="H14" s="13">
        <f t="shared" si="1"/>
        <v>20</v>
      </c>
      <c r="I14" s="13">
        <v>786</v>
      </c>
      <c r="J14" s="13">
        <f t="shared" si="2"/>
        <v>20</v>
      </c>
    </row>
    <row r="15" spans="1:13" x14ac:dyDescent="0.35">
      <c r="B15" s="10">
        <v>13</v>
      </c>
      <c r="C15" s="5" t="s">
        <v>54</v>
      </c>
      <c r="D15" s="5">
        <v>2</v>
      </c>
      <c r="E15" s="5">
        <v>4</v>
      </c>
      <c r="F15" s="5">
        <v>2</v>
      </c>
      <c r="G15" s="4">
        <f t="shared" si="0"/>
        <v>2</v>
      </c>
      <c r="H15" s="4">
        <f t="shared" si="1"/>
        <v>8</v>
      </c>
      <c r="I15" s="4">
        <v>300</v>
      </c>
      <c r="J15" s="4">
        <f t="shared" si="2"/>
        <v>2</v>
      </c>
    </row>
    <row r="16" spans="1:13" x14ac:dyDescent="0.35">
      <c r="B16" s="10">
        <v>14</v>
      </c>
      <c r="C16" s="5" t="s">
        <v>55</v>
      </c>
      <c r="D16" s="5">
        <v>1</v>
      </c>
      <c r="E16" s="5">
        <v>2</v>
      </c>
      <c r="F16" s="5">
        <v>2</v>
      </c>
      <c r="G16" s="4">
        <f t="shared" si="0"/>
        <v>4</v>
      </c>
      <c r="H16" s="4">
        <f t="shared" si="1"/>
        <v>8</v>
      </c>
      <c r="I16" s="4">
        <f>229+122</f>
        <v>351</v>
      </c>
      <c r="J16" s="4">
        <f t="shared" si="2"/>
        <v>4</v>
      </c>
    </row>
    <row r="17" spans="2:10" x14ac:dyDescent="0.35">
      <c r="B17" s="10">
        <v>15</v>
      </c>
      <c r="C17" s="5" t="s">
        <v>56</v>
      </c>
      <c r="D17" s="5">
        <v>5</v>
      </c>
      <c r="E17" s="5">
        <v>1</v>
      </c>
      <c r="F17" s="5">
        <v>1</v>
      </c>
      <c r="G17" s="4">
        <f t="shared" si="0"/>
        <v>4</v>
      </c>
      <c r="H17" s="4">
        <f t="shared" si="1"/>
        <v>4</v>
      </c>
      <c r="I17" s="5">
        <f>2887-2475-28</f>
        <v>384</v>
      </c>
      <c r="J17" s="4">
        <f t="shared" si="2"/>
        <v>4</v>
      </c>
    </row>
    <row r="18" spans="2:10" ht="29" x14ac:dyDescent="0.35">
      <c r="B18" s="10">
        <v>16</v>
      </c>
      <c r="C18" s="12" t="s">
        <v>57</v>
      </c>
      <c r="D18" s="12">
        <v>5</v>
      </c>
      <c r="E18" s="12">
        <v>1</v>
      </c>
      <c r="F18" s="12">
        <v>6</v>
      </c>
      <c r="G18" s="13">
        <f>4*F18/E18</f>
        <v>24</v>
      </c>
      <c r="H18" s="13">
        <f>F18*4</f>
        <v>24</v>
      </c>
      <c r="I18" s="13">
        <f>3181-2075-129-28</f>
        <v>949</v>
      </c>
      <c r="J18" s="13">
        <f>4*F18/E18</f>
        <v>24</v>
      </c>
    </row>
    <row r="19" spans="2:10" x14ac:dyDescent="0.35">
      <c r="H19" s="6">
        <f>SUM(H3:H18)</f>
        <v>220</v>
      </c>
    </row>
    <row r="20" spans="2:10" x14ac:dyDescent="0.35">
      <c r="B20" s="15"/>
      <c r="C20" s="9"/>
      <c r="D20" s="9"/>
      <c r="E20" s="9"/>
      <c r="F20" s="9"/>
      <c r="G20" s="8"/>
      <c r="H20" s="6"/>
      <c r="I20" s="8"/>
      <c r="J20" s="8"/>
    </row>
    <row r="21" spans="2:10" x14ac:dyDescent="0.35">
      <c r="B21" s="15"/>
      <c r="C21" s="9"/>
      <c r="D21" s="9"/>
      <c r="E21" s="9"/>
      <c r="F21" s="9"/>
      <c r="G21" s="8"/>
      <c r="H21" s="6"/>
      <c r="I21" s="8"/>
      <c r="J21" s="8"/>
    </row>
    <row r="22" spans="2:10" x14ac:dyDescent="0.35">
      <c r="B22" s="15"/>
      <c r="C22" s="9"/>
      <c r="D22" s="9"/>
      <c r="E22" s="9"/>
      <c r="F22" s="9"/>
      <c r="G22" s="8"/>
      <c r="H22" s="6"/>
      <c r="I22" s="8"/>
      <c r="J22" s="8"/>
    </row>
    <row r="24" spans="2:10" x14ac:dyDescent="0.35">
      <c r="H24" s="8"/>
    </row>
    <row r="25" spans="2:10" x14ac:dyDescent="0.35">
      <c r="H25" s="8"/>
    </row>
  </sheetData>
  <mergeCells count="2">
    <mergeCell ref="B1:G1"/>
    <mergeCell ref="I1:J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Marisol Solis</dc:creator>
  <cp:lastModifiedBy>Marisol Solis</cp:lastModifiedBy>
  <dcterms:created xsi:type="dcterms:W3CDTF">2023-03-10T01:07:10Z</dcterms:created>
  <dcterms:modified xsi:type="dcterms:W3CDTF">2023-03-19T02:00:10Z</dcterms:modified>
</cp:coreProperties>
</file>