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1845" activeTab="1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<sst xmlns="http://schemas.openxmlformats.org/spreadsheetml/2006/main" count="83" uniqueCount="50">
  <si>
    <t>2024年度资金预算表(全年预算）</t>
  </si>
  <si>
    <t>制表部门：财务部门                         日期：2024年  年   1月  1 日</t>
  </si>
  <si>
    <t>序号</t>
  </si>
  <si>
    <r>
      <rPr>
        <b/>
        <sz val="26"/>
        <color theme="8" tint="0.799981688894314"/>
        <rFont val="宋体"/>
        <charset val="134"/>
      </rPr>
      <t>项</t>
    </r>
    <r>
      <rPr>
        <b/>
        <sz val="26"/>
        <color rgb="FFCCFFFF"/>
        <rFont val="宋体"/>
        <charset val="134"/>
      </rPr>
      <t xml:space="preserve">      </t>
    </r>
    <r>
      <rPr>
        <b/>
        <sz val="26"/>
        <color theme="8" tint="0.799981688894314"/>
        <rFont val="宋体"/>
        <charset val="134"/>
      </rPr>
      <t>目</t>
    </r>
  </si>
  <si>
    <t>20xx年
预算</t>
  </si>
  <si>
    <t>1月预算</t>
  </si>
  <si>
    <t>2月预算</t>
  </si>
  <si>
    <t>3月预算</t>
  </si>
  <si>
    <t>4月预算</t>
  </si>
  <si>
    <t>5月预算</t>
  </si>
  <si>
    <t>6月预算</t>
  </si>
  <si>
    <t>7月预算</t>
  </si>
  <si>
    <t>8月预算</t>
  </si>
  <si>
    <t>9月预算</t>
  </si>
  <si>
    <t>10月预算</t>
  </si>
  <si>
    <t>11月预算</t>
  </si>
  <si>
    <t>12月预算</t>
  </si>
  <si>
    <t>一、期初货币资金</t>
  </si>
  <si>
    <t>二、本期资金增加</t>
  </si>
  <si>
    <r>
      <rPr>
        <sz val="18"/>
        <color theme="8" tint="-0.499984740745262"/>
        <rFont val="Times New Roman"/>
        <charset val="134"/>
      </rPr>
      <t>​​</t>
    </r>
    <r>
      <rPr>
        <sz val="18"/>
        <color theme="8" tint="-0.499984740745262"/>
        <rFont val="宋体"/>
        <charset val="134"/>
      </rPr>
      <t>钛材销售收入回款</t>
    </r>
    <r>
      <rPr>
        <sz val="18"/>
        <color theme="8" tint="-0.499984740745262"/>
        <rFont val="Times New Roman"/>
        <charset val="134"/>
      </rPr>
      <t>​</t>
    </r>
  </si>
  <si>
    <t>军工/航天航空订单</t>
  </si>
  <si>
    <t>民营工业订单</t>
  </si>
  <si>
    <t>加工费收入</t>
  </si>
  <si>
    <t>政府专项补贴到账</t>
  </si>
  <si>
    <t>融资款项到账</t>
  </si>
  <si>
    <t>废钛回收变现收入</t>
  </si>
  <si>
    <t>其他经营收入</t>
  </si>
  <si>
    <t>三、本期资金减少</t>
  </si>
  <si>
    <t>海绵钛采购付款</t>
  </si>
  <si>
    <t>能源动力支出</t>
  </si>
  <si>
    <t>生产人工成本</t>
  </si>
  <si>
    <t>设备维护与环保支出</t>
  </si>
  <si>
    <t>税费支付</t>
  </si>
  <si>
    <t>融资还本付息</t>
  </si>
  <si>
    <t>重型设备采购</t>
  </si>
  <si>
    <t>军工生产线投入</t>
  </si>
  <si>
    <t>研发项目垫资</t>
  </si>
  <si>
    <t>销售履约保证金</t>
  </si>
  <si>
    <t>存货资金占用</t>
  </si>
  <si>
    <t>四、本期资金增减净值</t>
  </si>
  <si>
    <t>五、期末货币资金</t>
  </si>
  <si>
    <r>
      <t>项</t>
    </r>
    <r>
      <rPr>
        <b/>
        <sz val="28"/>
        <color rgb="FFCCFFFF"/>
        <rFont val="宋体"/>
        <charset val="134"/>
      </rPr>
      <t xml:space="preserve">      </t>
    </r>
    <r>
      <rPr>
        <b/>
        <sz val="28"/>
        <color theme="8" tint="0.799981688894314"/>
        <rFont val="宋体"/>
        <charset val="134"/>
      </rPr>
      <t>目</t>
    </r>
  </si>
  <si>
    <t>2024年预算</t>
  </si>
  <si>
    <t>期初货币资金</t>
  </si>
  <si>
    <t>本期资金增加</t>
  </si>
  <si>
    <t>钛材销售收入回款</t>
  </si>
  <si>
    <t>本期资金减少</t>
  </si>
  <si>
    <t>本期资金增减净值</t>
  </si>
  <si>
    <t>期末货币资金</t>
  </si>
  <si>
    <t>D1+D23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</si>
</sst>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_ ;_ * \-#,##0.0_ ;_ * &quot;-&quot;??_ ;_ @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54"/>
      <color theme="8" tint="-0.249977111117893"/>
      <name val="宋体"/>
      <charset val="134"/>
    </font>
    <font>
      <b/>
      <sz val="20"/>
      <color theme="8" tint="-0.249977111117893"/>
      <name val="宋体"/>
      <charset val="134"/>
    </font>
    <font>
      <b/>
      <sz val="28"/>
      <color theme="8" tint="0.799981688894314"/>
      <name val="宋体"/>
      <charset val="134"/>
    </font>
    <font>
      <b/>
      <sz val="28"/>
      <color theme="9" tint="0.799981688894314"/>
      <name val="宋体"/>
      <charset val="134"/>
    </font>
    <font>
      <sz val="18"/>
      <color theme="8" tint="-0.499984740745262"/>
      <name val="宋体"/>
      <charset val="134"/>
    </font>
    <font>
      <sz val="10.5"/>
      <color theme="1"/>
      <name val="Segoe UI"/>
      <charset val="134"/>
    </font>
    <font>
      <sz val="20"/>
      <color theme="1"/>
      <name val="Segoe UI"/>
      <charset val="134"/>
    </font>
    <font>
      <sz val="18"/>
      <color theme="1"/>
      <name val="Segoe UI"/>
      <charset val="134"/>
    </font>
    <font>
      <sz val="20"/>
      <name val="Segoe UI"/>
      <charset val="134"/>
    </font>
    <font>
      <sz val="22"/>
      <color theme="1"/>
      <name val="宋体"/>
      <charset val="134"/>
      <scheme val="minor"/>
    </font>
    <font>
      <sz val="26"/>
      <color theme="8" tint="0.799981688894314"/>
      <name val="宋体"/>
      <charset val="134"/>
    </font>
    <font>
      <b/>
      <sz val="26"/>
      <color theme="8" tint="0.799981688894314"/>
      <name val="宋体"/>
      <charset val="134"/>
    </font>
    <font>
      <b/>
      <sz val="26"/>
      <color theme="9" tint="0.799981688894314"/>
      <name val="宋体"/>
      <charset val="134"/>
    </font>
    <font>
      <b/>
      <sz val="26"/>
      <name val="宋体"/>
      <charset val="0"/>
    </font>
    <font>
      <sz val="18"/>
      <color theme="8" tint="-0.499984740745262"/>
      <name val="Times New Roman"/>
      <charset val="134"/>
    </font>
    <font>
      <b/>
      <sz val="26"/>
      <name val="宋体"/>
      <charset val="134"/>
    </font>
    <font>
      <b/>
      <sz val="26"/>
      <color rgb="FFFF000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26"/>
      <color rgb="FFCCFFFF"/>
      <name val="宋体"/>
      <charset val="134"/>
    </font>
    <font>
      <b/>
      <sz val="28"/>
      <color rgb="FFCCFFFF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9" fillId="11" borderId="9" applyNumberFormat="0" applyAlignment="0" applyProtection="0">
      <alignment vertical="center"/>
    </xf>
    <xf numFmtId="0" fontId="30" fillId="12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3" borderId="0" xfId="51" applyFont="1" applyFill="1" applyAlignment="1">
      <alignment horizontal="center" vertical="center"/>
    </xf>
    <xf numFmtId="0" fontId="3" fillId="2" borderId="0" xfId="51" applyFont="1" applyFill="1" applyAlignment="1">
      <alignment horizontal="center" vertical="center"/>
    </xf>
    <xf numFmtId="0" fontId="4" fillId="4" borderId="1" xfId="51" applyFont="1" applyFill="1" applyBorder="1" applyAlignment="1">
      <alignment horizontal="center" vertical="center"/>
    </xf>
    <xf numFmtId="0" fontId="4" fillId="4" borderId="1" xfId="50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6" fillId="0" borderId="1" xfId="5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4" fontId="8" fillId="5" borderId="2" xfId="0" applyNumberFormat="1" applyFont="1" applyFill="1" applyBorder="1" applyAlignment="1">
      <alignment horizontal="center" vertical="center" wrapText="1"/>
    </xf>
    <xf numFmtId="4" fontId="8" fillId="6" borderId="2" xfId="0" applyNumberFormat="1" applyFont="1" applyFill="1" applyBorder="1" applyAlignment="1">
      <alignment horizontal="center" vertical="center" wrapText="1"/>
    </xf>
    <xf numFmtId="4" fontId="9" fillId="6" borderId="2" xfId="0" applyNumberFormat="1" applyFont="1" applyFill="1" applyBorder="1" applyAlignment="1">
      <alignment horizontal="center" vertical="center" wrapText="1"/>
    </xf>
    <xf numFmtId="4" fontId="10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7" borderId="1" xfId="51" applyFont="1" applyFill="1" applyBorder="1" applyAlignment="1">
      <alignment horizontal="center" vertical="center"/>
    </xf>
    <xf numFmtId="4" fontId="8" fillId="5" borderId="3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4" fontId="8" fillId="6" borderId="4" xfId="0" applyNumberFormat="1" applyFont="1" applyFill="1" applyBorder="1" applyAlignment="1">
      <alignment horizontal="center" vertical="center" wrapText="1"/>
    </xf>
    <xf numFmtId="4" fontId="8" fillId="5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4" fontId="8" fillId="5" borderId="5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2" fillId="4" borderId="1" xfId="51" applyFont="1" applyFill="1" applyBorder="1" applyAlignment="1">
      <alignment horizontal="center" vertical="center"/>
    </xf>
    <xf numFmtId="0" fontId="13" fillId="4" borderId="1" xfId="50" applyFont="1" applyFill="1" applyBorder="1" applyAlignment="1">
      <alignment horizontal="center" vertical="center"/>
    </xf>
    <xf numFmtId="0" fontId="14" fillId="4" borderId="1" xfId="49" applyFont="1" applyFill="1" applyBorder="1" applyAlignment="1">
      <alignment horizontal="center" vertical="center" wrapText="1"/>
    </xf>
    <xf numFmtId="0" fontId="13" fillId="4" borderId="1" xfId="49" applyFont="1" applyFill="1" applyBorder="1" applyAlignment="1">
      <alignment horizontal="center" vertical="center" wrapText="1"/>
    </xf>
    <xf numFmtId="176" fontId="15" fillId="8" borderId="1" xfId="51" applyNumberFormat="1" applyFont="1" applyFill="1" applyBorder="1" applyAlignment="1">
      <alignment horizontal="right" vertical="center"/>
    </xf>
    <xf numFmtId="0" fontId="6" fillId="0" borderId="1" xfId="51" applyFont="1" applyFill="1" applyBorder="1" applyAlignment="1">
      <alignment horizontal="left" vertical="center"/>
    </xf>
    <xf numFmtId="176" fontId="15" fillId="8" borderId="1" xfId="1" applyNumberFormat="1" applyFont="1" applyFill="1" applyBorder="1" applyAlignment="1">
      <alignment horizontal="right" vertical="center"/>
    </xf>
    <xf numFmtId="0" fontId="16" fillId="0" borderId="1" xfId="51" applyFont="1" applyFill="1" applyBorder="1" applyAlignment="1">
      <alignment horizontal="left" vertical="center"/>
    </xf>
    <xf numFmtId="176" fontId="15" fillId="0" borderId="1" xfId="51" applyNumberFormat="1" applyFont="1" applyFill="1" applyBorder="1" applyAlignment="1">
      <alignment horizontal="right" vertical="center"/>
    </xf>
    <xf numFmtId="0" fontId="17" fillId="0" borderId="1" xfId="51" applyFont="1" applyBorder="1">
      <alignment vertical="center"/>
    </xf>
    <xf numFmtId="0" fontId="6" fillId="2" borderId="1" xfId="51" applyFont="1" applyFill="1" applyBorder="1" applyAlignment="1">
      <alignment horizontal="left" vertical="center"/>
    </xf>
    <xf numFmtId="176" fontId="15" fillId="4" borderId="1" xfId="51" applyNumberFormat="1" applyFont="1" applyFill="1" applyBorder="1" applyAlignment="1">
      <alignment horizontal="right" vertical="center"/>
    </xf>
    <xf numFmtId="0" fontId="17" fillId="4" borderId="1" xfId="51" applyFont="1" applyFill="1" applyBorder="1">
      <alignment vertical="center"/>
    </xf>
    <xf numFmtId="176" fontId="18" fillId="8" borderId="1" xfId="1" applyNumberFormat="1" applyFont="1" applyFill="1" applyBorder="1" applyAlignment="1">
      <alignment horizontal="right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36068\Documents\WeChat Files\wxid_9urfevi3bc1c22\FileStorage\File\2025-07\&#20225;&#19994;&#30740;&#21457;&#36153;&#29992;&#39044;&#3163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7">
          <cell r="D17">
            <v>1363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P67"/>
  <sheetViews>
    <sheetView zoomScale="70" zoomScaleNormal="70" topLeftCell="B1" workbookViewId="0">
      <selection activeCell="D6" sqref="D6"/>
    </sheetView>
  </sheetViews>
  <sheetFormatPr defaultColWidth="9" defaultRowHeight="14.1"/>
  <cols>
    <col min="1" max="1" width="9" style="1"/>
    <col min="2" max="2" width="8.63063063063063" style="23" customWidth="1"/>
    <col min="3" max="3" width="32.3603603603604" style="23" customWidth="1"/>
    <col min="4" max="16" width="37.990990990991" style="23" customWidth="1"/>
    <col min="17" max="22" width="9" style="1"/>
  </cols>
  <sheetData>
    <row r="1" s="1" customFormat="1" ht="11" customHeight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ht="60" customHeight="1" spans="2:16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="1" customFormat="1" ht="35" customHeight="1" spans="2:16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" customHeight="1" spans="2:16">
      <c r="B4" s="24" t="s">
        <v>2</v>
      </c>
      <c r="C4" s="25" t="s">
        <v>3</v>
      </c>
      <c r="D4" s="26" t="s">
        <v>4</v>
      </c>
      <c r="E4" s="27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  <c r="K4" s="27" t="s">
        <v>11</v>
      </c>
      <c r="L4" s="27" t="s">
        <v>12</v>
      </c>
      <c r="M4" s="27" t="s">
        <v>13</v>
      </c>
      <c r="N4" s="27" t="s">
        <v>14</v>
      </c>
      <c r="O4" s="27" t="s">
        <v>15</v>
      </c>
      <c r="P4" s="27" t="s">
        <v>16</v>
      </c>
    </row>
    <row r="5" ht="23" customHeight="1" spans="2:16">
      <c r="B5" s="24"/>
      <c r="C5" s="25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ht="35" customHeight="1" spans="2:16">
      <c r="B6" s="9">
        <v>1</v>
      </c>
      <c r="C6" s="9" t="s">
        <v>17</v>
      </c>
      <c r="D6" s="28">
        <f>E6+F6+G6+H6+I6+J6+K6+L6+M6+N6+O6+P6</f>
        <v>86650234.5096</v>
      </c>
      <c r="E6" s="28">
        <v>7220852.8758</v>
      </c>
      <c r="F6" s="28">
        <f t="shared" ref="F6:P6" si="0">E29</f>
        <v>7220852.8758</v>
      </c>
      <c r="G6" s="28">
        <f t="shared" si="0"/>
        <v>7220852.8758</v>
      </c>
      <c r="H6" s="28">
        <f t="shared" si="0"/>
        <v>7220852.8758</v>
      </c>
      <c r="I6" s="28">
        <f t="shared" si="0"/>
        <v>7220852.8758</v>
      </c>
      <c r="J6" s="28">
        <f t="shared" si="0"/>
        <v>7220852.8758</v>
      </c>
      <c r="K6" s="28">
        <f t="shared" si="0"/>
        <v>7220852.8758</v>
      </c>
      <c r="L6" s="28">
        <f t="shared" si="0"/>
        <v>7220852.8758</v>
      </c>
      <c r="M6" s="28">
        <f t="shared" si="0"/>
        <v>7220852.8758</v>
      </c>
      <c r="N6" s="28">
        <f t="shared" si="0"/>
        <v>7220852.8758</v>
      </c>
      <c r="O6" s="28">
        <f t="shared" si="0"/>
        <v>7220852.8758</v>
      </c>
      <c r="P6" s="28">
        <f t="shared" si="0"/>
        <v>7220852.8758</v>
      </c>
    </row>
    <row r="7" ht="45" customHeight="1" spans="2:16">
      <c r="B7" s="9">
        <v>2</v>
      </c>
      <c r="C7" s="29" t="s">
        <v>18</v>
      </c>
      <c r="D7" s="30">
        <f>E7+F7+G7+H7+I7+J7+K7+L7+M7+N7+O7+P7</f>
        <v>0</v>
      </c>
      <c r="E7" s="30">
        <f t="shared" ref="E7:P7" si="1">SUM(E8:E15)</f>
        <v>0</v>
      </c>
      <c r="F7" s="30">
        <f t="shared" si="1"/>
        <v>0</v>
      </c>
      <c r="G7" s="30">
        <f t="shared" si="1"/>
        <v>0</v>
      </c>
      <c r="H7" s="30">
        <f t="shared" si="1"/>
        <v>0</v>
      </c>
      <c r="I7" s="30">
        <f t="shared" si="1"/>
        <v>0</v>
      </c>
      <c r="J7" s="30">
        <f t="shared" si="1"/>
        <v>0</v>
      </c>
      <c r="K7" s="30">
        <f t="shared" si="1"/>
        <v>0</v>
      </c>
      <c r="L7" s="30">
        <f t="shared" si="1"/>
        <v>0</v>
      </c>
      <c r="M7" s="30">
        <f t="shared" si="1"/>
        <v>0</v>
      </c>
      <c r="N7" s="30">
        <f t="shared" si="1"/>
        <v>0</v>
      </c>
      <c r="O7" s="30">
        <f t="shared" si="1"/>
        <v>0</v>
      </c>
      <c r="P7" s="30">
        <f t="shared" si="1"/>
        <v>0</v>
      </c>
    </row>
    <row r="8" ht="44" customHeight="1" spans="2:16">
      <c r="B8" s="9">
        <v>3</v>
      </c>
      <c r="C8" s="31" t="s">
        <v>19</v>
      </c>
      <c r="D8" s="32">
        <f>E8+F8+G8+H8+I8+J8+K8+L8+M8+N8+O8+P8</f>
        <v>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ht="44" customHeight="1" spans="2:16">
      <c r="B9" s="9">
        <v>4</v>
      </c>
      <c r="C9" s="29" t="s">
        <v>20</v>
      </c>
      <c r="D9" s="32">
        <f>E9+F9+G9+H9+I9+J9+K9+L9+M9+N9+O9+P9</f>
        <v>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ht="44" customHeight="1" spans="2:16">
      <c r="B10" s="9">
        <v>5</v>
      </c>
      <c r="C10" s="29" t="s">
        <v>21</v>
      </c>
      <c r="D10" s="32">
        <f>SUM(E10:P10)</f>
        <v>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ht="45" customHeight="1" spans="2:16">
      <c r="B11" s="9">
        <v>6</v>
      </c>
      <c r="C11" s="29" t="s">
        <v>22</v>
      </c>
      <c r="D11" s="32">
        <f>E11+F11+G11+H11+I11+J11+K11+L11+M11+N11+O11+P11</f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ht="42" customHeight="1" spans="2:16">
      <c r="B12" s="9">
        <v>7</v>
      </c>
      <c r="C12" s="29" t="s">
        <v>23</v>
      </c>
      <c r="D12" s="32">
        <f>E12+F12+G12+H12+I12+J12+K12+L12+M12+N12+O12+P12</f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ht="45" customHeight="1" spans="2:16">
      <c r="B13" s="9">
        <v>8</v>
      </c>
      <c r="C13" s="34" t="s">
        <v>24</v>
      </c>
      <c r="D13" s="35">
        <f>E13+F13+G13+H13+I13+J13+K13+L13+M13+N13+O13+P13</f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ht="41" customHeight="1" spans="2:16">
      <c r="B14" s="9">
        <v>9</v>
      </c>
      <c r="C14" s="29" t="s">
        <v>25</v>
      </c>
      <c r="D14" s="32">
        <f>E14+F14+G14+H14+I14+J14+K14+L14+M14+N14+O14+P14</f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ht="44" customHeight="1" spans="2:16">
      <c r="B15" s="9">
        <v>10</v>
      </c>
      <c r="C15" s="29" t="s">
        <v>26</v>
      </c>
      <c r="D15" s="32">
        <f>E15+F15+G15+H15+I15+J15+K15+L15+M15+N15+O15+P15</f>
        <v>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ht="42" customHeight="1" spans="2:16">
      <c r="B16" s="9">
        <v>11</v>
      </c>
      <c r="C16" s="29" t="s">
        <v>27</v>
      </c>
      <c r="D16" s="37">
        <f t="shared" ref="D16:D32" si="2">E16+F16+G16+H16+I16+J16+K16+L16+M16+N16+O16+P16</f>
        <v>0</v>
      </c>
      <c r="E16" s="37">
        <f t="shared" ref="E16:P16" si="3">SUM(E17:E27)</f>
        <v>0</v>
      </c>
      <c r="F16" s="37">
        <f t="shared" si="3"/>
        <v>0</v>
      </c>
      <c r="G16" s="37">
        <f t="shared" si="3"/>
        <v>0</v>
      </c>
      <c r="H16" s="37">
        <f t="shared" si="3"/>
        <v>0</v>
      </c>
      <c r="I16" s="37">
        <f t="shared" si="3"/>
        <v>0</v>
      </c>
      <c r="J16" s="37">
        <f t="shared" si="3"/>
        <v>0</v>
      </c>
      <c r="K16" s="37">
        <f t="shared" si="3"/>
        <v>0</v>
      </c>
      <c r="L16" s="37">
        <f t="shared" si="3"/>
        <v>0</v>
      </c>
      <c r="M16" s="37">
        <f t="shared" si="3"/>
        <v>0</v>
      </c>
      <c r="N16" s="37">
        <f t="shared" si="3"/>
        <v>0</v>
      </c>
      <c r="O16" s="37">
        <f t="shared" si="3"/>
        <v>0</v>
      </c>
      <c r="P16" s="37">
        <f t="shared" si="3"/>
        <v>0</v>
      </c>
    </row>
    <row r="17" ht="47" customHeight="1" spans="2:16">
      <c r="B17" s="9">
        <v>12</v>
      </c>
      <c r="C17" s="29" t="s">
        <v>28</v>
      </c>
      <c r="D17" s="32">
        <f t="shared" si="2"/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ht="53" customHeight="1" spans="2:16">
      <c r="B18" s="9">
        <v>13</v>
      </c>
      <c r="C18" s="29" t="s">
        <v>29</v>
      </c>
      <c r="D18" s="32">
        <f t="shared" si="2"/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ht="50" customHeight="1" spans="2:16">
      <c r="B19" s="9">
        <v>14</v>
      </c>
      <c r="C19" s="29" t="s">
        <v>30</v>
      </c>
      <c r="D19" s="32">
        <f t="shared" si="2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ht="50" customHeight="1" spans="2:16">
      <c r="B20" s="9">
        <v>15</v>
      </c>
      <c r="C20" s="29" t="s">
        <v>31</v>
      </c>
      <c r="D20" s="32">
        <f t="shared" si="2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ht="50" customHeight="1" spans="2:16">
      <c r="B21" s="9">
        <v>16</v>
      </c>
      <c r="C21" s="29" t="s">
        <v>32</v>
      </c>
      <c r="D21" s="32">
        <f t="shared" si="2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ht="50" customHeight="1" spans="2:16">
      <c r="B22" s="9">
        <v>17</v>
      </c>
      <c r="C22" s="29" t="s">
        <v>33</v>
      </c>
      <c r="D22" s="32">
        <f t="shared" si="2"/>
        <v>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ht="50" customHeight="1" spans="2:16">
      <c r="B23" s="9">
        <v>18</v>
      </c>
      <c r="C23" s="29" t="s">
        <v>34</v>
      </c>
      <c r="D23" s="32">
        <f t="shared" si="2"/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ht="50" customHeight="1" spans="2:16">
      <c r="B24" s="9">
        <v>19</v>
      </c>
      <c r="C24" s="29" t="s">
        <v>35</v>
      </c>
      <c r="D24" s="32">
        <f t="shared" si="2"/>
        <v>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ht="50" customHeight="1" spans="2:16">
      <c r="B25" s="9">
        <v>20</v>
      </c>
      <c r="C25" s="29" t="s">
        <v>36</v>
      </c>
      <c r="D25" s="32">
        <f t="shared" si="2"/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ht="50" customHeight="1" spans="2:16">
      <c r="B26" s="9">
        <v>21</v>
      </c>
      <c r="C26" s="29" t="s">
        <v>37</v>
      </c>
      <c r="D26" s="32">
        <f t="shared" si="2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ht="50" customHeight="1" spans="2:16">
      <c r="B27" s="9">
        <v>22</v>
      </c>
      <c r="C27" s="29" t="s">
        <v>38</v>
      </c>
      <c r="D27" s="32">
        <f t="shared" si="2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ht="50" customHeight="1" spans="2:16">
      <c r="B28" s="9">
        <v>23</v>
      </c>
      <c r="C28" s="29" t="s">
        <v>39</v>
      </c>
      <c r="D28" s="37">
        <f t="shared" si="2"/>
        <v>0</v>
      </c>
      <c r="E28" s="37">
        <f t="shared" ref="E28:P28" si="4">E7-E16</f>
        <v>0</v>
      </c>
      <c r="F28" s="37">
        <f t="shared" si="4"/>
        <v>0</v>
      </c>
      <c r="G28" s="37">
        <f t="shared" si="4"/>
        <v>0</v>
      </c>
      <c r="H28" s="37">
        <f t="shared" si="4"/>
        <v>0</v>
      </c>
      <c r="I28" s="37">
        <f t="shared" si="4"/>
        <v>0</v>
      </c>
      <c r="J28" s="37">
        <f t="shared" si="4"/>
        <v>0</v>
      </c>
      <c r="K28" s="37">
        <f t="shared" si="4"/>
        <v>0</v>
      </c>
      <c r="L28" s="37">
        <f t="shared" si="4"/>
        <v>0</v>
      </c>
      <c r="M28" s="37">
        <f t="shared" si="4"/>
        <v>0</v>
      </c>
      <c r="N28" s="37">
        <f t="shared" si="4"/>
        <v>0</v>
      </c>
      <c r="O28" s="37">
        <f t="shared" si="4"/>
        <v>0</v>
      </c>
      <c r="P28" s="37">
        <f t="shared" si="4"/>
        <v>0</v>
      </c>
    </row>
    <row r="29" ht="50" customHeight="1" spans="2:16">
      <c r="B29" s="9">
        <v>24</v>
      </c>
      <c r="C29" s="29" t="s">
        <v>40</v>
      </c>
      <c r="D29" s="37">
        <f t="shared" si="2"/>
        <v>86650234.5096</v>
      </c>
      <c r="E29" s="37">
        <f t="shared" ref="E29:P29" si="5">E6+E28</f>
        <v>7220852.8758</v>
      </c>
      <c r="F29" s="37">
        <f t="shared" si="5"/>
        <v>7220852.8758</v>
      </c>
      <c r="G29" s="37">
        <f t="shared" si="5"/>
        <v>7220852.8758</v>
      </c>
      <c r="H29" s="37">
        <f t="shared" si="5"/>
        <v>7220852.8758</v>
      </c>
      <c r="I29" s="37">
        <f t="shared" si="5"/>
        <v>7220852.8758</v>
      </c>
      <c r="J29" s="37">
        <f t="shared" si="5"/>
        <v>7220852.8758</v>
      </c>
      <c r="K29" s="37">
        <f t="shared" si="5"/>
        <v>7220852.8758</v>
      </c>
      <c r="L29" s="37">
        <f t="shared" si="5"/>
        <v>7220852.8758</v>
      </c>
      <c r="M29" s="37">
        <f t="shared" si="5"/>
        <v>7220852.8758</v>
      </c>
      <c r="N29" s="37">
        <f t="shared" si="5"/>
        <v>7220852.8758</v>
      </c>
      <c r="O29" s="37">
        <f t="shared" si="5"/>
        <v>7220852.8758</v>
      </c>
      <c r="P29" s="37">
        <f t="shared" si="5"/>
        <v>7220852.8758</v>
      </c>
    </row>
    <row r="30" s="1" customFormat="1" ht="20" customHeight="1" spans="2:16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="1" customFormat="1" spans="2:16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="1" customFormat="1" spans="2:16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="1" customFormat="1" spans="2:16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="1" customFormat="1" spans="2:16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="1" customFormat="1" spans="2:16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="1" customFormat="1" spans="2:1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="1" customFormat="1" spans="2:16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="1" customFormat="1" spans="2:1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="1" customFormat="1" spans="2:16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="1" customFormat="1" spans="2:16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="1" customFormat="1" spans="2:16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="1" customFormat="1" spans="2:1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="1" customFormat="1" spans="2:16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="1" customFormat="1" spans="2:1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="1" customFormat="1" spans="2:1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="1" customFormat="1" spans="2:1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="1" customFormat="1" spans="2:16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="1" customFormat="1" spans="2:16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1" customFormat="1" spans="2:16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1" customFormat="1" spans="2:16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="1" customFormat="1" spans="2:16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="1" customFormat="1" spans="2:16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1" customFormat="1" spans="2:16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="1" customFormat="1" spans="2:16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="1" customFormat="1" spans="2:16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="1" customFormat="1" spans="2:1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="1" customFormat="1" spans="2:16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="1" customFormat="1" spans="2:16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="1" customFormat="1" spans="2:16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="1" customFormat="1" spans="2:16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="1" customFormat="1" spans="2:16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="1" customFormat="1" spans="2:16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="1" customFormat="1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="1" customFormat="1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="1" customFormat="1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="1" customFormat="1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="1" customFormat="1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</sheetData>
  <mergeCells count="17">
    <mergeCell ref="B2:P2"/>
    <mergeCell ref="B3:P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36"/>
  <sheetViews>
    <sheetView tabSelected="1" zoomScale="55" zoomScaleNormal="55" topLeftCell="A10" workbookViewId="0">
      <selection activeCell="K8" sqref="K8"/>
    </sheetView>
  </sheetViews>
  <sheetFormatPr defaultColWidth="8.61261261261261" defaultRowHeight="14.1"/>
  <cols>
    <col min="1" max="1" width="10.8918918918919" customWidth="1"/>
    <col min="2" max="2" width="34.9099099099099" customWidth="1"/>
    <col min="3" max="3" width="49.2612612612613" customWidth="1"/>
    <col min="4" max="4" width="26.5675675675676" customWidth="1"/>
    <col min="5" max="5" width="21.5675675675676" customWidth="1"/>
    <col min="6" max="6" width="23.2162162162162" customWidth="1"/>
    <col min="7" max="7" width="34.6936936936937" customWidth="1"/>
    <col min="8" max="8" width="27.8918918918919" customWidth="1"/>
    <col min="9" max="9" width="29.3423423423423" customWidth="1"/>
    <col min="10" max="10" width="23.7117117117117" customWidth="1"/>
    <col min="11" max="11" width="22.7927927927928" customWidth="1"/>
    <col min="12" max="12" width="22.5315315315315" customWidth="1"/>
    <col min="13" max="13" width="26.0990990990991" customWidth="1"/>
    <col min="14" max="14" width="28.6216216216216" customWidth="1"/>
    <col min="15" max="15" width="22.0810810810811" customWidth="1"/>
  </cols>
  <sheetData>
    <row r="1" s="1" customFormat="1" ht="11" customHeight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ht="103" customHeight="1" spans="2:1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ht="35" customHeight="1" spans="2:1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1" ht="66" customHeight="1" spans="1:21">
      <c r="A4" s="5" t="s">
        <v>2</v>
      </c>
      <c r="B4" s="6" t="s">
        <v>41</v>
      </c>
      <c r="C4" s="7" t="s">
        <v>42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1"/>
      <c r="Q4" s="1"/>
      <c r="R4" s="1"/>
      <c r="S4" s="1"/>
      <c r="T4" s="1"/>
      <c r="U4" s="1"/>
    </row>
    <row r="5" customFormat="1" ht="14.85" spans="1:21">
      <c r="A5" s="5"/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"/>
      <c r="Q5" s="1"/>
      <c r="R5" s="1"/>
      <c r="S5" s="1"/>
      <c r="T5" s="1"/>
      <c r="U5" s="1"/>
    </row>
    <row r="6" ht="59" customHeight="1" spans="1:15">
      <c r="A6" s="9">
        <v>1</v>
      </c>
      <c r="B6" s="9" t="s">
        <v>43</v>
      </c>
      <c r="C6" s="10"/>
      <c r="D6" s="11">
        <v>8000000</v>
      </c>
      <c r="E6" s="12">
        <f t="shared" ref="E6:O6" si="0">D29</f>
        <v>8452948.51</v>
      </c>
      <c r="F6" s="12">
        <f t="shared" si="0"/>
        <v>8907897</v>
      </c>
      <c r="G6" s="12">
        <f t="shared" si="0"/>
        <v>9361845.5</v>
      </c>
      <c r="H6" s="12">
        <f t="shared" si="0"/>
        <v>9815794</v>
      </c>
      <c r="I6" s="12">
        <f t="shared" si="0"/>
        <v>10269742.5</v>
      </c>
      <c r="J6" s="12">
        <f t="shared" si="0"/>
        <v>10723691</v>
      </c>
      <c r="K6" s="12">
        <f t="shared" si="0"/>
        <v>11177639.5</v>
      </c>
      <c r="L6" s="12">
        <f t="shared" si="0"/>
        <v>11631588</v>
      </c>
      <c r="M6" s="12">
        <f t="shared" si="0"/>
        <v>12085536.5</v>
      </c>
      <c r="N6" s="12">
        <f t="shared" si="0"/>
        <v>12539485</v>
      </c>
      <c r="O6" s="19">
        <f t="shared" si="0"/>
        <v>12993433.5</v>
      </c>
    </row>
    <row r="7" ht="60" customHeight="1" spans="1:15">
      <c r="A7" s="9">
        <v>2</v>
      </c>
      <c r="B7" s="9" t="s">
        <v>44</v>
      </c>
      <c r="C7" s="13">
        <f>SUM(D7:O7)</f>
        <v>37505681.46</v>
      </c>
      <c r="D7" s="12">
        <f>SUM(D8:D15)</f>
        <v>3978367.89</v>
      </c>
      <c r="E7" s="12">
        <f t="shared" ref="E7:O7" si="1">SUM(E8:E15)</f>
        <v>2978367.89</v>
      </c>
      <c r="F7" s="12">
        <f t="shared" si="1"/>
        <v>2978367.89</v>
      </c>
      <c r="G7" s="12">
        <f t="shared" si="1"/>
        <v>2978367.89</v>
      </c>
      <c r="H7" s="12">
        <f t="shared" si="1"/>
        <v>2978367.89</v>
      </c>
      <c r="I7" s="12">
        <f t="shared" si="1"/>
        <v>3038367.89</v>
      </c>
      <c r="J7" s="12">
        <f t="shared" si="1"/>
        <v>2978367.89</v>
      </c>
      <c r="K7" s="12">
        <f t="shared" si="1"/>
        <v>2978367.89</v>
      </c>
      <c r="L7" s="12">
        <f t="shared" si="1"/>
        <v>2978367.89</v>
      </c>
      <c r="M7" s="12">
        <f t="shared" si="1"/>
        <v>2978367.89</v>
      </c>
      <c r="N7" s="12">
        <f t="shared" si="1"/>
        <v>2978367.89</v>
      </c>
      <c r="O7" s="12">
        <f t="shared" si="1"/>
        <v>3683634.67</v>
      </c>
    </row>
    <row r="8" ht="60" customHeight="1" spans="1:15">
      <c r="A8" s="9">
        <v>3</v>
      </c>
      <c r="B8" s="9" t="s">
        <v>45</v>
      </c>
      <c r="C8" s="13">
        <f t="shared" ref="C8:C29" si="2">SUM(D8:O8)</f>
        <v>32263301.45</v>
      </c>
      <c r="D8" s="11">
        <v>2688608.39</v>
      </c>
      <c r="E8" s="11">
        <v>2688608.39</v>
      </c>
      <c r="F8" s="11">
        <v>2688608.39</v>
      </c>
      <c r="G8" s="11">
        <v>2688608.39</v>
      </c>
      <c r="H8" s="11">
        <v>2688608.39</v>
      </c>
      <c r="I8" s="11">
        <v>2688608.39</v>
      </c>
      <c r="J8" s="11">
        <v>2688608.39</v>
      </c>
      <c r="K8" s="11">
        <v>2688608.39</v>
      </c>
      <c r="L8" s="11">
        <v>2688608.39</v>
      </c>
      <c r="M8" s="11">
        <v>2688608.39</v>
      </c>
      <c r="N8" s="11">
        <v>2688608.39</v>
      </c>
      <c r="O8" s="20">
        <v>2688609.16</v>
      </c>
    </row>
    <row r="9" ht="60" customHeight="1" spans="1:15">
      <c r="A9" s="9">
        <v>4</v>
      </c>
      <c r="B9" s="9" t="s">
        <v>20</v>
      </c>
      <c r="C9" s="13">
        <f t="shared" si="2"/>
        <v>2581064</v>
      </c>
      <c r="D9" s="14">
        <v>161316.5</v>
      </c>
      <c r="E9" s="11">
        <v>161316.5</v>
      </c>
      <c r="F9" s="11">
        <v>161316.5</v>
      </c>
      <c r="G9" s="11">
        <v>161316.5</v>
      </c>
      <c r="H9" s="11">
        <v>161316.5</v>
      </c>
      <c r="I9" s="11">
        <v>161316.5</v>
      </c>
      <c r="J9" s="11">
        <v>161316.5</v>
      </c>
      <c r="K9" s="11">
        <v>161316.5</v>
      </c>
      <c r="L9" s="11">
        <v>161316.5</v>
      </c>
      <c r="M9" s="11">
        <v>161316.5</v>
      </c>
      <c r="N9" s="11">
        <v>161316.5</v>
      </c>
      <c r="O9" s="20">
        <v>806582.5</v>
      </c>
    </row>
    <row r="10" ht="60" customHeight="1" spans="1:15">
      <c r="A10" s="9">
        <v>5</v>
      </c>
      <c r="B10" s="9" t="s">
        <v>21</v>
      </c>
      <c r="C10" s="13">
        <f t="shared" si="2"/>
        <v>800000.04</v>
      </c>
      <c r="D10" s="11">
        <v>66666.67</v>
      </c>
      <c r="E10" s="11">
        <v>66666.67</v>
      </c>
      <c r="F10" s="11">
        <v>66666.67</v>
      </c>
      <c r="G10" s="11">
        <v>66666.67</v>
      </c>
      <c r="H10" s="11">
        <v>66666.67</v>
      </c>
      <c r="I10" s="11">
        <v>66666.67</v>
      </c>
      <c r="J10" s="11">
        <v>66666.67</v>
      </c>
      <c r="K10" s="11">
        <v>66666.67</v>
      </c>
      <c r="L10" s="11">
        <v>66666.67</v>
      </c>
      <c r="M10" s="11">
        <v>66666.67</v>
      </c>
      <c r="N10" s="11">
        <v>66666.67</v>
      </c>
      <c r="O10" s="20">
        <v>66666.67</v>
      </c>
    </row>
    <row r="11" ht="60" customHeight="1" spans="1:15">
      <c r="A11" s="9">
        <v>6</v>
      </c>
      <c r="B11" s="9" t="s">
        <v>22</v>
      </c>
      <c r="C11" s="13">
        <f t="shared" si="2"/>
        <v>300000</v>
      </c>
      <c r="D11" s="11">
        <v>25000</v>
      </c>
      <c r="E11" s="11">
        <v>25000</v>
      </c>
      <c r="F11" s="11">
        <v>25000</v>
      </c>
      <c r="G11" s="11">
        <v>25000</v>
      </c>
      <c r="H11" s="11">
        <v>25000</v>
      </c>
      <c r="I11" s="11">
        <v>25000</v>
      </c>
      <c r="J11" s="11">
        <v>25000</v>
      </c>
      <c r="K11" s="11">
        <v>25000</v>
      </c>
      <c r="L11" s="11">
        <v>25000</v>
      </c>
      <c r="M11" s="11">
        <v>25000</v>
      </c>
      <c r="N11" s="11">
        <v>25000</v>
      </c>
      <c r="O11" s="20">
        <v>25000</v>
      </c>
    </row>
    <row r="12" ht="60" customHeight="1" spans="1:15">
      <c r="A12" s="9">
        <v>7</v>
      </c>
      <c r="B12" s="9" t="s">
        <v>23</v>
      </c>
      <c r="C12" s="13">
        <f t="shared" si="2"/>
        <v>120000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1">
        <v>60000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0">
        <v>60000</v>
      </c>
    </row>
    <row r="13" ht="60" customHeight="1" spans="1:15">
      <c r="A13" s="9">
        <v>8</v>
      </c>
      <c r="B13" s="9" t="s">
        <v>24</v>
      </c>
      <c r="C13" s="13">
        <f t="shared" si="2"/>
        <v>1000000</v>
      </c>
      <c r="D13" s="11">
        <v>1000000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21">
        <v>0</v>
      </c>
    </row>
    <row r="14" ht="60" customHeight="1" spans="1:15">
      <c r="A14" s="9">
        <v>9</v>
      </c>
      <c r="B14" s="9" t="s">
        <v>25</v>
      </c>
      <c r="C14" s="13">
        <f t="shared" si="2"/>
        <v>161316</v>
      </c>
      <c r="D14" s="11">
        <v>13443</v>
      </c>
      <c r="E14" s="11">
        <v>13443</v>
      </c>
      <c r="F14" s="11">
        <v>13443</v>
      </c>
      <c r="G14" s="11">
        <v>13443</v>
      </c>
      <c r="H14" s="11">
        <v>13443</v>
      </c>
      <c r="I14" s="11">
        <v>13443</v>
      </c>
      <c r="J14" s="11">
        <v>13443</v>
      </c>
      <c r="K14" s="11">
        <v>13443</v>
      </c>
      <c r="L14" s="11">
        <v>13443</v>
      </c>
      <c r="M14" s="11">
        <v>13443</v>
      </c>
      <c r="N14" s="11">
        <v>13443</v>
      </c>
      <c r="O14" s="20">
        <v>13443</v>
      </c>
    </row>
    <row r="15" ht="60" customHeight="1" spans="1:15">
      <c r="A15" s="9">
        <v>10</v>
      </c>
      <c r="B15" s="9" t="s">
        <v>26</v>
      </c>
      <c r="C15" s="13">
        <f t="shared" si="2"/>
        <v>279999.97</v>
      </c>
      <c r="D15" s="11">
        <v>23333.33</v>
      </c>
      <c r="E15" s="11">
        <v>23333.33</v>
      </c>
      <c r="F15" s="11">
        <v>23333.33</v>
      </c>
      <c r="G15" s="11">
        <v>23333.33</v>
      </c>
      <c r="H15" s="11">
        <v>23333.33</v>
      </c>
      <c r="I15" s="11">
        <v>23333.33</v>
      </c>
      <c r="J15" s="11">
        <v>23333.33</v>
      </c>
      <c r="K15" s="11">
        <v>23333.33</v>
      </c>
      <c r="L15" s="11">
        <v>23333.33</v>
      </c>
      <c r="M15" s="11">
        <v>23333.33</v>
      </c>
      <c r="N15" s="11">
        <v>23333.33</v>
      </c>
      <c r="O15" s="20">
        <v>23333.34</v>
      </c>
    </row>
    <row r="16" ht="60" customHeight="1" spans="1:15">
      <c r="A16" s="9">
        <v>11</v>
      </c>
      <c r="B16" s="9" t="s">
        <v>46</v>
      </c>
      <c r="C16" s="13">
        <f t="shared" si="2"/>
        <v>30930939.53</v>
      </c>
      <c r="D16" s="11">
        <f>SUM(D17:D27)</f>
        <v>2352578.29333333</v>
      </c>
      <c r="E16" s="11">
        <f t="shared" ref="E16:O16" si="3">SUM(E17:E27)</f>
        <v>2852578.29333333</v>
      </c>
      <c r="F16" s="11">
        <f t="shared" si="3"/>
        <v>2852578.29333333</v>
      </c>
      <c r="G16" s="11">
        <f t="shared" si="3"/>
        <v>2852578.29333333</v>
      </c>
      <c r="H16" s="11">
        <f t="shared" si="3"/>
        <v>2352578.29333333</v>
      </c>
      <c r="I16" s="11">
        <f t="shared" si="3"/>
        <v>2352578.29333333</v>
      </c>
      <c r="J16" s="11">
        <f t="shared" si="3"/>
        <v>3552578.29333333</v>
      </c>
      <c r="K16" s="11">
        <f t="shared" si="3"/>
        <v>2352578.29333333</v>
      </c>
      <c r="L16" s="11">
        <f t="shared" si="3"/>
        <v>2352578.29333333</v>
      </c>
      <c r="M16" s="11">
        <f t="shared" si="3"/>
        <v>2352578.29333333</v>
      </c>
      <c r="N16" s="11">
        <f t="shared" si="3"/>
        <v>2352578.29333333</v>
      </c>
      <c r="O16" s="11">
        <f t="shared" si="3"/>
        <v>2352578.30333333</v>
      </c>
    </row>
    <row r="17" ht="60" customHeight="1" spans="1:15">
      <c r="A17" s="9">
        <v>12</v>
      </c>
      <c r="B17" s="9" t="s">
        <v>28</v>
      </c>
      <c r="C17" s="13">
        <f t="shared" si="2"/>
        <v>12905320.32</v>
      </c>
      <c r="D17" s="11">
        <v>1075443.36</v>
      </c>
      <c r="E17" s="11">
        <v>1075443.36</v>
      </c>
      <c r="F17" s="11">
        <v>1075443.36</v>
      </c>
      <c r="G17" s="11">
        <v>1075443.36</v>
      </c>
      <c r="H17" s="11">
        <v>1075443.36</v>
      </c>
      <c r="I17" s="11">
        <v>1075443.36</v>
      </c>
      <c r="J17" s="11">
        <v>1075443.36</v>
      </c>
      <c r="K17" s="11">
        <v>1075443.36</v>
      </c>
      <c r="L17" s="11">
        <v>1075443.36</v>
      </c>
      <c r="M17" s="11">
        <v>1075443.36</v>
      </c>
      <c r="N17" s="11">
        <v>1075443.36</v>
      </c>
      <c r="O17" s="20">
        <v>1075443.36</v>
      </c>
    </row>
    <row r="18" ht="60" customHeight="1" spans="1:15">
      <c r="A18" s="9">
        <v>13</v>
      </c>
      <c r="B18" s="9" t="s">
        <v>29</v>
      </c>
      <c r="C18" s="13">
        <f t="shared" si="2"/>
        <v>2581064.04</v>
      </c>
      <c r="D18" s="11">
        <v>215088.67</v>
      </c>
      <c r="E18" s="11">
        <v>215088.67</v>
      </c>
      <c r="F18" s="11">
        <v>215088.67</v>
      </c>
      <c r="G18" s="11">
        <v>215088.67</v>
      </c>
      <c r="H18" s="11">
        <v>215088.67</v>
      </c>
      <c r="I18" s="11">
        <v>215088.67</v>
      </c>
      <c r="J18" s="11">
        <v>215088.67</v>
      </c>
      <c r="K18" s="11">
        <v>215088.67</v>
      </c>
      <c r="L18" s="11">
        <v>215088.67</v>
      </c>
      <c r="M18" s="11">
        <v>215088.67</v>
      </c>
      <c r="N18" s="11">
        <v>215088.67</v>
      </c>
      <c r="O18" s="20">
        <v>215088.67</v>
      </c>
    </row>
    <row r="19" ht="60" customHeight="1" spans="1:15">
      <c r="A19" s="9">
        <v>14</v>
      </c>
      <c r="B19" s="9" t="s">
        <v>30</v>
      </c>
      <c r="C19" s="13">
        <f t="shared" si="2"/>
        <v>3871596.12</v>
      </c>
      <c r="D19" s="11">
        <v>322633.01</v>
      </c>
      <c r="E19" s="11">
        <v>322633.01</v>
      </c>
      <c r="F19" s="11">
        <v>322633.01</v>
      </c>
      <c r="G19" s="11">
        <v>322633.01</v>
      </c>
      <c r="H19" s="11">
        <v>322633.01</v>
      </c>
      <c r="I19" s="11">
        <v>322633.01</v>
      </c>
      <c r="J19" s="11">
        <v>322633.01</v>
      </c>
      <c r="K19" s="11">
        <v>322633.01</v>
      </c>
      <c r="L19" s="11">
        <v>322633.01</v>
      </c>
      <c r="M19" s="11">
        <v>322633.01</v>
      </c>
      <c r="N19" s="11">
        <v>322633.01</v>
      </c>
      <c r="O19" s="20">
        <v>322633.01</v>
      </c>
    </row>
    <row r="20" ht="60" customHeight="1" spans="1:15">
      <c r="A20" s="9">
        <v>15</v>
      </c>
      <c r="B20" s="9" t="s">
        <v>31</v>
      </c>
      <c r="C20" s="13">
        <f t="shared" si="2"/>
        <v>1290532.08</v>
      </c>
      <c r="D20" s="11">
        <v>107544.34</v>
      </c>
      <c r="E20" s="11">
        <v>107544.34</v>
      </c>
      <c r="F20" s="11">
        <v>107544.34</v>
      </c>
      <c r="G20" s="11">
        <v>107544.34</v>
      </c>
      <c r="H20" s="11">
        <v>107544.34</v>
      </c>
      <c r="I20" s="11">
        <v>107544.34</v>
      </c>
      <c r="J20" s="11">
        <v>107544.34</v>
      </c>
      <c r="K20" s="11">
        <v>107544.34</v>
      </c>
      <c r="L20" s="11">
        <v>107544.34</v>
      </c>
      <c r="M20" s="11">
        <v>107544.34</v>
      </c>
      <c r="N20" s="11">
        <v>107544.34</v>
      </c>
      <c r="O20" s="20">
        <v>107544.34</v>
      </c>
    </row>
    <row r="21" ht="60" customHeight="1" spans="1:15">
      <c r="A21" s="9">
        <v>16</v>
      </c>
      <c r="B21" s="9" t="s">
        <v>32</v>
      </c>
      <c r="C21" s="13">
        <f t="shared" si="2"/>
        <v>2581064.04</v>
      </c>
      <c r="D21" s="11">
        <v>215088.67</v>
      </c>
      <c r="E21" s="11">
        <v>215088.67</v>
      </c>
      <c r="F21" s="11">
        <v>215088.67</v>
      </c>
      <c r="G21" s="11">
        <v>215088.67</v>
      </c>
      <c r="H21" s="11">
        <v>215088.67</v>
      </c>
      <c r="I21" s="11">
        <v>215088.67</v>
      </c>
      <c r="J21" s="11">
        <v>215088.67</v>
      </c>
      <c r="K21" s="11">
        <v>215088.67</v>
      </c>
      <c r="L21" s="11">
        <v>215088.67</v>
      </c>
      <c r="M21" s="11">
        <v>215088.67</v>
      </c>
      <c r="N21" s="11">
        <v>215088.67</v>
      </c>
      <c r="O21" s="20">
        <v>215088.67</v>
      </c>
    </row>
    <row r="22" ht="60" customHeight="1" spans="1:15">
      <c r="A22" s="9">
        <v>17</v>
      </c>
      <c r="B22" s="9" t="s">
        <v>33</v>
      </c>
      <c r="C22" s="13">
        <f t="shared" si="2"/>
        <v>999999.96</v>
      </c>
      <c r="D22" s="11">
        <v>83333.33</v>
      </c>
      <c r="E22" s="11">
        <v>83333.33</v>
      </c>
      <c r="F22" s="11">
        <v>83333.33</v>
      </c>
      <c r="G22" s="11">
        <v>83333.33</v>
      </c>
      <c r="H22" s="11">
        <v>83333.33</v>
      </c>
      <c r="I22" s="11">
        <v>83333.33</v>
      </c>
      <c r="J22" s="11">
        <v>83333.33</v>
      </c>
      <c r="K22" s="11">
        <v>83333.33</v>
      </c>
      <c r="L22" s="11">
        <v>83333.33</v>
      </c>
      <c r="M22" s="11">
        <v>83333.33</v>
      </c>
      <c r="N22" s="11">
        <v>83333.33</v>
      </c>
      <c r="O22" s="20">
        <v>83333.33</v>
      </c>
    </row>
    <row r="23" ht="60" customHeight="1" spans="1:15">
      <c r="A23" s="9">
        <v>18</v>
      </c>
      <c r="B23" s="9" t="s">
        <v>34</v>
      </c>
      <c r="C23" s="13">
        <f t="shared" si="2"/>
        <v>1200000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1">
        <v>1200000</v>
      </c>
      <c r="K23" s="15">
        <v>0</v>
      </c>
      <c r="L23" s="15">
        <v>0</v>
      </c>
      <c r="M23" s="15">
        <v>0</v>
      </c>
      <c r="N23" s="15">
        <v>0</v>
      </c>
      <c r="O23" s="21">
        <v>0</v>
      </c>
    </row>
    <row r="24" ht="60" customHeight="1" spans="1:15">
      <c r="A24" s="9">
        <v>19</v>
      </c>
      <c r="B24" s="9" t="s">
        <v>35</v>
      </c>
      <c r="C24" s="13">
        <f t="shared" si="2"/>
        <v>1500000</v>
      </c>
      <c r="D24" s="15">
        <v>0</v>
      </c>
      <c r="E24" s="11">
        <v>500000</v>
      </c>
      <c r="F24" s="11">
        <v>500000</v>
      </c>
      <c r="G24" s="11">
        <v>500000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v>0</v>
      </c>
    </row>
    <row r="25" ht="60" customHeight="1" spans="1:15">
      <c r="A25" s="9">
        <v>20</v>
      </c>
      <c r="B25" s="16" t="s">
        <v>36</v>
      </c>
      <c r="C25" s="13">
        <f>[1]Sheet1!$D$17</f>
        <v>1363</v>
      </c>
      <c r="D25" s="11">
        <f>C25/12</f>
        <v>113.583333333333</v>
      </c>
      <c r="E25" s="11">
        <f>C25/12</f>
        <v>113.583333333333</v>
      </c>
      <c r="F25" s="11">
        <f>$C$25/12</f>
        <v>113.583333333333</v>
      </c>
      <c r="G25" s="11">
        <f>$C$25/12</f>
        <v>113.583333333333</v>
      </c>
      <c r="H25" s="11">
        <f>$C$25/12</f>
        <v>113.583333333333</v>
      </c>
      <c r="I25" s="11">
        <f t="shared" ref="I25:O25" si="4">$C$25/12</f>
        <v>113.583333333333</v>
      </c>
      <c r="J25" s="11">
        <f t="shared" si="4"/>
        <v>113.583333333333</v>
      </c>
      <c r="K25" s="11">
        <f t="shared" si="4"/>
        <v>113.583333333333</v>
      </c>
      <c r="L25" s="11">
        <f t="shared" si="4"/>
        <v>113.583333333333</v>
      </c>
      <c r="M25" s="11">
        <f t="shared" si="4"/>
        <v>113.583333333333</v>
      </c>
      <c r="N25" s="11">
        <f t="shared" si="4"/>
        <v>113.583333333333</v>
      </c>
      <c r="O25" s="11">
        <f t="shared" si="4"/>
        <v>113.583333333333</v>
      </c>
    </row>
    <row r="26" ht="60" customHeight="1" spans="1:15">
      <c r="A26" s="9">
        <v>21</v>
      </c>
      <c r="B26" s="9" t="s">
        <v>37</v>
      </c>
      <c r="C26" s="13">
        <f t="shared" si="2"/>
        <v>999999.97</v>
      </c>
      <c r="D26" s="11">
        <v>83333.33</v>
      </c>
      <c r="E26" s="11">
        <v>83333.33</v>
      </c>
      <c r="F26" s="11">
        <v>83333.33</v>
      </c>
      <c r="G26" s="11">
        <v>83333.33</v>
      </c>
      <c r="H26" s="11">
        <v>83333.33</v>
      </c>
      <c r="I26" s="11">
        <v>83333.33</v>
      </c>
      <c r="J26" s="11">
        <v>83333.33</v>
      </c>
      <c r="K26" s="11">
        <v>83333.33</v>
      </c>
      <c r="L26" s="11">
        <v>83333.33</v>
      </c>
      <c r="M26" s="11">
        <v>83333.33</v>
      </c>
      <c r="N26" s="11">
        <v>83333.33</v>
      </c>
      <c r="O26" s="20">
        <v>83333.34</v>
      </c>
    </row>
    <row r="27" ht="60" customHeight="1" spans="1:15">
      <c r="A27" s="9">
        <v>22</v>
      </c>
      <c r="B27" s="9" t="s">
        <v>38</v>
      </c>
      <c r="C27" s="13">
        <f t="shared" si="2"/>
        <v>3000000</v>
      </c>
      <c r="D27" s="11">
        <v>250000</v>
      </c>
      <c r="E27" s="11">
        <v>250000</v>
      </c>
      <c r="F27" s="11">
        <v>250000</v>
      </c>
      <c r="G27" s="11">
        <v>250000</v>
      </c>
      <c r="H27" s="11">
        <v>250000</v>
      </c>
      <c r="I27" s="11">
        <v>250000</v>
      </c>
      <c r="J27" s="11">
        <v>250000</v>
      </c>
      <c r="K27" s="11">
        <v>250000</v>
      </c>
      <c r="L27" s="11">
        <v>250000</v>
      </c>
      <c r="M27" s="11">
        <v>250000</v>
      </c>
      <c r="N27" s="11">
        <v>250000</v>
      </c>
      <c r="O27" s="20">
        <v>250000</v>
      </c>
    </row>
    <row r="28" ht="60" customHeight="1" spans="1:15">
      <c r="A28" s="9">
        <v>23</v>
      </c>
      <c r="B28" s="9" t="s">
        <v>47</v>
      </c>
      <c r="C28" s="13">
        <f t="shared" si="2"/>
        <v>6574741.93</v>
      </c>
      <c r="D28" s="11">
        <f>D7-D16</f>
        <v>1625789.59666667</v>
      </c>
      <c r="E28" s="11">
        <f t="shared" ref="E28:O28" si="5">E7-E16</f>
        <v>125789.596666667</v>
      </c>
      <c r="F28" s="11">
        <f t="shared" si="5"/>
        <v>125789.596666667</v>
      </c>
      <c r="G28" s="11">
        <f t="shared" si="5"/>
        <v>125789.596666667</v>
      </c>
      <c r="H28" s="11">
        <f t="shared" si="5"/>
        <v>625789.596666667</v>
      </c>
      <c r="I28" s="11">
        <f t="shared" si="5"/>
        <v>685789.596666667</v>
      </c>
      <c r="J28" s="11">
        <f t="shared" si="5"/>
        <v>-574210.403333333</v>
      </c>
      <c r="K28" s="11">
        <f t="shared" si="5"/>
        <v>625789.596666667</v>
      </c>
      <c r="L28" s="11">
        <f t="shared" si="5"/>
        <v>625789.596666667</v>
      </c>
      <c r="M28" s="11">
        <f t="shared" si="5"/>
        <v>625789.596666667</v>
      </c>
      <c r="N28" s="11">
        <f t="shared" si="5"/>
        <v>625789.596666667</v>
      </c>
      <c r="O28" s="11">
        <f t="shared" si="5"/>
        <v>1331056.36666667</v>
      </c>
    </row>
    <row r="29" ht="60" customHeight="1" spans="1:15">
      <c r="A29" s="9">
        <v>24</v>
      </c>
      <c r="B29" s="9" t="s">
        <v>48</v>
      </c>
      <c r="C29" s="13">
        <f t="shared" si="2"/>
        <v>132171601.01</v>
      </c>
      <c r="D29" s="17">
        <v>8452948.51</v>
      </c>
      <c r="E29" s="17">
        <v>8907897</v>
      </c>
      <c r="F29" s="17">
        <v>9361845.5</v>
      </c>
      <c r="G29" s="17">
        <v>9815794</v>
      </c>
      <c r="H29" s="17">
        <v>10269742.5</v>
      </c>
      <c r="I29" s="17">
        <v>10723691</v>
      </c>
      <c r="J29" s="17">
        <v>11177639.5</v>
      </c>
      <c r="K29" s="17">
        <v>11631588</v>
      </c>
      <c r="L29" s="17">
        <v>12085536.5</v>
      </c>
      <c r="M29" s="17">
        <v>12539485</v>
      </c>
      <c r="N29" s="17">
        <v>12993433.5</v>
      </c>
      <c r="O29" s="22">
        <v>14212000</v>
      </c>
    </row>
    <row r="30" spans="4:4">
      <c r="D30" t="s">
        <v>49</v>
      </c>
    </row>
    <row r="36" ht="27.85" spans="4:4">
      <c r="D36" s="18"/>
    </row>
  </sheetData>
  <mergeCells count="17">
    <mergeCell ref="B2:O2"/>
    <mergeCell ref="B3:O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：</cp:lastModifiedBy>
  <dcterms:created xsi:type="dcterms:W3CDTF">2020-04-29T02:32:00Z</dcterms:created>
  <dcterms:modified xsi:type="dcterms:W3CDTF">2025-07-21T03:11:57Z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41C5264131714BEE8E34C8F08C4DCEEC_13</vt:lpwstr>
  </property>
  <property fmtid="{D5CDD505-2E9C-101B-9397-08002B2CF9AE}" pid="3" name="KSOProductBuildVer">
    <vt:lpwstr>2052-12.1.0.21915</vt:lpwstr>
  </property>
  <property fmtid="{D5CDD505-2E9C-101B-9397-08002B2CF9AE}" pid="4" name="KSOTemplateUUID">
    <vt:lpwstr>v1.0_mb_qIEj6BF/TuhrKYQR2VApzQ==</vt:lpwstr>
  </property>
</Properties>
</file>