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toc\Downloads\"/>
    </mc:Choice>
  </mc:AlternateContent>
  <xr:revisionPtr revIDLastSave="0" documentId="8_{F381E838-D7B9-489F-8016-C68F9EA820B2}" xr6:coauthVersionLast="47" xr6:coauthVersionMax="47" xr10:uidLastSave="{00000000-0000-0000-0000-000000000000}"/>
  <bookViews>
    <workbookView xWindow="-98" yWindow="-98" windowWidth="20715" windowHeight="13155" xr2:uid="{03EE8FB7-5DFC-4994-91ED-B9F3273DD824}"/>
  </bookViews>
  <sheets>
    <sheet name="Лист1" sheetId="1" r:id="rId1"/>
  </sheets>
  <definedNames>
    <definedName name="solver_adj" localSheetId="0" hidden="1">Лист1!$D$112:$H$112,Лист1!$E$113:$H$113,Лист1!$F$114:$H$114,Лист1!$G$115:$H$115,Лист1!$H$116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Лист1!$D$112:$H$112</definedName>
    <definedName name="solver_lhs2" localSheetId="0" hidden="1">Лист1!$E$113:$H$113</definedName>
    <definedName name="solver_lhs3" localSheetId="0" hidden="1">Лист1!$F$114:$H$114</definedName>
    <definedName name="solver_lhs4" localSheetId="0" hidden="1">Лист1!$G$115:$H$115</definedName>
    <definedName name="solver_lhs5" localSheetId="0" hidden="1">Лист1!$H$116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Лист1!$K$114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5</definedName>
    <definedName name="solver_rel3" localSheetId="0" hidden="1">5</definedName>
    <definedName name="solver_rel4" localSheetId="0" hidden="1">5</definedName>
    <definedName name="solver_rel5" localSheetId="0" hidden="1">5</definedName>
    <definedName name="solver_rhs1" localSheetId="0" hidden="1">"binary"</definedName>
    <definedName name="solver_rhs2" localSheetId="0" hidden="1">"binary"</definedName>
    <definedName name="solver_rhs3" localSheetId="0" hidden="1">"binary"</definedName>
    <definedName name="solver_rhs4" localSheetId="0" hidden="1">"binary"</definedName>
    <definedName name="solver_rhs5" localSheetId="0" hidden="1">"binary"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12" i="1" l="1"/>
  <c r="J65" i="1"/>
  <c r="C72" i="1"/>
  <c r="F49" i="1"/>
  <c r="K114" i="1" l="1"/>
  <c r="O112" i="1"/>
  <c r="C119" i="1"/>
  <c r="F50" i="1"/>
  <c r="H119" i="1"/>
  <c r="G117" i="1"/>
  <c r="G119" i="1" s="1"/>
  <c r="F117" i="1"/>
  <c r="E117" i="1"/>
  <c r="D117" i="1"/>
  <c r="C117" i="1"/>
  <c r="F116" i="1"/>
  <c r="E116" i="1"/>
  <c r="D116" i="1"/>
  <c r="C116" i="1"/>
  <c r="E115" i="1"/>
  <c r="D115" i="1"/>
  <c r="C115" i="1"/>
  <c r="D114" i="1"/>
  <c r="C114" i="1"/>
  <c r="C113" i="1"/>
  <c r="W106" i="1"/>
  <c r="V106" i="1"/>
  <c r="U106" i="1"/>
  <c r="T106" i="1"/>
  <c r="S106" i="1"/>
  <c r="V105" i="1"/>
  <c r="U105" i="1"/>
  <c r="T105" i="1"/>
  <c r="S105" i="1"/>
  <c r="U104" i="1"/>
  <c r="T104" i="1"/>
  <c r="S104" i="1"/>
  <c r="T103" i="1"/>
  <c r="S103" i="1"/>
  <c r="S102" i="1"/>
  <c r="O106" i="1"/>
  <c r="N106" i="1"/>
  <c r="M106" i="1"/>
  <c r="L106" i="1"/>
  <c r="K106" i="1"/>
  <c r="N105" i="1"/>
  <c r="M105" i="1"/>
  <c r="L105" i="1"/>
  <c r="K105" i="1"/>
  <c r="M104" i="1"/>
  <c r="L104" i="1"/>
  <c r="K104" i="1"/>
  <c r="L103" i="1"/>
  <c r="K103" i="1"/>
  <c r="K102" i="1"/>
  <c r="G106" i="1"/>
  <c r="F106" i="1"/>
  <c r="E106" i="1"/>
  <c r="D106" i="1"/>
  <c r="C106" i="1"/>
  <c r="F105" i="1"/>
  <c r="E105" i="1"/>
  <c r="D105" i="1"/>
  <c r="C105" i="1"/>
  <c r="E104" i="1"/>
  <c r="D104" i="1"/>
  <c r="C104" i="1"/>
  <c r="D103" i="1"/>
  <c r="C103" i="1"/>
  <c r="C102" i="1"/>
  <c r="W95" i="1"/>
  <c r="V95" i="1"/>
  <c r="U95" i="1"/>
  <c r="T95" i="1"/>
  <c r="S95" i="1"/>
  <c r="V94" i="1"/>
  <c r="U94" i="1"/>
  <c r="T94" i="1"/>
  <c r="S94" i="1"/>
  <c r="U93" i="1"/>
  <c r="T93" i="1"/>
  <c r="S93" i="1"/>
  <c r="T92" i="1"/>
  <c r="S92" i="1"/>
  <c r="S91" i="1"/>
  <c r="K94" i="1"/>
  <c r="O95" i="1"/>
  <c r="N95" i="1"/>
  <c r="M95" i="1"/>
  <c r="L95" i="1"/>
  <c r="K95" i="1"/>
  <c r="N94" i="1"/>
  <c r="M94" i="1"/>
  <c r="L94" i="1"/>
  <c r="M93" i="1"/>
  <c r="L93" i="1"/>
  <c r="K93" i="1"/>
  <c r="L92" i="1"/>
  <c r="K92" i="1"/>
  <c r="K91" i="1"/>
  <c r="F95" i="1"/>
  <c r="G95" i="1"/>
  <c r="F94" i="1"/>
  <c r="E95" i="1"/>
  <c r="E94" i="1"/>
  <c r="E93" i="1"/>
  <c r="D95" i="1"/>
  <c r="D94" i="1"/>
  <c r="D93" i="1"/>
  <c r="D92" i="1"/>
  <c r="C92" i="1"/>
  <c r="C95" i="1"/>
  <c r="C94" i="1"/>
  <c r="C93" i="1"/>
  <c r="C91" i="1"/>
  <c r="J70" i="1"/>
  <c r="J66" i="1"/>
  <c r="J67" i="1"/>
  <c r="J68" i="1"/>
  <c r="J69" i="1"/>
  <c r="C73" i="1"/>
  <c r="F51" i="1"/>
  <c r="F52" i="1"/>
  <c r="F53" i="1"/>
  <c r="F54" i="1"/>
  <c r="S6" i="1" a="1"/>
  <c r="S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J9" i="1"/>
  <c r="J8" i="1"/>
  <c r="J10" i="1"/>
  <c r="M10" i="1" s="1"/>
  <c r="R10" i="1" s="1"/>
  <c r="J11" i="1"/>
  <c r="S11" i="1" s="1"/>
  <c r="J12" i="1"/>
  <c r="J7" i="1"/>
  <c r="N7" i="1" s="1"/>
  <c r="Q7" i="1" s="1" a="1"/>
  <c r="Q7" i="1" s="1"/>
  <c r="F119" i="1" l="1"/>
  <c r="E119" i="1"/>
  <c r="D119" i="1"/>
  <c r="L112" i="1"/>
  <c r="M8" i="1"/>
  <c r="R8" i="1" s="1"/>
  <c r="M9" i="1"/>
  <c r="R9" i="1" s="1"/>
  <c r="N12" i="1"/>
  <c r="Q12" i="1" s="1" a="1"/>
  <c r="Q12" i="1" s="1"/>
  <c r="M7" i="1"/>
  <c r="R7" i="1" s="1"/>
  <c r="N11" i="1"/>
  <c r="Q11" i="1" s="1" a="1"/>
  <c r="Q11" i="1" s="1"/>
  <c r="S10" i="1"/>
  <c r="G72" i="1"/>
  <c r="G73" i="1" s="1"/>
  <c r="M12" i="1"/>
  <c r="R12" i="1" s="1"/>
  <c r="N10" i="1"/>
  <c r="Q10" i="1" s="1" a="1"/>
  <c r="Q10" i="1" s="1"/>
  <c r="S9" i="1"/>
  <c r="F72" i="1"/>
  <c r="F73" i="1" s="1"/>
  <c r="M11" i="1"/>
  <c r="R11" i="1" s="1"/>
  <c r="N9" i="1"/>
  <c r="Q9" i="1" s="1" a="1"/>
  <c r="Q9" i="1" s="1"/>
  <c r="S8" i="1"/>
  <c r="E72" i="1"/>
  <c r="E73" i="1" s="1"/>
  <c r="N8" i="1"/>
  <c r="Q8" i="1" s="1" a="1"/>
  <c r="Q8" i="1" s="1"/>
  <c r="D72" i="1"/>
  <c r="D73" i="1" s="1"/>
  <c r="H72" i="1"/>
  <c r="H73" i="1" s="1"/>
  <c r="S7" i="1"/>
  <c r="S12" i="1"/>
  <c r="K112" i="1"/>
  <c r="M112" i="1"/>
  <c r="N112" i="1"/>
  <c r="I73" i="1" l="1"/>
  <c r="C74" i="1" s="1"/>
  <c r="D74" i="1" l="1"/>
  <c r="F74" i="1"/>
  <c r="H74" i="1"/>
  <c r="G74" i="1"/>
  <c r="E74" i="1"/>
  <c r="L65" i="1" l="1"/>
  <c r="L68" i="1"/>
  <c r="I74" i="1"/>
  <c r="L70" i="1"/>
  <c r="L69" i="1"/>
  <c r="L67" i="1"/>
  <c r="L66" i="1"/>
</calcChain>
</file>

<file path=xl/sharedStrings.xml><?xml version="1.0" encoding="utf-8"?>
<sst xmlns="http://schemas.openxmlformats.org/spreadsheetml/2006/main" count="191" uniqueCount="62">
  <si>
    <t>2. Выберем 5 экспертов, которые будут проводить оценку</t>
  </si>
  <si>
    <t>3. Каждый эксперт оценивает каждый вариант по 10 бальной шкале</t>
  </si>
  <si>
    <t>Учащимся группы необходимо вбрать, по какому из преподаваемых предметов поставить факультатив для подготовки к экзаменам. Было выбрано 6 экспертов из числа студентов БИ20-4 и 6 дисциплин</t>
  </si>
  <si>
    <t>КП</t>
  </si>
  <si>
    <t>Мат. Методы</t>
  </si>
  <si>
    <t>Инжиниринг</t>
  </si>
  <si>
    <t>Философия</t>
  </si>
  <si>
    <t>Англ. яз.</t>
  </si>
  <si>
    <t>Анна Ч.</t>
  </si>
  <si>
    <t>Мария К.</t>
  </si>
  <si>
    <t>Никита К.</t>
  </si>
  <si>
    <t>Арина П.</t>
  </si>
  <si>
    <t>Виктор Н.</t>
  </si>
  <si>
    <t>Максим М.</t>
  </si>
  <si>
    <t>Управленческий учёт</t>
  </si>
  <si>
    <t>Мат ож.</t>
  </si>
  <si>
    <t>4. Найдём мат ожидание =СРЗНАЧ()</t>
  </si>
  <si>
    <t>Дисп.</t>
  </si>
  <si>
    <t>5. Вычислим дисперссию =ДИСП.В()</t>
  </si>
  <si>
    <t>Мат ож. - σ</t>
  </si>
  <si>
    <t>Мат ож. + σ</t>
  </si>
  <si>
    <t>Вспомогательная таблица</t>
  </si>
  <si>
    <t>Среднекв. откл.</t>
  </si>
  <si>
    <t>8. Напишем вспомогательную таблицу для построения графика и построим график</t>
  </si>
  <si>
    <t>6. Найдём среднеквадратичное отклонение =КОРЕНЬ(Дисп.)</t>
  </si>
  <si>
    <r>
      <t>7. Найдём домерительный интервал = Мат ож. - Среднекв. откл.</t>
    </r>
    <r>
      <rPr>
        <sz val="11"/>
        <color theme="1"/>
        <rFont val="Calibri"/>
        <family val="2"/>
        <charset val="204"/>
      </rPr>
      <t xml:space="preserve"> и Мат ож. + Среднекв. откл.</t>
    </r>
  </si>
  <si>
    <t>1. Математическая обработка экспертных оценок (1 - не считаю необходимым проводить факультативные занятия по этому предмету… 10 - считаю, что факультатив нужен)</t>
  </si>
  <si>
    <t>Медианные ранги (расставить места по значимости факультатива)</t>
  </si>
  <si>
    <t xml:space="preserve">2. Математическая обработка ранговых оценок </t>
  </si>
  <si>
    <t>1. Эксперты расставляют по местам каждый из предметов</t>
  </si>
  <si>
    <t>2. производим сортировку каждой строки по возрастанию</t>
  </si>
  <si>
    <t>Медиана</t>
  </si>
  <si>
    <t>Средневзвешенные ранги (компетентность экспертов)</t>
  </si>
  <si>
    <t>1. Найдём мат ожидание = СРЗНАЧ()</t>
  </si>
  <si>
    <t>Дисп. =</t>
  </si>
  <si>
    <t>Наиболее компетентный эксперт - Анна Ч.</t>
  </si>
  <si>
    <t xml:space="preserve">2. Найдём разброс конкретного эксперта относительно среднего (мат ожидание) - Дисп. =СУММКВРАЗН()/(n-1). </t>
  </si>
  <si>
    <t xml:space="preserve">1/Дисп. = </t>
  </si>
  <si>
    <t>k =</t>
  </si>
  <si>
    <t>3. Найдём коэффициент компетентности = 1/Дисп. Проведём нормировку: просуммируем коэффициенты и найдём процентное соотношение. Чем больше найденый коэффициент, тем эксперт компетентнее</t>
  </si>
  <si>
    <t>Средневзвеш.</t>
  </si>
  <si>
    <t>3. Найдём средневзвешенные ранги =СУММПРОИЗВ(). Чем меньше ранг, тем лучше</t>
  </si>
  <si>
    <t>3. Математическая обработка бинарных отношений</t>
  </si>
  <si>
    <t>1. Составим обратнопропорциональную матрицу для каждого эксперта</t>
  </si>
  <si>
    <t>2. над главной диагональю эксперты расставляю свои оценки, сравнивая по 2 предмета. Сначала сравниваем Философию со всеми предметами по горизонтале (если между двух выбираем философию, то ставим 1, иначе - 0). Далее аналогично производим сравнение по вертикале.</t>
  </si>
  <si>
    <t>Медиана Кемени (А)</t>
  </si>
  <si>
    <t>D (1, A)</t>
  </si>
  <si>
    <t>D (2, A)</t>
  </si>
  <si>
    <t>D (3, A)</t>
  </si>
  <si>
    <t>D (4, A)</t>
  </si>
  <si>
    <t>D (5, A)</t>
  </si>
  <si>
    <t>D (6, A)</t>
  </si>
  <si>
    <t>3. Введём матрицу -  медиана Кемени (A). Заполним часть матрицы над главной диагональю, вычислив расстояние от этой матрицы до остальных (D): =СУММКВРАЗН(Матрица каждого эксперта;Медиана Кемени)</t>
  </si>
  <si>
    <t xml:space="preserve">4. Используем поиск решения: </t>
  </si>
  <si>
    <t>а) Запишем целевую функцию = сумма всех расcтояний (D) -&gt; min</t>
  </si>
  <si>
    <t xml:space="preserve">Целевая функция </t>
  </si>
  <si>
    <t>б) Ячейки переменных - ячейки над главной диагональю в матрице Медиана Кемени</t>
  </si>
  <si>
    <t>в) для них ставим ограничение на бин.</t>
  </si>
  <si>
    <t>Сумм</t>
  </si>
  <si>
    <t>3. Найдём медиану = среднее значение между 3 и 4 столбцом. Она и покажет значимость факультатива по каждой дисциплине.</t>
  </si>
  <si>
    <t>5. Находим сумму по столбцам, которая расставит по местам каждый из предметов по мере важности факультативных занятий</t>
  </si>
  <si>
    <t>1. Выберем дисциплины, которые  будем оценивать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</si>
</sst>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textRotation="45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4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tockChart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Лист1!$P$7:$P$12</c:f>
              <c:strCache>
                <c:ptCount val="6"/>
                <c:pt idx="0">
                  <c:v>Философия</c:v>
                </c:pt>
                <c:pt idx="1">
                  <c:v>Англ. яз.</c:v>
                </c:pt>
                <c:pt idx="2">
                  <c:v>Мат. Методы</c:v>
                </c:pt>
                <c:pt idx="3">
                  <c:v>КП</c:v>
                </c:pt>
                <c:pt idx="4">
                  <c:v>Инжиниринг</c:v>
                </c:pt>
                <c:pt idx="5">
                  <c:v>Управленческий учёт</c:v>
                </c:pt>
              </c:strCache>
            </c:strRef>
          </c:cat>
          <c:val>
            <c:numRef>
              <c:f>Лист1!$Q$7:$Q$12</c:f>
              <c:numCache>
                <c:formatCode>General</c:formatCode>
                <c:ptCount val="6"/>
                <c:pt idx="0">
                  <c:v>4.5488088481701521</c:v>
                </c:pt>
                <c:pt idx="1">
                  <c:v>7.3664319132398468</c:v>
                </c:pt>
                <c:pt idx="2">
                  <c:v>7.69946222565531</c:v>
                </c:pt>
                <c:pt idx="3">
                  <c:v>9.0976176963403041</c:v>
                </c:pt>
                <c:pt idx="4">
                  <c:v>9.7888543819998315</c:v>
                </c:pt>
                <c:pt idx="5">
                  <c:v>7.7554536166113266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6E-4DC5-8DA9-2044EF67342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Лист1!$P$7:$P$12</c:f>
              <c:strCache>
                <c:ptCount val="6"/>
                <c:pt idx="0">
                  <c:v>Философия</c:v>
                </c:pt>
                <c:pt idx="1">
                  <c:v>Англ. яз.</c:v>
                </c:pt>
                <c:pt idx="2">
                  <c:v>Мат. Методы</c:v>
                </c:pt>
                <c:pt idx="3">
                  <c:v>КП</c:v>
                </c:pt>
                <c:pt idx="4">
                  <c:v>Инжиниринг</c:v>
                </c:pt>
                <c:pt idx="5">
                  <c:v>Управленческий учёт</c:v>
                </c:pt>
              </c:strCache>
            </c:strRef>
          </c:cat>
          <c:val>
            <c:numRef>
              <c:f>Лист1!$R$7:$R$12</c:f>
              <c:numCache>
                <c:formatCode>General</c:formatCode>
                <c:ptCount val="6"/>
                <c:pt idx="0">
                  <c:v>2.4511911518298484</c:v>
                </c:pt>
                <c:pt idx="1">
                  <c:v>2.6335680867601536</c:v>
                </c:pt>
                <c:pt idx="2">
                  <c:v>5.6338711076780239</c:v>
                </c:pt>
                <c:pt idx="3">
                  <c:v>4.9023823036596967</c:v>
                </c:pt>
                <c:pt idx="4">
                  <c:v>6.2111456180001685</c:v>
                </c:pt>
                <c:pt idx="5">
                  <c:v>2.911213050055339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6E-4DC5-8DA9-2044EF673429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dash"/>
            <c:size val="22"/>
            <c:spPr>
              <a:solidFill>
                <a:srgbClr val="FFC0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Лист1!$P$7:$P$12</c:f>
              <c:strCache>
                <c:ptCount val="6"/>
                <c:pt idx="0">
                  <c:v>Философия</c:v>
                </c:pt>
                <c:pt idx="1">
                  <c:v>Англ. яз.</c:v>
                </c:pt>
                <c:pt idx="2">
                  <c:v>Мат. Методы</c:v>
                </c:pt>
                <c:pt idx="3">
                  <c:v>КП</c:v>
                </c:pt>
                <c:pt idx="4">
                  <c:v>Инжиниринг</c:v>
                </c:pt>
                <c:pt idx="5">
                  <c:v>Управленческий учёт</c:v>
                </c:pt>
              </c:strCache>
            </c:strRef>
          </c:cat>
          <c:val>
            <c:numRef>
              <c:f>Лист1!$S$7:$S$12</c:f>
              <c:numCache>
                <c:formatCode>General</c:formatCode>
                <c:ptCount val="6"/>
                <c:pt idx="0">
                  <c:v>3.5</c:v>
                </c:pt>
                <c:pt idx="1">
                  <c:v>5</c:v>
                </c:pt>
                <c:pt idx="2">
                  <c:v>6.666666666666667</c:v>
                </c:pt>
                <c:pt idx="3">
                  <c:v>7</c:v>
                </c:pt>
                <c:pt idx="4">
                  <c:v>8</c:v>
                </c:pt>
                <c:pt idx="5">
                  <c:v>5.333333333333333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6E-4DC5-8DA9-2044EF673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285750" cap="flat" cmpd="sng" algn="ctr">
              <a:solidFill>
                <a:schemeClr val="accent5">
                  <a:lumMod val="75000"/>
                </a:schemeClr>
              </a:solidFill>
              <a:round/>
            </a:ln>
            <a:effectLst/>
          </c:spPr>
        </c:hiLowLines>
        <c:axId val="221750920"/>
        <c:axId val="461250960"/>
      </c:stockChart>
      <c:catAx>
        <c:axId val="221750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1250960"/>
        <c:crosses val="autoZero"/>
        <c:auto val="1"/>
        <c:lblAlgn val="ctr"/>
        <c:lblOffset val="100"/>
        <c:noMultiLvlLbl val="0"/>
      </c:catAx>
      <c:valAx>
        <c:axId val="46125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1750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775638</xdr:colOff>
      <xdr:row>15</xdr:row>
      <xdr:rowOff>10985</xdr:rowOff>
    </xdr:from>
    <xdr:to>
      <xdr:col>15</xdr:col>
      <xdr:colOff>1796010</xdr:colOff>
      <xdr:row>29</xdr:row>
      <xdr:rowOff>167551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97D56EC-CA73-5F3A-9579-BBC7BE3CB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C98F-D198-4E6A-BADE-55D0802C989B}">
  <dimension ref="B2:X135"/>
  <sheetViews>
    <sheetView tabSelected="1" topLeftCell="A66" zoomScale="50" zoomScaleNormal="50" workbookViewId="0">
      <selection activeCell="L35" sqref="L35"/>
    </sheetView>
  </sheetViews>
  <sheetFormatPr defaultRowHeight="14.25" x14ac:dyDescent="0.45"/>
  <cols>
    <col min="2" max="2" width="20.9296875" customWidth="1"/>
    <col min="3" max="3" width="10.59765625" bestFit="1" customWidth="1"/>
    <col min="4" max="4" width="10" customWidth="1"/>
    <col min="5" max="5" width="13.19921875" bestFit="1" customWidth="1"/>
    <col min="6" max="6" width="9.19921875" customWidth="1"/>
    <col min="7" max="7" width="11.796875" bestFit="1" customWidth="1"/>
    <col min="8" max="8" width="20.06640625" bestFit="1" customWidth="1"/>
    <col min="9" max="9" width="12" customWidth="1"/>
    <col min="10" max="10" width="22" customWidth="1"/>
    <col min="11" max="11" width="15.59765625" customWidth="1"/>
    <col min="12" max="12" width="16.9296875" customWidth="1"/>
    <col min="13" max="13" width="12.9296875" customWidth="1"/>
    <col min="14" max="14" width="13.33203125" customWidth="1"/>
    <col min="15" max="15" width="11.796875" customWidth="1"/>
    <col min="16" max="16" width="26.06640625" customWidth="1"/>
    <col min="17" max="17" width="15.19921875" customWidth="1"/>
    <col min="18" max="18" width="20.06640625" bestFit="1" customWidth="1"/>
    <col min="19" max="19" width="10.59765625" bestFit="1" customWidth="1"/>
    <col min="20" max="20" width="8.19921875" bestFit="1" customWidth="1"/>
    <col min="21" max="21" width="13.19921875" bestFit="1" customWidth="1"/>
    <col min="22" max="22" width="8.46484375" customWidth="1"/>
    <col min="23" max="23" width="11.796875" bestFit="1" customWidth="1"/>
    <col min="24" max="24" width="20.06640625" bestFit="1" customWidth="1"/>
  </cols>
  <sheetData>
    <row r="2" spans="2:19" x14ac:dyDescent="0.45">
      <c r="B2" t="s">
        <v>2</v>
      </c>
    </row>
    <row r="3" spans="2:19" x14ac:dyDescent="0.45">
      <c r="B3" t="s">
        <v>26</v>
      </c>
    </row>
    <row r="4" spans="2:19" x14ac:dyDescent="0.45">
      <c r="P4" t="s">
        <v>21</v>
      </c>
    </row>
    <row r="6" spans="2:19" x14ac:dyDescent="0.45">
      <c r="B6" s="6"/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J6" s="4" t="s">
        <v>15</v>
      </c>
      <c r="K6" s="4" t="s">
        <v>17</v>
      </c>
      <c r="L6" s="4" t="s">
        <v>22</v>
      </c>
      <c r="M6" s="4" t="s">
        <v>19</v>
      </c>
      <c r="N6" s="4" t="s">
        <v>20</v>
      </c>
      <c r="P6" s="5"/>
      <c r="Q6" s="4" t="s">
        <v>20</v>
      </c>
      <c r="R6" s="4" t="s">
        <v>19</v>
      </c>
      <c r="S6" s="4" t="str">
        <f t="array" ref="S6">J6:J12</f>
        <v>Мат ож.</v>
      </c>
    </row>
    <row r="7" spans="2:19" x14ac:dyDescent="0.45">
      <c r="B7" s="2" t="s">
        <v>6</v>
      </c>
      <c r="C7" s="3">
        <v>4</v>
      </c>
      <c r="D7" s="3">
        <v>3</v>
      </c>
      <c r="E7" s="3">
        <v>2</v>
      </c>
      <c r="F7" s="3">
        <v>3</v>
      </c>
      <c r="G7" s="3">
        <v>4</v>
      </c>
      <c r="H7" s="3">
        <v>5</v>
      </c>
      <c r="J7" s="3">
        <f t="shared" ref="J7:J12" si="0">AVERAGE(C7:H7)</f>
        <v>3.5</v>
      </c>
      <c r="K7" s="3">
        <f t="shared" ref="K7:K12" si="1">_xlfn.VAR.S(C7:H7)</f>
        <v>1.1000000000000001</v>
      </c>
      <c r="L7" s="3">
        <f t="shared" ref="L7:L12" si="2">SQRT(K7)</f>
        <v>1.0488088481701516</v>
      </c>
      <c r="M7" s="3">
        <f t="shared" ref="M7:M12" si="3">J7-L7</f>
        <v>2.4511911518298484</v>
      </c>
      <c r="N7" s="3">
        <f t="shared" ref="N7:N12" si="4">J7+L7</f>
        <v>4.5488088481701521</v>
      </c>
      <c r="P7" s="2" t="s">
        <v>6</v>
      </c>
      <c r="Q7" s="3">
        <f t="array" ref="Q7">N7:N12</f>
        <v>4.5488088481701521</v>
      </c>
      <c r="R7" s="3">
        <f t="shared" ref="R7:R12" si="5">M7:M12</f>
        <v>2.4511911518298484</v>
      </c>
      <c r="S7" s="3">
        <f t="shared" ref="S7:S12" si="6">J7:J12</f>
        <v>3.5</v>
      </c>
    </row>
    <row r="8" spans="2:19" x14ac:dyDescent="0.45">
      <c r="B8" s="2" t="s">
        <v>7</v>
      </c>
      <c r="C8" s="3">
        <v>7</v>
      </c>
      <c r="D8" s="3">
        <v>6</v>
      </c>
      <c r="E8" s="3">
        <v>3</v>
      </c>
      <c r="F8" s="3">
        <v>2</v>
      </c>
      <c r="G8" s="3">
        <v>8</v>
      </c>
      <c r="H8" s="3">
        <v>4</v>
      </c>
      <c r="J8" s="3">
        <f t="shared" si="0"/>
        <v>5</v>
      </c>
      <c r="K8" s="3">
        <f t="shared" si="1"/>
        <v>5.6</v>
      </c>
      <c r="L8" s="3">
        <f t="shared" si="2"/>
        <v>2.3664319132398464</v>
      </c>
      <c r="M8" s="3">
        <f t="shared" si="3"/>
        <v>2.6335680867601536</v>
      </c>
      <c r="N8" s="3">
        <f t="shared" si="4"/>
        <v>7.3664319132398468</v>
      </c>
      <c r="P8" s="2" t="s">
        <v>7</v>
      </c>
      <c r="Q8" s="3">
        <f t="array" ref="Q8">N8:N13</f>
        <v>7.3664319132398468</v>
      </c>
      <c r="R8" s="3">
        <f t="shared" si="5"/>
        <v>2.6335680867601536</v>
      </c>
      <c r="S8" s="3">
        <f t="shared" si="6"/>
        <v>5</v>
      </c>
    </row>
    <row r="9" spans="2:19" x14ac:dyDescent="0.45">
      <c r="B9" s="2" t="s">
        <v>4</v>
      </c>
      <c r="C9" s="3">
        <v>8</v>
      </c>
      <c r="D9" s="3">
        <v>7</v>
      </c>
      <c r="E9" s="3">
        <v>5</v>
      </c>
      <c r="F9" s="3">
        <v>6</v>
      </c>
      <c r="G9" s="3">
        <v>7</v>
      </c>
      <c r="H9" s="3">
        <v>7</v>
      </c>
      <c r="J9" s="3">
        <f t="shared" si="0"/>
        <v>6.666666666666667</v>
      </c>
      <c r="K9" s="3">
        <f t="shared" si="1"/>
        <v>1.0666666666666629</v>
      </c>
      <c r="L9" s="3">
        <f t="shared" si="2"/>
        <v>1.0327955589886426</v>
      </c>
      <c r="M9" s="3">
        <f t="shared" si="3"/>
        <v>5.6338711076780239</v>
      </c>
      <c r="N9" s="3">
        <f t="shared" si="4"/>
        <v>7.69946222565531</v>
      </c>
      <c r="P9" s="2" t="s">
        <v>4</v>
      </c>
      <c r="Q9" s="3">
        <f t="array" ref="Q9">N9:N14</f>
        <v>7.69946222565531</v>
      </c>
      <c r="R9" s="3">
        <f t="shared" si="5"/>
        <v>5.6338711076780239</v>
      </c>
      <c r="S9" s="3">
        <f t="shared" si="6"/>
        <v>6.666666666666667</v>
      </c>
    </row>
    <row r="10" spans="2:19" x14ac:dyDescent="0.45">
      <c r="B10" s="2" t="s">
        <v>3</v>
      </c>
      <c r="C10" s="3">
        <v>10</v>
      </c>
      <c r="D10" s="3">
        <v>7</v>
      </c>
      <c r="E10" s="3">
        <v>9</v>
      </c>
      <c r="F10" s="3">
        <v>5</v>
      </c>
      <c r="G10" s="3">
        <v>6</v>
      </c>
      <c r="H10" s="3">
        <v>5</v>
      </c>
      <c r="J10" s="3">
        <f t="shared" si="0"/>
        <v>7</v>
      </c>
      <c r="K10" s="3">
        <f t="shared" si="1"/>
        <v>4.4000000000000004</v>
      </c>
      <c r="L10" s="3">
        <f t="shared" si="2"/>
        <v>2.0976176963403033</v>
      </c>
      <c r="M10" s="3">
        <f t="shared" si="3"/>
        <v>4.9023823036596967</v>
      </c>
      <c r="N10" s="3">
        <f t="shared" si="4"/>
        <v>9.0976176963403041</v>
      </c>
      <c r="P10" s="2" t="s">
        <v>3</v>
      </c>
      <c r="Q10" s="3">
        <f t="array" ref="Q10">N10:N15</f>
        <v>9.0976176963403041</v>
      </c>
      <c r="R10" s="3">
        <f t="shared" si="5"/>
        <v>4.9023823036596967</v>
      </c>
      <c r="S10" s="3">
        <f t="shared" si="6"/>
        <v>7</v>
      </c>
    </row>
    <row r="11" spans="2:19" x14ac:dyDescent="0.45">
      <c r="B11" s="2" t="s">
        <v>5</v>
      </c>
      <c r="C11" s="3">
        <v>9</v>
      </c>
      <c r="D11" s="3">
        <v>8</v>
      </c>
      <c r="E11" s="3">
        <v>7</v>
      </c>
      <c r="F11" s="3">
        <v>5</v>
      </c>
      <c r="G11" s="3">
        <v>10</v>
      </c>
      <c r="H11" s="3">
        <v>9</v>
      </c>
      <c r="J11" s="3">
        <f t="shared" si="0"/>
        <v>8</v>
      </c>
      <c r="K11" s="3">
        <f t="shared" si="1"/>
        <v>3.2</v>
      </c>
      <c r="L11" s="3">
        <f t="shared" si="2"/>
        <v>1.7888543819998317</v>
      </c>
      <c r="M11" s="3">
        <f t="shared" si="3"/>
        <v>6.2111456180001685</v>
      </c>
      <c r="N11" s="3">
        <f t="shared" si="4"/>
        <v>9.7888543819998315</v>
      </c>
      <c r="P11" s="2" t="s">
        <v>5</v>
      </c>
      <c r="Q11" s="3">
        <f t="array" ref="Q11">N11:N16</f>
        <v>9.7888543819998315</v>
      </c>
      <c r="R11" s="3">
        <f t="shared" si="5"/>
        <v>6.2111456180001685</v>
      </c>
      <c r="S11" s="3">
        <f t="shared" si="6"/>
        <v>8</v>
      </c>
    </row>
    <row r="12" spans="2:19" x14ac:dyDescent="0.45">
      <c r="B12" s="2" t="s">
        <v>14</v>
      </c>
      <c r="C12" s="3">
        <v>5</v>
      </c>
      <c r="D12" s="3">
        <v>7</v>
      </c>
      <c r="E12" s="3">
        <v>7</v>
      </c>
      <c r="F12" s="3">
        <v>3</v>
      </c>
      <c r="G12" s="3">
        <v>8</v>
      </c>
      <c r="H12" s="3">
        <v>2</v>
      </c>
      <c r="J12" s="3">
        <f t="shared" si="0"/>
        <v>5.333333333333333</v>
      </c>
      <c r="K12" s="3">
        <f t="shared" si="1"/>
        <v>5.8666666666666689</v>
      </c>
      <c r="L12" s="3">
        <f t="shared" si="2"/>
        <v>2.422120283277994</v>
      </c>
      <c r="M12" s="3">
        <f t="shared" si="3"/>
        <v>2.911213050055339</v>
      </c>
      <c r="N12" s="3">
        <f t="shared" si="4"/>
        <v>7.7554536166113266</v>
      </c>
      <c r="P12" s="2" t="s">
        <v>14</v>
      </c>
      <c r="Q12" s="3">
        <f t="array" ref="Q12">N12:N17</f>
        <v>7.7554536166113266</v>
      </c>
      <c r="R12" s="3">
        <f t="shared" si="5"/>
        <v>2.911213050055339</v>
      </c>
      <c r="S12" s="3">
        <f t="shared" si="6"/>
        <v>5.333333333333333</v>
      </c>
    </row>
    <row r="21" spans="2:2" x14ac:dyDescent="0.45">
      <c r="B21" t="s">
        <v>61</v>
      </c>
    </row>
    <row r="22" spans="2:2" x14ac:dyDescent="0.45">
      <c r="B22" t="s">
        <v>0</v>
      </c>
    </row>
    <row r="23" spans="2:2" x14ac:dyDescent="0.45">
      <c r="B23" t="s">
        <v>1</v>
      </c>
    </row>
    <row r="24" spans="2:2" x14ac:dyDescent="0.45">
      <c r="B24" t="s">
        <v>16</v>
      </c>
    </row>
    <row r="25" spans="2:2" x14ac:dyDescent="0.45">
      <c r="B25" t="s">
        <v>18</v>
      </c>
    </row>
    <row r="26" spans="2:2" x14ac:dyDescent="0.45">
      <c r="B26" t="s">
        <v>24</v>
      </c>
    </row>
    <row r="27" spans="2:2" x14ac:dyDescent="0.45">
      <c r="B27" t="s">
        <v>25</v>
      </c>
    </row>
    <row r="28" spans="2:2" x14ac:dyDescent="0.45">
      <c r="B28" t="s">
        <v>23</v>
      </c>
    </row>
    <row r="36" spans="2:8" x14ac:dyDescent="0.45">
      <c r="B36" t="s">
        <v>28</v>
      </c>
    </row>
    <row r="37" spans="2:8" x14ac:dyDescent="0.45">
      <c r="B37" t="s">
        <v>27</v>
      </c>
    </row>
    <row r="39" spans="2:8" x14ac:dyDescent="0.45">
      <c r="B39" s="6"/>
      <c r="C39" s="1" t="s">
        <v>8</v>
      </c>
      <c r="D39" s="1" t="s">
        <v>9</v>
      </c>
      <c r="E39" s="1" t="s">
        <v>10</v>
      </c>
      <c r="F39" s="1" t="s">
        <v>11</v>
      </c>
      <c r="G39" s="1" t="s">
        <v>12</v>
      </c>
      <c r="H39" s="1" t="s">
        <v>13</v>
      </c>
    </row>
    <row r="40" spans="2:8" x14ac:dyDescent="0.45">
      <c r="B40" s="2" t="s">
        <v>6</v>
      </c>
      <c r="C40" s="3">
        <v>5</v>
      </c>
      <c r="D40" s="3">
        <v>3</v>
      </c>
      <c r="E40" s="3">
        <v>6</v>
      </c>
      <c r="F40" s="3">
        <v>6</v>
      </c>
      <c r="G40" s="3">
        <v>5</v>
      </c>
      <c r="H40" s="3">
        <v>5</v>
      </c>
    </row>
    <row r="41" spans="2:8" x14ac:dyDescent="0.45">
      <c r="B41" s="2" t="s">
        <v>7</v>
      </c>
      <c r="C41" s="3">
        <v>2</v>
      </c>
      <c r="D41" s="3">
        <v>2</v>
      </c>
      <c r="E41" s="3">
        <v>5</v>
      </c>
      <c r="F41" s="3">
        <v>5</v>
      </c>
      <c r="G41" s="3">
        <v>3</v>
      </c>
      <c r="H41" s="3">
        <v>6</v>
      </c>
    </row>
    <row r="42" spans="2:8" x14ac:dyDescent="0.45">
      <c r="B42" s="2" t="s">
        <v>4</v>
      </c>
      <c r="C42" s="3">
        <v>3</v>
      </c>
      <c r="D42" s="3">
        <v>4</v>
      </c>
      <c r="E42" s="3">
        <v>4</v>
      </c>
      <c r="F42" s="3">
        <v>3</v>
      </c>
      <c r="G42" s="3">
        <v>1</v>
      </c>
      <c r="H42" s="3">
        <v>3</v>
      </c>
    </row>
    <row r="43" spans="2:8" x14ac:dyDescent="0.45">
      <c r="B43" s="2" t="s">
        <v>3</v>
      </c>
      <c r="C43" s="3">
        <v>1</v>
      </c>
      <c r="D43" s="3">
        <v>1</v>
      </c>
      <c r="E43" s="3">
        <v>1</v>
      </c>
      <c r="F43" s="3">
        <v>1</v>
      </c>
      <c r="G43" s="3">
        <v>2</v>
      </c>
      <c r="H43" s="3">
        <v>1</v>
      </c>
    </row>
    <row r="44" spans="2:8" x14ac:dyDescent="0.45">
      <c r="B44" s="2" t="s">
        <v>5</v>
      </c>
      <c r="C44" s="3">
        <v>4</v>
      </c>
      <c r="D44" s="3">
        <v>5</v>
      </c>
      <c r="E44" s="3">
        <v>2</v>
      </c>
      <c r="F44" s="3">
        <v>4</v>
      </c>
      <c r="G44" s="3">
        <v>6</v>
      </c>
      <c r="H44" s="3">
        <v>2</v>
      </c>
    </row>
    <row r="45" spans="2:8" x14ac:dyDescent="0.45">
      <c r="B45" s="2" t="s">
        <v>14</v>
      </c>
      <c r="C45" s="3">
        <v>6</v>
      </c>
      <c r="D45" s="3">
        <v>6</v>
      </c>
      <c r="E45" s="3">
        <v>3</v>
      </c>
      <c r="F45" s="3">
        <v>2</v>
      </c>
      <c r="G45" s="3">
        <v>4</v>
      </c>
      <c r="H45" s="3">
        <v>4</v>
      </c>
    </row>
    <row r="48" spans="2:8" ht="14.65" thickBot="1" x14ac:dyDescent="0.5">
      <c r="B48" s="6"/>
      <c r="C48" s="7"/>
      <c r="D48" s="7"/>
      <c r="E48" s="7"/>
      <c r="F48" s="13" t="s">
        <v>31</v>
      </c>
      <c r="G48" s="7"/>
      <c r="H48" s="7"/>
    </row>
    <row r="49" spans="2:12" x14ac:dyDescent="0.45">
      <c r="B49" s="2" t="s">
        <v>6</v>
      </c>
      <c r="C49" s="3">
        <v>3</v>
      </c>
      <c r="D49" s="3">
        <v>5</v>
      </c>
      <c r="E49" s="8">
        <v>5</v>
      </c>
      <c r="F49" s="10">
        <f>AVERAGE(E49,G49)</f>
        <v>5</v>
      </c>
      <c r="G49" s="9">
        <v>5</v>
      </c>
      <c r="H49" s="3">
        <v>6</v>
      </c>
      <c r="I49" s="3">
        <v>6</v>
      </c>
    </row>
    <row r="50" spans="2:12" x14ac:dyDescent="0.45">
      <c r="B50" s="2" t="s">
        <v>7</v>
      </c>
      <c r="C50" s="3">
        <v>2</v>
      </c>
      <c r="D50" s="3">
        <v>2</v>
      </c>
      <c r="E50" s="8">
        <v>3</v>
      </c>
      <c r="F50" s="11">
        <f t="shared" ref="F49:F54" si="7">AVERAGE(E50,G50)</f>
        <v>4</v>
      </c>
      <c r="G50" s="9">
        <v>5</v>
      </c>
      <c r="H50" s="3">
        <v>5</v>
      </c>
      <c r="I50" s="3">
        <v>6</v>
      </c>
    </row>
    <row r="51" spans="2:12" x14ac:dyDescent="0.45">
      <c r="B51" s="2" t="s">
        <v>4</v>
      </c>
      <c r="C51" s="3">
        <v>1</v>
      </c>
      <c r="D51" s="3">
        <v>3</v>
      </c>
      <c r="E51" s="8">
        <v>3</v>
      </c>
      <c r="F51" s="11">
        <f t="shared" si="7"/>
        <v>3</v>
      </c>
      <c r="G51" s="9">
        <v>3</v>
      </c>
      <c r="H51" s="3">
        <v>4</v>
      </c>
      <c r="I51" s="3">
        <v>4</v>
      </c>
    </row>
    <row r="52" spans="2:12" x14ac:dyDescent="0.45">
      <c r="B52" s="2" t="s">
        <v>3</v>
      </c>
      <c r="C52" s="3">
        <v>1</v>
      </c>
      <c r="D52" s="3">
        <v>1</v>
      </c>
      <c r="E52" s="8">
        <v>1</v>
      </c>
      <c r="F52" s="11">
        <f t="shared" si="7"/>
        <v>1</v>
      </c>
      <c r="G52" s="9">
        <v>1</v>
      </c>
      <c r="H52" s="3">
        <v>1</v>
      </c>
      <c r="I52" s="3">
        <v>2</v>
      </c>
    </row>
    <row r="53" spans="2:12" x14ac:dyDescent="0.45">
      <c r="B53" s="2" t="s">
        <v>5</v>
      </c>
      <c r="C53" s="3">
        <v>2</v>
      </c>
      <c r="D53" s="3">
        <v>2</v>
      </c>
      <c r="E53" s="8">
        <v>4</v>
      </c>
      <c r="F53" s="11">
        <f t="shared" si="7"/>
        <v>4</v>
      </c>
      <c r="G53" s="9">
        <v>4</v>
      </c>
      <c r="H53" s="3">
        <v>5</v>
      </c>
      <c r="I53" s="3">
        <v>6</v>
      </c>
    </row>
    <row r="54" spans="2:12" ht="14.65" thickBot="1" x14ac:dyDescent="0.5">
      <c r="B54" s="2" t="s">
        <v>14</v>
      </c>
      <c r="C54" s="3">
        <v>2</v>
      </c>
      <c r="D54" s="3">
        <v>3</v>
      </c>
      <c r="E54" s="8">
        <v>4</v>
      </c>
      <c r="F54" s="12">
        <f t="shared" si="7"/>
        <v>4</v>
      </c>
      <c r="G54" s="9">
        <v>4</v>
      </c>
      <c r="H54" s="3">
        <v>6</v>
      </c>
      <c r="I54" s="3">
        <v>6</v>
      </c>
    </row>
    <row r="57" spans="2:12" x14ac:dyDescent="0.45">
      <c r="B57" t="s">
        <v>29</v>
      </c>
    </row>
    <row r="58" spans="2:12" x14ac:dyDescent="0.45">
      <c r="B58" t="s">
        <v>30</v>
      </c>
    </row>
    <row r="59" spans="2:12" x14ac:dyDescent="0.45">
      <c r="B59" t="s">
        <v>59</v>
      </c>
    </row>
    <row r="62" spans="2:12" x14ac:dyDescent="0.45">
      <c r="B62" t="s">
        <v>32</v>
      </c>
    </row>
    <row r="64" spans="2:12" ht="14.65" thickBot="1" x14ac:dyDescent="0.5">
      <c r="B64" s="6"/>
      <c r="C64" s="1" t="s">
        <v>8</v>
      </c>
      <c r="D64" s="1" t="s">
        <v>9</v>
      </c>
      <c r="E64" s="1" t="s">
        <v>10</v>
      </c>
      <c r="F64" s="1" t="s">
        <v>11</v>
      </c>
      <c r="G64" s="1" t="s">
        <v>12</v>
      </c>
      <c r="H64" s="1" t="s">
        <v>13</v>
      </c>
      <c r="J64" s="4" t="s">
        <v>15</v>
      </c>
      <c r="L64" s="13" t="s">
        <v>40</v>
      </c>
    </row>
    <row r="65" spans="2:12" x14ac:dyDescent="0.45">
      <c r="B65" s="2" t="s">
        <v>6</v>
      </c>
      <c r="C65" s="3">
        <v>5</v>
      </c>
      <c r="D65" s="3">
        <v>3</v>
      </c>
      <c r="E65" s="3">
        <v>6</v>
      </c>
      <c r="F65" s="3">
        <v>6</v>
      </c>
      <c r="G65" s="3">
        <v>5</v>
      </c>
      <c r="H65" s="3">
        <v>5</v>
      </c>
      <c r="J65" s="3">
        <f>AVERAGE(C65:H65)</f>
        <v>5</v>
      </c>
      <c r="L65" s="16">
        <f t="shared" ref="L65:L70" si="8">SUMPRODUCT(C65:H65,$C$74:$H$74)</f>
        <v>5.1568786632075998</v>
      </c>
    </row>
    <row r="66" spans="2:12" x14ac:dyDescent="0.45">
      <c r="B66" s="2" t="s">
        <v>7</v>
      </c>
      <c r="C66" s="3">
        <v>2</v>
      </c>
      <c r="D66" s="3">
        <v>2</v>
      </c>
      <c r="E66" s="3">
        <v>5</v>
      </c>
      <c r="F66" s="3">
        <v>5</v>
      </c>
      <c r="G66" s="3">
        <v>3</v>
      </c>
      <c r="H66" s="3">
        <v>6</v>
      </c>
      <c r="J66" s="3">
        <f t="shared" ref="J65:J70" si="9">AVERAGE(C66:H66)</f>
        <v>3.8333333333333335</v>
      </c>
      <c r="L66" s="17">
        <f t="shared" si="8"/>
        <v>3.9492368864076917</v>
      </c>
    </row>
    <row r="67" spans="2:12" x14ac:dyDescent="0.45">
      <c r="B67" s="2" t="s">
        <v>4</v>
      </c>
      <c r="C67" s="3">
        <v>3</v>
      </c>
      <c r="D67" s="3">
        <v>4</v>
      </c>
      <c r="E67" s="3">
        <v>4</v>
      </c>
      <c r="F67" s="3">
        <v>3</v>
      </c>
      <c r="G67" s="3">
        <v>1</v>
      </c>
      <c r="H67" s="3">
        <v>3</v>
      </c>
      <c r="J67" s="3">
        <f t="shared" si="9"/>
        <v>3</v>
      </c>
      <c r="L67" s="17">
        <f t="shared" si="8"/>
        <v>3.0024744699117099</v>
      </c>
    </row>
    <row r="68" spans="2:12" x14ac:dyDescent="0.45">
      <c r="B68" s="2" t="s">
        <v>3</v>
      </c>
      <c r="C68" s="3">
        <v>1</v>
      </c>
      <c r="D68" s="3">
        <v>1</v>
      </c>
      <c r="E68" s="3">
        <v>1</v>
      </c>
      <c r="F68" s="3">
        <v>1</v>
      </c>
      <c r="G68" s="3">
        <v>2</v>
      </c>
      <c r="H68" s="3">
        <v>1</v>
      </c>
      <c r="J68" s="3">
        <f t="shared" si="9"/>
        <v>1.1666666666666667</v>
      </c>
      <c r="L68" s="17">
        <f t="shared" si="8"/>
        <v>1.1393142733298161</v>
      </c>
    </row>
    <row r="69" spans="2:12" x14ac:dyDescent="0.45">
      <c r="B69" s="2" t="s">
        <v>5</v>
      </c>
      <c r="C69" s="3">
        <v>4</v>
      </c>
      <c r="D69" s="3">
        <v>5</v>
      </c>
      <c r="E69" s="3">
        <v>2</v>
      </c>
      <c r="F69" s="3">
        <v>4</v>
      </c>
      <c r="G69" s="3">
        <v>6</v>
      </c>
      <c r="H69" s="3">
        <v>2</v>
      </c>
      <c r="J69" s="3">
        <f t="shared" si="9"/>
        <v>3.8333333333333335</v>
      </c>
      <c r="L69" s="17">
        <f t="shared" si="8"/>
        <v>3.6914028732985589</v>
      </c>
    </row>
    <row r="70" spans="2:12" ht="14.65" thickBot="1" x14ac:dyDescent="0.5">
      <c r="B70" s="2" t="s">
        <v>14</v>
      </c>
      <c r="C70" s="3">
        <v>6</v>
      </c>
      <c r="D70" s="3">
        <v>6</v>
      </c>
      <c r="E70" s="3">
        <v>3</v>
      </c>
      <c r="F70" s="3">
        <v>2</v>
      </c>
      <c r="G70" s="3">
        <v>4</v>
      </c>
      <c r="H70" s="3">
        <v>4</v>
      </c>
      <c r="J70" s="3">
        <f t="shared" si="9"/>
        <v>4.166666666666667</v>
      </c>
      <c r="L70" s="18">
        <f t="shared" si="8"/>
        <v>4.0606928338446266</v>
      </c>
    </row>
    <row r="72" spans="2:12" x14ac:dyDescent="0.45">
      <c r="B72" s="4" t="s">
        <v>34</v>
      </c>
      <c r="C72" s="15">
        <f>SUMXMY2(C65:C70,$J$65:$J$70)/(COUNT(C65:C70)-1)</f>
        <v>1.3555555555555554</v>
      </c>
      <c r="D72" s="15">
        <f t="shared" ref="C72:H72" si="10">SUMXMY2(D65:D70,$J$65:$J$70)/(COUNT(D65:D70)-1)</f>
        <v>2.6222222222222222</v>
      </c>
      <c r="E72" s="15">
        <f t="shared" si="10"/>
        <v>1.6222222222222225</v>
      </c>
      <c r="F72" s="15">
        <f t="shared" si="10"/>
        <v>1.4222222222222223</v>
      </c>
      <c r="G72" s="15">
        <f t="shared" si="10"/>
        <v>2.0222222222222221</v>
      </c>
      <c r="H72" s="15">
        <f t="shared" si="10"/>
        <v>1.6222222222222222</v>
      </c>
      <c r="I72" s="19"/>
    </row>
    <row r="73" spans="2:12" x14ac:dyDescent="0.45">
      <c r="B73" s="4" t="s">
        <v>37</v>
      </c>
      <c r="C73" s="15">
        <f t="shared" ref="C73:H73" si="11">1/C72</f>
        <v>0.73770491803278693</v>
      </c>
      <c r="D73" s="15">
        <f t="shared" si="11"/>
        <v>0.38135593220338981</v>
      </c>
      <c r="E73" s="15">
        <f t="shared" si="11"/>
        <v>0.61643835616438347</v>
      </c>
      <c r="F73" s="15">
        <f t="shared" si="11"/>
        <v>0.703125</v>
      </c>
      <c r="G73" s="15">
        <f t="shared" si="11"/>
        <v>0.49450549450549453</v>
      </c>
      <c r="H73" s="15">
        <f t="shared" si="11"/>
        <v>0.61643835616438358</v>
      </c>
      <c r="I73" s="20">
        <f>SUM(C73:H73)</f>
        <v>3.549568057070438</v>
      </c>
    </row>
    <row r="74" spans="2:12" x14ac:dyDescent="0.45">
      <c r="B74" s="4" t="s">
        <v>38</v>
      </c>
      <c r="C74" s="21">
        <f t="shared" ref="C74:H74" si="12">C73/$I$73</f>
        <v>0.20782948972152862</v>
      </c>
      <c r="D74" s="21">
        <f t="shared" si="12"/>
        <v>0.10743727858485801</v>
      </c>
      <c r="E74" s="21">
        <f t="shared" si="12"/>
        <v>0.1736657379864828</v>
      </c>
      <c r="F74" s="21">
        <f t="shared" si="12"/>
        <v>0.19808748239083196</v>
      </c>
      <c r="G74" s="21">
        <f t="shared" si="12"/>
        <v>0.13931427332981589</v>
      </c>
      <c r="H74" s="21">
        <f t="shared" si="12"/>
        <v>0.17366573798648283</v>
      </c>
      <c r="I74" s="22">
        <f>SUM(C74:H74)</f>
        <v>1</v>
      </c>
    </row>
    <row r="76" spans="2:12" x14ac:dyDescent="0.45">
      <c r="B76" t="s">
        <v>35</v>
      </c>
    </row>
    <row r="79" spans="2:12" x14ac:dyDescent="0.45">
      <c r="B79" s="14" t="s">
        <v>33</v>
      </c>
    </row>
    <row r="80" spans="2:12" x14ac:dyDescent="0.45">
      <c r="B80" t="s">
        <v>36</v>
      </c>
    </row>
    <row r="81" spans="2:24" x14ac:dyDescent="0.45">
      <c r="B81" t="s">
        <v>39</v>
      </c>
    </row>
    <row r="82" spans="2:24" x14ac:dyDescent="0.45">
      <c r="B82" t="s">
        <v>41</v>
      </c>
    </row>
    <row r="85" spans="2:24" x14ac:dyDescent="0.45">
      <c r="B85" t="s">
        <v>42</v>
      </c>
    </row>
    <row r="87" spans="2:24" x14ac:dyDescent="0.45">
      <c r="B87" s="1" t="s">
        <v>8</v>
      </c>
      <c r="C87" s="5"/>
      <c r="D87" s="5"/>
      <c r="E87" s="5"/>
      <c r="F87" s="5"/>
      <c r="G87" s="5"/>
      <c r="H87" s="5"/>
      <c r="I87" s="5"/>
      <c r="J87" s="1" t="s">
        <v>9</v>
      </c>
      <c r="K87" s="5"/>
      <c r="L87" s="5"/>
      <c r="M87" s="5"/>
      <c r="N87" s="5"/>
      <c r="O87" s="5"/>
      <c r="P87" s="5"/>
      <c r="R87" s="1" t="s">
        <v>10</v>
      </c>
      <c r="S87" s="5"/>
      <c r="T87" s="5"/>
      <c r="U87" s="5"/>
      <c r="V87" s="5"/>
      <c r="W87" s="5"/>
      <c r="X87" s="5"/>
    </row>
    <row r="88" spans="2:24" x14ac:dyDescent="0.4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R88" s="5"/>
      <c r="S88" s="5"/>
      <c r="T88" s="5"/>
      <c r="U88" s="5"/>
      <c r="V88" s="5"/>
      <c r="W88" s="5"/>
      <c r="X88" s="5"/>
    </row>
    <row r="89" spans="2:24" x14ac:dyDescent="0.45">
      <c r="B89" s="5"/>
      <c r="C89" s="2" t="s">
        <v>6</v>
      </c>
      <c r="D89" s="2" t="s">
        <v>7</v>
      </c>
      <c r="E89" s="2" t="s">
        <v>4</v>
      </c>
      <c r="F89" s="2" t="s">
        <v>3</v>
      </c>
      <c r="G89" s="2" t="s">
        <v>5</v>
      </c>
      <c r="H89" s="2" t="s">
        <v>14</v>
      </c>
      <c r="I89" s="5"/>
      <c r="J89" s="5"/>
      <c r="K89" s="2" t="s">
        <v>6</v>
      </c>
      <c r="L89" s="2" t="s">
        <v>7</v>
      </c>
      <c r="M89" s="2" t="s">
        <v>4</v>
      </c>
      <c r="N89" s="2" t="s">
        <v>3</v>
      </c>
      <c r="O89" s="2" t="s">
        <v>5</v>
      </c>
      <c r="P89" s="2" t="s">
        <v>14</v>
      </c>
      <c r="R89" s="5"/>
      <c r="S89" s="2" t="s">
        <v>6</v>
      </c>
      <c r="T89" s="2" t="s">
        <v>7</v>
      </c>
      <c r="U89" s="2" t="s">
        <v>4</v>
      </c>
      <c r="V89" s="2" t="s">
        <v>3</v>
      </c>
      <c r="W89" s="2" t="s">
        <v>5</v>
      </c>
      <c r="X89" s="2" t="s">
        <v>14</v>
      </c>
    </row>
    <row r="90" spans="2:24" x14ac:dyDescent="0.45">
      <c r="B90" s="2" t="s">
        <v>6</v>
      </c>
      <c r="C90" s="23">
        <v>1</v>
      </c>
      <c r="D90" s="3">
        <v>0</v>
      </c>
      <c r="E90" s="3">
        <v>0</v>
      </c>
      <c r="F90" s="3">
        <v>0</v>
      </c>
      <c r="G90" s="3">
        <v>0</v>
      </c>
      <c r="H90" s="3">
        <v>1</v>
      </c>
      <c r="I90" s="5"/>
      <c r="J90" s="2" t="s">
        <v>6</v>
      </c>
      <c r="K90" s="23">
        <v>1</v>
      </c>
      <c r="L90" s="3">
        <v>1</v>
      </c>
      <c r="M90" s="3">
        <v>0</v>
      </c>
      <c r="N90" s="3">
        <v>0</v>
      </c>
      <c r="O90" s="3">
        <v>0</v>
      </c>
      <c r="P90" s="3">
        <v>0</v>
      </c>
      <c r="R90" s="2" t="s">
        <v>6</v>
      </c>
      <c r="S90" s="23">
        <v>1</v>
      </c>
      <c r="T90" s="3">
        <v>0</v>
      </c>
      <c r="U90" s="3">
        <v>1</v>
      </c>
      <c r="V90" s="3">
        <v>0</v>
      </c>
      <c r="W90" s="3">
        <v>0</v>
      </c>
      <c r="X90" s="3">
        <v>1</v>
      </c>
    </row>
    <row r="91" spans="2:24" x14ac:dyDescent="0.45">
      <c r="B91" s="2" t="s">
        <v>7</v>
      </c>
      <c r="C91" s="3">
        <f>1-D90</f>
        <v>1</v>
      </c>
      <c r="D91" s="23">
        <v>1</v>
      </c>
      <c r="E91" s="3">
        <v>1</v>
      </c>
      <c r="F91" s="3">
        <v>0</v>
      </c>
      <c r="G91" s="3">
        <v>1</v>
      </c>
      <c r="H91" s="3">
        <v>1</v>
      </c>
      <c r="I91" s="5"/>
      <c r="J91" s="2" t="s">
        <v>7</v>
      </c>
      <c r="K91" s="3">
        <f>1-L90</f>
        <v>0</v>
      </c>
      <c r="L91" s="23">
        <v>1</v>
      </c>
      <c r="M91" s="3">
        <v>1</v>
      </c>
      <c r="N91" s="3">
        <v>1</v>
      </c>
      <c r="O91" s="3">
        <v>1</v>
      </c>
      <c r="P91" s="3">
        <v>1</v>
      </c>
      <c r="R91" s="2" t="s">
        <v>7</v>
      </c>
      <c r="S91" s="3">
        <f>1-T90</f>
        <v>1</v>
      </c>
      <c r="T91" s="23">
        <v>1</v>
      </c>
      <c r="U91" s="3">
        <v>1</v>
      </c>
      <c r="V91" s="3">
        <v>1</v>
      </c>
      <c r="W91" s="3">
        <v>1</v>
      </c>
      <c r="X91" s="3">
        <v>1</v>
      </c>
    </row>
    <row r="92" spans="2:24" x14ac:dyDescent="0.45">
      <c r="B92" s="2" t="s">
        <v>4</v>
      </c>
      <c r="C92" s="3">
        <f>1-E90</f>
        <v>1</v>
      </c>
      <c r="D92" s="3">
        <f>1-E91</f>
        <v>0</v>
      </c>
      <c r="E92" s="23">
        <v>1</v>
      </c>
      <c r="F92" s="3">
        <v>0</v>
      </c>
      <c r="G92" s="3">
        <v>1</v>
      </c>
      <c r="H92" s="3">
        <v>0</v>
      </c>
      <c r="I92" s="5"/>
      <c r="J92" s="2" t="s">
        <v>4</v>
      </c>
      <c r="K92" s="3">
        <f>1-M90</f>
        <v>1</v>
      </c>
      <c r="L92" s="3">
        <f>1-M91</f>
        <v>0</v>
      </c>
      <c r="M92" s="23">
        <v>1</v>
      </c>
      <c r="N92" s="3">
        <v>0</v>
      </c>
      <c r="O92" s="3">
        <v>1</v>
      </c>
      <c r="P92" s="3">
        <v>0</v>
      </c>
      <c r="R92" s="2" t="s">
        <v>4</v>
      </c>
      <c r="S92" s="3">
        <f>1-U90</f>
        <v>0</v>
      </c>
      <c r="T92" s="3">
        <f>1-U91</f>
        <v>0</v>
      </c>
      <c r="U92" s="23">
        <v>1</v>
      </c>
      <c r="V92" s="3">
        <v>0</v>
      </c>
      <c r="W92" s="3">
        <v>1</v>
      </c>
      <c r="X92" s="3">
        <v>1</v>
      </c>
    </row>
    <row r="93" spans="2:24" x14ac:dyDescent="0.45">
      <c r="B93" s="2" t="s">
        <v>3</v>
      </c>
      <c r="C93" s="3">
        <f>1-F90</f>
        <v>1</v>
      </c>
      <c r="D93" s="3">
        <f>1-F91</f>
        <v>1</v>
      </c>
      <c r="E93" s="3">
        <f>1-F92</f>
        <v>1</v>
      </c>
      <c r="F93" s="23">
        <v>1</v>
      </c>
      <c r="G93" s="3">
        <v>1</v>
      </c>
      <c r="H93" s="3">
        <v>1</v>
      </c>
      <c r="I93" s="5"/>
      <c r="J93" s="2" t="s">
        <v>3</v>
      </c>
      <c r="K93" s="3">
        <f>1-N90</f>
        <v>1</v>
      </c>
      <c r="L93" s="3">
        <f>1-N91</f>
        <v>0</v>
      </c>
      <c r="M93" s="3">
        <f>1-N92</f>
        <v>1</v>
      </c>
      <c r="N93" s="23">
        <v>1</v>
      </c>
      <c r="O93" s="3">
        <v>1</v>
      </c>
      <c r="P93" s="3">
        <v>0</v>
      </c>
      <c r="R93" s="2" t="s">
        <v>3</v>
      </c>
      <c r="S93" s="3">
        <f>1-V90</f>
        <v>1</v>
      </c>
      <c r="T93" s="3">
        <f>1-V91</f>
        <v>0</v>
      </c>
      <c r="U93" s="3">
        <f>1-V92</f>
        <v>1</v>
      </c>
      <c r="V93" s="23">
        <v>1</v>
      </c>
      <c r="W93" s="3">
        <v>1</v>
      </c>
      <c r="X93" s="3">
        <v>0</v>
      </c>
    </row>
    <row r="94" spans="2:24" x14ac:dyDescent="0.45">
      <c r="B94" s="2" t="s">
        <v>5</v>
      </c>
      <c r="C94" s="3">
        <f>1-G90</f>
        <v>1</v>
      </c>
      <c r="D94" s="3">
        <f>1-G91</f>
        <v>0</v>
      </c>
      <c r="E94" s="3">
        <f>1-G92</f>
        <v>0</v>
      </c>
      <c r="F94" s="3">
        <f>1-G93</f>
        <v>0</v>
      </c>
      <c r="G94" s="23">
        <v>1</v>
      </c>
      <c r="H94" s="3">
        <v>1</v>
      </c>
      <c r="I94" s="5"/>
      <c r="J94" s="2" t="s">
        <v>5</v>
      </c>
      <c r="K94" s="3">
        <f>1-O90</f>
        <v>1</v>
      </c>
      <c r="L94" s="3">
        <f>1-O91</f>
        <v>0</v>
      </c>
      <c r="M94" s="3">
        <f>1-O92</f>
        <v>0</v>
      </c>
      <c r="N94" s="3">
        <f>1-O93</f>
        <v>0</v>
      </c>
      <c r="O94" s="23">
        <v>1</v>
      </c>
      <c r="P94" s="3">
        <v>1</v>
      </c>
      <c r="R94" s="2" t="s">
        <v>5</v>
      </c>
      <c r="S94" s="3">
        <f>1-W90</f>
        <v>1</v>
      </c>
      <c r="T94" s="3">
        <f>1-W91</f>
        <v>0</v>
      </c>
      <c r="U94" s="3">
        <f>1-W92</f>
        <v>0</v>
      </c>
      <c r="V94" s="3">
        <f>1-W93</f>
        <v>0</v>
      </c>
      <c r="W94" s="23">
        <v>1</v>
      </c>
      <c r="X94" s="3">
        <v>1</v>
      </c>
    </row>
    <row r="95" spans="2:24" x14ac:dyDescent="0.45">
      <c r="B95" s="2" t="s">
        <v>14</v>
      </c>
      <c r="C95" s="3">
        <f>1-H90</f>
        <v>0</v>
      </c>
      <c r="D95" s="3">
        <f>1-H91</f>
        <v>0</v>
      </c>
      <c r="E95" s="3">
        <f>1-H92</f>
        <v>1</v>
      </c>
      <c r="F95" s="3">
        <f>1-H93</f>
        <v>0</v>
      </c>
      <c r="G95" s="3">
        <f>1-H94</f>
        <v>0</v>
      </c>
      <c r="H95" s="23">
        <v>1</v>
      </c>
      <c r="I95" s="5"/>
      <c r="J95" s="2" t="s">
        <v>14</v>
      </c>
      <c r="K95" s="3">
        <f>1-P90</f>
        <v>1</v>
      </c>
      <c r="L95" s="3">
        <f>1-P91</f>
        <v>0</v>
      </c>
      <c r="M95" s="3">
        <f>1-P92</f>
        <v>1</v>
      </c>
      <c r="N95" s="3">
        <f>1-P93</f>
        <v>1</v>
      </c>
      <c r="O95" s="3">
        <f>1-P94</f>
        <v>0</v>
      </c>
      <c r="P95" s="23">
        <v>1</v>
      </c>
      <c r="R95" s="2" t="s">
        <v>14</v>
      </c>
      <c r="S95" s="3">
        <f>1-X90</f>
        <v>0</v>
      </c>
      <c r="T95" s="3">
        <f>1-X91</f>
        <v>0</v>
      </c>
      <c r="U95" s="3">
        <f>1-X92</f>
        <v>0</v>
      </c>
      <c r="V95" s="3">
        <f>1-X93</f>
        <v>1</v>
      </c>
      <c r="W95" s="3">
        <f>1-X94</f>
        <v>0</v>
      </c>
      <c r="X95" s="23">
        <v>1</v>
      </c>
    </row>
    <row r="96" spans="2:24" x14ac:dyDescent="0.4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2:24" x14ac:dyDescent="0.4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2:24" x14ac:dyDescent="0.45">
      <c r="B98" s="1" t="s">
        <v>11</v>
      </c>
      <c r="C98" s="5"/>
      <c r="D98" s="5"/>
      <c r="E98" s="5"/>
      <c r="F98" s="5"/>
      <c r="G98" s="5"/>
      <c r="H98" s="5"/>
      <c r="J98" s="1" t="s">
        <v>12</v>
      </c>
      <c r="K98" s="5"/>
      <c r="L98" s="5"/>
      <c r="M98" s="5"/>
      <c r="N98" s="5"/>
      <c r="O98" s="5"/>
      <c r="P98" s="5"/>
      <c r="R98" s="1" t="s">
        <v>13</v>
      </c>
      <c r="S98" s="5"/>
      <c r="T98" s="5"/>
      <c r="U98" s="5"/>
      <c r="V98" s="5"/>
      <c r="W98" s="5"/>
      <c r="X98" s="5"/>
    </row>
    <row r="99" spans="2:24" x14ac:dyDescent="0.45">
      <c r="B99" s="5"/>
      <c r="C99" s="5"/>
      <c r="D99" s="5"/>
      <c r="E99" s="5"/>
      <c r="F99" s="5"/>
      <c r="G99" s="5"/>
      <c r="H99" s="5"/>
      <c r="J99" s="5"/>
      <c r="K99" s="5"/>
      <c r="L99" s="5"/>
      <c r="M99" s="5"/>
      <c r="N99" s="5"/>
      <c r="O99" s="5"/>
      <c r="P99" s="5"/>
      <c r="R99" s="5"/>
      <c r="S99" s="5"/>
      <c r="T99" s="5"/>
      <c r="U99" s="5"/>
      <c r="V99" s="5"/>
      <c r="W99" s="5"/>
      <c r="X99" s="5"/>
    </row>
    <row r="100" spans="2:24" x14ac:dyDescent="0.45">
      <c r="B100" s="5"/>
      <c r="C100" s="2" t="s">
        <v>6</v>
      </c>
      <c r="D100" s="2" t="s">
        <v>7</v>
      </c>
      <c r="E100" s="2" t="s">
        <v>4</v>
      </c>
      <c r="F100" s="2" t="s">
        <v>3</v>
      </c>
      <c r="G100" s="2" t="s">
        <v>5</v>
      </c>
      <c r="H100" s="2" t="s">
        <v>14</v>
      </c>
      <c r="J100" s="5"/>
      <c r="K100" s="2" t="s">
        <v>6</v>
      </c>
      <c r="L100" s="2" t="s">
        <v>7</v>
      </c>
      <c r="M100" s="2" t="s">
        <v>4</v>
      </c>
      <c r="N100" s="2" t="s">
        <v>3</v>
      </c>
      <c r="O100" s="2" t="s">
        <v>5</v>
      </c>
      <c r="P100" s="2" t="s">
        <v>14</v>
      </c>
      <c r="R100" s="5"/>
      <c r="S100" s="2" t="s">
        <v>6</v>
      </c>
      <c r="T100" s="2" t="s">
        <v>7</v>
      </c>
      <c r="U100" s="2" t="s">
        <v>4</v>
      </c>
      <c r="V100" s="2" t="s">
        <v>3</v>
      </c>
      <c r="W100" s="2" t="s">
        <v>5</v>
      </c>
      <c r="X100" s="2" t="s">
        <v>14</v>
      </c>
    </row>
    <row r="101" spans="2:24" x14ac:dyDescent="0.45">
      <c r="B101" s="2" t="s">
        <v>6</v>
      </c>
      <c r="C101" s="23">
        <v>1</v>
      </c>
      <c r="D101" s="3">
        <v>0</v>
      </c>
      <c r="E101" s="3">
        <v>0</v>
      </c>
      <c r="F101" s="3">
        <v>0</v>
      </c>
      <c r="G101" s="3">
        <v>1</v>
      </c>
      <c r="H101" s="3">
        <v>1</v>
      </c>
      <c r="J101" s="2" t="s">
        <v>6</v>
      </c>
      <c r="K101" s="23">
        <v>1</v>
      </c>
      <c r="L101" s="3">
        <v>1</v>
      </c>
      <c r="M101" s="3">
        <v>1</v>
      </c>
      <c r="N101" s="3">
        <v>0</v>
      </c>
      <c r="O101" s="3">
        <v>1</v>
      </c>
      <c r="P101" s="3">
        <v>0</v>
      </c>
      <c r="R101" s="2" t="s">
        <v>6</v>
      </c>
      <c r="S101" s="23">
        <v>1</v>
      </c>
      <c r="T101" s="3">
        <v>0</v>
      </c>
      <c r="U101" s="3">
        <v>1</v>
      </c>
      <c r="V101" s="3">
        <v>0</v>
      </c>
      <c r="W101" s="3">
        <v>1</v>
      </c>
      <c r="X101" s="3">
        <v>1</v>
      </c>
    </row>
    <row r="102" spans="2:24" x14ac:dyDescent="0.45">
      <c r="B102" s="2" t="s">
        <v>7</v>
      </c>
      <c r="C102" s="3">
        <f>1-D101</f>
        <v>1</v>
      </c>
      <c r="D102" s="23">
        <v>1</v>
      </c>
      <c r="E102" s="3">
        <v>1</v>
      </c>
      <c r="F102" s="3">
        <v>0</v>
      </c>
      <c r="G102" s="3">
        <v>1</v>
      </c>
      <c r="H102" s="3">
        <v>1</v>
      </c>
      <c r="J102" s="2" t="s">
        <v>7</v>
      </c>
      <c r="K102" s="3">
        <f>1-L101</f>
        <v>0</v>
      </c>
      <c r="L102" s="23">
        <v>1</v>
      </c>
      <c r="M102" s="3">
        <v>0</v>
      </c>
      <c r="N102" s="3">
        <v>1</v>
      </c>
      <c r="O102" s="3">
        <v>1</v>
      </c>
      <c r="P102" s="3">
        <v>1</v>
      </c>
      <c r="R102" s="2" t="s">
        <v>7</v>
      </c>
      <c r="S102" s="3">
        <f>1-T101</f>
        <v>1</v>
      </c>
      <c r="T102" s="23">
        <v>1</v>
      </c>
      <c r="U102" s="3">
        <v>0</v>
      </c>
      <c r="V102" s="3">
        <v>1</v>
      </c>
      <c r="W102" s="3">
        <v>1</v>
      </c>
      <c r="X102" s="3">
        <v>1</v>
      </c>
    </row>
    <row r="103" spans="2:24" x14ac:dyDescent="0.45">
      <c r="B103" s="2" t="s">
        <v>4</v>
      </c>
      <c r="C103" s="3">
        <f>1-E101</f>
        <v>1</v>
      </c>
      <c r="D103" s="3">
        <f>1-E102</f>
        <v>0</v>
      </c>
      <c r="E103" s="23">
        <v>1</v>
      </c>
      <c r="F103" s="3">
        <v>1</v>
      </c>
      <c r="G103" s="3">
        <v>1</v>
      </c>
      <c r="H103" s="3">
        <v>1</v>
      </c>
      <c r="J103" s="2" t="s">
        <v>4</v>
      </c>
      <c r="K103" s="3">
        <f>1-M101</f>
        <v>0</v>
      </c>
      <c r="L103" s="3">
        <f>1-M102</f>
        <v>1</v>
      </c>
      <c r="M103" s="23">
        <v>1</v>
      </c>
      <c r="N103" s="3">
        <v>1</v>
      </c>
      <c r="O103" s="3">
        <v>1</v>
      </c>
      <c r="P103" s="3">
        <v>1</v>
      </c>
      <c r="R103" s="2" t="s">
        <v>4</v>
      </c>
      <c r="S103" s="3">
        <f>1-U101</f>
        <v>0</v>
      </c>
      <c r="T103" s="3">
        <f>1-U102</f>
        <v>1</v>
      </c>
      <c r="U103" s="23">
        <v>1</v>
      </c>
      <c r="V103" s="3">
        <v>0</v>
      </c>
      <c r="W103" s="3">
        <v>0</v>
      </c>
      <c r="X103" s="3">
        <v>1</v>
      </c>
    </row>
    <row r="104" spans="2:24" x14ac:dyDescent="0.45">
      <c r="B104" s="2" t="s">
        <v>3</v>
      </c>
      <c r="C104" s="3">
        <f>1-F101</f>
        <v>1</v>
      </c>
      <c r="D104" s="3">
        <f>1-F102</f>
        <v>1</v>
      </c>
      <c r="E104" s="3">
        <f>1-F103</f>
        <v>0</v>
      </c>
      <c r="F104" s="23">
        <v>1</v>
      </c>
      <c r="G104" s="3">
        <v>1</v>
      </c>
      <c r="H104" s="3">
        <v>0</v>
      </c>
      <c r="J104" s="2" t="s">
        <v>3</v>
      </c>
      <c r="K104" s="3">
        <f>1-N101</f>
        <v>1</v>
      </c>
      <c r="L104" s="3">
        <f>1-N102</f>
        <v>0</v>
      </c>
      <c r="M104" s="3">
        <f>1-N103</f>
        <v>0</v>
      </c>
      <c r="N104" s="23">
        <v>1</v>
      </c>
      <c r="O104" s="3">
        <v>1</v>
      </c>
      <c r="P104" s="3">
        <v>0</v>
      </c>
      <c r="R104" s="2" t="s">
        <v>3</v>
      </c>
      <c r="S104" s="3">
        <f>1-V101</f>
        <v>1</v>
      </c>
      <c r="T104" s="3">
        <f>1-V102</f>
        <v>0</v>
      </c>
      <c r="U104" s="3">
        <f>1-V103</f>
        <v>1</v>
      </c>
      <c r="V104" s="23">
        <v>1</v>
      </c>
      <c r="W104" s="3">
        <v>1</v>
      </c>
      <c r="X104" s="3">
        <v>1</v>
      </c>
    </row>
    <row r="105" spans="2:24" x14ac:dyDescent="0.45">
      <c r="B105" s="2" t="s">
        <v>5</v>
      </c>
      <c r="C105" s="3">
        <f>1-G101</f>
        <v>0</v>
      </c>
      <c r="D105" s="3">
        <f>1-G102</f>
        <v>0</v>
      </c>
      <c r="E105" s="3">
        <f>1-G103</f>
        <v>0</v>
      </c>
      <c r="F105" s="3">
        <f>1-G104</f>
        <v>0</v>
      </c>
      <c r="G105" s="23">
        <v>1</v>
      </c>
      <c r="H105" s="3">
        <v>1</v>
      </c>
      <c r="J105" s="2" t="s">
        <v>5</v>
      </c>
      <c r="K105" s="3">
        <f>1-O101</f>
        <v>0</v>
      </c>
      <c r="L105" s="3">
        <f>1-O102</f>
        <v>0</v>
      </c>
      <c r="M105" s="3">
        <f>1-O103</f>
        <v>0</v>
      </c>
      <c r="N105" s="3">
        <f>1-O104</f>
        <v>0</v>
      </c>
      <c r="O105" s="23">
        <v>1</v>
      </c>
      <c r="P105" s="3">
        <v>1</v>
      </c>
      <c r="R105" s="2" t="s">
        <v>5</v>
      </c>
      <c r="S105" s="3">
        <f>1-W101</f>
        <v>0</v>
      </c>
      <c r="T105" s="3">
        <f>1-W102</f>
        <v>0</v>
      </c>
      <c r="U105" s="3">
        <f>1-W103</f>
        <v>1</v>
      </c>
      <c r="V105" s="3">
        <f>1-W104</f>
        <v>0</v>
      </c>
      <c r="W105" s="23">
        <v>1</v>
      </c>
      <c r="X105" s="3">
        <v>0</v>
      </c>
    </row>
    <row r="106" spans="2:24" x14ac:dyDescent="0.45">
      <c r="B106" s="2" t="s">
        <v>14</v>
      </c>
      <c r="C106" s="3">
        <f>1-H101</f>
        <v>0</v>
      </c>
      <c r="D106" s="3">
        <f>1-H102</f>
        <v>0</v>
      </c>
      <c r="E106" s="3">
        <f>1-H103</f>
        <v>0</v>
      </c>
      <c r="F106" s="3">
        <f>1-H104</f>
        <v>1</v>
      </c>
      <c r="G106" s="3">
        <f>1-H105</f>
        <v>0</v>
      </c>
      <c r="H106" s="23">
        <v>1</v>
      </c>
      <c r="J106" s="2" t="s">
        <v>14</v>
      </c>
      <c r="K106" s="3">
        <f>1-P101</f>
        <v>1</v>
      </c>
      <c r="L106" s="3">
        <f>1-P102</f>
        <v>0</v>
      </c>
      <c r="M106" s="3">
        <f>1-P103</f>
        <v>0</v>
      </c>
      <c r="N106" s="3">
        <f>1-P104</f>
        <v>1</v>
      </c>
      <c r="O106" s="3">
        <f>1-P105</f>
        <v>0</v>
      </c>
      <c r="P106" s="23">
        <v>1</v>
      </c>
      <c r="R106" s="2" t="s">
        <v>14</v>
      </c>
      <c r="S106" s="3">
        <f>1-X101</f>
        <v>0</v>
      </c>
      <c r="T106" s="3">
        <f>1-X102</f>
        <v>0</v>
      </c>
      <c r="U106" s="3">
        <f>1-X103</f>
        <v>0</v>
      </c>
      <c r="V106" s="3">
        <f>1-X104</f>
        <v>0</v>
      </c>
      <c r="W106" s="3">
        <f>1-X105</f>
        <v>1</v>
      </c>
      <c r="X106" s="23">
        <v>1</v>
      </c>
    </row>
    <row r="109" spans="2:24" x14ac:dyDescent="0.45">
      <c r="B109" s="1" t="s">
        <v>45</v>
      </c>
      <c r="C109" s="5"/>
      <c r="D109" s="5"/>
      <c r="E109" s="5"/>
      <c r="F109" s="5"/>
      <c r="G109" s="5"/>
      <c r="H109" s="5"/>
    </row>
    <row r="110" spans="2:24" x14ac:dyDescent="0.45">
      <c r="B110" s="5"/>
      <c r="C110" s="5"/>
      <c r="D110" s="5"/>
      <c r="E110" s="5"/>
      <c r="F110" s="5"/>
      <c r="G110" s="5"/>
      <c r="H110" s="5"/>
    </row>
    <row r="111" spans="2:24" x14ac:dyDescent="0.45">
      <c r="B111" s="5"/>
      <c r="C111" s="2" t="s">
        <v>6</v>
      </c>
      <c r="D111" s="2" t="s">
        <v>7</v>
      </c>
      <c r="E111" s="2" t="s">
        <v>4</v>
      </c>
      <c r="F111" s="2" t="s">
        <v>3</v>
      </c>
      <c r="G111" s="2" t="s">
        <v>5</v>
      </c>
      <c r="H111" s="2" t="s">
        <v>14</v>
      </c>
      <c r="J111" s="25" t="s">
        <v>46</v>
      </c>
      <c r="K111" s="25" t="s">
        <v>47</v>
      </c>
      <c r="L111" s="25" t="s">
        <v>48</v>
      </c>
      <c r="M111" s="25" t="s">
        <v>49</v>
      </c>
      <c r="N111" s="25" t="s">
        <v>50</v>
      </c>
      <c r="O111" s="25" t="s">
        <v>51</v>
      </c>
      <c r="P111" s="24"/>
    </row>
    <row r="112" spans="2:24" x14ac:dyDescent="0.45">
      <c r="B112" s="2" t="s">
        <v>6</v>
      </c>
      <c r="C112" s="23">
        <v>1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J112" s="3">
        <f>SUMXMY2(C90:H95,$C$112:$H$117)</f>
        <v>8</v>
      </c>
      <c r="K112" s="3">
        <f>SUMXMY2(K90:P95,$C$112:$H$117)</f>
        <v>8</v>
      </c>
      <c r="L112" s="3">
        <f>SUMXMY2(S90:X95,$C$112:$H$117)</f>
        <v>4</v>
      </c>
      <c r="M112" s="3">
        <f>SUMXMY2(C101:H106,$C$112:$H$117)</f>
        <v>4</v>
      </c>
      <c r="N112" s="3">
        <f>SUMXMY2(K101:P106,$C$112:$H$117)</f>
        <v>10</v>
      </c>
      <c r="O112" s="3">
        <f>SUMXMY2(S101:X106,$C$112:$H$117)</f>
        <v>10</v>
      </c>
    </row>
    <row r="113" spans="2:11" x14ac:dyDescent="0.45">
      <c r="B113" s="2" t="s">
        <v>7</v>
      </c>
      <c r="C113" s="3">
        <f>1-D112</f>
        <v>1</v>
      </c>
      <c r="D113" s="23">
        <v>1</v>
      </c>
      <c r="E113" s="1">
        <v>1</v>
      </c>
      <c r="F113" s="1">
        <v>1</v>
      </c>
      <c r="G113" s="1">
        <v>1</v>
      </c>
      <c r="H113" s="1">
        <v>1</v>
      </c>
    </row>
    <row r="114" spans="2:11" x14ac:dyDescent="0.45">
      <c r="B114" s="2" t="s">
        <v>4</v>
      </c>
      <c r="C114" s="3">
        <f>1-E112</f>
        <v>1</v>
      </c>
      <c r="D114" s="3">
        <f>1-E113</f>
        <v>0</v>
      </c>
      <c r="E114" s="23">
        <v>1</v>
      </c>
      <c r="F114" s="1">
        <v>0</v>
      </c>
      <c r="G114" s="1">
        <v>1</v>
      </c>
      <c r="H114" s="1">
        <v>1</v>
      </c>
      <c r="J114" s="5" t="s">
        <v>55</v>
      </c>
      <c r="K114" s="5">
        <f>SUM(J112:O112)</f>
        <v>44</v>
      </c>
    </row>
    <row r="115" spans="2:11" x14ac:dyDescent="0.45">
      <c r="B115" s="2" t="s">
        <v>3</v>
      </c>
      <c r="C115" s="3">
        <f>1-F112</f>
        <v>1</v>
      </c>
      <c r="D115" s="3">
        <f>1-F113</f>
        <v>0</v>
      </c>
      <c r="E115" s="3">
        <f>1-F114</f>
        <v>1</v>
      </c>
      <c r="F115" s="23">
        <v>1</v>
      </c>
      <c r="G115" s="1">
        <v>1</v>
      </c>
      <c r="H115" s="1">
        <v>0</v>
      </c>
    </row>
    <row r="116" spans="2:11" x14ac:dyDescent="0.45">
      <c r="B116" s="2" t="s">
        <v>5</v>
      </c>
      <c r="C116" s="3">
        <f>1-G112</f>
        <v>0</v>
      </c>
      <c r="D116" s="3">
        <f>1-G113</f>
        <v>0</v>
      </c>
      <c r="E116" s="3">
        <f>1-G114</f>
        <v>0</v>
      </c>
      <c r="F116" s="3">
        <f>1-G115</f>
        <v>0</v>
      </c>
      <c r="G116" s="23">
        <v>1</v>
      </c>
      <c r="H116" s="1">
        <v>1</v>
      </c>
    </row>
    <row r="117" spans="2:11" x14ac:dyDescent="0.45">
      <c r="B117" s="2" t="s">
        <v>14</v>
      </c>
      <c r="C117" s="3">
        <f>1-H112</f>
        <v>0</v>
      </c>
      <c r="D117" s="3">
        <f>1-H113</f>
        <v>0</v>
      </c>
      <c r="E117" s="3">
        <f>1-H114</f>
        <v>0</v>
      </c>
      <c r="F117" s="3">
        <f>1-H115</f>
        <v>1</v>
      </c>
      <c r="G117" s="3">
        <f>1-H116</f>
        <v>0</v>
      </c>
      <c r="H117" s="23">
        <v>1</v>
      </c>
    </row>
    <row r="119" spans="2:11" x14ac:dyDescent="0.45">
      <c r="B119" s="4" t="s">
        <v>58</v>
      </c>
      <c r="C119">
        <f t="shared" ref="C119:H119" si="13">SUM(C112:C117)</f>
        <v>4</v>
      </c>
      <c r="D119">
        <f t="shared" si="13"/>
        <v>1</v>
      </c>
      <c r="E119">
        <f t="shared" si="13"/>
        <v>3</v>
      </c>
      <c r="F119">
        <f t="shared" si="13"/>
        <v>3</v>
      </c>
      <c r="G119">
        <f t="shared" si="13"/>
        <v>5</v>
      </c>
      <c r="H119">
        <f t="shared" si="13"/>
        <v>5</v>
      </c>
    </row>
    <row r="128" spans="2:11" x14ac:dyDescent="0.45">
      <c r="B128" t="s">
        <v>43</v>
      </c>
    </row>
    <row r="129" spans="2:2" x14ac:dyDescent="0.45">
      <c r="B129" t="s">
        <v>44</v>
      </c>
    </row>
    <row r="130" spans="2:2" x14ac:dyDescent="0.45">
      <c r="B130" t="s">
        <v>52</v>
      </c>
    </row>
    <row r="131" spans="2:2" x14ac:dyDescent="0.45">
      <c r="B131" t="s">
        <v>53</v>
      </c>
    </row>
    <row r="132" spans="2:2" x14ac:dyDescent="0.45">
      <c r="B132" t="s">
        <v>54</v>
      </c>
    </row>
    <row r="133" spans="2:2" x14ac:dyDescent="0.45">
      <c r="B133" t="s">
        <v>56</v>
      </c>
    </row>
    <row r="134" spans="2:2" x14ac:dyDescent="0.45">
      <c r="B134" t="s">
        <v>57</v>
      </c>
    </row>
    <row r="135" spans="2:2" x14ac:dyDescent="0.45">
      <c r="B135" t="s">
        <v>60</v>
      </c>
    </row>
  </sheetData>
  <sortState xmlns:xlrd2="http://schemas.microsoft.com/office/spreadsheetml/2017/richdata2" columnSort="1" ref="C54:H54">
    <sortCondition ref="C54:H54"/>
  </sortState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Arina Petrova</cp:lastModifiedBy>
  <dcterms:created xsi:type="dcterms:W3CDTF">2022-05-17T10:19:03Z</dcterms:created>
  <dcterms:modified xsi:type="dcterms:W3CDTF">2022-06-16T16:08:16Z</dcterms:modified>
</cp:coreProperties>
</file>