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ci-mode\AEC Hackathon Zurich\TwentyFiftyMaterialsCore\Database\"/>
    </mc:Choice>
  </mc:AlternateContent>
  <xr:revisionPtr revIDLastSave="0" documentId="13_ncr:1_{A99B1EE7-2456-48AC-A88C-75D317912B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ssembly Calculation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3" l="1"/>
  <c r="K43" i="3" s="1"/>
  <c r="I42" i="3"/>
  <c r="K42" i="3" s="1"/>
  <c r="K41" i="3"/>
  <c r="I40" i="3"/>
  <c r="K40" i="3" s="1"/>
  <c r="C40" i="3"/>
  <c r="H39" i="3"/>
  <c r="G39" i="3"/>
  <c r="F39" i="3"/>
  <c r="E39" i="3"/>
  <c r="J38" i="3"/>
  <c r="G38" i="3"/>
  <c r="F38" i="3"/>
  <c r="E38" i="3"/>
  <c r="H37" i="3"/>
  <c r="G37" i="3"/>
  <c r="F37" i="3"/>
  <c r="E37" i="3"/>
  <c r="G36" i="3"/>
  <c r="F36" i="3"/>
  <c r="E36" i="3"/>
  <c r="I35" i="3"/>
  <c r="K35" i="3" s="1"/>
  <c r="K34" i="3"/>
  <c r="I34" i="3"/>
  <c r="K33" i="3"/>
  <c r="I33" i="3"/>
  <c r="K32" i="3"/>
  <c r="I32" i="3"/>
  <c r="K31" i="3"/>
  <c r="I31" i="3"/>
  <c r="I30" i="3"/>
  <c r="K30" i="3" s="1"/>
  <c r="I29" i="3"/>
  <c r="K29" i="3" s="1"/>
  <c r="C29" i="3"/>
  <c r="I28" i="3"/>
  <c r="I27" i="3" s="1"/>
  <c r="G28" i="3"/>
  <c r="K28" i="3" s="1"/>
  <c r="F28" i="3"/>
  <c r="E28" i="3"/>
  <c r="G27" i="3"/>
  <c r="E27" i="3"/>
  <c r="J26" i="3"/>
  <c r="G26" i="3"/>
  <c r="F26" i="3"/>
  <c r="E26" i="3"/>
  <c r="K24" i="3"/>
  <c r="H24" i="3"/>
  <c r="H25" i="3" s="1"/>
  <c r="G24" i="3"/>
  <c r="G25" i="3" s="1"/>
  <c r="F24" i="3"/>
  <c r="F25" i="3" s="1"/>
  <c r="E24" i="3"/>
  <c r="E25" i="3" s="1"/>
  <c r="D24" i="3"/>
  <c r="D25" i="3" s="1"/>
  <c r="H23" i="3"/>
  <c r="I23" i="3" s="1"/>
  <c r="K23" i="3" s="1"/>
  <c r="G23" i="3"/>
  <c r="F23" i="3"/>
  <c r="E23" i="3"/>
  <c r="D23" i="3"/>
  <c r="H22" i="3"/>
  <c r="I22" i="3" s="1"/>
  <c r="G22" i="3"/>
  <c r="F22" i="3"/>
  <c r="E22" i="3"/>
  <c r="K21" i="3"/>
  <c r="I21" i="3"/>
  <c r="I20" i="3"/>
  <c r="K20" i="3" s="1"/>
  <c r="K19" i="3"/>
  <c r="I19" i="3"/>
  <c r="I18" i="3"/>
  <c r="K18" i="3" s="1"/>
  <c r="C18" i="3"/>
  <c r="I17" i="3"/>
  <c r="I16" i="3"/>
  <c r="K16" i="3" s="1"/>
  <c r="I15" i="3"/>
  <c r="G15" i="3"/>
  <c r="F15" i="3"/>
  <c r="E15" i="3"/>
  <c r="I13" i="3"/>
  <c r="I14" i="3" s="1"/>
  <c r="K14" i="3" s="1"/>
  <c r="I12" i="3"/>
  <c r="K12" i="3" s="1"/>
  <c r="C12" i="3"/>
  <c r="I11" i="3"/>
  <c r="K11" i="3" s="1"/>
  <c r="I10" i="3"/>
  <c r="K10" i="3" s="1"/>
  <c r="K9" i="3"/>
  <c r="I9" i="3"/>
  <c r="K8" i="3"/>
  <c r="I8" i="3"/>
  <c r="I7" i="3"/>
  <c r="K7" i="3" s="1"/>
  <c r="C7" i="3"/>
  <c r="K5" i="3"/>
  <c r="I5" i="3"/>
  <c r="I39" i="3" s="1"/>
  <c r="H4" i="3"/>
  <c r="H38" i="3" s="1"/>
  <c r="H3" i="3"/>
  <c r="I3" i="3" s="1"/>
  <c r="H2" i="3"/>
  <c r="H36" i="3" s="1"/>
  <c r="K27" i="3" l="1"/>
  <c r="K22" i="3"/>
  <c r="I36" i="3"/>
  <c r="K36" i="3" s="1"/>
  <c r="C36" i="3"/>
  <c r="I4" i="3"/>
  <c r="C22" i="3"/>
  <c r="C2" i="3"/>
  <c r="I2" i="3"/>
  <c r="K2" i="3" s="1"/>
  <c r="K13" i="3"/>
  <c r="I38" i="3" l="1"/>
  <c r="K38" i="3" s="1"/>
  <c r="K4" i="3"/>
</calcChain>
</file>

<file path=xl/sharedStrings.xml><?xml version="1.0" encoding="utf-8"?>
<sst xmlns="http://schemas.openxmlformats.org/spreadsheetml/2006/main" count="203" uniqueCount="75">
  <si>
    <t>kg</t>
  </si>
  <si>
    <t>Material URL</t>
  </si>
  <si>
    <t>Assembly Code</t>
  </si>
  <si>
    <t>Assembly Name</t>
  </si>
  <si>
    <t>Assembly Thickness [m]</t>
  </si>
  <si>
    <t>Material Name</t>
  </si>
  <si>
    <t>Functional Unit</t>
  </si>
  <si>
    <t>Density [kg/m3]</t>
  </si>
  <si>
    <t>Thickness [m]</t>
  </si>
  <si>
    <t>Material Volume [m3]</t>
  </si>
  <si>
    <t>Area percentage [-]</t>
  </si>
  <si>
    <t>Material Quantity [FU/m2 of assembly]</t>
  </si>
  <si>
    <t>W1</t>
  </si>
  <si>
    <t>Brick cavity facade with stone wool insulation (255mm)</t>
  </si>
  <si>
    <t>Brick</t>
  </si>
  <si>
    <t>https://app.2050-materials.com/product/details_designer/egernsund-wienerberger-a-s-yellow-and-sandcoloured-bricks-naturgasbaserede/</t>
  </si>
  <si>
    <t>Insulation (Stone Wool)</t>
  </si>
  <si>
    <t>https://app.2050-materials.com/product/details_designer/steinull-stone-wool-insulation-20-75-kg-m3/</t>
  </si>
  <si>
    <t>m2</t>
  </si>
  <si>
    <t>Plasterboard</t>
  </si>
  <si>
    <t>https://app.2050-materials.com/product/details_designer/usg-sheetrock-r-ecosmart-panels-firecode-r-30-western-us-9/</t>
  </si>
  <si>
    <t>Plaster</t>
  </si>
  <si>
    <t>https://app.2050-materials.com/product/details_designer/certainteed-inc-saint-gobain-light-weight-finishing-compound/</t>
  </si>
  <si>
    <t>Air Cavity</t>
  </si>
  <si>
    <t>W2</t>
  </si>
  <si>
    <t>CLT frame facade with hemp fibre insulation (460mm)</t>
  </si>
  <si>
    <t>CLT Frame</t>
  </si>
  <si>
    <t>https://app.2050-materials.com/product/details_designer/klh-massivholz-gmbh-klh-cross-laminated-timber-clt/</t>
  </si>
  <si>
    <t>m3</t>
  </si>
  <si>
    <t>Hemp Fibre Insulation</t>
  </si>
  <si>
    <t>https://app.2050-materials.com/product/details_designer/ekolution-ab-hemp-fibre/</t>
  </si>
  <si>
    <t>Exterior Lime Plaster</t>
  </si>
  <si>
    <t>https://app.2050-materials.com/product/details_designer/kalk-a-s-rodvig-slaked-lime/</t>
  </si>
  <si>
    <t>Interior Clay Plaster</t>
  </si>
  <si>
    <t>https://app.2050-materials.com/product/details_designer/clayworks-ltd-clayworks-smooth-clay-plaster/</t>
  </si>
  <si>
    <t>F1</t>
  </si>
  <si>
    <t>Concrete slab with stone wool insulation and ceramic tiles (363mm)</t>
  </si>
  <si>
    <t>Screed</t>
  </si>
  <si>
    <t>https://app.2050-materials.com/product/details_designer/mapei-spa-mapecem-pronto/</t>
  </si>
  <si>
    <t>Concrete Slab</t>
  </si>
  <si>
    <t>https://app.2050-materials.com/product/details_designer/kvarnbacken-fresh-concrete/</t>
  </si>
  <si>
    <t>Steel Reinforcement</t>
  </si>
  <si>
    <t>https://app.2050-materials.com/product/details_designer/e-a-smith-as-smith-stal-steel-rebar/</t>
  </si>
  <si>
    <t>Tile Adhesive</t>
  </si>
  <si>
    <t>https://app.2050-materials.com/product/details_designer/mapei-spa-kerabond-grey/</t>
  </si>
  <si>
    <t>Tiles</t>
  </si>
  <si>
    <t>https://app.2050-materials.com/product/details_designer/marazzi-ceramic-tiles/</t>
  </si>
  <si>
    <t>F2</t>
  </si>
  <si>
    <t>CLT slab with hemp fibre insulation and parquet flooring (390mm)</t>
  </si>
  <si>
    <t>CLT Slab</t>
  </si>
  <si>
    <t>Timber Battens</t>
  </si>
  <si>
    <t>https://app.2050-materials.com/product/details_designer/stora-enso-kvh-r-structural-timber/</t>
  </si>
  <si>
    <t>Parquet Floor</t>
  </si>
  <si>
    <t>https://app.2050-materials.com/product/details_designer/junckers-industrier-a-s-solid-hardwood-2-strip-parquet-massivt-parketgulv-ask-14-x-129mm-b-3-0-silk-matt-commercial-re/</t>
  </si>
  <si>
    <t>R1</t>
  </si>
  <si>
    <t>Pitched concrete roof with stone wool insulation and clay tiles (490mm)</t>
  </si>
  <si>
    <t>Clay Tiles</t>
  </si>
  <si>
    <t>Concrete</t>
  </si>
  <si>
    <t>R2</t>
  </si>
  <si>
    <t>Pitched CLT roof with hemp fibre insulation and clay tiles (570mm)</t>
  </si>
  <si>
    <t>https://app.2050-materials.com/product/details_designer/dachziegelwerke-nelskamp-gmbh-clay-roof-tiles/</t>
  </si>
  <si>
    <t>Subroof Membrane</t>
  </si>
  <si>
    <t>https://app.2050-materials.com/product/details_designer/soprema-group-texsalon-r-mp-1-5mm/</t>
  </si>
  <si>
    <t>P1</t>
  </si>
  <si>
    <t>Brick partition wall with stone wool insulation (140mm)</t>
  </si>
  <si>
    <t>P2</t>
  </si>
  <si>
    <t>Timber frame partition wall with hemp fibre insulation (160mm)</t>
  </si>
  <si>
    <t>GD</t>
  </si>
  <si>
    <t>Double glazing windows</t>
  </si>
  <si>
    <t>Double glazing</t>
  </si>
  <si>
    <t>https://app.2050-materials.com/product/details_designer/riche-menuiserie-fenetre-en-bois-aluminium-menuiserie-riche-double-vitrage/</t>
  </si>
  <si>
    <t>GT</t>
  </si>
  <si>
    <t>Triple glazing windows</t>
  </si>
  <si>
    <t>Triple glazing</t>
  </si>
  <si>
    <t>https://app.2050-materials.com/product/details_designer/riche-menuiserie-fenetre-en-bois-aluminium-menuiserie-riche-triple-vitrage/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</si>
</sst>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212529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0" fontId="1" fillId="0" borderId="0" xfId="0" applyNumberFormat="1" applyFont="1" applyBorder="1" applyAlignment="1">
      <alignment horizontal="center"/>
    </xf>
    <xf numFmtId="0" fontId="5" fillId="2" borderId="0" xfId="0" applyFont="1" applyFill="1" applyBorder="1" applyAlignment="1">
      <alignment horizontal="center" vertical="top"/>
    </xf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/>
    <xf numFmtId="4" fontId="1" fillId="0" borderId="0" xfId="0" applyNumberFormat="1" applyFont="1" applyBorder="1" applyAlignment="1">
      <alignment horizontal="center"/>
    </xf>
    <xf numFmtId="4" fontId="10" fillId="0" borderId="0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10" fontId="1" fillId="0" borderId="13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2" xfId="0" applyNumberFormat="1" applyFont="1" applyBorder="1" applyAlignment="1">
      <alignment horizontal="center"/>
    </xf>
    <xf numFmtId="169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69" fontId="1" fillId="0" borderId="2" xfId="0" applyNumberFormat="1" applyFont="1" applyBorder="1" applyAlignment="1">
      <alignment horizontal="center"/>
    </xf>
    <xf numFmtId="170" fontId="1" fillId="0" borderId="7" xfId="0" applyNumberFormat="1" applyFont="1" applyBorder="1" applyAlignment="1">
      <alignment horizontal="center"/>
    </xf>
    <xf numFmtId="170" fontId="1" fillId="0" borderId="9" xfId="0" applyNumberFormat="1" applyFont="1" applyBorder="1" applyAlignment="1">
      <alignment horizontal="center"/>
    </xf>
    <xf numFmtId="170" fontId="1" fillId="0" borderId="11" xfId="0" applyNumberFormat="1" applyFont="1" applyBorder="1" applyAlignment="1">
      <alignment horizontal="center"/>
    </xf>
    <xf numFmtId="170" fontId="1" fillId="0" borderId="14" xfId="0" applyNumberFormat="1" applyFont="1" applyBorder="1" applyAlignment="1">
      <alignment horizontal="center"/>
    </xf>
    <xf numFmtId="169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2050-materials.com/product/details_designer/kalk-a-s-rodvig-slaked-lime/" TargetMode="External"/><Relationship Id="rId13" Type="http://schemas.openxmlformats.org/officeDocument/2006/relationships/hyperlink" Target="https://app.2050-materials.com/product/details_designer/mapei-spa-kerabond-grey/" TargetMode="External"/><Relationship Id="rId18" Type="http://schemas.openxmlformats.org/officeDocument/2006/relationships/hyperlink" Target="https://app.2050-materials.com/product/details_designer/junckers-industrier-a-s-solid-hardwood-2-strip-parquet-massivt-parketgulv-ask-14-x-129mm-b-3-0-silk-matt-commercial-re/" TargetMode="External"/><Relationship Id="rId26" Type="http://schemas.openxmlformats.org/officeDocument/2006/relationships/hyperlink" Target="https://app.2050-materials.com/product/details_designer/klh-massivholz-gmbh-klh-cross-laminated-timber-clt/" TargetMode="External"/><Relationship Id="rId3" Type="http://schemas.openxmlformats.org/officeDocument/2006/relationships/hyperlink" Target="https://app.2050-materials.com/product/details_designer/usg-sheetrock-r-ecosmart-panels-firecode-r-30-western-us-9/" TargetMode="External"/><Relationship Id="rId21" Type="http://schemas.openxmlformats.org/officeDocument/2006/relationships/hyperlink" Target="https://app.2050-materials.com/product/details_designer/soprema-group-texsalon-r-mp-1-5mm/" TargetMode="External"/><Relationship Id="rId7" Type="http://schemas.openxmlformats.org/officeDocument/2006/relationships/hyperlink" Target="https://app.2050-materials.com/product/details_designer/ekolution-ab-hemp-fibre/" TargetMode="External"/><Relationship Id="rId12" Type="http://schemas.openxmlformats.org/officeDocument/2006/relationships/hyperlink" Target="https://app.2050-materials.com/product/details_designer/e-a-smith-as-smith-stal-steel-rebar/" TargetMode="External"/><Relationship Id="rId17" Type="http://schemas.openxmlformats.org/officeDocument/2006/relationships/hyperlink" Target="https://app.2050-materials.com/product/details_designer/stora-enso-kvh-r-structural-timber/" TargetMode="External"/><Relationship Id="rId25" Type="http://schemas.openxmlformats.org/officeDocument/2006/relationships/hyperlink" Target="https://app.2050-materials.com/product/details_designer/klh-massivholz-gmbh-klh-cross-laminated-timber-clt/" TargetMode="External"/><Relationship Id="rId2" Type="http://schemas.openxmlformats.org/officeDocument/2006/relationships/hyperlink" Target="https://app.2050-materials.com/product/details_designer/steinull-stone-wool-insulation-20-75-kg-m3/" TargetMode="External"/><Relationship Id="rId16" Type="http://schemas.openxmlformats.org/officeDocument/2006/relationships/hyperlink" Target="https://app.2050-materials.com/product/details_designer/ekolution-ab-hemp-fibre/" TargetMode="External"/><Relationship Id="rId20" Type="http://schemas.openxmlformats.org/officeDocument/2006/relationships/hyperlink" Target="https://app.2050-materials.com/product/details_designer/stora-enso-kvh-r-structural-timber/" TargetMode="External"/><Relationship Id="rId29" Type="http://schemas.openxmlformats.org/officeDocument/2006/relationships/hyperlink" Target="https://app.2050-materials.com/product/details_designer/clayworks-ltd-clayworks-smooth-clay-plaster/" TargetMode="External"/><Relationship Id="rId1" Type="http://schemas.openxmlformats.org/officeDocument/2006/relationships/hyperlink" Target="https://app.2050-materials.com/product/details_designer/egernsund-wienerberger-a-s-yellow-and-sandcoloured-bricks-naturgasbaserede/" TargetMode="External"/><Relationship Id="rId6" Type="http://schemas.openxmlformats.org/officeDocument/2006/relationships/hyperlink" Target="https://app.2050-materials.com/product/details_designer/ekolution-ab-hemp-fibre/" TargetMode="External"/><Relationship Id="rId11" Type="http://schemas.openxmlformats.org/officeDocument/2006/relationships/hyperlink" Target="https://app.2050-materials.com/product/details_designer/kvarnbacken-fresh-concrete/" TargetMode="External"/><Relationship Id="rId24" Type="http://schemas.openxmlformats.org/officeDocument/2006/relationships/hyperlink" Target="https://app.2050-materials.com/product/details_designer/ekolution-ab-hemp-fibre/" TargetMode="External"/><Relationship Id="rId5" Type="http://schemas.openxmlformats.org/officeDocument/2006/relationships/hyperlink" Target="https://app.2050-materials.com/product/details_designer/klh-massivholz-gmbh-klh-cross-laminated-timber-clt/" TargetMode="External"/><Relationship Id="rId15" Type="http://schemas.openxmlformats.org/officeDocument/2006/relationships/hyperlink" Target="https://app.2050-materials.com/product/details_designer/klh-massivholz-gmbh-klh-cross-laminated-timber-clt/" TargetMode="External"/><Relationship Id="rId23" Type="http://schemas.openxmlformats.org/officeDocument/2006/relationships/hyperlink" Target="https://app.2050-materials.com/product/details_designer/ekolution-ab-hemp-fibre/" TargetMode="External"/><Relationship Id="rId28" Type="http://schemas.openxmlformats.org/officeDocument/2006/relationships/hyperlink" Target="https://app.2050-materials.com/product/details_designer/clayworks-ltd-clayworks-smooth-clay-plaster/" TargetMode="External"/><Relationship Id="rId10" Type="http://schemas.openxmlformats.org/officeDocument/2006/relationships/hyperlink" Target="https://app.2050-materials.com/product/details_designer/mapei-spa-mapecem-pronto/" TargetMode="External"/><Relationship Id="rId19" Type="http://schemas.openxmlformats.org/officeDocument/2006/relationships/hyperlink" Target="https://app.2050-materials.com/product/details_designer/dachziegelwerke-nelskamp-gmbh-clay-roof-tiles/" TargetMode="External"/><Relationship Id="rId31" Type="http://schemas.openxmlformats.org/officeDocument/2006/relationships/hyperlink" Target="https://app.2050-materials.com/product/details_designer/riche-menuiserie-fenetre-en-bois-aluminium-menuiserie-riche-triple-vitrage/" TargetMode="External"/><Relationship Id="rId4" Type="http://schemas.openxmlformats.org/officeDocument/2006/relationships/hyperlink" Target="https://app.2050-materials.com/product/details_designer/certainteed-inc-saint-gobain-light-weight-finishing-compound/" TargetMode="External"/><Relationship Id="rId9" Type="http://schemas.openxmlformats.org/officeDocument/2006/relationships/hyperlink" Target="https://app.2050-materials.com/product/details_designer/clayworks-ltd-clayworks-smooth-clay-plaster/" TargetMode="External"/><Relationship Id="rId14" Type="http://schemas.openxmlformats.org/officeDocument/2006/relationships/hyperlink" Target="https://app.2050-materials.com/product/details_designer/marazzi-ceramic-tiles/" TargetMode="External"/><Relationship Id="rId22" Type="http://schemas.openxmlformats.org/officeDocument/2006/relationships/hyperlink" Target="https://app.2050-materials.com/product/details_designer/soprema-group-texsalon-r-mp-1-5mm/" TargetMode="External"/><Relationship Id="rId27" Type="http://schemas.openxmlformats.org/officeDocument/2006/relationships/hyperlink" Target="https://app.2050-materials.com/product/details_designer/ekolution-ab-hemp-fibre/" TargetMode="External"/><Relationship Id="rId30" Type="http://schemas.openxmlformats.org/officeDocument/2006/relationships/hyperlink" Target="https://app.2050-materials.com/product/details_designer/riche-menuiserie-fenetre-en-bois-aluminium-menuiserie-riche-double-vitra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976"/>
  <sheetViews>
    <sheetView tabSelected="1" zoomScaleNormal="100" workbookViewId="0">
      <pane ySplit="1" topLeftCell="A5" activePane="bottomLeft" state="frozen"/>
      <selection pane="bottomLeft" activeCell="H22" sqref="H22:H28"/>
    </sheetView>
  </sheetViews>
  <sheetFormatPr defaultColWidth="12.5703125" defaultRowHeight="15.75" customHeight="1" x14ac:dyDescent="0.2"/>
  <cols>
    <col min="1" max="1" width="13.85546875" customWidth="1"/>
    <col min="2" max="2" width="53.42578125" customWidth="1"/>
    <col min="3" max="4" width="23" customWidth="1"/>
    <col min="5" max="5" width="51.140625" customWidth="1"/>
    <col min="7" max="7" width="13.42578125" customWidth="1"/>
    <col min="9" max="9" width="17.5703125" customWidth="1"/>
    <col min="10" max="10" width="16.42578125" customWidth="1"/>
    <col min="11" max="11" width="46.5703125" bestFit="1" customWidth="1"/>
  </cols>
  <sheetData>
    <row r="1" spans="1:11" thickBot="1" x14ac:dyDescent="0.25">
      <c r="A1" s="13" t="s">
        <v>2</v>
      </c>
      <c r="B1" s="14" t="s">
        <v>3</v>
      </c>
      <c r="C1" s="14" t="s">
        <v>4</v>
      </c>
      <c r="D1" s="14" t="s">
        <v>5</v>
      </c>
      <c r="E1" s="14" t="s">
        <v>1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15" t="s">
        <v>11</v>
      </c>
    </row>
    <row r="2" spans="1:11" ht="13.5" thickTop="1" x14ac:dyDescent="0.2">
      <c r="A2" s="16" t="s">
        <v>12</v>
      </c>
      <c r="B2" s="2" t="s">
        <v>13</v>
      </c>
      <c r="C2" s="2">
        <f>SUM(H2:H6)</f>
        <v>0.25489999999999996</v>
      </c>
      <c r="D2" s="2" t="s">
        <v>14</v>
      </c>
      <c r="E2" s="3" t="s">
        <v>15</v>
      </c>
      <c r="F2" s="2" t="s">
        <v>0</v>
      </c>
      <c r="G2" s="2">
        <v>1710</v>
      </c>
      <c r="H2" s="34">
        <f>54*10^-3</f>
        <v>5.3999999999999999E-2</v>
      </c>
      <c r="I2" s="31">
        <f t="shared" ref="I2:I5" si="0">H2*1</f>
        <v>5.3999999999999999E-2</v>
      </c>
      <c r="J2" s="4"/>
      <c r="K2" s="37">
        <f>I2*G2</f>
        <v>92.34</v>
      </c>
    </row>
    <row r="3" spans="1:11" ht="12.75" x14ac:dyDescent="0.2">
      <c r="A3" s="17" t="s">
        <v>12</v>
      </c>
      <c r="B3" s="18" t="s">
        <v>13</v>
      </c>
      <c r="C3" s="18">
        <v>0.25489999999999996</v>
      </c>
      <c r="D3" s="18" t="s">
        <v>16</v>
      </c>
      <c r="E3" s="19" t="s">
        <v>17</v>
      </c>
      <c r="F3" s="18" t="s">
        <v>18</v>
      </c>
      <c r="G3" s="18">
        <v>73.400000000000006</v>
      </c>
      <c r="H3" s="35">
        <f>120*10^-3</f>
        <v>0.12</v>
      </c>
      <c r="I3" s="32">
        <f t="shared" si="0"/>
        <v>0.12</v>
      </c>
      <c r="J3" s="20"/>
      <c r="K3" s="38">
        <v>1</v>
      </c>
    </row>
    <row r="4" spans="1:11" ht="12.75" x14ac:dyDescent="0.2">
      <c r="A4" s="17" t="s">
        <v>12</v>
      </c>
      <c r="B4" s="18" t="s">
        <v>13</v>
      </c>
      <c r="C4" s="18">
        <v>0.25489999999999996</v>
      </c>
      <c r="D4" s="18" t="s">
        <v>19</v>
      </c>
      <c r="E4" s="19" t="s">
        <v>20</v>
      </c>
      <c r="F4" s="18" t="s">
        <v>0</v>
      </c>
      <c r="G4" s="21">
        <v>521</v>
      </c>
      <c r="H4" s="35">
        <f>15.9*10^-3</f>
        <v>1.5900000000000001E-2</v>
      </c>
      <c r="I4" s="32">
        <f t="shared" si="0"/>
        <v>1.5900000000000001E-2</v>
      </c>
      <c r="J4" s="20"/>
      <c r="K4" s="38">
        <f>I4*G4</f>
        <v>8.2839000000000009</v>
      </c>
    </row>
    <row r="5" spans="1:11" ht="12.75" x14ac:dyDescent="0.2">
      <c r="A5" s="17" t="s">
        <v>12</v>
      </c>
      <c r="B5" s="18" t="s">
        <v>13</v>
      </c>
      <c r="C5" s="18">
        <v>0.25489999999999996</v>
      </c>
      <c r="D5" s="18" t="s">
        <v>21</v>
      </c>
      <c r="E5" s="19" t="s">
        <v>22</v>
      </c>
      <c r="F5" s="18" t="s">
        <v>18</v>
      </c>
      <c r="G5" s="18">
        <v>1170</v>
      </c>
      <c r="H5" s="35">
        <v>1.4999999999999999E-2</v>
      </c>
      <c r="I5" s="32">
        <f t="shared" si="0"/>
        <v>1.4999999999999999E-2</v>
      </c>
      <c r="J5" s="20"/>
      <c r="K5" s="38">
        <f>1</f>
        <v>1</v>
      </c>
    </row>
    <row r="6" spans="1:11" ht="13.5" thickBot="1" x14ac:dyDescent="0.25">
      <c r="A6" s="22" t="s">
        <v>12</v>
      </c>
      <c r="B6" s="5" t="s">
        <v>13</v>
      </c>
      <c r="C6" s="5">
        <v>0.25489999999999996</v>
      </c>
      <c r="D6" s="5" t="s">
        <v>23</v>
      </c>
      <c r="E6" s="5"/>
      <c r="F6" s="5"/>
      <c r="G6" s="5"/>
      <c r="H6" s="36">
        <v>0.05</v>
      </c>
      <c r="I6" s="33"/>
      <c r="J6" s="6"/>
      <c r="K6" s="39"/>
    </row>
    <row r="7" spans="1:11" ht="13.5" thickTop="1" x14ac:dyDescent="0.2">
      <c r="A7" s="16" t="s">
        <v>24</v>
      </c>
      <c r="B7" s="2" t="s">
        <v>25</v>
      </c>
      <c r="C7" s="2">
        <f>SUM(H8:H11)</f>
        <v>0.26</v>
      </c>
      <c r="D7" s="2" t="s">
        <v>26</v>
      </c>
      <c r="E7" s="3" t="s">
        <v>27</v>
      </c>
      <c r="F7" s="2" t="s">
        <v>28</v>
      </c>
      <c r="G7" s="2">
        <v>470</v>
      </c>
      <c r="H7" s="34">
        <v>0.2</v>
      </c>
      <c r="I7" s="31">
        <f>H7*1</f>
        <v>0.2</v>
      </c>
      <c r="J7" s="2">
        <v>0.33</v>
      </c>
      <c r="K7" s="37">
        <f>I7*J7</f>
        <v>6.6000000000000003E-2</v>
      </c>
    </row>
    <row r="8" spans="1:11" ht="12.75" x14ac:dyDescent="0.2">
      <c r="A8" s="17" t="s">
        <v>24</v>
      </c>
      <c r="B8" s="18" t="s">
        <v>25</v>
      </c>
      <c r="C8" s="18">
        <v>0.26</v>
      </c>
      <c r="D8" s="18" t="s">
        <v>29</v>
      </c>
      <c r="E8" s="19" t="s">
        <v>30</v>
      </c>
      <c r="F8" s="18" t="s">
        <v>18</v>
      </c>
      <c r="G8" s="18">
        <v>330</v>
      </c>
      <c r="H8" s="35">
        <v>0.1</v>
      </c>
      <c r="I8" s="32">
        <f>H8*1*J8</f>
        <v>6.7000000000000004E-2</v>
      </c>
      <c r="J8" s="18">
        <v>0.67</v>
      </c>
      <c r="K8" s="38">
        <f t="shared" ref="K8:K9" si="1">1*J8</f>
        <v>0.67</v>
      </c>
    </row>
    <row r="9" spans="1:11" ht="12.75" x14ac:dyDescent="0.2">
      <c r="A9" s="17" t="s">
        <v>24</v>
      </c>
      <c r="B9" s="18" t="s">
        <v>25</v>
      </c>
      <c r="C9" s="18">
        <v>0.26</v>
      </c>
      <c r="D9" s="18" t="s">
        <v>29</v>
      </c>
      <c r="E9" s="19" t="s">
        <v>30</v>
      </c>
      <c r="F9" s="18" t="s">
        <v>18</v>
      </c>
      <c r="G9" s="18">
        <v>330</v>
      </c>
      <c r="H9" s="35">
        <v>0.1</v>
      </c>
      <c r="I9" s="32">
        <f>H9*J9</f>
        <v>6.7000000000000004E-2</v>
      </c>
      <c r="J9" s="18">
        <v>0.67</v>
      </c>
      <c r="K9" s="38">
        <f t="shared" si="1"/>
        <v>0.67</v>
      </c>
    </row>
    <row r="10" spans="1:11" ht="12.75" x14ac:dyDescent="0.2">
      <c r="A10" s="17" t="s">
        <v>24</v>
      </c>
      <c r="B10" s="18" t="s">
        <v>25</v>
      </c>
      <c r="C10" s="18">
        <v>0.26</v>
      </c>
      <c r="D10" s="18" t="s">
        <v>31</v>
      </c>
      <c r="E10" s="19" t="s">
        <v>32</v>
      </c>
      <c r="F10" s="18" t="s">
        <v>0</v>
      </c>
      <c r="G10" s="18">
        <v>2620</v>
      </c>
      <c r="H10" s="35">
        <v>0.03</v>
      </c>
      <c r="I10" s="32">
        <f t="shared" ref="I10:I13" si="2">H10*1</f>
        <v>0.03</v>
      </c>
      <c r="J10" s="20"/>
      <c r="K10" s="38">
        <f t="shared" ref="K10:K12" si="3">I10*G10</f>
        <v>78.599999999999994</v>
      </c>
    </row>
    <row r="11" spans="1:11" ht="13.5" thickBot="1" x14ac:dyDescent="0.25">
      <c r="A11" s="22" t="s">
        <v>24</v>
      </c>
      <c r="B11" s="18" t="s">
        <v>25</v>
      </c>
      <c r="C11" s="18">
        <v>0.26</v>
      </c>
      <c r="D11" s="5" t="s">
        <v>33</v>
      </c>
      <c r="E11" s="7" t="s">
        <v>34</v>
      </c>
      <c r="F11" s="5" t="s">
        <v>0</v>
      </c>
      <c r="G11" s="5">
        <v>1550</v>
      </c>
      <c r="H11" s="36">
        <v>0.03</v>
      </c>
      <c r="I11" s="33">
        <f t="shared" si="2"/>
        <v>0.03</v>
      </c>
      <c r="J11" s="6"/>
      <c r="K11" s="39">
        <f t="shared" si="3"/>
        <v>46.5</v>
      </c>
    </row>
    <row r="12" spans="1:11" ht="13.5" thickTop="1" x14ac:dyDescent="0.2">
      <c r="A12" s="16" t="s">
        <v>35</v>
      </c>
      <c r="B12" s="2" t="s">
        <v>36</v>
      </c>
      <c r="C12" s="2">
        <f>SUM(H12:H17)</f>
        <v>0.36300000000000004</v>
      </c>
      <c r="D12" s="2" t="s">
        <v>37</v>
      </c>
      <c r="E12" s="3" t="s">
        <v>38</v>
      </c>
      <c r="F12" s="2" t="s">
        <v>0</v>
      </c>
      <c r="G12" s="2">
        <v>2650</v>
      </c>
      <c r="H12" s="34">
        <v>0.04</v>
      </c>
      <c r="I12" s="31">
        <f t="shared" si="2"/>
        <v>0.04</v>
      </c>
      <c r="J12" s="4"/>
      <c r="K12" s="37">
        <f t="shared" si="3"/>
        <v>106</v>
      </c>
    </row>
    <row r="13" spans="1:11" ht="12.75" x14ac:dyDescent="0.2">
      <c r="A13" s="17" t="s">
        <v>35</v>
      </c>
      <c r="B13" s="18" t="s">
        <v>36</v>
      </c>
      <c r="C13" s="18">
        <v>0.36300000000000004</v>
      </c>
      <c r="D13" s="18" t="s">
        <v>39</v>
      </c>
      <c r="E13" s="19" t="s">
        <v>40</v>
      </c>
      <c r="F13" s="18" t="s">
        <v>0</v>
      </c>
      <c r="G13" s="18">
        <v>2400</v>
      </c>
      <c r="H13" s="35">
        <v>0.2</v>
      </c>
      <c r="I13" s="32">
        <f t="shared" si="2"/>
        <v>0.2</v>
      </c>
      <c r="J13" s="18">
        <v>0.98</v>
      </c>
      <c r="K13" s="38">
        <f>I13*G13*J13</f>
        <v>470.4</v>
      </c>
    </row>
    <row r="14" spans="1:11" ht="12.75" x14ac:dyDescent="0.2">
      <c r="A14" s="17" t="s">
        <v>35</v>
      </c>
      <c r="B14" s="18" t="s">
        <v>36</v>
      </c>
      <c r="C14" s="18">
        <v>0.36300000000000004</v>
      </c>
      <c r="D14" s="18" t="s">
        <v>41</v>
      </c>
      <c r="E14" s="19" t="s">
        <v>42</v>
      </c>
      <c r="F14" s="18" t="s">
        <v>0</v>
      </c>
      <c r="G14" s="18">
        <v>7870</v>
      </c>
      <c r="H14" s="35"/>
      <c r="I14" s="32">
        <f>(2/100)*I13</f>
        <v>4.0000000000000001E-3</v>
      </c>
      <c r="J14" s="18">
        <v>0.02</v>
      </c>
      <c r="K14" s="38">
        <f>G14*I14</f>
        <v>31.48</v>
      </c>
    </row>
    <row r="15" spans="1:11" ht="12.75" x14ac:dyDescent="0.2">
      <c r="A15" s="17" t="s">
        <v>35</v>
      </c>
      <c r="B15" s="18" t="s">
        <v>36</v>
      </c>
      <c r="C15" s="18">
        <v>0.36300000000000004</v>
      </c>
      <c r="D15" s="18" t="s">
        <v>16</v>
      </c>
      <c r="E15" s="23" t="str">
        <f t="shared" ref="E15:G15" si="4">E3</f>
        <v>https://app.2050-materials.com/product/details_designer/steinull-stone-wool-insulation-20-75-kg-m3/</v>
      </c>
      <c r="F15" s="18" t="str">
        <f t="shared" si="4"/>
        <v>m2</v>
      </c>
      <c r="G15" s="18">
        <f t="shared" si="4"/>
        <v>73.400000000000006</v>
      </c>
      <c r="H15" s="35">
        <v>0.1</v>
      </c>
      <c r="I15" s="32">
        <f>H15*1</f>
        <v>0.1</v>
      </c>
      <c r="J15" s="24"/>
      <c r="K15" s="38">
        <v>1</v>
      </c>
    </row>
    <row r="16" spans="1:11" ht="12.75" x14ac:dyDescent="0.2">
      <c r="A16" s="17" t="s">
        <v>35</v>
      </c>
      <c r="B16" s="18" t="s">
        <v>36</v>
      </c>
      <c r="C16" s="18">
        <v>0.36300000000000004</v>
      </c>
      <c r="D16" s="18" t="s">
        <v>43</v>
      </c>
      <c r="E16" s="19" t="s">
        <v>44</v>
      </c>
      <c r="F16" s="18" t="s">
        <v>0</v>
      </c>
      <c r="G16" s="18">
        <v>2400</v>
      </c>
      <c r="H16" s="35">
        <v>3.0000000000000001E-3</v>
      </c>
      <c r="I16" s="32">
        <f>3*10^-3</f>
        <v>3.0000000000000001E-3</v>
      </c>
      <c r="J16" s="20"/>
      <c r="K16" s="38">
        <f>I16*G16</f>
        <v>7.2</v>
      </c>
    </row>
    <row r="17" spans="1:11" ht="13.5" thickBot="1" x14ac:dyDescent="0.25">
      <c r="A17" s="22" t="s">
        <v>35</v>
      </c>
      <c r="B17" s="18" t="s">
        <v>36</v>
      </c>
      <c r="C17" s="18">
        <v>0.36300000000000004</v>
      </c>
      <c r="D17" s="5" t="s">
        <v>45</v>
      </c>
      <c r="E17" s="7" t="s">
        <v>46</v>
      </c>
      <c r="F17" s="5" t="s">
        <v>18</v>
      </c>
      <c r="G17" s="5">
        <v>2250</v>
      </c>
      <c r="H17" s="36">
        <v>0.02</v>
      </c>
      <c r="I17" s="33">
        <f>9*10^-3</f>
        <v>9.0000000000000011E-3</v>
      </c>
      <c r="J17" s="6"/>
      <c r="K17" s="39">
        <v>1</v>
      </c>
    </row>
    <row r="18" spans="1:11" ht="13.5" thickTop="1" x14ac:dyDescent="0.2">
      <c r="A18" s="16" t="s">
        <v>47</v>
      </c>
      <c r="B18" s="2" t="s">
        <v>48</v>
      </c>
      <c r="C18" s="8">
        <f>H18+H19+H21</f>
        <v>0.39400000000000002</v>
      </c>
      <c r="D18" s="2" t="s">
        <v>49</v>
      </c>
      <c r="E18" s="3" t="s">
        <v>27</v>
      </c>
      <c r="F18" s="2" t="s">
        <v>28</v>
      </c>
      <c r="G18" s="8">
        <v>470</v>
      </c>
      <c r="H18" s="34">
        <v>0.28000000000000003</v>
      </c>
      <c r="I18" s="31">
        <f>H18*1</f>
        <v>0.28000000000000003</v>
      </c>
      <c r="J18" s="8"/>
      <c r="K18" s="37">
        <f>I18</f>
        <v>0.28000000000000003</v>
      </c>
    </row>
    <row r="19" spans="1:11" ht="12.75" x14ac:dyDescent="0.2">
      <c r="A19" s="17" t="s">
        <v>47</v>
      </c>
      <c r="B19" s="18" t="s">
        <v>48</v>
      </c>
      <c r="C19" s="25">
        <v>0.39400000000000002</v>
      </c>
      <c r="D19" s="18" t="s">
        <v>29</v>
      </c>
      <c r="E19" s="19" t="s">
        <v>30</v>
      </c>
      <c r="F19" s="18" t="s">
        <v>18</v>
      </c>
      <c r="G19" s="25">
        <v>330</v>
      </c>
      <c r="H19" s="35">
        <v>0.1</v>
      </c>
      <c r="I19" s="32">
        <f t="shared" ref="I19:I20" si="5">H19*1*J19</f>
        <v>7.5000000000000011E-2</v>
      </c>
      <c r="J19" s="25">
        <v>0.75</v>
      </c>
      <c r="K19" s="38">
        <f>1</f>
        <v>1</v>
      </c>
    </row>
    <row r="20" spans="1:11" ht="12.75" x14ac:dyDescent="0.2">
      <c r="A20" s="17" t="s">
        <v>47</v>
      </c>
      <c r="B20" s="18" t="s">
        <v>48</v>
      </c>
      <c r="C20" s="25">
        <v>0.39400000000000002</v>
      </c>
      <c r="D20" s="18" t="s">
        <v>50</v>
      </c>
      <c r="E20" s="19" t="s">
        <v>51</v>
      </c>
      <c r="F20" s="18" t="s">
        <v>28</v>
      </c>
      <c r="G20" s="25">
        <v>562</v>
      </c>
      <c r="H20" s="35"/>
      <c r="I20" s="32">
        <f t="shared" si="5"/>
        <v>0</v>
      </c>
      <c r="J20" s="25">
        <v>0.25</v>
      </c>
      <c r="K20" s="38">
        <f>I20</f>
        <v>0</v>
      </c>
    </row>
    <row r="21" spans="1:11" ht="13.5" thickBot="1" x14ac:dyDescent="0.25">
      <c r="A21" s="22" t="s">
        <v>47</v>
      </c>
      <c r="B21" s="5" t="s">
        <v>48</v>
      </c>
      <c r="C21" s="25">
        <v>0.39400000000000002</v>
      </c>
      <c r="D21" s="5" t="s">
        <v>52</v>
      </c>
      <c r="E21" s="7" t="s">
        <v>53</v>
      </c>
      <c r="F21" s="5" t="s">
        <v>18</v>
      </c>
      <c r="G21" s="10">
        <v>725</v>
      </c>
      <c r="H21" s="36">
        <v>1.4E-2</v>
      </c>
      <c r="I21" s="33">
        <f t="shared" ref="I21:I22" si="6">H21*1</f>
        <v>1.4E-2</v>
      </c>
      <c r="J21" s="10"/>
      <c r="K21" s="39">
        <f>1</f>
        <v>1</v>
      </c>
    </row>
    <row r="22" spans="1:11" ht="13.5" thickTop="1" x14ac:dyDescent="0.2">
      <c r="A22" s="16" t="s">
        <v>54</v>
      </c>
      <c r="B22" s="2" t="s">
        <v>55</v>
      </c>
      <c r="C22" s="8">
        <f>SUM(H22:H28)</f>
        <v>0.49400000000000005</v>
      </c>
      <c r="D22" s="2" t="s">
        <v>56</v>
      </c>
      <c r="E22" s="11" t="str">
        <f t="shared" ref="E22:H22" si="7">E29</f>
        <v>https://app.2050-materials.com/product/details_designer/dachziegelwerke-nelskamp-gmbh-clay-roof-tiles/</v>
      </c>
      <c r="F22" s="2" t="str">
        <f t="shared" si="7"/>
        <v>kg</v>
      </c>
      <c r="G22" s="8">
        <f t="shared" si="7"/>
        <v>2150</v>
      </c>
      <c r="H22" s="34">
        <f t="shared" si="7"/>
        <v>1.0999999999999999E-2</v>
      </c>
      <c r="I22" s="31">
        <f t="shared" si="6"/>
        <v>1.0999999999999999E-2</v>
      </c>
      <c r="J22" s="8"/>
      <c r="K22" s="37">
        <f>G22*I22</f>
        <v>23.65</v>
      </c>
    </row>
    <row r="23" spans="1:11" ht="12.75" x14ac:dyDescent="0.2">
      <c r="A23" s="17" t="s">
        <v>54</v>
      </c>
      <c r="B23" s="18" t="s">
        <v>55</v>
      </c>
      <c r="C23" s="25">
        <v>0.49400000000000005</v>
      </c>
      <c r="D23" s="18" t="str">
        <f t="shared" ref="D23:H23" si="8">D30</f>
        <v>Timber Battens</v>
      </c>
      <c r="E23" s="23" t="str">
        <f t="shared" si="8"/>
        <v>https://app.2050-materials.com/product/details_designer/stora-enso-kvh-r-structural-timber/</v>
      </c>
      <c r="F23" s="18" t="str">
        <f t="shared" si="8"/>
        <v>m3</v>
      </c>
      <c r="G23" s="25">
        <f t="shared" si="8"/>
        <v>562</v>
      </c>
      <c r="H23" s="35">
        <f t="shared" si="8"/>
        <v>0.28000000000000003</v>
      </c>
      <c r="I23" s="32">
        <f>H23*1*J23</f>
        <v>7.0000000000000007E-2</v>
      </c>
      <c r="J23" s="25">
        <v>0.25</v>
      </c>
      <c r="K23" s="38">
        <f>I23</f>
        <v>7.0000000000000007E-2</v>
      </c>
    </row>
    <row r="24" spans="1:11" ht="12.75" x14ac:dyDescent="0.2">
      <c r="A24" s="17" t="s">
        <v>54</v>
      </c>
      <c r="B24" s="18" t="s">
        <v>55</v>
      </c>
      <c r="C24" s="25">
        <v>0.49400000000000005</v>
      </c>
      <c r="D24" s="18" t="str">
        <f>D32</f>
        <v>Subroof Membrane</v>
      </c>
      <c r="E24" s="23" t="str">
        <f t="shared" ref="E24:H24" si="9">E31</f>
        <v>https://app.2050-materials.com/product/details_designer/soprema-group-texsalon-r-mp-1-5mm/</v>
      </c>
      <c r="F24" s="18" t="str">
        <f t="shared" si="9"/>
        <v>m2</v>
      </c>
      <c r="G24" s="25">
        <f t="shared" si="9"/>
        <v>933</v>
      </c>
      <c r="H24" s="35">
        <f t="shared" si="9"/>
        <v>1.5E-3</v>
      </c>
      <c r="I24" s="32"/>
      <c r="J24" s="25"/>
      <c r="K24" s="38">
        <f>1</f>
        <v>1</v>
      </c>
    </row>
    <row r="25" spans="1:11" ht="12.75" x14ac:dyDescent="0.2">
      <c r="A25" s="17" t="s">
        <v>54</v>
      </c>
      <c r="B25" s="18" t="s">
        <v>55</v>
      </c>
      <c r="C25" s="25">
        <v>0.49400000000000005</v>
      </c>
      <c r="D25" s="18" t="str">
        <f t="shared" ref="D25:H25" si="10">D24</f>
        <v>Subroof Membrane</v>
      </c>
      <c r="E25" s="19" t="str">
        <f t="shared" si="10"/>
        <v>https://app.2050-materials.com/product/details_designer/soprema-group-texsalon-r-mp-1-5mm/</v>
      </c>
      <c r="F25" s="18" t="str">
        <f t="shared" si="10"/>
        <v>m2</v>
      </c>
      <c r="G25" s="25">
        <f t="shared" si="10"/>
        <v>933</v>
      </c>
      <c r="H25" s="35">
        <f t="shared" si="10"/>
        <v>1.5E-3</v>
      </c>
      <c r="I25" s="32"/>
      <c r="J25" s="25"/>
      <c r="K25" s="38">
        <v>1</v>
      </c>
    </row>
    <row r="26" spans="1:11" ht="12.75" x14ac:dyDescent="0.2">
      <c r="A26" s="17" t="s">
        <v>54</v>
      </c>
      <c r="B26" s="18" t="s">
        <v>55</v>
      </c>
      <c r="C26" s="25">
        <v>0.49400000000000005</v>
      </c>
      <c r="D26" s="18" t="s">
        <v>16</v>
      </c>
      <c r="E26" s="23" t="str">
        <f t="shared" ref="E26:G26" si="11">E3</f>
        <v>https://app.2050-materials.com/product/details_designer/steinull-stone-wool-insulation-20-75-kg-m3/</v>
      </c>
      <c r="F26" s="18" t="str">
        <f t="shared" si="11"/>
        <v>m2</v>
      </c>
      <c r="G26" s="25">
        <f t="shared" si="11"/>
        <v>73.400000000000006</v>
      </c>
      <c r="H26" s="35"/>
      <c r="I26" s="32"/>
      <c r="J26" s="25">
        <f>J3</f>
        <v>0</v>
      </c>
      <c r="K26" s="38">
        <v>1</v>
      </c>
    </row>
    <row r="27" spans="1:11" ht="12.75" x14ac:dyDescent="0.2">
      <c r="A27" s="17" t="s">
        <v>54</v>
      </c>
      <c r="B27" s="18" t="s">
        <v>55</v>
      </c>
      <c r="C27" s="25">
        <v>0.49400000000000005</v>
      </c>
      <c r="D27" s="18" t="s">
        <v>41</v>
      </c>
      <c r="E27" s="23" t="str">
        <f>E14</f>
        <v>https://app.2050-materials.com/product/details_designer/e-a-smith-as-smith-stal-steel-rebar/</v>
      </c>
      <c r="F27" s="18" t="s">
        <v>0</v>
      </c>
      <c r="G27" s="18">
        <f>G14</f>
        <v>7870</v>
      </c>
      <c r="H27" s="35"/>
      <c r="I27" s="32">
        <f>(2/100)*I28</f>
        <v>4.0000000000000001E-3</v>
      </c>
      <c r="J27" s="25">
        <v>0.02</v>
      </c>
      <c r="K27" s="38">
        <f>I27*G27</f>
        <v>31.48</v>
      </c>
    </row>
    <row r="28" spans="1:11" ht="13.5" thickBot="1" x14ac:dyDescent="0.25">
      <c r="A28" s="22" t="s">
        <v>54</v>
      </c>
      <c r="B28" s="5" t="s">
        <v>55</v>
      </c>
      <c r="C28" s="10">
        <v>0.49400000000000005</v>
      </c>
      <c r="D28" s="5" t="s">
        <v>57</v>
      </c>
      <c r="E28" s="12" t="str">
        <f t="shared" ref="E28:G28" si="12">E13</f>
        <v>https://app.2050-materials.com/product/details_designer/kvarnbacken-fresh-concrete/</v>
      </c>
      <c r="F28" s="5" t="str">
        <f t="shared" si="12"/>
        <v>kg</v>
      </c>
      <c r="G28" s="5">
        <f t="shared" si="12"/>
        <v>2400</v>
      </c>
      <c r="H28" s="36">
        <v>0.2</v>
      </c>
      <c r="I28" s="33">
        <f t="shared" ref="I28:I29" si="13">H28*1</f>
        <v>0.2</v>
      </c>
      <c r="J28" s="10">
        <v>0.98</v>
      </c>
      <c r="K28" s="38">
        <f>G28*I28*0.98</f>
        <v>470.4</v>
      </c>
    </row>
    <row r="29" spans="1:11" ht="13.5" thickTop="1" x14ac:dyDescent="0.2">
      <c r="A29" s="16" t="s">
        <v>58</v>
      </c>
      <c r="B29" s="2" t="s">
        <v>59</v>
      </c>
      <c r="C29" s="8">
        <f>SUM(H29:H35)</f>
        <v>0.57400000000000007</v>
      </c>
      <c r="D29" s="2" t="s">
        <v>56</v>
      </c>
      <c r="E29" s="3" t="s">
        <v>60</v>
      </c>
      <c r="F29" s="2" t="s">
        <v>0</v>
      </c>
      <c r="G29" s="8">
        <v>2150</v>
      </c>
      <c r="H29" s="34">
        <v>1.0999999999999999E-2</v>
      </c>
      <c r="I29" s="31">
        <f t="shared" si="13"/>
        <v>1.0999999999999999E-2</v>
      </c>
      <c r="J29" s="8"/>
      <c r="K29" s="37">
        <f>I29*G29</f>
        <v>23.65</v>
      </c>
    </row>
    <row r="30" spans="1:11" ht="12.75" x14ac:dyDescent="0.2">
      <c r="A30" s="17" t="s">
        <v>58</v>
      </c>
      <c r="B30" s="18" t="s">
        <v>59</v>
      </c>
      <c r="C30" s="25">
        <v>0.57400000000000007</v>
      </c>
      <c r="D30" s="18" t="s">
        <v>50</v>
      </c>
      <c r="E30" s="19" t="s">
        <v>51</v>
      </c>
      <c r="F30" s="18" t="s">
        <v>28</v>
      </c>
      <c r="G30" s="25">
        <v>562</v>
      </c>
      <c r="H30" s="35">
        <v>0.28000000000000003</v>
      </c>
      <c r="I30" s="32">
        <f>H30*1*J30</f>
        <v>7.0000000000000007E-2</v>
      </c>
      <c r="J30" s="25">
        <v>0.25</v>
      </c>
      <c r="K30" s="38">
        <f>I30</f>
        <v>7.0000000000000007E-2</v>
      </c>
    </row>
    <row r="31" spans="1:11" ht="12.75" x14ac:dyDescent="0.2">
      <c r="A31" s="17" t="s">
        <v>58</v>
      </c>
      <c r="B31" s="18" t="s">
        <v>59</v>
      </c>
      <c r="C31" s="25">
        <v>0.57400000000000007</v>
      </c>
      <c r="D31" s="18" t="s">
        <v>61</v>
      </c>
      <c r="E31" s="19" t="s">
        <v>62</v>
      </c>
      <c r="F31" s="18" t="s">
        <v>18</v>
      </c>
      <c r="G31" s="25">
        <v>933</v>
      </c>
      <c r="H31" s="35">
        <v>1.5E-3</v>
      </c>
      <c r="I31" s="32">
        <f t="shared" ref="I31:I32" si="14">H31*1</f>
        <v>1.5E-3</v>
      </c>
      <c r="J31" s="25"/>
      <c r="K31" s="38">
        <f t="shared" ref="K31:K32" si="15">1</f>
        <v>1</v>
      </c>
    </row>
    <row r="32" spans="1:11" ht="12.75" x14ac:dyDescent="0.2">
      <c r="A32" s="17" t="s">
        <v>58</v>
      </c>
      <c r="B32" s="18" t="s">
        <v>59</v>
      </c>
      <c r="C32" s="25">
        <v>0.57400000000000007</v>
      </c>
      <c r="D32" s="18" t="s">
        <v>61</v>
      </c>
      <c r="E32" s="19" t="s">
        <v>62</v>
      </c>
      <c r="F32" s="18" t="s">
        <v>18</v>
      </c>
      <c r="G32" s="25">
        <v>933</v>
      </c>
      <c r="H32" s="35">
        <v>1.5E-3</v>
      </c>
      <c r="I32" s="32">
        <f t="shared" si="14"/>
        <v>1.5E-3</v>
      </c>
      <c r="J32" s="25"/>
      <c r="K32" s="38">
        <f t="shared" si="15"/>
        <v>1</v>
      </c>
    </row>
    <row r="33" spans="1:11" ht="12.75" x14ac:dyDescent="0.2">
      <c r="A33" s="17" t="s">
        <v>58</v>
      </c>
      <c r="B33" s="18" t="s">
        <v>59</v>
      </c>
      <c r="C33" s="25">
        <v>0.57400000000000007</v>
      </c>
      <c r="D33" s="18" t="s">
        <v>29</v>
      </c>
      <c r="E33" s="19" t="s">
        <v>30</v>
      </c>
      <c r="F33" s="18" t="s">
        <v>18</v>
      </c>
      <c r="G33" s="18">
        <v>330</v>
      </c>
      <c r="H33" s="35"/>
      <c r="I33" s="32">
        <f>H33*1*J33</f>
        <v>0</v>
      </c>
      <c r="J33" s="18">
        <v>0.75</v>
      </c>
      <c r="K33" s="38">
        <f t="shared" ref="K33:K34" si="16">1*J33</f>
        <v>0.75</v>
      </c>
    </row>
    <row r="34" spans="1:11" ht="12.75" x14ac:dyDescent="0.2">
      <c r="A34" s="17" t="s">
        <v>58</v>
      </c>
      <c r="B34" s="18" t="s">
        <v>59</v>
      </c>
      <c r="C34" s="25">
        <v>0.57400000000000007</v>
      </c>
      <c r="D34" s="18" t="s">
        <v>29</v>
      </c>
      <c r="E34" s="19" t="s">
        <v>30</v>
      </c>
      <c r="F34" s="18" t="s">
        <v>18</v>
      </c>
      <c r="G34" s="18">
        <v>330</v>
      </c>
      <c r="H34" s="35"/>
      <c r="I34" s="32">
        <f>H34*J34</f>
        <v>0</v>
      </c>
      <c r="J34" s="18">
        <v>0.75</v>
      </c>
      <c r="K34" s="38">
        <f t="shared" si="16"/>
        <v>0.75</v>
      </c>
    </row>
    <row r="35" spans="1:11" ht="13.5" thickBot="1" x14ac:dyDescent="0.25">
      <c r="A35" s="22" t="s">
        <v>58</v>
      </c>
      <c r="B35" s="5" t="s">
        <v>59</v>
      </c>
      <c r="C35" s="10">
        <v>0.57400000000000007</v>
      </c>
      <c r="D35" s="5" t="s">
        <v>49</v>
      </c>
      <c r="E35" s="12" t="s">
        <v>27</v>
      </c>
      <c r="F35" s="5" t="s">
        <v>28</v>
      </c>
      <c r="G35" s="10">
        <v>470</v>
      </c>
      <c r="H35" s="36">
        <v>0.28000000000000003</v>
      </c>
      <c r="I35" s="33">
        <f t="shared" ref="I35:I36" si="17">H35*1</f>
        <v>0.28000000000000003</v>
      </c>
      <c r="J35" s="10"/>
      <c r="K35" s="39">
        <f>I35</f>
        <v>0.28000000000000003</v>
      </c>
    </row>
    <row r="36" spans="1:11" ht="13.5" thickTop="1" x14ac:dyDescent="0.2">
      <c r="A36" s="16" t="s">
        <v>63</v>
      </c>
      <c r="B36" s="2" t="s">
        <v>64</v>
      </c>
      <c r="C36" s="8">
        <f>SUM(H36:H39)</f>
        <v>0.14489999999999997</v>
      </c>
      <c r="D36" s="2" t="s">
        <v>14</v>
      </c>
      <c r="E36" s="11" t="str">
        <f t="shared" ref="E36:H36" si="18">E2</f>
        <v>https://app.2050-materials.com/product/details_designer/egernsund-wienerberger-a-s-yellow-and-sandcoloured-bricks-naturgasbaserede/</v>
      </c>
      <c r="F36" s="2" t="str">
        <f t="shared" si="18"/>
        <v>kg</v>
      </c>
      <c r="G36" s="8">
        <f t="shared" si="18"/>
        <v>1710</v>
      </c>
      <c r="H36" s="34">
        <f t="shared" si="18"/>
        <v>5.3999999999999999E-2</v>
      </c>
      <c r="I36" s="31">
        <f t="shared" si="17"/>
        <v>5.3999999999999999E-2</v>
      </c>
      <c r="J36" s="8"/>
      <c r="K36" s="37">
        <f>I36*G36</f>
        <v>92.34</v>
      </c>
    </row>
    <row r="37" spans="1:11" ht="12.75" x14ac:dyDescent="0.2">
      <c r="A37" s="17" t="s">
        <v>63</v>
      </c>
      <c r="B37" s="18" t="s">
        <v>64</v>
      </c>
      <c r="C37" s="25">
        <v>0.14489999999999997</v>
      </c>
      <c r="D37" s="18" t="s">
        <v>16</v>
      </c>
      <c r="E37" s="26" t="str">
        <f t="shared" ref="E37:G37" si="19">E3</f>
        <v>https://app.2050-materials.com/product/details_designer/steinull-stone-wool-insulation-20-75-kg-m3/</v>
      </c>
      <c r="F37" s="18" t="str">
        <f t="shared" si="19"/>
        <v>m2</v>
      </c>
      <c r="G37" s="25">
        <f t="shared" si="19"/>
        <v>73.400000000000006</v>
      </c>
      <c r="H37" s="35">
        <f>60*10^-3</f>
        <v>0.06</v>
      </c>
      <c r="I37" s="32"/>
      <c r="J37" s="25"/>
      <c r="K37" s="38">
        <v>1</v>
      </c>
    </row>
    <row r="38" spans="1:11" ht="12.75" x14ac:dyDescent="0.2">
      <c r="A38" s="17" t="s">
        <v>63</v>
      </c>
      <c r="B38" s="18" t="s">
        <v>64</v>
      </c>
      <c r="C38" s="25">
        <v>0.14489999999999997</v>
      </c>
      <c r="D38" s="18" t="s">
        <v>19</v>
      </c>
      <c r="E38" s="23" t="str">
        <f t="shared" ref="E38:J38" si="20">E4</f>
        <v>https://app.2050-materials.com/product/details_designer/usg-sheetrock-r-ecosmart-panels-firecode-r-30-western-us-9/</v>
      </c>
      <c r="F38" s="18" t="str">
        <f t="shared" si="20"/>
        <v>kg</v>
      </c>
      <c r="G38" s="25">
        <f t="shared" si="20"/>
        <v>521</v>
      </c>
      <c r="H38" s="35">
        <f t="shared" si="20"/>
        <v>1.5900000000000001E-2</v>
      </c>
      <c r="I38" s="32">
        <f t="shared" si="20"/>
        <v>1.5900000000000001E-2</v>
      </c>
      <c r="J38" s="25">
        <f t="shared" si="20"/>
        <v>0</v>
      </c>
      <c r="K38" s="38">
        <f>I38*G38</f>
        <v>8.2839000000000009</v>
      </c>
    </row>
    <row r="39" spans="1:11" ht="13.5" thickBot="1" x14ac:dyDescent="0.25">
      <c r="A39" s="22" t="s">
        <v>63</v>
      </c>
      <c r="B39" s="5" t="s">
        <v>64</v>
      </c>
      <c r="C39" s="10">
        <v>0.14489999999999997</v>
      </c>
      <c r="D39" s="5" t="s">
        <v>21</v>
      </c>
      <c r="E39" s="12" t="str">
        <f t="shared" ref="E39:I39" si="21">E5</f>
        <v>https://app.2050-materials.com/product/details_designer/certainteed-inc-saint-gobain-light-weight-finishing-compound/</v>
      </c>
      <c r="F39" s="5" t="str">
        <f t="shared" si="21"/>
        <v>m2</v>
      </c>
      <c r="G39" s="10">
        <f t="shared" si="21"/>
        <v>1170</v>
      </c>
      <c r="H39" s="36">
        <f t="shared" si="21"/>
        <v>1.4999999999999999E-2</v>
      </c>
      <c r="I39" s="33">
        <f t="shared" si="21"/>
        <v>1.4999999999999999E-2</v>
      </c>
      <c r="J39" s="10"/>
      <c r="K39" s="39">
        <v>1</v>
      </c>
    </row>
    <row r="40" spans="1:11" ht="13.5" thickTop="1" x14ac:dyDescent="0.2">
      <c r="A40" s="16" t="s">
        <v>65</v>
      </c>
      <c r="B40" s="2" t="s">
        <v>66</v>
      </c>
      <c r="C40" s="2">
        <f>SUM(H40:H43)</f>
        <v>0.16</v>
      </c>
      <c r="D40" s="2" t="s">
        <v>26</v>
      </c>
      <c r="E40" s="3" t="s">
        <v>27</v>
      </c>
      <c r="F40" s="2" t="s">
        <v>28</v>
      </c>
      <c r="G40" s="2">
        <v>470</v>
      </c>
      <c r="H40" s="34">
        <v>0.1</v>
      </c>
      <c r="I40" s="31">
        <f>H40*1</f>
        <v>0.1</v>
      </c>
      <c r="J40" s="2">
        <v>0.33</v>
      </c>
      <c r="K40" s="37">
        <f>I40*J40</f>
        <v>3.3000000000000002E-2</v>
      </c>
    </row>
    <row r="41" spans="1:11" ht="12.75" x14ac:dyDescent="0.2">
      <c r="A41" s="17" t="s">
        <v>65</v>
      </c>
      <c r="B41" s="18" t="s">
        <v>66</v>
      </c>
      <c r="C41" s="18">
        <v>0.16</v>
      </c>
      <c r="D41" s="18" t="s">
        <v>29</v>
      </c>
      <c r="E41" s="19" t="s">
        <v>30</v>
      </c>
      <c r="F41" s="18" t="s">
        <v>18</v>
      </c>
      <c r="G41" s="18">
        <v>330</v>
      </c>
      <c r="H41" s="35"/>
      <c r="I41" s="32"/>
      <c r="J41" s="18">
        <v>0.67</v>
      </c>
      <c r="K41" s="38">
        <f>1*J41</f>
        <v>0.67</v>
      </c>
    </row>
    <row r="42" spans="1:11" ht="12.75" x14ac:dyDescent="0.2">
      <c r="A42" s="17" t="s">
        <v>65</v>
      </c>
      <c r="B42" s="18" t="s">
        <v>66</v>
      </c>
      <c r="C42" s="18">
        <v>0.16</v>
      </c>
      <c r="D42" s="18" t="s">
        <v>33</v>
      </c>
      <c r="E42" s="19" t="s">
        <v>34</v>
      </c>
      <c r="F42" s="18" t="s">
        <v>0</v>
      </c>
      <c r="G42" s="18">
        <v>1550</v>
      </c>
      <c r="H42" s="35">
        <v>0.03</v>
      </c>
      <c r="I42" s="32">
        <f t="shared" ref="I42:I43" si="22">H42*1</f>
        <v>0.03</v>
      </c>
      <c r="J42" s="18"/>
      <c r="K42" s="38">
        <f t="shared" ref="K42:K43" si="23">I42*G42</f>
        <v>46.5</v>
      </c>
    </row>
    <row r="43" spans="1:11" ht="13.5" thickBot="1" x14ac:dyDescent="0.25">
      <c r="A43" s="22" t="s">
        <v>65</v>
      </c>
      <c r="B43" s="5" t="s">
        <v>66</v>
      </c>
      <c r="C43" s="5">
        <v>0.16</v>
      </c>
      <c r="D43" s="5" t="s">
        <v>33</v>
      </c>
      <c r="E43" s="7" t="s">
        <v>34</v>
      </c>
      <c r="F43" s="5" t="s">
        <v>0</v>
      </c>
      <c r="G43" s="5">
        <v>1550</v>
      </c>
      <c r="H43" s="36">
        <v>0.03</v>
      </c>
      <c r="I43" s="33">
        <f t="shared" si="22"/>
        <v>0.03</v>
      </c>
      <c r="J43" s="6"/>
      <c r="K43" s="39">
        <f t="shared" si="23"/>
        <v>46.5</v>
      </c>
    </row>
    <row r="44" spans="1:11" ht="13.5" thickTop="1" x14ac:dyDescent="0.2">
      <c r="A44" s="17" t="s">
        <v>67</v>
      </c>
      <c r="B44" s="18" t="s">
        <v>68</v>
      </c>
      <c r="C44" s="18"/>
      <c r="D44" s="18" t="s">
        <v>69</v>
      </c>
      <c r="E44" s="19" t="s">
        <v>70</v>
      </c>
      <c r="F44" s="18" t="s">
        <v>18</v>
      </c>
      <c r="G44" s="18"/>
      <c r="H44" s="35"/>
      <c r="I44" s="18"/>
      <c r="J44" s="18"/>
      <c r="K44" s="38">
        <v>1</v>
      </c>
    </row>
    <row r="45" spans="1:11" ht="13.5" thickBot="1" x14ac:dyDescent="0.25">
      <c r="A45" s="27" t="s">
        <v>71</v>
      </c>
      <c r="B45" s="28" t="s">
        <v>72</v>
      </c>
      <c r="C45" s="28"/>
      <c r="D45" s="28" t="s">
        <v>73</v>
      </c>
      <c r="E45" s="29" t="s">
        <v>74</v>
      </c>
      <c r="F45" s="28" t="s">
        <v>18</v>
      </c>
      <c r="G45" s="28"/>
      <c r="H45" s="41"/>
      <c r="I45" s="28"/>
      <c r="J45" s="30"/>
      <c r="K45" s="40">
        <v>1</v>
      </c>
    </row>
    <row r="46" spans="1:11" ht="12.75" x14ac:dyDescent="0.2">
      <c r="A46" s="1"/>
      <c r="B46" s="1"/>
      <c r="C46" s="1"/>
      <c r="D46" s="1"/>
      <c r="E46" s="1"/>
      <c r="F46" s="1"/>
      <c r="G46" s="9"/>
      <c r="H46" s="9"/>
      <c r="I46" s="9"/>
      <c r="J46" s="9"/>
      <c r="K46" s="9"/>
    </row>
    <row r="47" spans="1:11" x14ac:dyDescent="0.2">
      <c r="A47" s="1"/>
      <c r="B47" s="1"/>
      <c r="C47" s="1"/>
      <c r="D47" s="1"/>
      <c r="E47" s="1"/>
      <c r="F47" s="1"/>
      <c r="G47" s="9"/>
      <c r="H47" s="9"/>
      <c r="I47" s="9"/>
      <c r="J47" s="9"/>
      <c r="K47" s="9"/>
    </row>
    <row r="48" spans="1:11" x14ac:dyDescent="0.2">
      <c r="A48" s="1"/>
      <c r="B48" s="1"/>
      <c r="C48" s="1"/>
      <c r="D48" s="1"/>
      <c r="E48" s="1"/>
      <c r="F48" s="1"/>
      <c r="G48" s="9"/>
      <c r="H48" s="9"/>
      <c r="I48" s="9"/>
      <c r="J48" s="9"/>
      <c r="K48" s="9"/>
    </row>
    <row r="49" spans="1:11" x14ac:dyDescent="0.2">
      <c r="A49" s="1"/>
      <c r="B49" s="1"/>
      <c r="C49" s="1"/>
      <c r="D49" s="1"/>
      <c r="E49" s="1"/>
      <c r="F49" s="1"/>
      <c r="G49" s="9"/>
      <c r="H49" s="9"/>
      <c r="I49" s="9"/>
      <c r="J49" s="9"/>
      <c r="K49" s="9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 spans="1:1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 spans="1:1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 spans="1:1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 spans="1:1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 spans="1:1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 spans="1:1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 spans="1:1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 spans="1:1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 spans="1:1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spans="1:1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 spans="1:1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spans="1:1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 spans="1:1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 spans="1:1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 spans="1:1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 spans="1:1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 spans="1:1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 spans="1:1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 spans="1:1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 spans="1:1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 spans="1:1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 spans="1:1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 spans="1:1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 spans="1:1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spans="1:1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spans="1:1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 spans="1:1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 spans="1:1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 spans="1:1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 spans="1:1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 spans="1:1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 spans="1:1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 spans="1:1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 spans="1:1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 spans="1:1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 spans="1:1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 spans="1:1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 spans="1:1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 spans="1:1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spans="1:1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 spans="1:1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 spans="1:1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 spans="1:1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 spans="1:1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 spans="1:1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 spans="1:1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 spans="1:1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 spans="1:1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 spans="1:1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 spans="1:1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 spans="1:1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 spans="1:1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 spans="1:1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spans="1:1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spans="1:1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 spans="1:1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 spans="1:1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 spans="1:1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 spans="1:1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 spans="1:1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 spans="1:1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 spans="1:1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 spans="1:1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 spans="1:1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 spans="1:1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 spans="1:1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 spans="1:1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spans="1:1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 spans="1:1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spans="1:1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spans="1:1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 spans="1:1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 spans="1:1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 spans="1:1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 spans="1:1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 spans="1:1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 spans="1:1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 spans="1:1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 spans="1:1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 spans="1:1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 spans="1:1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spans="1:1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spans="1:1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 spans="1:1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spans="1:1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 spans="1:1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 spans="1:1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 spans="1:1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 spans="1:1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 spans="1:1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 spans="1:1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 spans="1:1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 spans="1:1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 spans="1:1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spans="1:1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spans="1:1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 spans="1:1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spans="1:1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 spans="1:1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spans="1:1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 spans="1:1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 spans="1:1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 spans="1:1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 spans="1:1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 spans="1:1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 spans="1:1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spans="1:1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 spans="1:1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 spans="1:1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spans="1:1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 spans="1:1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spans="1:1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 spans="1:1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 spans="1:1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spans="1:1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 spans="1:1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spans="1:1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 spans="1:1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spans="1:1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 spans="1:1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 spans="1:1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 spans="1:1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 spans="1:1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spans="1:1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 spans="1:1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spans="1:1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 spans="1:1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 spans="1:1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 spans="1:1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spans="1:1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 spans="1:1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spans="1:1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 spans="1:1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spans="1:1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spans="1:1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 spans="1:1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spans="1:1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 spans="1:1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 spans="1:1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 spans="1:1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 spans="1:1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spans="1:1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 spans="1:1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spans="1:1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spans="1:1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spans="1:1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spans="1:1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 spans="1:1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 spans="1:1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spans="1:1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 spans="1:1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spans="1:1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 spans="1:1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 spans="1:1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 spans="1:1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spans="1:1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 spans="1:1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spans="1:1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spans="1:1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spans="1:1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spans="1:1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spans="1:1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 spans="1:1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 spans="1:1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 spans="1:1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 spans="1:1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 spans="1:1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 spans="1:1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 spans="1:1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spans="1:1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 spans="1:1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spans="1:1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spans="1:1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spans="1:1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spans="1:1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spans="1:1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 spans="1:1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 spans="1:1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 spans="1:1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 spans="1:1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 spans="1:1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spans="1:1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 spans="1:1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spans="1:1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 spans="1:1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spans="1:1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 spans="1:1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spans="1:1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spans="1:1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spans="1:1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spans="1:1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spans="1:1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 spans="1:1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spans="1:1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 spans="1:1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 spans="1:1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 spans="1:1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spans="1:1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 spans="1:1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spans="1:1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 spans="1:1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spans="1:1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spans="1:1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spans="1:1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spans="1:1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spans="1:1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 spans="1:1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 spans="1:1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 spans="1:1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 spans="1:1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 spans="1:1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spans="1:1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 spans="1:1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spans="1:1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 spans="1:1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spans="1:1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 spans="1:1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spans="1:1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spans="1:1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spans="1:1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spans="1:1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 spans="1:1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 spans="1:1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 spans="1:1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 spans="1:1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spans="1:1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 spans="1:1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spans="1:1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 spans="1:1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spans="1:1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 spans="1:1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 spans="1:1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spans="1:1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spans="1:1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spans="1:1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spans="1:1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 spans="1:1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 spans="1:1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 spans="1:1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spans="1:1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 spans="1:1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spans="1:1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 spans="1:1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spans="1:1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 spans="1:1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 spans="1:1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spans="1:1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spans="1:1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spans="1:1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spans="1:1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spans="1:1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spans="1:1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 spans="1:1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spans="1:1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 spans="1:1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spans="1:1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 spans="1:1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spans="1:1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 spans="1:1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 spans="1:1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spans="1:1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 spans="1:1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spans="1:1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spans="1:1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spans="1:1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spans="1:1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 spans="1:1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spans="1:1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 spans="1:1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spans="1:1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 spans="1:1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spans="1:1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 spans="1:1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 spans="1:1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spans="1:1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spans="1:1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spans="1:1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spans="1:1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spans="1:1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spans="1:1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spans="1:1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spans="1:1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 spans="1:1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spans="1:1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 spans="1:1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spans="1:1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 spans="1:1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spans="1:1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spans="1:1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 spans="1:1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spans="1:1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 spans="1:1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spans="1:1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spans="1:1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spans="1:1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spans="1:1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 spans="1:1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spans="1:1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spans="1:1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spans="1:1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 spans="1:1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spans="1:1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 spans="1:1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spans="1:1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 spans="1:1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 spans="1:1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spans="1:1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spans="1:1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spans="1:1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spans="1:1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spans="1:1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 spans="1:1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spans="1:1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 spans="1:1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spans="1:1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spans="1:1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 spans="1:1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spans="1:1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 spans="1:1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 spans="1:1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 spans="1:1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spans="1:1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spans="1:1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spans="1:1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spans="1:1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 spans="1:1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 spans="1:1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spans="1:1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 spans="1:1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spans="1:1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 spans="1:1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spans="1:1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 spans="1:1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 spans="1:1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spans="1:1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 spans="1:1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spans="1:1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spans="1:1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spans="1:1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spans="1:1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 spans="1:1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 spans="1:1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spans="1:1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spans="1:1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 spans="1:1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spans="1:1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spans="1:1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 spans="1:1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 spans="1:1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 spans="1:1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spans="1:1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spans="1:1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spans="1:1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spans="1:1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spans="1:1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 spans="1:1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 spans="1:1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spans="1:1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 spans="1:1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spans="1:1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 spans="1:1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 spans="1:1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 spans="1:1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 spans="1:1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spans="1:1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 spans="1:1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spans="1:1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spans="1:1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spans="1:1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spans="1:1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 spans="1:1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 spans="1:1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spans="1:1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 spans="1:1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spans="1:1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 spans="1:1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 spans="1:1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 spans="1:1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spans="1:1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 spans="1:1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spans="1:1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spans="1:1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spans="1:1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spans="1:1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spans="1:1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 spans="1:1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 spans="1:1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spans="1:1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 spans="1:1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spans="1:1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 spans="1:1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 spans="1:1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 spans="1:1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 spans="1:1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 spans="1:1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 spans="1:1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spans="1:1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spans="1:1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spans="1:1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spans="1:1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 spans="1:1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 spans="1:1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spans="1:1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 spans="1:1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spans="1:1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 spans="1:1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 spans="1:1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 spans="1:1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 spans="1:1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 spans="1:1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 spans="1:1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spans="1:1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spans="1:1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spans="1:1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spans="1:1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 spans="1:1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 spans="1:1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spans="1:1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 spans="1:1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 spans="1:1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 spans="1:1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 spans="1:1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 spans="1:1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 spans="1:1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 spans="1:1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 spans="1:1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 spans="1:1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 spans="1:1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 spans="1:1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 spans="1:1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 spans="1:1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 spans="1:1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 spans="1:1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 spans="1:1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 spans="1:1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 spans="1:1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 spans="1:1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 spans="1:1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 spans="1:1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 spans="1:1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 spans="1:1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 spans="1:1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 spans="1:1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 spans="1:1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 spans="1:1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 spans="1:1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 spans="1:1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 spans="1:1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 spans="1:1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 spans="1:1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 spans="1:1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 spans="1:1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 spans="1:1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 spans="1:1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 spans="1:1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 spans="1:1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 spans="1:1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 spans="1:1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 spans="1:1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 spans="1:1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 spans="1:1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 spans="1:1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 spans="1:1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 spans="1:1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 spans="1:1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 spans="1:1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 spans="1:1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 spans="1:1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 spans="1:1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 spans="1:1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 spans="1:1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 spans="1:1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 spans="1:1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 spans="1:1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 spans="1:1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 spans="1:1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 spans="1:1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 spans="1:1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 spans="1:1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 spans="1:1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 spans="1:1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 spans="1:1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 spans="1:1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 spans="1:1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 spans="1:1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 spans="1:1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 spans="1:1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 spans="1:1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 spans="1:1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 spans="1:1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 spans="1:1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 spans="1:1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 spans="1:1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 spans="1:1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 spans="1:1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 spans="1:1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 spans="1:1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 spans="1:1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 spans="1:1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 spans="1:1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 spans="1:1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 spans="1:1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 spans="1:1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 spans="1:1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 spans="1:1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 spans="1:1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 spans="1:1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 spans="1:1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 spans="1:1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 spans="1:1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 spans="1:1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 spans="1:1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 spans="1:1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 spans="1:1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 spans="1:1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 spans="1:1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 spans="1:1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 spans="1:1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 spans="1:1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 spans="1:1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 spans="1:1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 spans="1:1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 spans="1:1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 spans="1:1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 spans="1:1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 spans="1:1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 spans="1:1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 spans="1:1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 spans="1:1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 spans="1:1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 spans="1:1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 spans="1:1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 spans="1:1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 spans="1:1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 spans="1:1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 spans="1:1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 spans="1:1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 spans="1:1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 spans="1:1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 spans="1:1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 spans="1:1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 spans="1:1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 spans="1:1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 spans="1:1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 spans="1:1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 spans="1:1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 spans="1:1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 spans="1:1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 spans="1:1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 spans="1:1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 spans="1:1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 spans="1:1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 spans="1:1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 spans="1:1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 spans="1:1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 spans="1:1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 spans="1:1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 spans="1:1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 spans="1:1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 spans="1:1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 spans="1:1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 spans="1:1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 spans="1:1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 spans="1:1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 spans="1:1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 spans="1:1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 spans="1:1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 spans="1:1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 spans="1:1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 spans="1:1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 spans="1:1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 spans="1:1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 spans="1:1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 spans="1:1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 spans="1:1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 spans="1:1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 spans="1:1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 spans="1:1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 spans="1:1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 spans="1:1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 spans="1:1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 spans="1:1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 spans="1:1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 spans="1:1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 spans="1:1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 spans="1:1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 spans="1:1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 spans="1:1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 spans="1:1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 spans="1:1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 spans="1:1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 spans="1:1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 spans="1:1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 spans="1:1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 spans="1:1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 spans="1:1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 spans="1:1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 spans="1:1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 spans="1:1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 spans="1:1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 spans="1:1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 spans="1:1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 spans="1:1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 spans="1:1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 spans="1:1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 spans="1:1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 spans="1:1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 spans="1:1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 spans="1:1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 spans="1:1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 spans="1:1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 spans="1:1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 spans="1:1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 spans="1:1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 spans="1:1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 spans="1:1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 spans="1:1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 spans="1:1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 spans="1:1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 spans="1:1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 spans="1:1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 spans="1:1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 spans="1:1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 spans="1:1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 spans="1:1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 spans="1:1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 spans="1:1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 spans="1:1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 spans="1:1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 spans="1:1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 spans="1:1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 spans="1:1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 spans="1:1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 spans="1:1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 spans="1:1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 spans="1:1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 spans="1:1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 spans="1:1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 spans="1:1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 spans="1:1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 spans="1:1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 spans="1:1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 spans="1:1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 spans="1:1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 spans="1:1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 spans="1:1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 spans="1:1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 spans="1:1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 spans="1:1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 spans="1:1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 spans="1:1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 spans="1:1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 spans="1:1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 spans="1:1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</sheetData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  <hyperlink ref="E10" r:id="rId8" xr:uid="{00000000-0004-0000-0200-000007000000}"/>
    <hyperlink ref="E11" r:id="rId9" xr:uid="{00000000-0004-0000-0200-000008000000}"/>
    <hyperlink ref="E12" r:id="rId10" xr:uid="{00000000-0004-0000-0200-000009000000}"/>
    <hyperlink ref="E13" r:id="rId11" xr:uid="{00000000-0004-0000-0200-00000A000000}"/>
    <hyperlink ref="E14" r:id="rId12" xr:uid="{00000000-0004-0000-0200-00000B000000}"/>
    <hyperlink ref="E16" r:id="rId13" xr:uid="{00000000-0004-0000-0200-00000C000000}"/>
    <hyperlink ref="E17" r:id="rId14" xr:uid="{00000000-0004-0000-0200-00000D000000}"/>
    <hyperlink ref="E18" r:id="rId15" xr:uid="{00000000-0004-0000-0200-00000E000000}"/>
    <hyperlink ref="E19" r:id="rId16" xr:uid="{00000000-0004-0000-0200-00000F000000}"/>
    <hyperlink ref="E20" r:id="rId17" xr:uid="{00000000-0004-0000-0200-000010000000}"/>
    <hyperlink ref="E21" r:id="rId18" xr:uid="{00000000-0004-0000-0200-000011000000}"/>
    <hyperlink ref="E29" r:id="rId19" xr:uid="{00000000-0004-0000-0200-000012000000}"/>
    <hyperlink ref="E30" r:id="rId20" xr:uid="{00000000-0004-0000-0200-000013000000}"/>
    <hyperlink ref="E31" r:id="rId21" xr:uid="{00000000-0004-0000-0200-000014000000}"/>
    <hyperlink ref="E32" r:id="rId22" xr:uid="{00000000-0004-0000-0200-000015000000}"/>
    <hyperlink ref="E33" r:id="rId23" xr:uid="{00000000-0004-0000-0200-000016000000}"/>
    <hyperlink ref="E34" r:id="rId24" xr:uid="{00000000-0004-0000-0200-000017000000}"/>
    <hyperlink ref="E35" r:id="rId25" xr:uid="{00000000-0004-0000-0200-000018000000}"/>
    <hyperlink ref="E40" r:id="rId26" xr:uid="{00000000-0004-0000-0200-000019000000}"/>
    <hyperlink ref="E41" r:id="rId27" xr:uid="{00000000-0004-0000-0200-00001A000000}"/>
    <hyperlink ref="E42" r:id="rId28" xr:uid="{00000000-0004-0000-0200-00001B000000}"/>
    <hyperlink ref="E43" r:id="rId29" xr:uid="{00000000-0004-0000-0200-00001C000000}"/>
    <hyperlink ref="E44" r:id="rId30" xr:uid="{00000000-0004-0000-0200-00001D000000}"/>
    <hyperlink ref="E45" r:id="rId31" xr:uid="{00000000-0004-0000-02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Vangelova</dc:creator>
  <cp:lastModifiedBy>Silvia Vangelova</cp:lastModifiedBy>
  <dcterms:created xsi:type="dcterms:W3CDTF">2024-02-03T20:29:49Z</dcterms:created>
  <dcterms:modified xsi:type="dcterms:W3CDTF">2024-02-03T23:00:10Z</dcterms:modified>
</cp:coreProperties>
</file>