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7" i="2" l="1"/>
  <c r="C33" i="2" l="1"/>
  <c r="C20" i="2" l="1"/>
  <c r="D20" i="2" s="1"/>
  <c r="C38" i="2" l="1"/>
  <c r="C22" i="2" l="1"/>
  <c r="C26" i="2" l="1"/>
  <c r="C25" i="2"/>
  <c r="C13" i="2" l="1"/>
  <c r="C53" i="2" l="1"/>
  <c r="C19" i="2"/>
  <c r="D19" i="2" s="1"/>
  <c r="D53" i="2" l="1"/>
  <c r="C11" i="2"/>
  <c r="C51" i="2"/>
  <c r="C41" i="2"/>
  <c r="C9" i="2"/>
  <c r="C10" i="2"/>
  <c r="C12" i="2"/>
  <c r="C52" i="2"/>
  <c r="C42" i="2"/>
  <c r="C50" i="2"/>
  <c r="C49" i="2"/>
  <c r="C23" i="2" l="1"/>
  <c r="D23" i="2" s="1"/>
  <c r="C21" i="2"/>
  <c r="D12" i="2"/>
  <c r="D11" i="2"/>
  <c r="D42" i="2"/>
  <c r="D41" i="2"/>
  <c r="C29" i="2"/>
  <c r="D29" i="2" s="1"/>
  <c r="C28" i="2"/>
  <c r="D28" i="2" s="1"/>
  <c r="C27" i="2"/>
  <c r="D27" i="2" s="1"/>
  <c r="D13" i="2"/>
  <c r="C18" i="2"/>
  <c r="D18" i="2" s="1"/>
  <c r="C24" i="2"/>
  <c r="D24" i="2" s="1"/>
  <c r="D25" i="2"/>
  <c r="D26" i="2"/>
  <c r="D33" i="2"/>
  <c r="C32" i="2"/>
  <c r="D32" i="2" s="1"/>
  <c r="C14" i="2"/>
  <c r="C31" i="2"/>
  <c r="D31" i="2" s="1"/>
  <c r="C30" i="2"/>
  <c r="D30" i="2" s="1"/>
  <c r="C5" i="2"/>
  <c r="C34" i="2"/>
  <c r="C37" i="2"/>
  <c r="D37" i="2" s="1"/>
  <c r="C45" i="2"/>
  <c r="D14" i="2"/>
  <c r="D15" i="2"/>
  <c r="D16" i="2"/>
  <c r="D17" i="2"/>
  <c r="D21" i="2"/>
  <c r="D22" i="2"/>
  <c r="D34" i="2"/>
  <c r="D38" i="2"/>
  <c r="D52" i="2" l="1"/>
  <c r="D51" i="2"/>
  <c r="D7" i="2" l="1"/>
  <c r="D58" i="2"/>
  <c r="D9" i="2"/>
  <c r="D10" i="2"/>
  <c r="C4" i="2"/>
  <c r="C3" i="2"/>
  <c r="D61" i="2"/>
  <c r="D57" i="2" l="1"/>
  <c r="D45" i="2"/>
  <c r="D48" i="2"/>
  <c r="D4" i="2" l="1"/>
  <c r="D3" i="2" l="1"/>
  <c r="D50" i="2" l="1"/>
  <c r="D49" i="2" l="1"/>
  <c r="D5" i="2" l="1"/>
  <c r="D6" i="2" l="1"/>
  <c r="D60" i="2" s="1"/>
  <c r="D62" i="2" l="1"/>
</calcChain>
</file>

<file path=xl/sharedStrings.xml><?xml version="1.0" encoding="utf-8"?>
<sst xmlns="http://schemas.openxmlformats.org/spreadsheetml/2006/main" count="106" uniqueCount="66">
  <si>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</si>
  <si>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</si>
  <si>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</si>
  <si>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</si>
  <si>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</si>
  <si>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</si>
  <si>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</si>
  <si>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</si>
  <si>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</si>
  <si>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</si>
  <si>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</si>
  <si>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</si>
  <si>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</si>
  <si>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</si>
  <si>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</si>
  <si>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</si>
  <si>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</si>
  <si>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</si>
  <si>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</si>
  <si>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</si>
  <si>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</si>
  <si>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</si>
  <si>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</si>
  <si>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</si>
  <si>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</si>
  <si>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</si>
  <si>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</si>
  <si>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</si>
  <si>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</si>
  <si>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</si>
  <si>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</si>
  <si>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</si>
  <si>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</si>
  <si>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</si>
  <si>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</si>
  <si>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</si>
  <si>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</si>
  <si>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</si>
  <si>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</si>
  <si>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</si>
  <si>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</si>
  <si>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</si>
  <si>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</si>
  <si>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</si>
  <si>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</si>
  <si>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</si>
  <si>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</si>
  <si>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</si>
  <si>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</si>
  <si>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</si>
  <si>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</si>
  <si>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</si>
  <si>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</si>
  <si>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</si>
  <si>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</si>
  <si>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</si>
  <si>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</si>
  <si>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</si>
  <si>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</si>
  <si>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</si>
  <si>
    <t>KIT BÁSICO DE VELOCISTA</t>
  </si>
  <si>
    <t>EXTRA COMUNICACIÓN INALÁMBRICA</t>
  </si>
  <si>
    <t>EXTRA CÁMARA</t>
  </si>
  <si>
    <t>Resistencia 120k</t>
  </si>
  <si>
    <t>Tira de conectores macho extendida</t>
  </si>
  <si>
    <t>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</si>
</sst>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0PCS-1-4W-Watt-82K-ohm-Metal-Film-Resistor-0-25W-1-RoHS-/291634574265?hash=item43e6c673b9:g:ugQAAOSw8-tWZnGU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s://es.aliexpress.com/store/product/10pcs-40-Pin-1x40-Single-Row-Male-2-54-Breakable-Pin-Header-Connector-Strip-for-Arduino/1948124_32641752713.html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://www.tme.eu/es/details/pololu-1087/micromotores-y-accesorios/pololu/pololu-wheel-32x7mm-pair-_-black/" TargetMode="External"/><Relationship Id="rId25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3" Type="http://schemas.openxmlformats.org/officeDocument/2006/relationships/hyperlink" Target="https://es.aliexpress.com/store/product/m2-500pcs-low-price-nut-china-fasteners-hexagon-head-nuts-Manufacturer/1504033_3225865424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100PCS-Diffused-LED-3MM-GREEN-COLOR-GREEN-LIGHT-Super-Bright-CA-NEW-/141976472523?hash=item210e750bcb:g:4mQAAOSwMKpUafbN" TargetMode="External"/><Relationship Id="rId29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41" Type="http://schemas.openxmlformats.org/officeDocument/2006/relationships/hyperlink" Target="https://es.aliexpress.com/store/product/10PC-Lot-2X40P-2-54MM-10-5mm-Height-Dual-Row-Male-Pin-Header-Connector-Free-Shipping/513417_32647668402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2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7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0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item/F08474-IMAX-RC-B3-Pro-Compact-Balance-Charger-for-2S-3S-7-4V-11-1V-Lithium/32240245610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28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44" Type="http://schemas.openxmlformats.org/officeDocument/2006/relationships/hyperlink" Target="https://es.aliexpress.com/store/product/20pcs-lot-2-54mm-1-40pin-single-row-straight-Needle-total-high-25MM-Connector-Pin-Header/1952980_32654605158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7" Type="http://schemas.openxmlformats.org/officeDocument/2006/relationships/hyperlink" Target="http://www.ebay.com/itm/100PCS-1-4W-Watt-120K-ohm-Metal-Film-Resistor-0-25W-1-RoHS-/291634574846?hash=item43e6c675fe:g:ugQAAOSw8-tWZnGU" TargetMode="External"/><Relationship Id="rId30" Type="http://schemas.openxmlformats.org/officeDocument/2006/relationships/hyperlink" Target="https://es.aliexpress.com/store/product/10pcs-1x40-Pin-2-54mm-Right-Angle-Single-Row-Female-Pin-Header-Connector/1769158_32326267382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40pcs-lot-10cm-2-54mm-1pin-Female-to-Female-jumper-wire-Dupont-cable/1326062_325667194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zoomScaleNormal="100" workbookViewId="0">
      <selection activeCell="F23" sqref="F23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8" t="s">
        <v>60</v>
      </c>
      <c r="B2" s="6"/>
      <c r="C2" s="7"/>
      <c r="D2" s="8"/>
      <c r="E2" s="9"/>
    </row>
    <row r="3" spans="1:6" ht="13.5" thickBot="1" x14ac:dyDescent="0.25">
      <c r="A3" s="11" t="s">
        <v>11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12</v>
      </c>
      <c r="B4" s="6">
        <v>1</v>
      </c>
      <c r="C4" s="7">
        <f>5/1.1</f>
        <v>4.545454545454545</v>
      </c>
      <c r="D4" s="8">
        <f>B4*C4</f>
        <v>4.545454545454545</v>
      </c>
      <c r="E4" s="9" t="s">
        <v>15</v>
      </c>
    </row>
    <row r="5" spans="1:6" ht="13.5" thickBot="1" x14ac:dyDescent="0.25">
      <c r="A5" s="11" t="s">
        <v>6</v>
      </c>
      <c r="B5" s="6">
        <v>1</v>
      </c>
      <c r="C5" s="7">
        <f>3.35*G61</f>
        <v>2.8591580000000003</v>
      </c>
      <c r="D5" s="8">
        <f t="shared" ref="D5" si="0">B5*C5</f>
        <v>2.8591580000000003</v>
      </c>
      <c r="E5" s="9" t="s">
        <v>17</v>
      </c>
      <c r="F5" s="3"/>
    </row>
    <row r="6" spans="1:6" ht="13.5" thickBot="1" x14ac:dyDescent="0.25">
      <c r="A6" s="11" t="s">
        <v>9</v>
      </c>
      <c r="B6" s="6">
        <v>2</v>
      </c>
      <c r="C6" s="7">
        <v>11.7</v>
      </c>
      <c r="D6" s="8">
        <f t="shared" ref="D6" si="1">B6*C6</f>
        <v>23.4</v>
      </c>
      <c r="E6" s="9" t="s">
        <v>18</v>
      </c>
    </row>
    <row r="7" spans="1:6" ht="13.5" thickBot="1" x14ac:dyDescent="0.25">
      <c r="A7" s="11" t="s">
        <v>34</v>
      </c>
      <c r="B7" s="6">
        <v>1</v>
      </c>
      <c r="C7" s="7">
        <f>3.93*B7+7.9</f>
        <v>11.83</v>
      </c>
      <c r="D7" s="8">
        <f>B7*C7</f>
        <v>11.83</v>
      </c>
      <c r="E7" s="9" t="s">
        <v>65</v>
      </c>
    </row>
    <row r="8" spans="1:6" ht="13.5" thickBot="1" x14ac:dyDescent="0.25">
      <c r="A8" s="24" t="s">
        <v>29</v>
      </c>
      <c r="B8" s="6">
        <v>2</v>
      </c>
      <c r="C8" s="7"/>
      <c r="D8" s="8"/>
      <c r="E8" s="9"/>
    </row>
    <row r="9" spans="1:6" ht="13.5" thickBot="1" x14ac:dyDescent="0.25">
      <c r="A9" s="11" t="s">
        <v>54</v>
      </c>
      <c r="B9" s="6">
        <v>6</v>
      </c>
      <c r="C9" s="7">
        <f>1.38/50</f>
        <v>2.76E-2</v>
      </c>
      <c r="D9" s="8">
        <f t="shared" ref="D9:D10" si="2">B9*C9</f>
        <v>0.1656</v>
      </c>
      <c r="E9" s="9" t="s">
        <v>18</v>
      </c>
    </row>
    <row r="10" spans="1:6" ht="13.5" thickBot="1" x14ac:dyDescent="0.25">
      <c r="A10" s="11" t="s">
        <v>46</v>
      </c>
      <c r="B10" s="6">
        <v>6</v>
      </c>
      <c r="C10" s="7">
        <f>4.61/500</f>
        <v>9.2200000000000008E-3</v>
      </c>
      <c r="D10" s="8">
        <f t="shared" si="2"/>
        <v>5.5320000000000008E-2</v>
      </c>
      <c r="E10" s="9" t="s">
        <v>18</v>
      </c>
    </row>
    <row r="11" spans="1:6" ht="13.5" thickBot="1" x14ac:dyDescent="0.25">
      <c r="A11" s="11" t="s">
        <v>55</v>
      </c>
      <c r="B11" s="6">
        <v>2</v>
      </c>
      <c r="C11" s="7">
        <f>1.04/100</f>
        <v>1.04E-2</v>
      </c>
      <c r="D11" s="8">
        <f t="shared" ref="D11:D12" si="3">B11*C11</f>
        <v>2.0799999999999999E-2</v>
      </c>
      <c r="E11" s="9" t="s">
        <v>18</v>
      </c>
    </row>
    <row r="12" spans="1:6" ht="13.5" thickBot="1" x14ac:dyDescent="0.25">
      <c r="A12" s="11" t="s">
        <v>47</v>
      </c>
      <c r="B12" s="6">
        <v>4</v>
      </c>
      <c r="C12" s="7">
        <f>4.61/500</f>
        <v>9.2200000000000008E-3</v>
      </c>
      <c r="D12" s="8">
        <f t="shared" si="3"/>
        <v>3.6880000000000003E-2</v>
      </c>
      <c r="E12" s="9" t="s">
        <v>18</v>
      </c>
    </row>
    <row r="13" spans="1:6" ht="13.5" thickBot="1" x14ac:dyDescent="0.25">
      <c r="A13" s="11" t="s">
        <v>13</v>
      </c>
      <c r="B13" s="6">
        <v>1</v>
      </c>
      <c r="C13" s="7">
        <f>0.99*G61/10</f>
        <v>8.4494520000000004E-2</v>
      </c>
      <c r="D13" s="8">
        <f t="shared" ref="D13:D34" si="4">B13*C13</f>
        <v>8.4494520000000004E-2</v>
      </c>
      <c r="E13" s="9" t="s">
        <v>17</v>
      </c>
      <c r="F13" s="3"/>
    </row>
    <row r="14" spans="1:6" ht="13.5" thickBot="1" x14ac:dyDescent="0.25">
      <c r="A14" s="11" t="s">
        <v>19</v>
      </c>
      <c r="B14" s="6">
        <v>1</v>
      </c>
      <c r="C14" s="7">
        <f>2.52/50</f>
        <v>5.04E-2</v>
      </c>
      <c r="D14" s="8">
        <f t="shared" si="4"/>
        <v>5.04E-2</v>
      </c>
      <c r="E14" s="9" t="s">
        <v>18</v>
      </c>
      <c r="F14" s="3"/>
    </row>
    <row r="15" spans="1:6" ht="13.5" thickBot="1" x14ac:dyDescent="0.25">
      <c r="A15" s="11" t="s">
        <v>7</v>
      </c>
      <c r="B15" s="6">
        <v>1</v>
      </c>
      <c r="C15" s="7">
        <v>1.21</v>
      </c>
      <c r="D15" s="8">
        <f t="shared" si="4"/>
        <v>1.21</v>
      </c>
      <c r="E15" s="9" t="s">
        <v>18</v>
      </c>
    </row>
    <row r="16" spans="1:6" ht="13.5" thickBot="1" x14ac:dyDescent="0.25">
      <c r="A16" s="11" t="s">
        <v>8</v>
      </c>
      <c r="B16" s="6">
        <v>1</v>
      </c>
      <c r="C16" s="7">
        <v>2.13</v>
      </c>
      <c r="D16" s="8">
        <f t="shared" si="4"/>
        <v>2.13</v>
      </c>
      <c r="E16" s="9" t="s">
        <v>18</v>
      </c>
    </row>
    <row r="17" spans="1:5" ht="13.5" thickBot="1" x14ac:dyDescent="0.25">
      <c r="A17" s="11" t="s">
        <v>10</v>
      </c>
      <c r="B17" s="6">
        <v>1</v>
      </c>
      <c r="C17" s="7">
        <v>1.49</v>
      </c>
      <c r="D17" s="8">
        <f t="shared" si="4"/>
        <v>1.49</v>
      </c>
      <c r="E17" s="9" t="s">
        <v>18</v>
      </c>
    </row>
    <row r="18" spans="1:5" ht="13.5" thickBot="1" x14ac:dyDescent="0.25">
      <c r="A18" s="11" t="s">
        <v>14</v>
      </c>
      <c r="B18" s="6">
        <v>6</v>
      </c>
      <c r="C18" s="7">
        <f>2.81*G61/10</f>
        <v>0.23982787999999999</v>
      </c>
      <c r="D18" s="8">
        <f t="shared" si="4"/>
        <v>1.43896728</v>
      </c>
      <c r="E18" s="9" t="s">
        <v>17</v>
      </c>
    </row>
    <row r="19" spans="1:5" ht="13.5" thickBot="1" x14ac:dyDescent="0.25">
      <c r="A19" s="11" t="s">
        <v>56</v>
      </c>
      <c r="B19" s="6">
        <v>1</v>
      </c>
      <c r="C19" s="7">
        <f>0.95/10</f>
        <v>9.5000000000000001E-2</v>
      </c>
      <c r="D19" s="8">
        <f t="shared" si="4"/>
        <v>9.5000000000000001E-2</v>
      </c>
      <c r="E19" s="9" t="s">
        <v>18</v>
      </c>
    </row>
    <row r="20" spans="1:5" ht="13.5" thickBot="1" x14ac:dyDescent="0.25">
      <c r="A20" s="11" t="s">
        <v>64</v>
      </c>
      <c r="B20" s="6">
        <v>1</v>
      </c>
      <c r="C20" s="7">
        <f>4.48/20</f>
        <v>0.22400000000000003</v>
      </c>
      <c r="D20" s="8">
        <f t="shared" si="4"/>
        <v>0.22400000000000003</v>
      </c>
      <c r="E20" s="9" t="s">
        <v>18</v>
      </c>
    </row>
    <row r="21" spans="1:5" ht="13.5" thickBot="1" x14ac:dyDescent="0.25">
      <c r="A21" s="11" t="s">
        <v>21</v>
      </c>
      <c r="B21" s="6">
        <v>2</v>
      </c>
      <c r="C21" s="7">
        <f>1.79/10</f>
        <v>0.17899999999999999</v>
      </c>
      <c r="D21" s="8">
        <f t="shared" si="4"/>
        <v>0.35799999999999998</v>
      </c>
      <c r="E21" s="9" t="s">
        <v>18</v>
      </c>
    </row>
    <row r="22" spans="1:5" ht="13.5" thickBot="1" x14ac:dyDescent="0.25">
      <c r="A22" s="11" t="s">
        <v>22</v>
      </c>
      <c r="B22" s="6">
        <v>1</v>
      </c>
      <c r="C22" s="7">
        <f>3.17/10</f>
        <v>0.317</v>
      </c>
      <c r="D22" s="8">
        <f t="shared" si="4"/>
        <v>0.317</v>
      </c>
      <c r="E22" s="9" t="s">
        <v>18</v>
      </c>
    </row>
    <row r="23" spans="1:5" ht="13.5" thickBot="1" x14ac:dyDescent="0.25">
      <c r="A23" s="11" t="s">
        <v>23</v>
      </c>
      <c r="B23" s="6">
        <v>1</v>
      </c>
      <c r="C23" s="7">
        <f>2.32/10</f>
        <v>0.23199999999999998</v>
      </c>
      <c r="D23" s="8">
        <f t="shared" si="4"/>
        <v>0.23199999999999998</v>
      </c>
      <c r="E23" s="9" t="s">
        <v>18</v>
      </c>
    </row>
    <row r="24" spans="1:5" ht="13.5" thickBot="1" x14ac:dyDescent="0.25">
      <c r="A24" s="11" t="s">
        <v>59</v>
      </c>
      <c r="B24" s="6">
        <v>3</v>
      </c>
      <c r="C24" s="7">
        <f>0.99*G61/100</f>
        <v>8.4494520000000014E-3</v>
      </c>
      <c r="D24" s="8">
        <f t="shared" si="4"/>
        <v>2.5348356000000002E-2</v>
      </c>
      <c r="E24" s="9" t="s">
        <v>17</v>
      </c>
    </row>
    <row r="25" spans="1:5" ht="13.5" thickBot="1" x14ac:dyDescent="0.25">
      <c r="A25" s="11" t="s">
        <v>58</v>
      </c>
      <c r="B25" s="6">
        <v>2</v>
      </c>
      <c r="C25" s="7">
        <f>0.99*G61/100</f>
        <v>8.4494520000000014E-3</v>
      </c>
      <c r="D25" s="8">
        <f t="shared" si="4"/>
        <v>1.6898904000000003E-2</v>
      </c>
      <c r="E25" s="9" t="s">
        <v>17</v>
      </c>
    </row>
    <row r="26" spans="1:5" ht="13.5" thickBot="1" x14ac:dyDescent="0.25">
      <c r="A26" s="11" t="s">
        <v>24</v>
      </c>
      <c r="B26" s="6">
        <v>8</v>
      </c>
      <c r="C26" s="7">
        <f>0.99*G61/100</f>
        <v>8.4494520000000014E-3</v>
      </c>
      <c r="D26" s="8">
        <f t="shared" si="4"/>
        <v>6.7595616000000011E-2</v>
      </c>
      <c r="E26" s="9" t="s">
        <v>17</v>
      </c>
    </row>
    <row r="27" spans="1:5" ht="13.5" thickBot="1" x14ac:dyDescent="0.25">
      <c r="A27" s="11" t="s">
        <v>25</v>
      </c>
      <c r="B27" s="6">
        <v>1</v>
      </c>
      <c r="C27" s="7">
        <f>0.99*G61/100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63</v>
      </c>
      <c r="B28" s="6">
        <v>1</v>
      </c>
      <c r="C28" s="7">
        <f>0.99*G61/100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45</v>
      </c>
      <c r="B29" s="6">
        <v>1</v>
      </c>
      <c r="C29" s="7">
        <f>0.99*G61/100</f>
        <v>8.4494520000000014E-3</v>
      </c>
      <c r="D29" s="8">
        <f t="shared" si="4"/>
        <v>8.4494520000000014E-3</v>
      </c>
      <c r="E29" s="9" t="s">
        <v>17</v>
      </c>
    </row>
    <row r="30" spans="1:5" ht="13.5" thickBot="1" x14ac:dyDescent="0.25">
      <c r="A30" s="11" t="s">
        <v>33</v>
      </c>
      <c r="B30" s="6">
        <v>1</v>
      </c>
      <c r="C30" s="7">
        <f>0.99*G61</f>
        <v>0.84494520000000006</v>
      </c>
      <c r="D30" s="8">
        <f t="shared" si="4"/>
        <v>0.84494520000000006</v>
      </c>
      <c r="E30" s="9" t="s">
        <v>17</v>
      </c>
    </row>
    <row r="31" spans="1:5" ht="13.5" thickBot="1" x14ac:dyDescent="0.25">
      <c r="A31" s="11" t="s">
        <v>42</v>
      </c>
      <c r="B31" s="6">
        <v>1</v>
      </c>
      <c r="C31" s="7">
        <f>1.13/10*G61</f>
        <v>9.644324E-2</v>
      </c>
      <c r="D31" s="8">
        <f t="shared" si="4"/>
        <v>9.644324E-2</v>
      </c>
      <c r="E31" s="9" t="s">
        <v>18</v>
      </c>
    </row>
    <row r="32" spans="1:5" ht="13.5" thickBot="1" x14ac:dyDescent="0.25">
      <c r="A32" s="11" t="s">
        <v>43</v>
      </c>
      <c r="B32" s="6">
        <v>1</v>
      </c>
      <c r="C32" s="7">
        <f>0.84*G61/100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44</v>
      </c>
      <c r="B33" s="6">
        <v>1</v>
      </c>
      <c r="C33" s="7">
        <f>0.96*G61/100</f>
        <v>8.1934079999999992E-3</v>
      </c>
      <c r="D33" s="8">
        <f t="shared" si="4"/>
        <v>8.1934079999999992E-3</v>
      </c>
      <c r="E33" s="9" t="s">
        <v>17</v>
      </c>
    </row>
    <row r="34" spans="1:5" ht="13.5" thickBot="1" x14ac:dyDescent="0.25">
      <c r="A34" s="11" t="s">
        <v>26</v>
      </c>
      <c r="B34" s="6">
        <v>2</v>
      </c>
      <c r="C34" s="7">
        <f>0.92/50</f>
        <v>1.84E-2</v>
      </c>
      <c r="D34" s="8">
        <f t="shared" si="4"/>
        <v>3.6799999999999999E-2</v>
      </c>
      <c r="E34" s="9" t="s">
        <v>18</v>
      </c>
    </row>
    <row r="35" spans="1:5" ht="13.5" thickBot="1" x14ac:dyDescent="0.25">
      <c r="A35" s="17"/>
      <c r="B35" s="6"/>
      <c r="C35" s="7"/>
      <c r="D35" s="8"/>
      <c r="E35" s="9"/>
    </row>
    <row r="36" spans="1:5" ht="13.5" thickBot="1" x14ac:dyDescent="0.25">
      <c r="A36" s="18" t="s">
        <v>36</v>
      </c>
      <c r="B36" s="6"/>
      <c r="C36" s="7"/>
      <c r="D36" s="8"/>
      <c r="E36" s="9"/>
    </row>
    <row r="37" spans="1:5" ht="13.5" thickBot="1" x14ac:dyDescent="0.25">
      <c r="A37" s="11" t="s">
        <v>40</v>
      </c>
      <c r="B37" s="6">
        <v>1</v>
      </c>
      <c r="C37" s="7">
        <f>3.49*G61</f>
        <v>2.9786452000000003</v>
      </c>
      <c r="D37" s="8">
        <f>B37*C37</f>
        <v>2.9786452000000003</v>
      </c>
      <c r="E37" s="9" t="s">
        <v>17</v>
      </c>
    </row>
    <row r="38" spans="1:5" ht="13.5" thickBot="1" x14ac:dyDescent="0.25">
      <c r="A38" s="11" t="s">
        <v>41</v>
      </c>
      <c r="B38" s="6">
        <v>2</v>
      </c>
      <c r="C38" s="7">
        <f>4.42*G61</f>
        <v>3.7723816000000001</v>
      </c>
      <c r="D38" s="8">
        <f>B38*C38</f>
        <v>7.5447632000000002</v>
      </c>
      <c r="E38" s="9" t="s">
        <v>17</v>
      </c>
    </row>
    <row r="39" spans="1:5" ht="13.5" thickBot="1" x14ac:dyDescent="0.25">
      <c r="A39" s="24" t="s">
        <v>30</v>
      </c>
      <c r="B39" s="6">
        <v>1</v>
      </c>
      <c r="C39" s="7"/>
      <c r="D39" s="8"/>
      <c r="E39" s="9"/>
    </row>
    <row r="40" spans="1:5" ht="13.5" thickBot="1" x14ac:dyDescent="0.25">
      <c r="A40" s="24" t="s">
        <v>31</v>
      </c>
      <c r="B40" s="6">
        <v>1</v>
      </c>
      <c r="C40" s="7"/>
      <c r="D40" s="8"/>
      <c r="E40" s="9"/>
    </row>
    <row r="41" spans="1:5" ht="13.5" thickBot="1" x14ac:dyDescent="0.25">
      <c r="A41" s="11" t="s">
        <v>51</v>
      </c>
      <c r="B41" s="6">
        <v>6</v>
      </c>
      <c r="C41" s="7">
        <f>1.38/50</f>
        <v>2.76E-2</v>
      </c>
      <c r="D41" s="8">
        <f t="shared" ref="D41:D42" si="5">B41*C41</f>
        <v>0.1656</v>
      </c>
      <c r="E41" s="9" t="s">
        <v>18</v>
      </c>
    </row>
    <row r="42" spans="1:5" ht="13.5" thickBot="1" x14ac:dyDescent="0.25">
      <c r="A42" s="11" t="s">
        <v>48</v>
      </c>
      <c r="B42" s="6">
        <v>6</v>
      </c>
      <c r="C42" s="7">
        <f>4.61/500</f>
        <v>9.2200000000000008E-3</v>
      </c>
      <c r="D42" s="8">
        <f t="shared" si="5"/>
        <v>5.5320000000000008E-2</v>
      </c>
      <c r="E42" s="9" t="s">
        <v>18</v>
      </c>
    </row>
    <row r="43" spans="1:5" ht="13.5" thickBot="1" x14ac:dyDescent="0.25">
      <c r="A43" s="17"/>
      <c r="B43" s="6"/>
      <c r="C43" s="7"/>
      <c r="D43" s="8"/>
      <c r="E43" s="9"/>
    </row>
    <row r="44" spans="1:5" ht="13.5" thickBot="1" x14ac:dyDescent="0.25">
      <c r="A44" s="18" t="s">
        <v>61</v>
      </c>
      <c r="B44" s="6"/>
      <c r="C44" s="7"/>
      <c r="D44" s="8"/>
      <c r="E44" s="9"/>
    </row>
    <row r="45" spans="1:5" ht="13.5" thickBot="1" x14ac:dyDescent="0.25">
      <c r="A45" s="11" t="s">
        <v>37</v>
      </c>
      <c r="B45" s="6">
        <v>1</v>
      </c>
      <c r="C45" s="7">
        <f>3.34*G61</f>
        <v>2.8506231999999998</v>
      </c>
      <c r="D45" s="8">
        <f t="shared" ref="D45:D48" si="6">B45*C45</f>
        <v>2.8506231999999998</v>
      </c>
      <c r="E45" s="9" t="s">
        <v>17</v>
      </c>
    </row>
    <row r="46" spans="1:5" ht="13.5" thickBot="1" x14ac:dyDescent="0.25">
      <c r="A46" s="17"/>
      <c r="B46" s="6"/>
      <c r="C46" s="7"/>
      <c r="D46" s="8"/>
      <c r="E46" s="9"/>
    </row>
    <row r="47" spans="1:5" ht="13.5" thickBot="1" x14ac:dyDescent="0.25">
      <c r="A47" s="18" t="s">
        <v>62</v>
      </c>
      <c r="B47" s="6"/>
      <c r="C47" s="7"/>
      <c r="D47" s="8"/>
      <c r="E47" s="9"/>
    </row>
    <row r="48" spans="1:5" ht="13.5" thickBot="1" x14ac:dyDescent="0.25">
      <c r="A48" s="11" t="s">
        <v>39</v>
      </c>
      <c r="B48" s="6">
        <v>1</v>
      </c>
      <c r="C48" s="7">
        <v>12.66</v>
      </c>
      <c r="D48" s="8">
        <f t="shared" si="6"/>
        <v>12.66</v>
      </c>
      <c r="E48" s="9" t="s">
        <v>18</v>
      </c>
    </row>
    <row r="49" spans="1:7" ht="13.5" thickBot="1" x14ac:dyDescent="0.25">
      <c r="A49" s="11" t="s">
        <v>52</v>
      </c>
      <c r="B49" s="6">
        <v>2</v>
      </c>
      <c r="C49" s="7">
        <f>1.09/50</f>
        <v>2.18E-2</v>
      </c>
      <c r="D49" s="8">
        <f>B49*C49</f>
        <v>4.36E-2</v>
      </c>
      <c r="E49" s="9" t="s">
        <v>18</v>
      </c>
    </row>
    <row r="50" spans="1:7" ht="13.5" thickBot="1" x14ac:dyDescent="0.25">
      <c r="A50" s="11" t="s">
        <v>49</v>
      </c>
      <c r="B50" s="6">
        <v>2</v>
      </c>
      <c r="C50" s="7">
        <f>1.19/100</f>
        <v>1.1899999999999999E-2</v>
      </c>
      <c r="D50" s="8">
        <f>B50*C50</f>
        <v>2.3799999999999998E-2</v>
      </c>
      <c r="E50" s="9" t="s">
        <v>18</v>
      </c>
    </row>
    <row r="51" spans="1:7" ht="13.5" thickBot="1" x14ac:dyDescent="0.25">
      <c r="A51" s="11" t="s">
        <v>53</v>
      </c>
      <c r="B51" s="6">
        <v>4</v>
      </c>
      <c r="C51" s="7">
        <f>1.38/50</f>
        <v>2.76E-2</v>
      </c>
      <c r="D51" s="8">
        <f t="shared" ref="D51:D53" si="7">B51*C51</f>
        <v>0.1104</v>
      </c>
      <c r="E51" s="9" t="s">
        <v>18</v>
      </c>
    </row>
    <row r="52" spans="1:7" ht="13.5" thickBot="1" x14ac:dyDescent="0.25">
      <c r="A52" s="11" t="s">
        <v>50</v>
      </c>
      <c r="B52" s="6">
        <v>4</v>
      </c>
      <c r="C52" s="7">
        <f>4.61/500</f>
        <v>9.2200000000000008E-3</v>
      </c>
      <c r="D52" s="8">
        <f t="shared" si="7"/>
        <v>3.6880000000000003E-2</v>
      </c>
      <c r="E52" s="9" t="s">
        <v>18</v>
      </c>
    </row>
    <row r="53" spans="1:7" ht="13.5" thickBot="1" x14ac:dyDescent="0.25">
      <c r="A53" s="11" t="s">
        <v>57</v>
      </c>
      <c r="B53" s="6">
        <v>1</v>
      </c>
      <c r="C53" s="7">
        <f>0.99/8</f>
        <v>0.12375</v>
      </c>
      <c r="D53" s="8">
        <f t="shared" si="7"/>
        <v>0.12375</v>
      </c>
      <c r="E53" s="9" t="s">
        <v>18</v>
      </c>
    </row>
    <row r="54" spans="1:7" ht="13.5" thickBot="1" x14ac:dyDescent="0.25">
      <c r="A54" s="24" t="s">
        <v>28</v>
      </c>
      <c r="B54" s="6">
        <v>1</v>
      </c>
      <c r="C54" s="7"/>
      <c r="D54" s="8"/>
      <c r="E54" s="9"/>
    </row>
    <row r="55" spans="1:7" ht="13.5" thickBot="1" x14ac:dyDescent="0.25">
      <c r="A55" s="4"/>
      <c r="B55" s="4"/>
      <c r="C55" s="4"/>
    </row>
    <row r="56" spans="1:7" ht="13.5" thickBot="1" x14ac:dyDescent="0.25">
      <c r="A56" s="18" t="s">
        <v>35</v>
      </c>
      <c r="B56" s="6"/>
      <c r="C56" s="7"/>
      <c r="D56" s="8"/>
      <c r="E56" s="9"/>
    </row>
    <row r="57" spans="1:7" ht="13.5" thickBot="1" x14ac:dyDescent="0.25">
      <c r="A57" s="11" t="s">
        <v>20</v>
      </c>
      <c r="B57" s="6">
        <v>1</v>
      </c>
      <c r="C57" s="7">
        <v>0.79</v>
      </c>
      <c r="D57" s="8">
        <f>B57*C57</f>
        <v>0.79</v>
      </c>
      <c r="E57" s="9" t="s">
        <v>17</v>
      </c>
    </row>
    <row r="58" spans="1:7" ht="13.5" thickBot="1" x14ac:dyDescent="0.25">
      <c r="A58" s="11" t="s">
        <v>32</v>
      </c>
      <c r="B58" s="6">
        <v>1</v>
      </c>
      <c r="C58" s="7">
        <v>6.15</v>
      </c>
      <c r="D58" s="8">
        <f>B58*C58</f>
        <v>6.15</v>
      </c>
      <c r="E58" s="9" t="s">
        <v>18</v>
      </c>
    </row>
    <row r="59" spans="1:7" x14ac:dyDescent="0.2">
      <c r="A59" s="19"/>
      <c r="B59" s="20"/>
      <c r="C59" s="21"/>
      <c r="D59" s="22"/>
      <c r="E59" s="23"/>
    </row>
    <row r="60" spans="1:7" x14ac:dyDescent="0.2">
      <c r="B60" s="10"/>
      <c r="C60" s="12" t="s">
        <v>16</v>
      </c>
      <c r="D60" s="14">
        <f>SUM(D3:D58)</f>
        <v>89.750652802909087</v>
      </c>
      <c r="G60" t="s">
        <v>38</v>
      </c>
    </row>
    <row r="61" spans="1:7" ht="13.5" thickBot="1" x14ac:dyDescent="0.25">
      <c r="A61" s="4"/>
      <c r="B61" s="4"/>
      <c r="C61" s="12" t="s">
        <v>27</v>
      </c>
      <c r="D61" s="15">
        <f>13/1.1</f>
        <v>11.818181818181817</v>
      </c>
      <c r="G61">
        <v>0.85348000000000002</v>
      </c>
    </row>
    <row r="62" spans="1:7" ht="13.5" thickBot="1" x14ac:dyDescent="0.25">
      <c r="C62" s="13" t="s">
        <v>5</v>
      </c>
      <c r="D62" s="16">
        <f>D60+D61</f>
        <v>101.5688346210909</v>
      </c>
    </row>
  </sheetData>
  <hyperlinks>
    <hyperlink ref="E5" r:id="rId1"/>
    <hyperlink ref="E3" r:id="rId2"/>
    <hyperlink ref="E4" r:id="rId3"/>
    <hyperlink ref="E6" r:id="rId4"/>
    <hyperlink ref="E58" r:id="rId5"/>
    <hyperlink ref="E48" r:id="rId6"/>
    <hyperlink ref="E38" r:id="rId7"/>
    <hyperlink ref="E14" r:id="rId8"/>
    <hyperlink ref="E16" r:id="rId9"/>
    <hyperlink ref="E17" r:id="rId10"/>
    <hyperlink ref="E31" r:id="rId11"/>
    <hyperlink ref="E30" r:id="rId12"/>
    <hyperlink ref="E34" r:id="rId13"/>
    <hyperlink ref="E15" r:id="rId14"/>
    <hyperlink ref="E45" r:id="rId15" display="Aliexpress"/>
    <hyperlink ref="E37" r:id="rId16"/>
    <hyperlink ref="E7" r:id="rId17"/>
    <hyperlink ref="E57" r:id="rId18"/>
    <hyperlink ref="E32" r:id="rId19"/>
    <hyperlink ref="E33" r:id="rId20"/>
    <hyperlink ref="E26" r:id="rId21"/>
    <hyperlink ref="E25" r:id="rId22"/>
    <hyperlink ref="E24" r:id="rId23"/>
    <hyperlink ref="E18" r:id="rId24"/>
    <hyperlink ref="E13" r:id="rId25"/>
    <hyperlink ref="E27" r:id="rId26"/>
    <hyperlink ref="E28" r:id="rId27"/>
    <hyperlink ref="E29" r:id="rId28"/>
    <hyperlink ref="E21" r:id="rId29"/>
    <hyperlink ref="E23" r:id="rId30"/>
    <hyperlink ref="E49" r:id="rId31"/>
    <hyperlink ref="E50" r:id="rId32"/>
    <hyperlink ref="E42" r:id="rId33"/>
    <hyperlink ref="E52" r:id="rId34"/>
    <hyperlink ref="E12" r:id="rId35"/>
    <hyperlink ref="E10" r:id="rId36"/>
    <hyperlink ref="E9" r:id="rId37"/>
    <hyperlink ref="E41" r:id="rId38"/>
    <hyperlink ref="E51" r:id="rId39"/>
    <hyperlink ref="E11" r:id="rId40"/>
    <hyperlink ref="E22" r:id="rId41"/>
    <hyperlink ref="E19" r:id="rId42"/>
    <hyperlink ref="E53" r:id="rId43"/>
    <hyperlink ref="E20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2017-08-10T20:21:05Z</dcterms:modified>
</cp:coreProperties>
</file>