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0" windowWidth="13335" windowHeight="7440"/>
  </bookViews>
  <sheets>
    <sheet name="Overview" sheetId="1" r:id="rId1"/>
    <sheet name="Satisfaction between Age Groups" sheetId="2" r:id="rId2"/>
    <sheet name="Sheet3" sheetId="3"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2"/>
  <c r="E35"/>
  <c r="D35"/>
  <c r="C35"/>
  <c r="B35"/>
  <c r="F34"/>
  <c r="E34"/>
  <c r="D34"/>
  <c r="C34"/>
  <c r="B34"/>
  <c r="F33"/>
  <c r="E33"/>
  <c r="D33"/>
  <c r="C33"/>
  <c r="B33"/>
  <c r="F32"/>
  <c r="E32"/>
  <c r="D32"/>
  <c r="C32"/>
  <c r="B32"/>
  <c r="F31"/>
  <c r="E31"/>
  <c r="D31"/>
  <c r="C31"/>
  <c r="B31"/>
  <c r="C27"/>
  <c r="C28"/>
  <c r="C26"/>
  <c r="C25"/>
  <c r="C24"/>
  <c r="B28"/>
  <c r="B26"/>
  <c r="B25"/>
  <c r="B24"/>
  <c r="C19"/>
  <c r="D19"/>
  <c r="E19"/>
  <c r="F19"/>
  <c r="C21"/>
  <c r="D21"/>
  <c r="E21"/>
  <c r="F21"/>
  <c r="B21"/>
  <c r="B19"/>
  <c r="C10"/>
  <c r="D10"/>
  <c r="E10"/>
  <c r="F10"/>
  <c r="B10"/>
  <c r="C8"/>
  <c r="D8"/>
  <c r="E8"/>
  <c r="F8"/>
  <c r="B8"/>
  <c r="C9"/>
  <c r="D9"/>
  <c r="E9"/>
  <c r="F9"/>
  <c r="B9"/>
  <c r="F20"/>
  <c r="E20"/>
  <c r="B27" s="1"/>
  <c r="D20"/>
  <c r="C20"/>
  <c r="B20"/>
  <c r="O18" i="1" l="1"/>
  <c r="O17"/>
  <c r="O9"/>
  <c r="O8"/>
  <c r="L18"/>
  <c r="L17"/>
  <c r="L9"/>
  <c r="L8"/>
  <c r="I18"/>
  <c r="I17"/>
  <c r="I9"/>
  <c r="I8"/>
  <c r="F18"/>
  <c r="F17"/>
  <c r="F9"/>
  <c r="F8"/>
  <c r="C18"/>
  <c r="C17"/>
  <c r="C9"/>
  <c r="C8"/>
  <c r="C19" l="1"/>
  <c r="C20" s="1"/>
  <c r="F19"/>
  <c r="F20" s="1"/>
  <c r="C10"/>
  <c r="C11" s="1"/>
  <c r="I10"/>
  <c r="I11" s="1"/>
  <c r="O10"/>
  <c r="O11" s="1"/>
  <c r="O19"/>
  <c r="O20" s="1"/>
  <c r="F10"/>
  <c r="F11" s="1"/>
  <c r="L10"/>
  <c r="L11" s="1"/>
  <c r="L19"/>
  <c r="L20" s="1"/>
  <c r="I19"/>
  <c r="I20" s="1"/>
</calcChain>
</file>

<file path=xl/sharedStrings.xml><?xml version="1.0" encoding="utf-8"?>
<sst xmlns="http://schemas.openxmlformats.org/spreadsheetml/2006/main" count="135" uniqueCount="49">
  <si>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</si>
  <si>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</si>
  <si>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</si>
  <si>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</si>
  <si>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</si>
  <si>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</si>
  <si>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</si>
  <si>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</si>
  <si>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</si>
  <si>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</si>
  <si>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</si>
  <si>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</si>
  <si>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</si>
  <si>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</si>
  <si>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</si>
  <si>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</si>
  <si>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</si>
  <si>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</si>
  <si>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</si>
  <si>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</si>
  <si>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</si>
  <si>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</si>
  <si>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</si>
  <si>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User1</t>
  </si>
  <si>
    <t>User2</t>
  </si>
  <si>
    <t>Users</t>
  </si>
  <si>
    <t>User3</t>
  </si>
  <si>
    <t>Min</t>
  </si>
  <si>
    <t>Max</t>
  </si>
  <si>
    <t>Test1</t>
  </si>
  <si>
    <t>Test2</t>
  </si>
  <si>
    <t>Test3</t>
  </si>
  <si>
    <t>Test4</t>
  </si>
  <si>
    <t>Test5</t>
  </si>
  <si>
    <t>Users Satisfaction Level between Tests</t>
  </si>
  <si>
    <t>Users 50+</t>
  </si>
  <si>
    <t>Users Between 18-30</t>
  </si>
  <si>
    <t>Stat</t>
  </si>
  <si>
    <t>Average 18-30</t>
  </si>
  <si>
    <t>Average 50+</t>
  </si>
  <si>
    <t>Test</t>
  </si>
  <si>
    <t>Add Item to Basket</t>
  </si>
  <si>
    <t>Browse Products</t>
  </si>
  <si>
    <t>View Recommended Products</t>
  </si>
  <si>
    <t>Visit Dietary Features</t>
  </si>
  <si>
    <t>Set Preferences from Settings</t>
  </si>
  <si>
    <t>Q1</t>
  </si>
  <si>
    <t>Q3</t>
  </si>
  <si>
    <t>Median</t>
  </si>
</sst>
</file>

<file path=xl/styles.xml><?xml version="1.0" encoding="utf-8"?>
<styleSheet xmlns="http://schemas.openxmlformats.org/spreadsheetml/2006/main">
  <fonts count="11">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1"/>
      <name val="Calibri"/>
      <family val="2"/>
      <scheme val="minor"/>
    </font>
    <font>
      <b/>
      <sz val="16"/>
      <color theme="1"/>
      <name val="Calibri"/>
      <family val="2"/>
      <scheme val="minor"/>
    </font>
    <font>
      <b/>
      <sz val="15"/>
      <color theme="3"/>
      <name val="Calibri"/>
      <family val="2"/>
      <scheme val="minor"/>
    </font>
    <font>
      <b/>
      <sz val="13"/>
      <color theme="3"/>
      <name val="Calibri"/>
      <family val="2"/>
      <scheme val="minor"/>
    </font>
    <font>
      <sz val="11"/>
      <color theme="1"/>
      <name val="Arial"/>
      <family val="2"/>
    </font>
    <font>
      <b/>
      <sz val="15"/>
      <color theme="3"/>
      <name val="Arial"/>
      <family val="2"/>
    </font>
    <font>
      <b/>
      <sz val="13"/>
      <color theme="3"/>
      <name val="Arial"/>
      <family val="2"/>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5" tint="0.39997558519241921"/>
        <bgColor indexed="64"/>
      </patternFill>
    </fill>
    <fill>
      <patternFill patternType="solid">
        <fgColor rgb="FFFFFF99"/>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5">
    <xf numFmtId="0" fontId="0" fillId="0" borderId="0"/>
    <xf numFmtId="0" fontId="1" fillId="2" borderId="2" applyNumberFormat="0" applyAlignment="0" applyProtection="0"/>
    <xf numFmtId="0" fontId="2" fillId="2" borderId="1" applyNumberFormat="0" applyAlignment="0" applyProtection="0"/>
    <xf numFmtId="0" fontId="6" fillId="0" borderId="4" applyNumberFormat="0" applyFill="0" applyAlignment="0" applyProtection="0"/>
    <xf numFmtId="0" fontId="7" fillId="0" borderId="5" applyNumberFormat="0" applyFill="0" applyAlignment="0" applyProtection="0"/>
  </cellStyleXfs>
  <cellXfs count="16">
    <xf numFmtId="0" fontId="0" fillId="0" borderId="0" xfId="0"/>
    <xf numFmtId="0" fontId="3" fillId="3" borderId="0" xfId="0" applyFont="1" applyFill="1"/>
    <xf numFmtId="0" fontId="2" fillId="2" borderId="1" xfId="2"/>
    <xf numFmtId="0" fontId="1" fillId="2" borderId="2" xfId="1"/>
    <xf numFmtId="0" fontId="0" fillId="0" borderId="3" xfId="0" applyBorder="1" applyAlignment="1">
      <alignment wrapText="1"/>
    </xf>
    <xf numFmtId="0" fontId="8" fillId="0" borderId="0" xfId="0" applyFont="1"/>
    <xf numFmtId="0" fontId="8" fillId="0" borderId="0" xfId="0" applyFont="1" applyAlignment="1">
      <alignment wrapText="1"/>
    </xf>
    <xf numFmtId="0" fontId="3" fillId="3" borderId="0" xfId="0" applyFont="1" applyFill="1" applyAlignment="1">
      <alignment horizontal="center"/>
    </xf>
    <xf numFmtId="0" fontId="4" fillId="4" borderId="0" xfId="0" applyFont="1" applyFill="1" applyAlignment="1">
      <alignment horizontal="center"/>
    </xf>
    <xf numFmtId="0" fontId="0" fillId="5" borderId="0" xfId="0" applyFill="1" applyAlignment="1">
      <alignment horizontal="center"/>
    </xf>
    <xf numFmtId="0" fontId="0" fillId="0" borderId="3" xfId="0" applyBorder="1" applyAlignment="1">
      <alignment horizontal="center"/>
    </xf>
    <xf numFmtId="0" fontId="3" fillId="3" borderId="0" xfId="0" applyFont="1" applyFill="1" applyAlignment="1">
      <alignment horizontal="center" wrapText="1"/>
    </xf>
    <xf numFmtId="0" fontId="0" fillId="4" borderId="0" xfId="0" applyFill="1" applyAlignment="1">
      <alignment horizontal="center"/>
    </xf>
    <xf numFmtId="0" fontId="5" fillId="0" borderId="0" xfId="0" applyFont="1" applyAlignment="1">
      <alignment horizontal="center" vertical="center"/>
    </xf>
    <xf numFmtId="0" fontId="9" fillId="0" borderId="4" xfId="3" applyFont="1" applyAlignment="1">
      <alignment horizontal="center"/>
    </xf>
    <xf numFmtId="0" fontId="10" fillId="0" borderId="5" xfId="4" applyFont="1" applyAlignment="1">
      <alignment horizontal="center"/>
    </xf>
  </cellXfs>
  <cellStyles count="5">
    <cellStyle name="Calculation" xfId="2" builtinId="22"/>
    <cellStyle name="Heading 1" xfId="3" builtinId="16"/>
    <cellStyle name="Heading 2" xfId="4" builtinId="17"/>
    <cellStyle name="Normal" xfId="0" builtinId="0"/>
    <cellStyle name="Output" xfId="1" builtinId="21"/>
  </cellStyles>
  <dxfs count="53">
    <dxf>
      <font>
        <b val="0"/>
        <i val="0"/>
        <strike val="0"/>
        <condense val="0"/>
        <extend val="0"/>
        <outline val="0"/>
        <shadow val="0"/>
        <u val="none"/>
        <vertAlign val="baseline"/>
        <sz val="11"/>
        <color theme="1"/>
        <name val="Arial"/>
        <scheme val="none"/>
      </font>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name val="Arial"/>
        <scheme val="none"/>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 Performance - Age 18-30</a:t>
            </a:r>
          </a:p>
        </c:rich>
      </c:tx>
      <c:layout/>
    </c:title>
    <c:plotArea>
      <c:layout/>
      <c:barChart>
        <c:barDir val="col"/>
        <c:grouping val="stacked"/>
        <c:ser>
          <c:idx val="0"/>
          <c:order val="0"/>
          <c:tx>
            <c:strRef>
              <c:f>'Satisfaction between Age Groups'!$A$38</c:f>
              <c:strCache>
                <c:ptCount val="1"/>
                <c:pt idx="0">
                  <c:v>Min</c:v>
                </c:pt>
              </c:strCache>
            </c:strRef>
          </c:tx>
          <c:spPr>
            <a:noFill/>
          </c:spPr>
          <c:errBars>
            <c:errBarType val="minus"/>
            <c:errValType val="percentage"/>
            <c:val val="50"/>
          </c:errBars>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Groups'!$B$38:$F$38</c:f>
              <c:numCache>
                <c:formatCode>General</c:formatCode>
                <c:ptCount val="5"/>
                <c:pt idx="0">
                  <c:v>4</c:v>
                </c:pt>
                <c:pt idx="1">
                  <c:v>4</c:v>
                </c:pt>
                <c:pt idx="2">
                  <c:v>4</c:v>
                </c:pt>
                <c:pt idx="3">
                  <c:v>0</c:v>
                </c:pt>
                <c:pt idx="4">
                  <c:v>10</c:v>
                </c:pt>
              </c:numCache>
            </c:numRef>
          </c:val>
        </c:ser>
        <c:ser>
          <c:idx val="1"/>
          <c:order val="1"/>
          <c:tx>
            <c:strRef>
              <c:f>'Satisfaction between Age Groups'!$A$39</c:f>
              <c:strCache>
                <c:ptCount val="1"/>
                <c:pt idx="0">
                  <c:v>Q1</c:v>
                </c:pt>
              </c:strCache>
            </c:strRef>
          </c:tx>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Groups'!$B$39:$F$39</c:f>
              <c:numCache>
                <c:formatCode>General</c:formatCode>
                <c:ptCount val="5"/>
                <c:pt idx="0">
                  <c:v>5</c:v>
                </c:pt>
                <c:pt idx="1">
                  <c:v>4.5</c:v>
                </c:pt>
                <c:pt idx="2">
                  <c:v>4.5</c:v>
                </c:pt>
                <c:pt idx="3">
                  <c:v>1</c:v>
                </c:pt>
                <c:pt idx="4">
                  <c:v>10</c:v>
                </c:pt>
              </c:numCache>
            </c:numRef>
          </c:val>
        </c:ser>
        <c:ser>
          <c:idx val="2"/>
          <c:order val="2"/>
          <c:tx>
            <c:strRef>
              <c:f>'Satisfaction between Age Groups'!$A$40</c:f>
              <c:strCache>
                <c:ptCount val="1"/>
                <c:pt idx="0">
                  <c:v>Median</c:v>
                </c:pt>
              </c:strCache>
            </c:strRef>
          </c:tx>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Groups'!$B$40:$F$40</c:f>
              <c:numCache>
                <c:formatCode>General</c:formatCode>
                <c:ptCount val="5"/>
                <c:pt idx="0">
                  <c:v>6.6666699999999999</c:v>
                </c:pt>
                <c:pt idx="1">
                  <c:v>5</c:v>
                </c:pt>
                <c:pt idx="2">
                  <c:v>5</c:v>
                </c:pt>
                <c:pt idx="3">
                  <c:v>1.6666700000000001</c:v>
                </c:pt>
                <c:pt idx="4">
                  <c:v>10</c:v>
                </c:pt>
              </c:numCache>
            </c:numRef>
          </c:val>
        </c:ser>
        <c:ser>
          <c:idx val="3"/>
          <c:order val="3"/>
          <c:tx>
            <c:strRef>
              <c:f>'Satisfaction between Age Groups'!$A$41</c:f>
              <c:strCache>
                <c:ptCount val="1"/>
                <c:pt idx="0">
                  <c:v>Q3</c:v>
                </c:pt>
              </c:strCache>
            </c:strRef>
          </c:tx>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Groups'!$B$41:$F$41</c:f>
              <c:numCache>
                <c:formatCode>General</c:formatCode>
                <c:ptCount val="5"/>
                <c:pt idx="0">
                  <c:v>8</c:v>
                </c:pt>
                <c:pt idx="1">
                  <c:v>5.5</c:v>
                </c:pt>
                <c:pt idx="2">
                  <c:v>5.5</c:v>
                </c:pt>
                <c:pt idx="3">
                  <c:v>2.5</c:v>
                </c:pt>
                <c:pt idx="4">
                  <c:v>10</c:v>
                </c:pt>
              </c:numCache>
            </c:numRef>
          </c:val>
        </c:ser>
        <c:ser>
          <c:idx val="4"/>
          <c:order val="4"/>
          <c:tx>
            <c:strRef>
              <c:f>'Satisfaction between Age Groups'!$A$42</c:f>
              <c:strCache>
                <c:ptCount val="1"/>
                <c:pt idx="0">
                  <c:v>Max</c:v>
                </c:pt>
              </c:strCache>
            </c:strRef>
          </c:tx>
          <c:errBars>
            <c:errBarType val="plus"/>
            <c:errValType val="percentage"/>
            <c:val val="50"/>
          </c:errBars>
          <c:cat>
            <c:strRef>
              <c:f>'Satisfaction between Age Groups'!$B$37:$F$37</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Groups'!$B$42:$F$42</c:f>
              <c:numCache>
                <c:formatCode>General</c:formatCode>
                <c:ptCount val="5"/>
                <c:pt idx="0">
                  <c:v>10</c:v>
                </c:pt>
                <c:pt idx="1">
                  <c:v>6</c:v>
                </c:pt>
                <c:pt idx="2">
                  <c:v>6</c:v>
                </c:pt>
                <c:pt idx="3">
                  <c:v>3</c:v>
                </c:pt>
                <c:pt idx="4">
                  <c:v>10</c:v>
                </c:pt>
              </c:numCache>
            </c:numRef>
          </c:val>
        </c:ser>
        <c:overlap val="100"/>
        <c:axId val="109512192"/>
        <c:axId val="109522944"/>
      </c:barChart>
      <c:catAx>
        <c:axId val="109512192"/>
        <c:scaling>
          <c:orientation val="minMax"/>
        </c:scaling>
        <c:axPos val="b"/>
        <c:title>
          <c:tx>
            <c:rich>
              <a:bodyPr/>
              <a:lstStyle/>
              <a:p>
                <a:pPr>
                  <a:defRPr/>
                </a:pPr>
                <a:r>
                  <a:rPr lang="en-GB"/>
                  <a:t>Test</a:t>
                </a:r>
                <a:r>
                  <a:rPr lang="en-GB" baseline="0"/>
                  <a:t> Type</a:t>
                </a:r>
                <a:endParaRPr lang="en-GB"/>
              </a:p>
            </c:rich>
          </c:tx>
          <c:layout/>
        </c:title>
        <c:tickLblPos val="nextTo"/>
        <c:crossAx val="109522944"/>
        <c:crosses val="autoZero"/>
        <c:auto val="1"/>
        <c:lblAlgn val="ctr"/>
        <c:lblOffset val="100"/>
      </c:catAx>
      <c:valAx>
        <c:axId val="109522944"/>
        <c:scaling>
          <c:orientation val="minMax"/>
        </c:scaling>
        <c:axPos val="l"/>
        <c:majorGridlines/>
        <c:title>
          <c:tx>
            <c:rich>
              <a:bodyPr rot="-5400000" vert="horz"/>
              <a:lstStyle/>
              <a:p>
                <a:pPr>
                  <a:defRPr/>
                </a:pPr>
                <a:r>
                  <a:rPr lang="en-GB"/>
                  <a:t>Total</a:t>
                </a:r>
              </a:p>
            </c:rich>
          </c:tx>
          <c:layout/>
        </c:title>
        <c:numFmt formatCode="General" sourceLinked="1"/>
        <c:tickLblPos val="nextTo"/>
        <c:crossAx val="109512192"/>
        <c:crosses val="autoZero"/>
        <c:crossBetween val="between"/>
      </c:valAx>
    </c:plotArea>
    <c:legend>
      <c:legendPos val="r"/>
      <c:layout/>
    </c:legend>
    <c:plotVisOnly val="1"/>
  </c:chart>
  <c:txPr>
    <a:bodyPr/>
    <a:lstStyle/>
    <a:p>
      <a:pPr>
        <a:defRPr baseline="0">
          <a:latin typeface="Arial"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 Performance - Age 50+</a:t>
            </a:r>
          </a:p>
        </c:rich>
      </c:tx>
      <c:layout/>
    </c:title>
    <c:plotArea>
      <c:layout/>
      <c:barChart>
        <c:barDir val="col"/>
        <c:grouping val="stacked"/>
        <c:ser>
          <c:idx val="0"/>
          <c:order val="0"/>
          <c:tx>
            <c:strRef>
              <c:f>'Satisfaction between Age Groups'!$A$31</c:f>
              <c:strCache>
                <c:ptCount val="1"/>
                <c:pt idx="0">
                  <c:v>Min</c:v>
                </c:pt>
              </c:strCache>
            </c:strRef>
          </c:tx>
          <c:spPr>
            <a:noFill/>
          </c:spPr>
          <c:errBars>
            <c:errBarType val="minus"/>
            <c:errValType val="percentage"/>
            <c:val val="50"/>
          </c:errBars>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Groups'!$B$31:$F$31</c:f>
              <c:numCache>
                <c:formatCode>General</c:formatCode>
                <c:ptCount val="5"/>
                <c:pt idx="0">
                  <c:v>2</c:v>
                </c:pt>
                <c:pt idx="1">
                  <c:v>3</c:v>
                </c:pt>
                <c:pt idx="2">
                  <c:v>3</c:v>
                </c:pt>
                <c:pt idx="3">
                  <c:v>0</c:v>
                </c:pt>
                <c:pt idx="4">
                  <c:v>3</c:v>
                </c:pt>
              </c:numCache>
            </c:numRef>
          </c:val>
        </c:ser>
        <c:ser>
          <c:idx val="1"/>
          <c:order val="1"/>
          <c:tx>
            <c:strRef>
              <c:f>'Satisfaction between Age Groups'!$A$32</c:f>
              <c:strCache>
                <c:ptCount val="1"/>
                <c:pt idx="0">
                  <c:v>Q1</c:v>
                </c:pt>
              </c:strCache>
            </c:strRef>
          </c:tx>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Groups'!$B$32:$F$32</c:f>
              <c:numCache>
                <c:formatCode>General</c:formatCode>
                <c:ptCount val="5"/>
                <c:pt idx="0">
                  <c:v>2.375</c:v>
                </c:pt>
                <c:pt idx="1">
                  <c:v>3</c:v>
                </c:pt>
                <c:pt idx="2">
                  <c:v>3.25</c:v>
                </c:pt>
                <c:pt idx="3">
                  <c:v>0.5</c:v>
                </c:pt>
                <c:pt idx="4">
                  <c:v>3.125</c:v>
                </c:pt>
              </c:numCache>
            </c:numRef>
          </c:val>
        </c:ser>
        <c:ser>
          <c:idx val="2"/>
          <c:order val="2"/>
          <c:tx>
            <c:strRef>
              <c:f>'Satisfaction between Age Groups'!$A$33</c:f>
              <c:strCache>
                <c:ptCount val="1"/>
                <c:pt idx="0">
                  <c:v>Median</c:v>
                </c:pt>
              </c:strCache>
            </c:strRef>
          </c:tx>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Groups'!$B$33:$F$33</c:f>
              <c:numCache>
                <c:formatCode>General</c:formatCode>
                <c:ptCount val="5"/>
                <c:pt idx="0">
                  <c:v>2.75</c:v>
                </c:pt>
                <c:pt idx="1">
                  <c:v>3</c:v>
                </c:pt>
                <c:pt idx="2">
                  <c:v>3.5</c:v>
                </c:pt>
                <c:pt idx="3">
                  <c:v>1</c:v>
                </c:pt>
                <c:pt idx="4">
                  <c:v>3.25</c:v>
                </c:pt>
              </c:numCache>
            </c:numRef>
          </c:val>
        </c:ser>
        <c:ser>
          <c:idx val="3"/>
          <c:order val="3"/>
          <c:tx>
            <c:strRef>
              <c:f>'Satisfaction between Age Groups'!$A$34</c:f>
              <c:strCache>
                <c:ptCount val="1"/>
                <c:pt idx="0">
                  <c:v>Q3</c:v>
                </c:pt>
              </c:strCache>
            </c:strRef>
          </c:tx>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Groups'!$B$34:$F$34</c:f>
              <c:numCache>
                <c:formatCode>General</c:formatCode>
                <c:ptCount val="5"/>
                <c:pt idx="0">
                  <c:v>3.125</c:v>
                </c:pt>
                <c:pt idx="1">
                  <c:v>3</c:v>
                </c:pt>
                <c:pt idx="2">
                  <c:v>3.75</c:v>
                </c:pt>
                <c:pt idx="3">
                  <c:v>1.5</c:v>
                </c:pt>
                <c:pt idx="4">
                  <c:v>3.375</c:v>
                </c:pt>
              </c:numCache>
            </c:numRef>
          </c:val>
        </c:ser>
        <c:ser>
          <c:idx val="4"/>
          <c:order val="4"/>
          <c:tx>
            <c:strRef>
              <c:f>'Satisfaction between Age Groups'!$A$35</c:f>
              <c:strCache>
                <c:ptCount val="1"/>
                <c:pt idx="0">
                  <c:v>Max</c:v>
                </c:pt>
              </c:strCache>
            </c:strRef>
          </c:tx>
          <c:errBars>
            <c:errBarType val="plus"/>
            <c:errValType val="percentage"/>
            <c:val val="50"/>
          </c:errBars>
          <c:cat>
            <c:strRef>
              <c:f>'Satisfaction between Age Groups'!$B$30:$F$30</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Groups'!$B$35:$F$35</c:f>
              <c:numCache>
                <c:formatCode>General</c:formatCode>
                <c:ptCount val="5"/>
                <c:pt idx="0">
                  <c:v>3.5</c:v>
                </c:pt>
                <c:pt idx="1">
                  <c:v>3</c:v>
                </c:pt>
                <c:pt idx="2">
                  <c:v>4</c:v>
                </c:pt>
                <c:pt idx="3">
                  <c:v>2</c:v>
                </c:pt>
                <c:pt idx="4">
                  <c:v>3.5</c:v>
                </c:pt>
              </c:numCache>
            </c:numRef>
          </c:val>
        </c:ser>
        <c:overlap val="100"/>
        <c:axId val="109972480"/>
        <c:axId val="109991040"/>
      </c:barChart>
      <c:catAx>
        <c:axId val="109972480"/>
        <c:scaling>
          <c:orientation val="minMax"/>
        </c:scaling>
        <c:axPos val="b"/>
        <c:title>
          <c:tx>
            <c:rich>
              <a:bodyPr/>
              <a:lstStyle/>
              <a:p>
                <a:pPr>
                  <a:defRPr/>
                </a:pPr>
                <a:r>
                  <a:rPr lang="en-GB"/>
                  <a:t>Test Type</a:t>
                </a:r>
              </a:p>
            </c:rich>
          </c:tx>
          <c:layout/>
        </c:title>
        <c:tickLblPos val="nextTo"/>
        <c:crossAx val="109991040"/>
        <c:crosses val="autoZero"/>
        <c:auto val="1"/>
        <c:lblAlgn val="ctr"/>
        <c:lblOffset val="100"/>
      </c:catAx>
      <c:valAx>
        <c:axId val="109991040"/>
        <c:scaling>
          <c:orientation val="minMax"/>
        </c:scaling>
        <c:axPos val="l"/>
        <c:majorGridlines/>
        <c:title>
          <c:tx>
            <c:rich>
              <a:bodyPr rot="-5400000" vert="horz"/>
              <a:lstStyle/>
              <a:p>
                <a:pPr>
                  <a:defRPr/>
                </a:pPr>
                <a:r>
                  <a:rPr lang="en-GB"/>
                  <a:t>Total</a:t>
                </a:r>
              </a:p>
            </c:rich>
          </c:tx>
          <c:layout/>
        </c:title>
        <c:numFmt formatCode="General" sourceLinked="1"/>
        <c:tickLblPos val="nextTo"/>
        <c:crossAx val="109972480"/>
        <c:crosses val="autoZero"/>
        <c:crossBetween val="between"/>
      </c:valAx>
    </c:plotArea>
    <c:legend>
      <c:legendPos val="r"/>
      <c:layout/>
    </c:legend>
    <c:plotVisOnly val="1"/>
  </c:chart>
  <c:txPr>
    <a:bodyPr/>
    <a:lstStyle/>
    <a:p>
      <a:pPr>
        <a:defRPr baseline="0">
          <a:latin typeface="Arial"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142874</xdr:colOff>
      <xdr:row>30</xdr:row>
      <xdr:rowOff>76199</xdr:rowOff>
    </xdr:from>
    <xdr:to>
      <xdr:col>17</xdr:col>
      <xdr:colOff>57150</xdr:colOff>
      <xdr:row>45</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13</xdr:row>
      <xdr:rowOff>123825</xdr:rowOff>
    </xdr:from>
    <xdr:to>
      <xdr:col>17</xdr:col>
      <xdr:colOff>19050</xdr:colOff>
      <xdr:row>29</xdr:row>
      <xdr:rowOff>638175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7:F10" totalsRowShown="0" headerRowDxfId="52" dataDxfId="51">
  <autoFilter ref="A7:F10"/>
  <tableColumns count="6">
    <tableColumn id="1" name="Stat" dataDxfId="50"/>
    <tableColumn id="2" name="Test1" dataDxfId="49"/>
    <tableColumn id="3" name="Test2" dataDxfId="48"/>
    <tableColumn id="4" name="Test3" dataDxfId="47"/>
    <tableColumn id="5" name="Test4" dataDxfId="46"/>
    <tableColumn id="6" name="Test5" dataDxfId="45"/>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3:F5" totalsRowShown="0" headerRowDxfId="44" dataDxfId="43">
  <autoFilter ref="A3:F5"/>
  <tableColumns count="6">
    <tableColumn id="1" name="Users" dataDxfId="42"/>
    <tableColumn id="2" name="Test1" dataDxfId="41"/>
    <tableColumn id="3" name="Test2" dataDxfId="40"/>
    <tableColumn id="4" name="Test3" dataDxfId="39"/>
    <tableColumn id="5" name="Test4" dataDxfId="38"/>
    <tableColumn id="6" name="Test5" dataDxfId="37"/>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8:F21" totalsRowShown="0" headerRowDxfId="36" dataDxfId="35">
  <autoFilter ref="A18:F21"/>
  <tableColumns count="6">
    <tableColumn id="1" name="Stat" dataDxfId="34"/>
    <tableColumn id="2" name="Test1" dataDxfId="33"/>
    <tableColumn id="3" name="Test2" dataDxfId="32"/>
    <tableColumn id="4" name="Test3" dataDxfId="31"/>
    <tableColumn id="5" name="Test4" dataDxfId="30"/>
    <tableColumn id="6" name="Test5" dataDxfId="29"/>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13:F16" totalsRowShown="0" headerRowDxfId="28" dataDxfId="27">
  <autoFilter ref="A13:F16"/>
  <tableColumns count="6">
    <tableColumn id="1" name="Users" dataDxfId="26"/>
    <tableColumn id="2" name="Test1" dataDxfId="25"/>
    <tableColumn id="3" name="Test2" dataDxfId="24"/>
    <tableColumn id="4" name="Test3" dataDxfId="23"/>
    <tableColumn id="5" name="Test4" dataDxfId="22"/>
    <tableColumn id="6" name="Test5" dataDxfId="21"/>
  </tableColumns>
  <tableStyleInfo name="TableStyleLight9" showFirstColumn="0" showLastColumn="0" showRowStripes="1" showColumnStripes="0"/>
</table>
</file>

<file path=xl/tables/table5.xml><?xml version="1.0" encoding="utf-8"?>
<table xmlns="http://schemas.openxmlformats.org/spreadsheetml/2006/main" id="6" name="Table6" displayName="Table6" ref="A23:C28" totalsRowShown="0" headerRowDxfId="20" dataDxfId="19">
  <autoFilter ref="A23:C28"/>
  <tableColumns count="3">
    <tableColumn id="1" name="Test" dataDxfId="18"/>
    <tableColumn id="2" name="Average 18-30" dataDxfId="17"/>
    <tableColumn id="3" name="Average 50+" dataDxfId="16"/>
  </tableColumns>
  <tableStyleInfo name="TableStyleLight9" showFirstColumn="0" showLastColumn="0" showRowStripes="1" showColumnStripes="0"/>
</table>
</file>

<file path=xl/tables/table6.xml><?xml version="1.0" encoding="utf-8"?>
<table xmlns="http://schemas.openxmlformats.org/spreadsheetml/2006/main" id="5" name="Table5" displayName="Table5" ref="A30:F35" totalsRowShown="0" headerRowDxfId="8" dataDxfId="9">
  <autoFilter ref="A30:F35"/>
  <tableColumns count="6">
    <tableColumn id="1" name="Stat" dataDxfId="15"/>
    <tableColumn id="2" name="Browse Products" dataDxfId="14"/>
    <tableColumn id="3" name="Add Item to Basket" dataDxfId="13"/>
    <tableColumn id="4" name="View Recommended Products" dataDxfId="12"/>
    <tableColumn id="5" name="Visit Dietary Features" dataDxfId="11"/>
    <tableColumn id="6" name="Set Preferences from Settings" dataDxfId="10"/>
  </tableColumns>
  <tableStyleInfo name="TableStyleLight9" showFirstColumn="0" showLastColumn="0" showRowStripes="1" showColumnStripes="0"/>
</table>
</file>

<file path=xl/tables/table7.xml><?xml version="1.0" encoding="utf-8"?>
<table xmlns="http://schemas.openxmlformats.org/spreadsheetml/2006/main" id="7" name="Table7" displayName="Table7" ref="A37:F42" totalsRowShown="0" headerRowDxfId="0" dataDxfId="1">
  <autoFilter ref="A37:F42"/>
  <tableColumns count="6">
    <tableColumn id="1" name="Stat" dataDxfId="7"/>
    <tableColumn id="2" name="Browse Products" dataDxfId="6"/>
    <tableColumn id="3" name="Add Item to Basket" dataDxfId="5"/>
    <tableColumn id="4" name="View Recommended Products" dataDxfId="4"/>
    <tableColumn id="5" name="Visit Dietary Features" dataDxfId="3"/>
    <tableColumn id="6" name="Set Preferences from Setting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B1:O24"/>
  <sheetViews>
    <sheetView tabSelected="1" workbookViewId="0">
      <selection activeCell="N17" sqref="N17"/>
    </sheetView>
  </sheetViews>
  <sheetFormatPr defaultRowHeight="15"/>
  <cols>
    <col min="1" max="1" width="4.7109375" customWidth="1"/>
    <col min="6" max="6" width="9.140625" customWidth="1"/>
    <col min="9" max="9" width="21" customWidth="1"/>
    <col min="12" max="12" width="18.42578125" customWidth="1"/>
  </cols>
  <sheetData>
    <row r="1" spans="2:15">
      <c r="C1" s="13" t="s">
        <v>0</v>
      </c>
      <c r="D1" s="13"/>
      <c r="E1" s="13"/>
      <c r="F1" s="13"/>
      <c r="G1" s="13"/>
      <c r="H1" s="13"/>
      <c r="I1" s="13"/>
      <c r="J1" s="13"/>
      <c r="K1" s="13"/>
      <c r="L1" s="13"/>
      <c r="M1" s="13"/>
    </row>
    <row r="2" spans="2:15">
      <c r="C2" s="13"/>
      <c r="D2" s="13"/>
      <c r="E2" s="13"/>
      <c r="F2" s="13"/>
      <c r="G2" s="13"/>
      <c r="H2" s="13"/>
      <c r="I2" s="13"/>
      <c r="J2" s="13"/>
      <c r="K2" s="13"/>
      <c r="L2" s="13"/>
      <c r="M2" s="13"/>
    </row>
    <row r="3" spans="2:15" ht="15" customHeight="1">
      <c r="B3" s="7" t="s">
        <v>1</v>
      </c>
      <c r="C3" s="7"/>
      <c r="E3" s="7" t="s">
        <v>2</v>
      </c>
      <c r="F3" s="7"/>
      <c r="H3" s="11" t="s">
        <v>3</v>
      </c>
      <c r="I3" s="11"/>
      <c r="K3" s="11" t="s">
        <v>4</v>
      </c>
      <c r="L3" s="11"/>
      <c r="N3" s="11" t="s">
        <v>5</v>
      </c>
      <c r="O3" s="11"/>
    </row>
    <row r="4" spans="2:15">
      <c r="B4" s="8" t="s">
        <v>6</v>
      </c>
      <c r="C4" s="8"/>
      <c r="E4" s="8" t="s">
        <v>6</v>
      </c>
      <c r="F4" s="8"/>
      <c r="H4" s="12" t="s">
        <v>6</v>
      </c>
      <c r="I4" s="12"/>
      <c r="K4" s="12" t="s">
        <v>6</v>
      </c>
      <c r="L4" s="12"/>
      <c r="N4" s="12" t="s">
        <v>6</v>
      </c>
      <c r="O4" s="12"/>
    </row>
    <row r="5" spans="2:15">
      <c r="B5" s="10">
        <v>4</v>
      </c>
      <c r="C5" s="10"/>
      <c r="E5" s="10">
        <v>2</v>
      </c>
      <c r="F5" s="10"/>
      <c r="H5" s="10">
        <v>4</v>
      </c>
      <c r="I5" s="10"/>
      <c r="K5" s="10">
        <v>6</v>
      </c>
      <c r="L5" s="10"/>
      <c r="N5" s="10">
        <v>0</v>
      </c>
      <c r="O5" s="10"/>
    </row>
    <row r="6" spans="2:15">
      <c r="B6" s="10">
        <v>2</v>
      </c>
      <c r="C6" s="10"/>
      <c r="E6" s="10">
        <v>0</v>
      </c>
      <c r="F6" s="10"/>
      <c r="H6" s="10">
        <v>6</v>
      </c>
      <c r="I6" s="10"/>
      <c r="K6" s="10">
        <v>10</v>
      </c>
      <c r="L6" s="10"/>
      <c r="N6" s="10">
        <v>3</v>
      </c>
      <c r="O6" s="10"/>
    </row>
    <row r="7" spans="2:15">
      <c r="B7" s="10">
        <v>2</v>
      </c>
      <c r="C7" s="10"/>
      <c r="E7" s="10">
        <v>2</v>
      </c>
      <c r="F7" s="10"/>
      <c r="H7" s="10">
        <v>8</v>
      </c>
      <c r="I7" s="10"/>
      <c r="K7" s="10">
        <v>8</v>
      </c>
      <c r="L7" s="10"/>
      <c r="N7" s="10">
        <v>0</v>
      </c>
      <c r="O7" s="10"/>
    </row>
    <row r="8" spans="2:15">
      <c r="B8" s="1" t="s">
        <v>7</v>
      </c>
      <c r="C8" s="2">
        <f>COUNT(B5:B7)</f>
        <v>3</v>
      </c>
      <c r="E8" s="1" t="s">
        <v>7</v>
      </c>
      <c r="F8" s="2">
        <f>COUNT(E5:E7)</f>
        <v>3</v>
      </c>
      <c r="H8" s="1" t="s">
        <v>7</v>
      </c>
      <c r="I8" s="2">
        <f>COUNT(H5:H7)</f>
        <v>3</v>
      </c>
      <c r="K8" s="1" t="s">
        <v>7</v>
      </c>
      <c r="L8" s="2">
        <f>COUNT(K5:K7)</f>
        <v>3</v>
      </c>
      <c r="N8" s="1" t="s">
        <v>7</v>
      </c>
      <c r="O8" s="2">
        <f>COUNT(N5:N7)</f>
        <v>3</v>
      </c>
    </row>
    <row r="9" spans="2:15">
      <c r="B9" s="1" t="s">
        <v>8</v>
      </c>
      <c r="C9" s="2">
        <f>SUM(B5:B7)</f>
        <v>8</v>
      </c>
      <c r="E9" s="1" t="s">
        <v>8</v>
      </c>
      <c r="F9" s="2">
        <f>SUM(E5:E7)</f>
        <v>4</v>
      </c>
      <c r="H9" s="1" t="s">
        <v>8</v>
      </c>
      <c r="I9" s="2">
        <f>SUM(H5:H7)</f>
        <v>18</v>
      </c>
      <c r="K9" s="1" t="s">
        <v>8</v>
      </c>
      <c r="L9" s="2">
        <f>SUM(K5:K7)</f>
        <v>24</v>
      </c>
      <c r="N9" s="1" t="s">
        <v>8</v>
      </c>
      <c r="O9" s="2">
        <f>SUM(N5:N7)</f>
        <v>3</v>
      </c>
    </row>
    <row r="10" spans="2:15">
      <c r="B10" s="1" t="s">
        <v>9</v>
      </c>
      <c r="C10" s="2">
        <f>C9/C8</f>
        <v>2.6666666666666665</v>
      </c>
      <c r="E10" s="1" t="s">
        <v>9</v>
      </c>
      <c r="F10" s="2">
        <f>F9/F8</f>
        <v>1.3333333333333333</v>
      </c>
      <c r="H10" s="1" t="s">
        <v>9</v>
      </c>
      <c r="I10" s="2">
        <f>I9/I8</f>
        <v>6</v>
      </c>
      <c r="K10" s="1" t="s">
        <v>9</v>
      </c>
      <c r="L10" s="2">
        <f>L9/L8</f>
        <v>8</v>
      </c>
      <c r="N10" s="1" t="s">
        <v>9</v>
      </c>
      <c r="O10" s="2">
        <f>O9/O8</f>
        <v>1</v>
      </c>
    </row>
    <row r="11" spans="2:15">
      <c r="B11" s="1" t="s">
        <v>10</v>
      </c>
      <c r="C11" s="3">
        <f>ROUND(C10,0)</f>
        <v>3</v>
      </c>
      <c r="E11" s="1" t="s">
        <v>10</v>
      </c>
      <c r="F11" s="3">
        <f>ROUND(F10,0)</f>
        <v>1</v>
      </c>
      <c r="H11" s="1" t="s">
        <v>10</v>
      </c>
      <c r="I11" s="3">
        <f>ROUND(I10,0)</f>
        <v>6</v>
      </c>
      <c r="K11" s="1" t="s">
        <v>10</v>
      </c>
      <c r="L11" s="3">
        <f>ROUND(L10,0)</f>
        <v>8</v>
      </c>
      <c r="N11" s="1" t="s">
        <v>10</v>
      </c>
      <c r="O11" s="3">
        <f>ROUND(O10,0)</f>
        <v>1</v>
      </c>
    </row>
    <row r="13" spans="2:15">
      <c r="B13" s="9" t="s">
        <v>11</v>
      </c>
      <c r="C13" s="9"/>
      <c r="E13" s="9" t="s">
        <v>11</v>
      </c>
      <c r="F13" s="9"/>
      <c r="H13" s="9" t="s">
        <v>11</v>
      </c>
      <c r="I13" s="9"/>
      <c r="K13" s="9" t="s">
        <v>11</v>
      </c>
      <c r="L13" s="9"/>
      <c r="N13" s="9" t="s">
        <v>11</v>
      </c>
      <c r="O13" s="9"/>
    </row>
    <row r="14" spans="2:15">
      <c r="B14" s="10">
        <v>6</v>
      </c>
      <c r="C14" s="10"/>
      <c r="E14" s="10">
        <v>4</v>
      </c>
      <c r="F14" s="10"/>
      <c r="H14" s="10">
        <v>6</v>
      </c>
      <c r="I14" s="10"/>
      <c r="K14" s="10">
        <v>10</v>
      </c>
      <c r="L14" s="10"/>
      <c r="N14" s="10">
        <v>0</v>
      </c>
      <c r="O14" s="10"/>
    </row>
    <row r="15" spans="2:15">
      <c r="B15" s="10">
        <v>0</v>
      </c>
      <c r="C15" s="10"/>
      <c r="E15" s="10">
        <v>6</v>
      </c>
      <c r="F15" s="10"/>
      <c r="H15" s="10">
        <v>5</v>
      </c>
      <c r="I15" s="10"/>
      <c r="K15" s="10">
        <v>8</v>
      </c>
      <c r="L15" s="10"/>
      <c r="N15" s="10">
        <v>8</v>
      </c>
      <c r="O15" s="10"/>
    </row>
    <row r="16" spans="2:15">
      <c r="B16" s="10">
        <v>4</v>
      </c>
      <c r="C16" s="10"/>
      <c r="E16" s="10">
        <v>5</v>
      </c>
      <c r="F16" s="10"/>
      <c r="H16" s="10">
        <v>4</v>
      </c>
      <c r="I16" s="10"/>
      <c r="K16" s="10">
        <v>10</v>
      </c>
      <c r="L16" s="10"/>
      <c r="N16" s="10">
        <v>7</v>
      </c>
      <c r="O16" s="10"/>
    </row>
    <row r="17" spans="2:15">
      <c r="B17" s="1" t="s">
        <v>7</v>
      </c>
      <c r="C17" s="2">
        <f>COUNT(B14:B16)</f>
        <v>3</v>
      </c>
      <c r="E17" s="1" t="s">
        <v>7</v>
      </c>
      <c r="F17" s="2">
        <f>COUNT(E14:E16)</f>
        <v>3</v>
      </c>
      <c r="H17" s="1" t="s">
        <v>7</v>
      </c>
      <c r="I17" s="2">
        <f>COUNT(H14:H16)</f>
        <v>3</v>
      </c>
      <c r="K17" s="1" t="s">
        <v>7</v>
      </c>
      <c r="L17" s="2">
        <f>COUNT(K14:K16)</f>
        <v>3</v>
      </c>
      <c r="N17" s="1" t="s">
        <v>7</v>
      </c>
      <c r="O17" s="2">
        <f>COUNT(N14:N16)</f>
        <v>3</v>
      </c>
    </row>
    <row r="18" spans="2:15">
      <c r="B18" s="1" t="s">
        <v>8</v>
      </c>
      <c r="C18" s="2">
        <f>SUM(B14:B16)</f>
        <v>10</v>
      </c>
      <c r="E18" s="1" t="s">
        <v>8</v>
      </c>
      <c r="F18" s="2">
        <f>SUM(E14:E16)</f>
        <v>15</v>
      </c>
      <c r="H18" s="1" t="s">
        <v>8</v>
      </c>
      <c r="I18" s="2">
        <f>SUM(H14:H16)</f>
        <v>15</v>
      </c>
      <c r="K18" s="1" t="s">
        <v>8</v>
      </c>
      <c r="L18" s="2">
        <f>SUM(K14:K16)</f>
        <v>28</v>
      </c>
      <c r="N18" s="1" t="s">
        <v>8</v>
      </c>
      <c r="O18" s="2">
        <f>SUM(N14:N16)</f>
        <v>15</v>
      </c>
    </row>
    <row r="19" spans="2:15">
      <c r="B19" s="1" t="s">
        <v>9</v>
      </c>
      <c r="C19" s="2">
        <f>C18/C17</f>
        <v>3.3333333333333335</v>
      </c>
      <c r="E19" s="1" t="s">
        <v>9</v>
      </c>
      <c r="F19" s="2">
        <f>F18/F17</f>
        <v>5</v>
      </c>
      <c r="H19" s="1" t="s">
        <v>9</v>
      </c>
      <c r="I19" s="2">
        <f>I18/I17</f>
        <v>5</v>
      </c>
      <c r="K19" s="1" t="s">
        <v>9</v>
      </c>
      <c r="L19" s="2">
        <f>L18/L17</f>
        <v>9.3333333333333339</v>
      </c>
      <c r="N19" s="1" t="s">
        <v>9</v>
      </c>
      <c r="O19" s="2">
        <f>O18/O17</f>
        <v>5</v>
      </c>
    </row>
    <row r="20" spans="2:15">
      <c r="B20" s="1" t="s">
        <v>10</v>
      </c>
      <c r="C20" s="3">
        <f>ROUND(C19,0)</f>
        <v>3</v>
      </c>
      <c r="E20" s="1" t="s">
        <v>10</v>
      </c>
      <c r="F20" s="3">
        <f>ROUND(F19,0)</f>
        <v>5</v>
      </c>
      <c r="H20" s="1" t="s">
        <v>10</v>
      </c>
      <c r="I20" s="3">
        <f>ROUND(I19,0)</f>
        <v>5</v>
      </c>
      <c r="K20" s="1" t="s">
        <v>10</v>
      </c>
      <c r="L20" s="3">
        <f>ROUND(L19,0)</f>
        <v>9</v>
      </c>
      <c r="N20" s="1" t="s">
        <v>10</v>
      </c>
      <c r="O20" s="3">
        <f>ROUND(O19,0)</f>
        <v>5</v>
      </c>
    </row>
    <row r="22" spans="2:15">
      <c r="B22" s="7" t="s">
        <v>12</v>
      </c>
      <c r="C22" s="7"/>
      <c r="D22" s="7"/>
      <c r="E22" s="7"/>
      <c r="F22" s="7"/>
    </row>
    <row r="23" spans="2:15" ht="270" customHeight="1">
      <c r="B23" s="4" t="s">
        <v>13</v>
      </c>
      <c r="C23" s="4" t="s">
        <v>14</v>
      </c>
      <c r="D23" s="4" t="s">
        <v>15</v>
      </c>
      <c r="E23" s="4" t="s">
        <v>16</v>
      </c>
      <c r="F23" s="4" t="s">
        <v>17</v>
      </c>
    </row>
    <row r="24" spans="2:15" ht="409.5">
      <c r="B24" s="4" t="s">
        <v>18</v>
      </c>
      <c r="C24" s="4" t="s">
        <v>19</v>
      </c>
      <c r="D24" s="4" t="s">
        <v>20</v>
      </c>
      <c r="E24" s="4" t="s">
        <v>21</v>
      </c>
      <c r="F24" s="4" t="s">
        <v>22</v>
      </c>
    </row>
  </sheetData>
  <mergeCells count="47">
    <mergeCell ref="B22:F22"/>
    <mergeCell ref="C1:M2"/>
    <mergeCell ref="N13:O13"/>
    <mergeCell ref="N14:O14"/>
    <mergeCell ref="N15:O15"/>
    <mergeCell ref="N16:O16"/>
    <mergeCell ref="K6:L6"/>
    <mergeCell ref="K5:L5"/>
    <mergeCell ref="B7:C7"/>
    <mergeCell ref="B6:C6"/>
    <mergeCell ref="N3:O3"/>
    <mergeCell ref="N4:O4"/>
    <mergeCell ref="N5:O5"/>
    <mergeCell ref="N6:O6"/>
    <mergeCell ref="N7:O7"/>
    <mergeCell ref="H15:I15"/>
    <mergeCell ref="H14:I14"/>
    <mergeCell ref="K16:L16"/>
    <mergeCell ref="K15:L15"/>
    <mergeCell ref="K14:L14"/>
    <mergeCell ref="K7:L7"/>
    <mergeCell ref="K3:L3"/>
    <mergeCell ref="K4:L4"/>
    <mergeCell ref="K13:L13"/>
    <mergeCell ref="B16:C16"/>
    <mergeCell ref="B15:C15"/>
    <mergeCell ref="B14:C14"/>
    <mergeCell ref="E16:F16"/>
    <mergeCell ref="E15:F15"/>
    <mergeCell ref="E14:F14"/>
    <mergeCell ref="H16:I16"/>
    <mergeCell ref="H3:I3"/>
    <mergeCell ref="H4:I4"/>
    <mergeCell ref="H13:I13"/>
    <mergeCell ref="H5:I5"/>
    <mergeCell ref="H6:I6"/>
    <mergeCell ref="H7:I7"/>
    <mergeCell ref="B3:C3"/>
    <mergeCell ref="B4:C4"/>
    <mergeCell ref="B13:C13"/>
    <mergeCell ref="E3:F3"/>
    <mergeCell ref="E4:F4"/>
    <mergeCell ref="E13:F13"/>
    <mergeCell ref="E5:F5"/>
    <mergeCell ref="E6:F6"/>
    <mergeCell ref="E7:F7"/>
    <mergeCell ref="B5:C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42"/>
  <sheetViews>
    <sheetView zoomScale="70" zoomScaleNormal="70" workbookViewId="0">
      <selection activeCell="D26" sqref="D26:D27"/>
    </sheetView>
  </sheetViews>
  <sheetFormatPr defaultRowHeight="14.25"/>
  <cols>
    <col min="1" max="1" width="11.5703125" style="5" customWidth="1"/>
    <col min="2" max="2" width="19.28515625" style="5" customWidth="1"/>
    <col min="3" max="3" width="20.5703125" style="5" customWidth="1"/>
    <col min="4" max="4" width="31.5703125" style="5" customWidth="1"/>
    <col min="5" max="5" width="23" style="5" customWidth="1"/>
    <col min="6" max="6" width="31.28515625" style="5" customWidth="1"/>
    <col min="7" max="16384" width="9.140625" style="5"/>
  </cols>
  <sheetData>
    <row r="1" spans="1:6" ht="20.25" thickBot="1">
      <c r="A1" s="14" t="s">
        <v>34</v>
      </c>
      <c r="B1" s="14"/>
      <c r="C1" s="14"/>
      <c r="D1" s="14"/>
      <c r="E1" s="14"/>
      <c r="F1" s="14"/>
    </row>
    <row r="2" spans="1:6" ht="18" thickTop="1" thickBot="1">
      <c r="A2" s="15" t="s">
        <v>35</v>
      </c>
      <c r="B2" s="15"/>
      <c r="C2" s="15"/>
      <c r="D2" s="15"/>
      <c r="E2" s="15"/>
      <c r="F2" s="15"/>
    </row>
    <row r="3" spans="1:6" ht="15" thickTop="1">
      <c r="A3" s="5" t="s">
        <v>25</v>
      </c>
      <c r="B3" s="5" t="s">
        <v>29</v>
      </c>
      <c r="C3" s="5" t="s">
        <v>30</v>
      </c>
      <c r="D3" s="5" t="s">
        <v>31</v>
      </c>
      <c r="E3" s="5" t="s">
        <v>32</v>
      </c>
      <c r="F3" s="5" t="s">
        <v>33</v>
      </c>
    </row>
    <row r="4" spans="1:6">
      <c r="A4" s="5" t="s">
        <v>23</v>
      </c>
      <c r="B4" s="5">
        <v>2</v>
      </c>
      <c r="C4" s="5">
        <v>3</v>
      </c>
      <c r="D4" s="5">
        <v>3</v>
      </c>
      <c r="E4" s="5">
        <v>0</v>
      </c>
      <c r="F4" s="5">
        <v>3</v>
      </c>
    </row>
    <row r="5" spans="1:6">
      <c r="A5" s="5" t="s">
        <v>24</v>
      </c>
      <c r="B5" s="5">
        <v>3.5</v>
      </c>
      <c r="C5" s="5">
        <v>3</v>
      </c>
      <c r="D5" s="5">
        <v>4</v>
      </c>
      <c r="E5" s="5">
        <v>2</v>
      </c>
      <c r="F5" s="5">
        <v>3.5</v>
      </c>
    </row>
    <row r="7" spans="1:6">
      <c r="A7" s="5" t="s">
        <v>37</v>
      </c>
      <c r="B7" s="5" t="s">
        <v>29</v>
      </c>
      <c r="C7" s="5" t="s">
        <v>30</v>
      </c>
      <c r="D7" s="5" t="s">
        <v>31</v>
      </c>
      <c r="E7" s="5" t="s">
        <v>32</v>
      </c>
      <c r="F7" s="5" t="s">
        <v>33</v>
      </c>
    </row>
    <row r="8" spans="1:6">
      <c r="A8" s="5" t="s">
        <v>27</v>
      </c>
      <c r="B8" s="5">
        <f>MIN(B4:B5)</f>
        <v>2</v>
      </c>
      <c r="C8" s="5">
        <f t="shared" ref="C8:F8" si="0">MIN(C4:C5)</f>
        <v>3</v>
      </c>
      <c r="D8" s="5">
        <f t="shared" si="0"/>
        <v>3</v>
      </c>
      <c r="E8" s="5">
        <f t="shared" si="0"/>
        <v>0</v>
      </c>
      <c r="F8" s="5">
        <f t="shared" si="0"/>
        <v>3</v>
      </c>
    </row>
    <row r="9" spans="1:6">
      <c r="A9" s="5" t="s">
        <v>9</v>
      </c>
      <c r="B9" s="5">
        <f>AVERAGE(B4:B5)</f>
        <v>2.75</v>
      </c>
      <c r="C9" s="5">
        <f>AVERAGE(C4:C5)</f>
        <v>3</v>
      </c>
      <c r="D9" s="5">
        <f>AVERAGE(D4:D5)</f>
        <v>3.5</v>
      </c>
      <c r="E9" s="5">
        <f>AVERAGE(E4:E5)</f>
        <v>1</v>
      </c>
      <c r="F9" s="5">
        <f>AVERAGE(F4:F5)</f>
        <v>3.25</v>
      </c>
    </row>
    <row r="10" spans="1:6">
      <c r="A10" s="5" t="s">
        <v>28</v>
      </c>
      <c r="B10" s="5">
        <f>MAX(B4:B5)</f>
        <v>3.5</v>
      </c>
      <c r="C10" s="5">
        <f t="shared" ref="C10:F10" si="1">MAX(C4:C5)</f>
        <v>3</v>
      </c>
      <c r="D10" s="5">
        <f t="shared" si="1"/>
        <v>4</v>
      </c>
      <c r="E10" s="5">
        <f t="shared" si="1"/>
        <v>2</v>
      </c>
      <c r="F10" s="5">
        <f t="shared" si="1"/>
        <v>3.5</v>
      </c>
    </row>
    <row r="12" spans="1:6" ht="17.25" thickBot="1">
      <c r="A12" s="15" t="s">
        <v>36</v>
      </c>
      <c r="B12" s="15"/>
      <c r="C12" s="15"/>
      <c r="D12" s="15"/>
      <c r="E12" s="15"/>
      <c r="F12" s="15"/>
    </row>
    <row r="13" spans="1:6" ht="15" thickTop="1">
      <c r="A13" s="5" t="s">
        <v>25</v>
      </c>
      <c r="B13" s="5" t="s">
        <v>29</v>
      </c>
      <c r="C13" s="5" t="s">
        <v>30</v>
      </c>
      <c r="D13" s="5" t="s">
        <v>31</v>
      </c>
      <c r="E13" s="5" t="s">
        <v>32</v>
      </c>
      <c r="F13" s="5" t="s">
        <v>33</v>
      </c>
    </row>
    <row r="14" spans="1:6">
      <c r="A14" s="5" t="s">
        <v>23</v>
      </c>
      <c r="B14" s="5">
        <v>4</v>
      </c>
      <c r="C14" s="5">
        <v>6</v>
      </c>
      <c r="D14" s="5">
        <v>4</v>
      </c>
      <c r="E14" s="5">
        <v>0</v>
      </c>
      <c r="F14" s="5">
        <v>10</v>
      </c>
    </row>
    <row r="15" spans="1:6">
      <c r="A15" s="5" t="s">
        <v>24</v>
      </c>
      <c r="B15" s="5">
        <v>10</v>
      </c>
      <c r="C15" s="5">
        <v>4</v>
      </c>
      <c r="D15" s="5">
        <v>5</v>
      </c>
      <c r="E15" s="5">
        <v>2</v>
      </c>
      <c r="F15" s="5">
        <v>10</v>
      </c>
    </row>
    <row r="16" spans="1:6">
      <c r="A16" s="5" t="s">
        <v>26</v>
      </c>
      <c r="B16" s="5">
        <v>6</v>
      </c>
      <c r="C16" s="5">
        <v>5</v>
      </c>
      <c r="D16" s="5">
        <v>6</v>
      </c>
      <c r="E16" s="5">
        <v>3</v>
      </c>
      <c r="F16" s="5">
        <v>10</v>
      </c>
    </row>
    <row r="18" spans="1:6">
      <c r="A18" s="5" t="s">
        <v>37</v>
      </c>
      <c r="B18" s="5" t="s">
        <v>29</v>
      </c>
      <c r="C18" s="5" t="s">
        <v>30</v>
      </c>
      <c r="D18" s="5" t="s">
        <v>31</v>
      </c>
      <c r="E18" s="5" t="s">
        <v>32</v>
      </c>
      <c r="F18" s="5" t="s">
        <v>33</v>
      </c>
    </row>
    <row r="19" spans="1:6">
      <c r="A19" s="5" t="s">
        <v>27</v>
      </c>
      <c r="B19" s="5">
        <f>MIN(B14:B16)</f>
        <v>4</v>
      </c>
      <c r="C19" s="5">
        <f t="shared" ref="C19:F19" si="2">MIN(C14:C16)</f>
        <v>4</v>
      </c>
      <c r="D19" s="5">
        <f t="shared" si="2"/>
        <v>4</v>
      </c>
      <c r="E19" s="5">
        <f t="shared" si="2"/>
        <v>0</v>
      </c>
      <c r="F19" s="5">
        <f t="shared" si="2"/>
        <v>10</v>
      </c>
    </row>
    <row r="20" spans="1:6">
      <c r="A20" s="5" t="s">
        <v>9</v>
      </c>
      <c r="B20" s="5">
        <f>AVERAGE(B14:B16)</f>
        <v>6.666666666666667</v>
      </c>
      <c r="C20" s="5">
        <f>AVERAGE(C14:C16)</f>
        <v>5</v>
      </c>
      <c r="D20" s="5">
        <f>AVERAGE(D14:D16)</f>
        <v>5</v>
      </c>
      <c r="E20" s="5">
        <f>AVERAGE(E14:E16)</f>
        <v>1.6666666666666667</v>
      </c>
      <c r="F20" s="5">
        <f>AVERAGE(F14:F16)</f>
        <v>10</v>
      </c>
    </row>
    <row r="21" spans="1:6">
      <c r="A21" s="5" t="s">
        <v>28</v>
      </c>
      <c r="B21" s="5">
        <f>MAX(B14:B16)</f>
        <v>10</v>
      </c>
      <c r="C21" s="5">
        <f t="shared" ref="C21:F21" si="3">MAX(C14:C16)</f>
        <v>6</v>
      </c>
      <c r="D21" s="5">
        <f t="shared" si="3"/>
        <v>6</v>
      </c>
      <c r="E21" s="5">
        <f t="shared" si="3"/>
        <v>3</v>
      </c>
      <c r="F21" s="5">
        <f t="shared" si="3"/>
        <v>10</v>
      </c>
    </row>
    <row r="23" spans="1:6">
      <c r="A23" s="5" t="s">
        <v>40</v>
      </c>
      <c r="B23" s="5" t="s">
        <v>38</v>
      </c>
      <c r="C23" s="5" t="s">
        <v>39</v>
      </c>
    </row>
    <row r="24" spans="1:6">
      <c r="A24" s="5" t="s">
        <v>29</v>
      </c>
      <c r="B24" s="5">
        <f>B20</f>
        <v>6.666666666666667</v>
      </c>
      <c r="C24" s="5">
        <f>B9</f>
        <v>2.75</v>
      </c>
    </row>
    <row r="25" spans="1:6">
      <c r="A25" s="5" t="s">
        <v>30</v>
      </c>
      <c r="B25" s="5">
        <f>C20</f>
        <v>5</v>
      </c>
      <c r="C25" s="5">
        <f>C9</f>
        <v>3</v>
      </c>
    </row>
    <row r="26" spans="1:6">
      <c r="A26" s="5" t="s">
        <v>31</v>
      </c>
      <c r="B26" s="5">
        <f>D20</f>
        <v>5</v>
      </c>
      <c r="C26" s="5">
        <f>D9</f>
        <v>3.5</v>
      </c>
    </row>
    <row r="27" spans="1:6">
      <c r="A27" s="5" t="s">
        <v>32</v>
      </c>
      <c r="B27" s="5">
        <f>E20</f>
        <v>1.6666666666666667</v>
      </c>
      <c r="C27" s="5">
        <f>E9</f>
        <v>1</v>
      </c>
    </row>
    <row r="28" spans="1:6">
      <c r="A28" s="5" t="s">
        <v>33</v>
      </c>
      <c r="B28" s="5">
        <f>F20</f>
        <v>10</v>
      </c>
      <c r="C28" s="5">
        <f>F9</f>
        <v>3.25</v>
      </c>
    </row>
    <row r="30" spans="1:6" ht="71.25">
      <c r="A30" s="5" t="s">
        <v>37</v>
      </c>
      <c r="B30" s="6" t="s">
        <v>42</v>
      </c>
      <c r="C30" s="6" t="s">
        <v>41</v>
      </c>
      <c r="D30" s="6" t="s">
        <v>43</v>
      </c>
      <c r="E30" s="6" t="s">
        <v>44</v>
      </c>
      <c r="F30" s="6" t="s">
        <v>45</v>
      </c>
    </row>
    <row r="31" spans="1:6">
      <c r="A31" s="5" t="s">
        <v>27</v>
      </c>
      <c r="B31" s="5">
        <f>MIN(Table2[Test1])</f>
        <v>2</v>
      </c>
      <c r="C31" s="5">
        <f>MIN(Table2[Test2])</f>
        <v>3</v>
      </c>
      <c r="D31" s="5">
        <f xml:space="preserve"> MIN(Table2[Test3])</f>
        <v>3</v>
      </c>
      <c r="E31" s="5">
        <f>MIN(Table2[Test4])</f>
        <v>0</v>
      </c>
      <c r="F31" s="5">
        <f>MIN(Table2[Test5])</f>
        <v>3</v>
      </c>
    </row>
    <row r="32" spans="1:6">
      <c r="A32" s="5" t="s">
        <v>46</v>
      </c>
      <c r="B32" s="5">
        <f>QUARTILE(Table2[Test1],1)</f>
        <v>2.375</v>
      </c>
      <c r="C32" s="5">
        <f>QUARTILE(Table2[Test2],1)</f>
        <v>3</v>
      </c>
      <c r="D32" s="5">
        <f>QUARTILE(Table2[Test3],1)</f>
        <v>3.25</v>
      </c>
      <c r="E32" s="5">
        <f>QUARTILE(Table2[Test4],1)</f>
        <v>0.5</v>
      </c>
      <c r="F32" s="5">
        <f>QUARTILE(Table2[Test5],1)</f>
        <v>3.125</v>
      </c>
    </row>
    <row r="33" spans="1:6">
      <c r="A33" s="5" t="s">
        <v>48</v>
      </c>
      <c r="B33" s="5">
        <f>QUARTILE(Table2[Test1],2)</f>
        <v>2.75</v>
      </c>
      <c r="C33" s="5">
        <f>QUARTILE(Table2[Test2],2)</f>
        <v>3</v>
      </c>
      <c r="D33" s="5">
        <f>QUARTILE(Table2[Test3],2)</f>
        <v>3.5</v>
      </c>
      <c r="E33" s="5">
        <f>QUARTILE(Table2[Test4],2)</f>
        <v>1</v>
      </c>
      <c r="F33" s="5">
        <f>QUARTILE(Table2[Test5],2)</f>
        <v>3.25</v>
      </c>
    </row>
    <row r="34" spans="1:6">
      <c r="A34" s="5" t="s">
        <v>47</v>
      </c>
      <c r="B34" s="5">
        <f>QUARTILE(Table2[Test1],3)</f>
        <v>3.125</v>
      </c>
      <c r="C34" s="5">
        <f>QUARTILE(Table2[Test2],3)</f>
        <v>3</v>
      </c>
      <c r="D34" s="5">
        <f>QUARTILE(Table2[Test3],3)</f>
        <v>3.75</v>
      </c>
      <c r="E34" s="5">
        <f>QUARTILE(Table2[Test4],3)</f>
        <v>1.5</v>
      </c>
      <c r="F34" s="5">
        <f>QUARTILE(Table2[Test5],3)</f>
        <v>3.375</v>
      </c>
    </row>
    <row r="35" spans="1:6">
      <c r="A35" s="5" t="s">
        <v>28</v>
      </c>
      <c r="B35" s="5">
        <f>MAX(Table2[Test1])</f>
        <v>3.5</v>
      </c>
      <c r="C35" s="5">
        <f>MAX(Table2[Test2])</f>
        <v>3</v>
      </c>
      <c r="D35" s="5">
        <f>MAX(Table2[Test3])</f>
        <v>4</v>
      </c>
      <c r="E35" s="5">
        <f>MAX(Table2[Test4])</f>
        <v>2</v>
      </c>
      <c r="F35" s="5">
        <f>MAX(Table2[Test5])</f>
        <v>3.5</v>
      </c>
    </row>
    <row r="37" spans="1:6" ht="71.25">
      <c r="A37" s="5" t="s">
        <v>37</v>
      </c>
      <c r="B37" s="6" t="s">
        <v>42</v>
      </c>
      <c r="C37" s="6" t="s">
        <v>41</v>
      </c>
      <c r="D37" s="6" t="s">
        <v>43</v>
      </c>
      <c r="E37" s="6" t="s">
        <v>44</v>
      </c>
      <c r="F37" s="6" t="s">
        <v>45</v>
      </c>
    </row>
    <row r="38" spans="1:6">
      <c r="A38" s="5" t="s">
        <v>27</v>
      </c>
      <c r="B38" s="5">
        <v>4</v>
      </c>
      <c r="C38" s="5">
        <v>4</v>
      </c>
      <c r="D38" s="5">
        <v>4</v>
      </c>
      <c r="E38" s="5">
        <v>0</v>
      </c>
      <c r="F38" s="5">
        <v>10</v>
      </c>
    </row>
    <row r="39" spans="1:6">
      <c r="A39" s="5" t="s">
        <v>46</v>
      </c>
      <c r="B39" s="5">
        <v>5</v>
      </c>
      <c r="C39" s="5">
        <v>4.5</v>
      </c>
      <c r="D39" s="5">
        <v>4.5</v>
      </c>
      <c r="E39" s="5">
        <v>1</v>
      </c>
      <c r="F39" s="5">
        <v>10</v>
      </c>
    </row>
    <row r="40" spans="1:6">
      <c r="A40" s="5" t="s">
        <v>48</v>
      </c>
      <c r="B40" s="5">
        <v>6.6666699999999999</v>
      </c>
      <c r="C40" s="5">
        <v>5</v>
      </c>
      <c r="D40" s="5">
        <v>5</v>
      </c>
      <c r="E40" s="5">
        <v>1.6666700000000001</v>
      </c>
      <c r="F40" s="5">
        <v>10</v>
      </c>
    </row>
    <row r="41" spans="1:6">
      <c r="A41" s="5" t="s">
        <v>47</v>
      </c>
      <c r="B41" s="5">
        <v>8</v>
      </c>
      <c r="C41" s="5">
        <v>5.5</v>
      </c>
      <c r="D41" s="5">
        <v>5.5</v>
      </c>
      <c r="E41" s="5">
        <v>2.5</v>
      </c>
      <c r="F41" s="5">
        <v>10</v>
      </c>
    </row>
    <row r="42" spans="1:6">
      <c r="A42" s="5" t="s">
        <v>28</v>
      </c>
      <c r="B42" s="5">
        <v>10</v>
      </c>
      <c r="C42" s="5">
        <v>6</v>
      </c>
      <c r="D42" s="5">
        <v>6</v>
      </c>
      <c r="E42" s="5">
        <v>3</v>
      </c>
      <c r="F42" s="5">
        <v>10</v>
      </c>
    </row>
  </sheetData>
  <mergeCells count="3">
    <mergeCell ref="A1:F1"/>
    <mergeCell ref="A12:F12"/>
    <mergeCell ref="A2:F2"/>
  </mergeCells>
  <pageMargins left="0.7" right="0.7" top="0.75" bottom="0.75" header="0.3" footer="0.3"/>
  <pageSetup paperSize="9" orientation="portrait" horizontalDpi="1200" verticalDpi="1200" r:id="rId1"/>
  <drawing r:id="rId2"/>
  <tableParts count="7">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Overview</vt:lpstr>
      <vt:lpstr>Satisfaction between Age Groups</vt:lpstr>
      <vt:lpstr>Sheet3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Ahmad</dc:creator>
  <cp:lastModifiedBy>Ibrahim Ahmad</cp:lastModifiedBy>
  <cp:revision/>
  <dcterms:created xsi:type="dcterms:W3CDTF">2023-04-08T11:10:27Z</dcterms:created>
  <dcterms:modified xsi:type="dcterms:W3CDTF">2023-05-07T15:00:03Z</dcterms:modified>
</cp:coreProperties>
</file>