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210ethan.github.io/research/media/phones/"/>
    </mc:Choice>
  </mc:AlternateContent>
  <xr:revisionPtr revIDLastSave="0" documentId="13_ncr:1_{7A7AD86C-7E96-6245-9620-EE5C83DA908B}" xr6:coauthVersionLast="47" xr6:coauthVersionMax="47" xr10:uidLastSave="{00000000-0000-0000-0000-000000000000}"/>
  <bookViews>
    <workbookView xWindow="25600" yWindow="-12300" windowWidth="25600" windowHeight="28300" xr2:uid="{BF12AA00-682D-A043-BEEC-B57668EA4ED7}"/>
  </bookViews>
  <sheets>
    <sheet name="ph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I36" i="1"/>
  <c r="I35" i="1"/>
  <c r="I33" i="1"/>
  <c r="I32" i="1"/>
  <c r="I6" i="1"/>
  <c r="I5" i="1"/>
  <c r="I3" i="1"/>
  <c r="I2" i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31" i="1"/>
  <c r="F3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I40" i="1" l="1"/>
  <c r="I39" i="1"/>
  <c r="I4" i="1"/>
  <c r="I37" i="1"/>
  <c r="I7" i="1"/>
  <c r="I34" i="1"/>
</calcChain>
</file>

<file path=xl/sharedStrings.xml><?xml version="1.0" encoding="utf-8"?>
<sst xmlns="http://schemas.openxmlformats.org/spreadsheetml/2006/main" count="171" uniqueCount="47">
  <si>
    <t>Name</t>
  </si>
  <si>
    <t>Prediction (1 = 1 iPhone)</t>
  </si>
  <si>
    <t>Actual (1 = iPhone)</t>
  </si>
  <si>
    <t>Gender</t>
  </si>
  <si>
    <t>M</t>
  </si>
  <si>
    <t>F</t>
  </si>
  <si>
    <t>JT</t>
  </si>
  <si>
    <t>Me</t>
  </si>
  <si>
    <t>Ee</t>
  </si>
  <si>
    <t>Ke</t>
  </si>
  <si>
    <t>Pe</t>
  </si>
  <si>
    <t>BW</t>
  </si>
  <si>
    <t>DR</t>
  </si>
  <si>
    <t>Ce</t>
  </si>
  <si>
    <t>ZM</t>
  </si>
  <si>
    <t>Ae</t>
  </si>
  <si>
    <t>BT</t>
  </si>
  <si>
    <t>Te</t>
  </si>
  <si>
    <t>SF</t>
  </si>
  <si>
    <t>MC</t>
  </si>
  <si>
    <t>Ne</t>
  </si>
  <si>
    <t>He</t>
  </si>
  <si>
    <t>Se</t>
  </si>
  <si>
    <t>Ge</t>
  </si>
  <si>
    <t>Be</t>
  </si>
  <si>
    <t>Le</t>
  </si>
  <si>
    <t>EC</t>
  </si>
  <si>
    <t>Fe</t>
  </si>
  <si>
    <t>ED</t>
  </si>
  <si>
    <t>Na</t>
  </si>
  <si>
    <t>PI</t>
  </si>
  <si>
    <t>AI</t>
  </si>
  <si>
    <t>Re</t>
  </si>
  <si>
    <t>CI</t>
  </si>
  <si>
    <t>Je</t>
  </si>
  <si>
    <t>AX</t>
  </si>
  <si>
    <t>Success?</t>
  </si>
  <si>
    <t>Brier Score</t>
  </si>
  <si>
    <t>N/A</t>
  </si>
  <si>
    <t>Statistics</t>
  </si>
  <si>
    <t>Number of women</t>
  </si>
  <si>
    <t>With iphones</t>
  </si>
  <si>
    <t>How often I was right about them having iPhones (%)</t>
  </si>
  <si>
    <t>Brier score</t>
  </si>
  <si>
    <t>Brier score without participant Te</t>
  </si>
  <si>
    <t>Number of men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</si>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</sst>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310745</xdr:colOff>
      <xdr:row>46</xdr:row>
      <xdr:rowOff>135105</xdr:rowOff>
    </xdr:from>
    <xdr:to>
      <xdr:col>7</xdr:col>
      <xdr:colOff>3612745</xdr:colOff>
      <xdr:row>51</xdr:row>
      <xdr:rowOff>58094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886060-D8D3-1049-AE50-9C447BE4E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979" y="12200105"/>
          <a:ext cx="330200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0EBC-DE9F-F846-B902-9514A8F5A216}">
  <dimension ref="A1:I60"/>
  <sheetViews>
    <sheetView tabSelected="1" topLeftCell="A9" zoomScale="94" workbookViewId="0">
      <selection activeCell="H14" sqref="H14"/>
    </sheetView>
  </sheetViews>
  <sheetFormatPr baseColWidth="10" defaultRowHeight="19" x14ac:dyDescent="0.25"/>
  <cols>
    <col min="1" max="1" width="26.33203125" style="1" customWidth="1"/>
    <col min="2" max="2" width="25.33203125" style="1" bestFit="1" customWidth="1"/>
    <col min="3" max="3" width="19.5" style="1" bestFit="1" customWidth="1"/>
    <col min="4" max="4" width="9.83203125" style="1" bestFit="1" customWidth="1"/>
    <col min="5" max="5" width="8.5" style="1" bestFit="1" customWidth="1"/>
    <col min="6" max="6" width="11.83203125" style="1" bestFit="1" customWidth="1"/>
    <col min="7" max="7" width="10.83203125" style="1"/>
    <col min="8" max="8" width="52" style="1" bestFit="1" customWidth="1"/>
    <col min="9" max="16384" width="10.83203125" style="1"/>
  </cols>
  <sheetData>
    <row r="1" spans="1:9" ht="20" x14ac:dyDescent="0.25">
      <c r="A1" s="5" t="s">
        <v>0</v>
      </c>
      <c r="B1" s="5" t="s">
        <v>1</v>
      </c>
      <c r="C1" s="5" t="s">
        <v>2</v>
      </c>
      <c r="D1" s="5" t="s">
        <v>36</v>
      </c>
      <c r="E1" s="5" t="s">
        <v>3</v>
      </c>
      <c r="F1" s="6" t="s">
        <v>37</v>
      </c>
      <c r="G1" s="2"/>
      <c r="H1" s="7" t="s">
        <v>39</v>
      </c>
      <c r="I1" s="7" t="s">
        <v>46</v>
      </c>
    </row>
    <row r="2" spans="1:9" ht="20" x14ac:dyDescent="0.25">
      <c r="A2" s="3" t="s">
        <v>6</v>
      </c>
      <c r="B2" s="3">
        <v>0</v>
      </c>
      <c r="C2" s="3">
        <v>0</v>
      </c>
      <c r="D2" s="3">
        <f>IF(B2=C2,1,0)</f>
        <v>1</v>
      </c>
      <c r="E2" s="3" t="s">
        <v>4</v>
      </c>
      <c r="F2" s="4" t="s">
        <v>38</v>
      </c>
      <c r="G2" s="2"/>
      <c r="H2" s="1" t="s">
        <v>40</v>
      </c>
      <c r="I2" s="1">
        <f>COUNTIF(E2:E30,"F")</f>
        <v>23</v>
      </c>
    </row>
    <row r="3" spans="1:9" ht="20" x14ac:dyDescent="0.25">
      <c r="A3" s="3" t="s">
        <v>7</v>
      </c>
      <c r="B3" s="3">
        <v>1</v>
      </c>
      <c r="C3" s="3">
        <v>1</v>
      </c>
      <c r="D3" s="3">
        <f t="shared" ref="D3:D30" si="0">IF(B3=C3,1,0)</f>
        <v>1</v>
      </c>
      <c r="E3" s="3" t="s">
        <v>5</v>
      </c>
      <c r="F3" s="4" t="s">
        <v>38</v>
      </c>
      <c r="G3" s="2"/>
      <c r="H3" s="1" t="s">
        <v>41</v>
      </c>
      <c r="I3" s="1">
        <f>COUNTIFS(E2:E30,"F",C2:C30,1)</f>
        <v>20</v>
      </c>
    </row>
    <row r="4" spans="1:9" ht="20" x14ac:dyDescent="0.25">
      <c r="A4" s="3" t="s">
        <v>7</v>
      </c>
      <c r="B4" s="3">
        <v>1</v>
      </c>
      <c r="C4" s="3">
        <v>1</v>
      </c>
      <c r="D4" s="3">
        <f t="shared" si="0"/>
        <v>1</v>
      </c>
      <c r="E4" s="3" t="s">
        <v>5</v>
      </c>
      <c r="F4" s="4" t="s">
        <v>38</v>
      </c>
      <c r="G4" s="2"/>
      <c r="H4" s="1" t="s">
        <v>42</v>
      </c>
      <c r="I4" s="1">
        <f>(COUNTIFS(E2:E30,"F",C2:C30,1,D2:D30,1)/I3)*100</f>
        <v>95</v>
      </c>
    </row>
    <row r="5" spans="1:9" ht="20" x14ac:dyDescent="0.25">
      <c r="A5" s="3" t="s">
        <v>8</v>
      </c>
      <c r="B5" s="3">
        <v>1</v>
      </c>
      <c r="C5" s="3">
        <v>1</v>
      </c>
      <c r="D5" s="3">
        <f t="shared" si="0"/>
        <v>1</v>
      </c>
      <c r="E5" s="3" t="s">
        <v>5</v>
      </c>
      <c r="F5" s="4" t="s">
        <v>38</v>
      </c>
      <c r="G5" s="2"/>
      <c r="H5" s="1" t="s">
        <v>45</v>
      </c>
      <c r="I5" s="1">
        <f>COUNTIF(E2:E30,"M")</f>
        <v>6</v>
      </c>
    </row>
    <row r="6" spans="1:9" ht="20" x14ac:dyDescent="0.25">
      <c r="A6" s="3" t="s">
        <v>9</v>
      </c>
      <c r="B6" s="3">
        <v>1</v>
      </c>
      <c r="C6" s="3">
        <v>1</v>
      </c>
      <c r="D6" s="3">
        <f t="shared" si="0"/>
        <v>1</v>
      </c>
      <c r="E6" s="3" t="s">
        <v>5</v>
      </c>
      <c r="F6" s="4" t="s">
        <v>38</v>
      </c>
      <c r="G6" s="2"/>
      <c r="H6" s="1" t="s">
        <v>41</v>
      </c>
      <c r="I6" s="1">
        <f>COUNTIFS(E2:E30,"M",C2:C30,1)</f>
        <v>2</v>
      </c>
    </row>
    <row r="7" spans="1:9" ht="20" x14ac:dyDescent="0.25">
      <c r="A7" s="3" t="s">
        <v>10</v>
      </c>
      <c r="B7" s="3">
        <v>1</v>
      </c>
      <c r="C7" s="3">
        <v>1</v>
      </c>
      <c r="D7" s="3">
        <f t="shared" si="0"/>
        <v>1</v>
      </c>
      <c r="E7" s="3" t="s">
        <v>5</v>
      </c>
      <c r="F7" s="4" t="s">
        <v>38</v>
      </c>
      <c r="G7" s="2"/>
      <c r="H7" s="1" t="s">
        <v>42</v>
      </c>
      <c r="I7" s="1">
        <f>(COUNTIFS(E2:E30,"M",C2:C30,1,D2:D30,1)/I6)*100</f>
        <v>0</v>
      </c>
    </row>
    <row r="8" spans="1:9" ht="20" x14ac:dyDescent="0.25">
      <c r="A8" s="3" t="s">
        <v>8</v>
      </c>
      <c r="B8" s="3">
        <v>1</v>
      </c>
      <c r="C8" s="3">
        <v>1</v>
      </c>
      <c r="D8" s="3">
        <f t="shared" si="0"/>
        <v>1</v>
      </c>
      <c r="E8" s="3" t="s">
        <v>5</v>
      </c>
      <c r="F8" s="4" t="s">
        <v>38</v>
      </c>
      <c r="G8" s="2"/>
    </row>
    <row r="9" spans="1:9" ht="20" x14ac:dyDescent="0.25">
      <c r="A9" s="3" t="s">
        <v>11</v>
      </c>
      <c r="B9" s="3">
        <v>0</v>
      </c>
      <c r="C9" s="3">
        <v>0</v>
      </c>
      <c r="D9" s="3">
        <f t="shared" si="0"/>
        <v>1</v>
      </c>
      <c r="E9" s="3" t="s">
        <v>4</v>
      </c>
      <c r="F9" s="4" t="s">
        <v>38</v>
      </c>
      <c r="G9" s="2"/>
      <c r="H9" s="1">
        <f>COUNTIFS(D2:D60,1,E2:E60,"M")</f>
        <v>8</v>
      </c>
    </row>
    <row r="10" spans="1:9" ht="20" x14ac:dyDescent="0.25">
      <c r="A10" s="3" t="s">
        <v>12</v>
      </c>
      <c r="B10" s="3">
        <v>0</v>
      </c>
      <c r="C10" s="3">
        <v>0</v>
      </c>
      <c r="D10" s="3">
        <f t="shared" si="0"/>
        <v>1</v>
      </c>
      <c r="E10" s="3" t="s">
        <v>4</v>
      </c>
      <c r="F10" s="4" t="s">
        <v>38</v>
      </c>
      <c r="G10" s="2"/>
      <c r="H10" s="1">
        <f>COUNTIFS(C2:C60,0,D2:D60,1)</f>
        <v>6</v>
      </c>
    </row>
    <row r="11" spans="1:9" ht="20" x14ac:dyDescent="0.25">
      <c r="A11" s="3" t="s">
        <v>13</v>
      </c>
      <c r="B11" s="3">
        <v>1</v>
      </c>
      <c r="C11" s="3">
        <v>1</v>
      </c>
      <c r="D11" s="3">
        <f t="shared" si="0"/>
        <v>1</v>
      </c>
      <c r="E11" s="3" t="s">
        <v>5</v>
      </c>
      <c r="F11" s="4" t="s">
        <v>38</v>
      </c>
      <c r="G11" s="2"/>
      <c r="H11" s="1">
        <f>COUNTIF(C2:C60,0)</f>
        <v>9</v>
      </c>
    </row>
    <row r="12" spans="1:9" ht="20" x14ac:dyDescent="0.25">
      <c r="A12" s="3" t="s">
        <v>13</v>
      </c>
      <c r="B12" s="3">
        <v>1</v>
      </c>
      <c r="C12" s="3">
        <v>1</v>
      </c>
      <c r="D12" s="3">
        <f t="shared" si="0"/>
        <v>1</v>
      </c>
      <c r="E12" s="3" t="s">
        <v>5</v>
      </c>
      <c r="F12" s="4" t="s">
        <v>38</v>
      </c>
      <c r="G12" s="2"/>
      <c r="H12" s="1">
        <f>COUNTIFS(C2:C60,1,D2:D60,1)</f>
        <v>45</v>
      </c>
    </row>
    <row r="13" spans="1:9" ht="20" x14ac:dyDescent="0.25">
      <c r="A13" s="3" t="s">
        <v>14</v>
      </c>
      <c r="B13" s="3">
        <v>0</v>
      </c>
      <c r="C13" s="3">
        <v>0</v>
      </c>
      <c r="D13" s="3">
        <f t="shared" si="0"/>
        <v>1</v>
      </c>
      <c r="E13" s="3" t="s">
        <v>5</v>
      </c>
      <c r="F13" s="4" t="s">
        <v>38</v>
      </c>
      <c r="G13" s="2"/>
      <c r="H13" s="1">
        <f>COUNTIF(C2:C60,1)</f>
        <v>50</v>
      </c>
    </row>
    <row r="14" spans="1:9" ht="20" x14ac:dyDescent="0.25">
      <c r="A14" s="3" t="s">
        <v>15</v>
      </c>
      <c r="B14" s="3">
        <v>1</v>
      </c>
      <c r="C14" s="3">
        <v>0</v>
      </c>
      <c r="D14" s="3">
        <f t="shared" si="0"/>
        <v>0</v>
      </c>
      <c r="E14" s="3" t="s">
        <v>5</v>
      </c>
      <c r="F14" s="4" t="s">
        <v>38</v>
      </c>
      <c r="G14" s="2"/>
    </row>
    <row r="15" spans="1:9" ht="20" x14ac:dyDescent="0.25">
      <c r="A15" s="3" t="s">
        <v>16</v>
      </c>
      <c r="B15" s="3">
        <v>0</v>
      </c>
      <c r="C15" s="3">
        <v>1</v>
      </c>
      <c r="D15" s="3">
        <f t="shared" si="0"/>
        <v>0</v>
      </c>
      <c r="E15" s="3" t="s">
        <v>5</v>
      </c>
      <c r="F15" s="4" t="s">
        <v>38</v>
      </c>
      <c r="G15" s="2"/>
    </row>
    <row r="16" spans="1:9" ht="20" x14ac:dyDescent="0.25">
      <c r="A16" s="3" t="s">
        <v>15</v>
      </c>
      <c r="B16" s="3">
        <v>1</v>
      </c>
      <c r="C16" s="3">
        <v>1</v>
      </c>
      <c r="D16" s="3">
        <f t="shared" si="0"/>
        <v>1</v>
      </c>
      <c r="E16" s="3" t="s">
        <v>5</v>
      </c>
      <c r="F16" s="4" t="s">
        <v>38</v>
      </c>
      <c r="G16" s="2"/>
    </row>
    <row r="17" spans="1:9" ht="20" x14ac:dyDescent="0.25">
      <c r="A17" s="3" t="s">
        <v>17</v>
      </c>
      <c r="B17" s="3">
        <v>1</v>
      </c>
      <c r="C17" s="3">
        <v>1</v>
      </c>
      <c r="D17" s="3">
        <f t="shared" si="0"/>
        <v>1</v>
      </c>
      <c r="E17" s="3" t="s">
        <v>5</v>
      </c>
      <c r="F17" s="4" t="s">
        <v>38</v>
      </c>
      <c r="G17" s="2"/>
    </row>
    <row r="18" spans="1:9" ht="20" x14ac:dyDescent="0.25">
      <c r="A18" s="3" t="s">
        <v>18</v>
      </c>
      <c r="B18" s="3">
        <v>0</v>
      </c>
      <c r="C18" s="3">
        <v>0</v>
      </c>
      <c r="D18" s="3">
        <f t="shared" si="0"/>
        <v>1</v>
      </c>
      <c r="E18" s="3" t="s">
        <v>4</v>
      </c>
      <c r="F18" s="4" t="s">
        <v>38</v>
      </c>
      <c r="G18" s="2"/>
    </row>
    <row r="19" spans="1:9" ht="20" x14ac:dyDescent="0.25">
      <c r="A19" s="3" t="s">
        <v>19</v>
      </c>
      <c r="B19" s="3">
        <v>0</v>
      </c>
      <c r="C19" s="3">
        <v>1</v>
      </c>
      <c r="D19" s="3">
        <f t="shared" si="0"/>
        <v>0</v>
      </c>
      <c r="E19" s="3" t="s">
        <v>4</v>
      </c>
      <c r="F19" s="4" t="s">
        <v>38</v>
      </c>
      <c r="G19" s="2"/>
    </row>
    <row r="20" spans="1:9" ht="20" x14ac:dyDescent="0.25">
      <c r="A20" s="3" t="s">
        <v>20</v>
      </c>
      <c r="B20" s="3">
        <v>1</v>
      </c>
      <c r="C20" s="3">
        <v>1</v>
      </c>
      <c r="D20" s="3">
        <f t="shared" si="0"/>
        <v>1</v>
      </c>
      <c r="E20" s="3" t="s">
        <v>5</v>
      </c>
      <c r="F20" s="4" t="s">
        <v>38</v>
      </c>
      <c r="G20" s="2"/>
    </row>
    <row r="21" spans="1:9" ht="20" x14ac:dyDescent="0.25">
      <c r="A21" s="3" t="s">
        <v>21</v>
      </c>
      <c r="B21" s="3">
        <v>1</v>
      </c>
      <c r="C21" s="3">
        <v>0</v>
      </c>
      <c r="D21" s="3">
        <f t="shared" si="0"/>
        <v>0</v>
      </c>
      <c r="E21" s="3" t="s">
        <v>5</v>
      </c>
      <c r="F21" s="4" t="s">
        <v>38</v>
      </c>
      <c r="G21" s="2"/>
    </row>
    <row r="22" spans="1:9" ht="20" x14ac:dyDescent="0.25">
      <c r="A22" s="3" t="s">
        <v>9</v>
      </c>
      <c r="B22" s="3">
        <v>1</v>
      </c>
      <c r="C22" s="3">
        <v>1</v>
      </c>
      <c r="D22" s="3">
        <f t="shared" si="0"/>
        <v>1</v>
      </c>
      <c r="E22" s="3" t="s">
        <v>5</v>
      </c>
      <c r="F22" s="4" t="s">
        <v>38</v>
      </c>
      <c r="G22" s="2"/>
    </row>
    <row r="23" spans="1:9" ht="20" x14ac:dyDescent="0.25">
      <c r="A23" s="3" t="s">
        <v>9</v>
      </c>
      <c r="B23" s="3">
        <v>1</v>
      </c>
      <c r="C23" s="3">
        <v>1</v>
      </c>
      <c r="D23" s="3">
        <f t="shared" si="0"/>
        <v>1</v>
      </c>
      <c r="E23" s="3" t="s">
        <v>5</v>
      </c>
      <c r="F23" s="4" t="s">
        <v>38</v>
      </c>
      <c r="G23" s="2"/>
    </row>
    <row r="24" spans="1:9" ht="20" x14ac:dyDescent="0.25">
      <c r="A24" s="3" t="s">
        <v>7</v>
      </c>
      <c r="B24" s="3">
        <v>1</v>
      </c>
      <c r="C24" s="3">
        <v>1</v>
      </c>
      <c r="D24" s="3">
        <f t="shared" si="0"/>
        <v>1</v>
      </c>
      <c r="E24" s="3" t="s">
        <v>5</v>
      </c>
      <c r="F24" s="4" t="s">
        <v>38</v>
      </c>
      <c r="G24" s="2"/>
    </row>
    <row r="25" spans="1:9" ht="20" x14ac:dyDescent="0.25">
      <c r="A25" s="3" t="s">
        <v>22</v>
      </c>
      <c r="B25" s="3">
        <v>1</v>
      </c>
      <c r="C25" s="3">
        <v>1</v>
      </c>
      <c r="D25" s="3">
        <f t="shared" si="0"/>
        <v>1</v>
      </c>
      <c r="E25" s="3" t="s">
        <v>5</v>
      </c>
      <c r="F25" s="4" t="s">
        <v>38</v>
      </c>
      <c r="G25" s="2"/>
    </row>
    <row r="26" spans="1:9" ht="20" x14ac:dyDescent="0.25">
      <c r="A26" s="3" t="s">
        <v>23</v>
      </c>
      <c r="B26" s="3">
        <v>1</v>
      </c>
      <c r="C26" s="3">
        <v>1</v>
      </c>
      <c r="D26" s="3">
        <f t="shared" si="0"/>
        <v>1</v>
      </c>
      <c r="E26" s="3" t="s">
        <v>5</v>
      </c>
      <c r="F26" s="4" t="s">
        <v>38</v>
      </c>
      <c r="G26" s="2"/>
    </row>
    <row r="27" spans="1:9" ht="20" x14ac:dyDescent="0.25">
      <c r="A27" s="3" t="s">
        <v>24</v>
      </c>
      <c r="B27" s="3">
        <v>1</v>
      </c>
      <c r="C27" s="3">
        <v>1</v>
      </c>
      <c r="D27" s="3">
        <f t="shared" si="0"/>
        <v>1</v>
      </c>
      <c r="E27" s="3" t="s">
        <v>5</v>
      </c>
      <c r="F27" s="4" t="s">
        <v>38</v>
      </c>
      <c r="G27" s="2"/>
    </row>
    <row r="28" spans="1:9" ht="20" x14ac:dyDescent="0.25">
      <c r="A28" s="3" t="s">
        <v>25</v>
      </c>
      <c r="B28" s="3">
        <v>1</v>
      </c>
      <c r="C28" s="3">
        <v>1</v>
      </c>
      <c r="D28" s="3">
        <f t="shared" si="0"/>
        <v>1</v>
      </c>
      <c r="E28" s="3" t="s">
        <v>5</v>
      </c>
      <c r="F28" s="4" t="s">
        <v>38</v>
      </c>
      <c r="G28" s="2"/>
    </row>
    <row r="29" spans="1:9" ht="20" x14ac:dyDescent="0.25">
      <c r="A29" s="3" t="s">
        <v>15</v>
      </c>
      <c r="B29" s="3">
        <v>1</v>
      </c>
      <c r="C29" s="3">
        <v>1</v>
      </c>
      <c r="D29" s="3">
        <f t="shared" si="0"/>
        <v>1</v>
      </c>
      <c r="E29" s="3" t="s">
        <v>5</v>
      </c>
      <c r="F29" s="4" t="s">
        <v>38</v>
      </c>
      <c r="G29" s="2"/>
    </row>
    <row r="30" spans="1:9" ht="20" x14ac:dyDescent="0.25">
      <c r="A30" s="3" t="s">
        <v>26</v>
      </c>
      <c r="B30" s="3">
        <v>0</v>
      </c>
      <c r="C30" s="3">
        <v>1</v>
      </c>
      <c r="D30" s="3">
        <f t="shared" si="0"/>
        <v>0</v>
      </c>
      <c r="E30" s="3" t="s">
        <v>4</v>
      </c>
      <c r="F30" s="4" t="s">
        <v>38</v>
      </c>
      <c r="G30" s="2"/>
    </row>
    <row r="31" spans="1:9" ht="20" x14ac:dyDescent="0.25">
      <c r="A31" s="3" t="s">
        <v>7</v>
      </c>
      <c r="B31" s="3">
        <v>75</v>
      </c>
      <c r="C31" s="3">
        <v>1</v>
      </c>
      <c r="D31" s="3">
        <f>IF(AND(B31&gt;50,C31=1),1,IF(AND(B31&lt;50,C31=0),1,0))</f>
        <v>1</v>
      </c>
      <c r="E31" s="3" t="s">
        <v>5</v>
      </c>
      <c r="F31" s="4">
        <f>(B31/100-D31)^2</f>
        <v>6.25E-2</v>
      </c>
      <c r="G31" s="2"/>
      <c r="H31" s="7" t="s">
        <v>39</v>
      </c>
      <c r="I31" s="7" t="s">
        <v>46</v>
      </c>
    </row>
    <row r="32" spans="1:9" ht="20" x14ac:dyDescent="0.25">
      <c r="A32" s="3" t="s">
        <v>7</v>
      </c>
      <c r="B32" s="3">
        <v>90</v>
      </c>
      <c r="C32" s="3">
        <v>1</v>
      </c>
      <c r="D32" s="3">
        <f t="shared" ref="D32:D60" si="1">IF(AND(B32&gt;50,C32=1),1,IF(AND(B32&lt;50,C32=0),1,0))</f>
        <v>1</v>
      </c>
      <c r="E32" s="3" t="s">
        <v>5</v>
      </c>
      <c r="F32" s="4">
        <f t="shared" ref="F32:F33" si="2">(B32/100-D32)^2</f>
        <v>9.999999999999995E-3</v>
      </c>
      <c r="G32" s="2"/>
      <c r="H32" s="1" t="s">
        <v>40</v>
      </c>
      <c r="I32" s="1">
        <f>COUNTIF(E31:E60,"F")</f>
        <v>25</v>
      </c>
    </row>
    <row r="33" spans="1:9" ht="20" x14ac:dyDescent="0.25">
      <c r="A33" s="3" t="s">
        <v>8</v>
      </c>
      <c r="B33" s="3">
        <v>75</v>
      </c>
      <c r="C33" s="3">
        <v>1</v>
      </c>
      <c r="D33" s="3">
        <f t="shared" si="1"/>
        <v>1</v>
      </c>
      <c r="E33" s="3" t="s">
        <v>5</v>
      </c>
      <c r="F33" s="4">
        <f t="shared" si="2"/>
        <v>6.25E-2</v>
      </c>
      <c r="G33" s="2"/>
      <c r="H33" s="1" t="s">
        <v>41</v>
      </c>
      <c r="I33" s="1">
        <f>COUNTIFS(E31:E60,"F",C31:C60,1)</f>
        <v>24</v>
      </c>
    </row>
    <row r="34" spans="1:9" ht="20" x14ac:dyDescent="0.25">
      <c r="A34" s="3" t="s">
        <v>27</v>
      </c>
      <c r="B34" s="3">
        <v>70</v>
      </c>
      <c r="C34" s="3">
        <v>1</v>
      </c>
      <c r="D34" s="3">
        <f t="shared" si="1"/>
        <v>1</v>
      </c>
      <c r="E34" s="3" t="s">
        <v>5</v>
      </c>
      <c r="F34" s="4">
        <f>(B34/100-D34)^2</f>
        <v>9.0000000000000024E-2</v>
      </c>
      <c r="G34" s="2"/>
      <c r="H34" s="1" t="s">
        <v>42</v>
      </c>
      <c r="I34" s="1">
        <f>(COUNTIFS(E31:E60,"F",C31:C60,1,D31:D60,1)/I33)*100</f>
        <v>95.833333333333343</v>
      </c>
    </row>
    <row r="35" spans="1:9" ht="20" x14ac:dyDescent="0.25">
      <c r="A35" s="3" t="s">
        <v>28</v>
      </c>
      <c r="B35" s="3">
        <v>20</v>
      </c>
      <c r="C35" s="3">
        <v>0</v>
      </c>
      <c r="D35" s="3">
        <f t="shared" si="1"/>
        <v>1</v>
      </c>
      <c r="E35" s="3" t="s">
        <v>4</v>
      </c>
      <c r="F35" s="4">
        <f t="shared" ref="F35:F60" si="3">(B35/100-D35)^2</f>
        <v>0.64000000000000012</v>
      </c>
      <c r="G35" s="2"/>
      <c r="H35" s="1" t="s">
        <v>45</v>
      </c>
      <c r="I35" s="1">
        <f>COUNTIF(E31:E60,"M")</f>
        <v>5</v>
      </c>
    </row>
    <row r="36" spans="1:9" ht="20" x14ac:dyDescent="0.25">
      <c r="A36" s="3" t="s">
        <v>29</v>
      </c>
      <c r="B36" s="3">
        <v>75</v>
      </c>
      <c r="C36" s="3">
        <v>1</v>
      </c>
      <c r="D36" s="3">
        <f t="shared" si="1"/>
        <v>1</v>
      </c>
      <c r="E36" s="3" t="s">
        <v>4</v>
      </c>
      <c r="F36" s="4">
        <f t="shared" si="3"/>
        <v>6.25E-2</v>
      </c>
      <c r="G36" s="2"/>
      <c r="H36" s="1" t="s">
        <v>41</v>
      </c>
      <c r="I36" s="1">
        <f>COUNTIFS(E31:E60,"M",C31:C60,1)</f>
        <v>4</v>
      </c>
    </row>
    <row r="37" spans="1:9" ht="20" x14ac:dyDescent="0.25">
      <c r="A37" s="3" t="s">
        <v>25</v>
      </c>
      <c r="B37" s="3">
        <v>70</v>
      </c>
      <c r="C37" s="3">
        <v>1</v>
      </c>
      <c r="D37" s="3">
        <f t="shared" si="1"/>
        <v>1</v>
      </c>
      <c r="E37" s="3" t="s">
        <v>5</v>
      </c>
      <c r="F37" s="4">
        <f t="shared" si="3"/>
        <v>9.0000000000000024E-2</v>
      </c>
      <c r="G37" s="2"/>
      <c r="H37" s="1" t="s">
        <v>42</v>
      </c>
      <c r="I37" s="1">
        <f>(COUNTIFS(E31:E60,"M",C31:C60,1,D31:D60,1)/I36)*100</f>
        <v>75</v>
      </c>
    </row>
    <row r="38" spans="1:9" ht="20" x14ac:dyDescent="0.25">
      <c r="A38" s="3" t="s">
        <v>15</v>
      </c>
      <c r="B38" s="3">
        <v>80</v>
      </c>
      <c r="C38" s="3">
        <v>1</v>
      </c>
      <c r="D38" s="3">
        <f t="shared" si="1"/>
        <v>1</v>
      </c>
      <c r="E38" s="3" t="s">
        <v>5</v>
      </c>
      <c r="F38" s="4">
        <f t="shared" si="3"/>
        <v>3.999999999999998E-2</v>
      </c>
      <c r="G38" s="2"/>
    </row>
    <row r="39" spans="1:9" ht="20" x14ac:dyDescent="0.25">
      <c r="A39" s="3" t="s">
        <v>9</v>
      </c>
      <c r="B39" s="3">
        <v>85</v>
      </c>
      <c r="C39" s="3">
        <v>1</v>
      </c>
      <c r="D39" s="3">
        <f t="shared" si="1"/>
        <v>1</v>
      </c>
      <c r="E39" s="3" t="s">
        <v>5</v>
      </c>
      <c r="F39" s="4">
        <f t="shared" si="3"/>
        <v>2.2500000000000006E-2</v>
      </c>
      <c r="G39" s="2"/>
      <c r="H39" s="1" t="s">
        <v>43</v>
      </c>
      <c r="I39" s="1">
        <f>AVERAGE(F31:F60)</f>
        <v>0.11200000000000003</v>
      </c>
    </row>
    <row r="40" spans="1:9" ht="20" x14ac:dyDescent="0.25">
      <c r="A40" s="3" t="s">
        <v>10</v>
      </c>
      <c r="B40" s="3">
        <v>70</v>
      </c>
      <c r="C40" s="3">
        <v>1</v>
      </c>
      <c r="D40" s="3">
        <f t="shared" si="1"/>
        <v>1</v>
      </c>
      <c r="E40" s="3" t="s">
        <v>5</v>
      </c>
      <c r="F40" s="4">
        <f t="shared" si="3"/>
        <v>9.0000000000000024E-2</v>
      </c>
      <c r="G40" s="2"/>
      <c r="H40" s="1" t="s">
        <v>44</v>
      </c>
      <c r="I40" s="1">
        <f>AVERAGE(F31:F57,F59,F60)</f>
        <v>8.4741379310344853E-2</v>
      </c>
    </row>
    <row r="41" spans="1:9" ht="20" x14ac:dyDescent="0.25">
      <c r="A41" s="3" t="s">
        <v>8</v>
      </c>
      <c r="B41" s="3">
        <v>60</v>
      </c>
      <c r="C41" s="3">
        <v>1</v>
      </c>
      <c r="D41" s="3">
        <f t="shared" si="1"/>
        <v>1</v>
      </c>
      <c r="E41" s="3" t="s">
        <v>5</v>
      </c>
      <c r="F41" s="4">
        <f t="shared" si="3"/>
        <v>0.16000000000000003</v>
      </c>
      <c r="G41" s="2"/>
    </row>
    <row r="42" spans="1:9" ht="20" x14ac:dyDescent="0.25">
      <c r="A42" s="3" t="s">
        <v>24</v>
      </c>
      <c r="B42" s="3">
        <v>80</v>
      </c>
      <c r="C42" s="3">
        <v>1</v>
      </c>
      <c r="D42" s="3">
        <f t="shared" si="1"/>
        <v>1</v>
      </c>
      <c r="E42" s="3" t="s">
        <v>5</v>
      </c>
      <c r="F42" s="4">
        <f t="shared" si="3"/>
        <v>3.999999999999998E-2</v>
      </c>
      <c r="G42" s="2"/>
    </row>
    <row r="43" spans="1:9" ht="20" x14ac:dyDescent="0.25">
      <c r="A43" s="3" t="s">
        <v>22</v>
      </c>
      <c r="B43" s="3">
        <v>80</v>
      </c>
      <c r="C43" s="3">
        <v>1</v>
      </c>
      <c r="D43" s="3">
        <f t="shared" si="1"/>
        <v>1</v>
      </c>
      <c r="E43" s="3" t="s">
        <v>5</v>
      </c>
      <c r="F43" s="4">
        <f t="shared" si="3"/>
        <v>3.999999999999998E-2</v>
      </c>
      <c r="G43" s="2"/>
    </row>
    <row r="44" spans="1:9" ht="20" x14ac:dyDescent="0.25">
      <c r="A44" s="3" t="s">
        <v>30</v>
      </c>
      <c r="B44" s="3">
        <v>70</v>
      </c>
      <c r="C44" s="3">
        <v>1</v>
      </c>
      <c r="D44" s="3">
        <f t="shared" si="1"/>
        <v>1</v>
      </c>
      <c r="E44" s="3" t="s">
        <v>4</v>
      </c>
      <c r="F44" s="4">
        <f t="shared" si="3"/>
        <v>9.0000000000000024E-2</v>
      </c>
      <c r="G44" s="2"/>
    </row>
    <row r="45" spans="1:9" ht="20" x14ac:dyDescent="0.25">
      <c r="A45" s="3" t="s">
        <v>8</v>
      </c>
      <c r="B45" s="3">
        <v>75</v>
      </c>
      <c r="C45" s="3">
        <v>1</v>
      </c>
      <c r="D45" s="3">
        <f t="shared" si="1"/>
        <v>1</v>
      </c>
      <c r="E45" s="3" t="s">
        <v>5</v>
      </c>
      <c r="F45" s="4">
        <f t="shared" si="3"/>
        <v>6.25E-2</v>
      </c>
      <c r="G45" s="2"/>
    </row>
    <row r="46" spans="1:9" ht="20" x14ac:dyDescent="0.25">
      <c r="A46" s="3" t="s">
        <v>31</v>
      </c>
      <c r="B46" s="3">
        <v>80</v>
      </c>
      <c r="C46" s="3">
        <v>1</v>
      </c>
      <c r="D46" s="3">
        <f t="shared" si="1"/>
        <v>1</v>
      </c>
      <c r="E46" s="3" t="s">
        <v>4</v>
      </c>
      <c r="F46" s="4">
        <f t="shared" si="3"/>
        <v>3.999999999999998E-2</v>
      </c>
      <c r="G46" s="2"/>
    </row>
    <row r="47" spans="1:9" ht="20" x14ac:dyDescent="0.25">
      <c r="A47" s="3" t="s">
        <v>8</v>
      </c>
      <c r="B47" s="3">
        <v>90</v>
      </c>
      <c r="C47" s="3">
        <v>1</v>
      </c>
      <c r="D47" s="3">
        <f t="shared" si="1"/>
        <v>1</v>
      </c>
      <c r="E47" s="3" t="s">
        <v>5</v>
      </c>
      <c r="F47" s="4">
        <f t="shared" si="3"/>
        <v>9.999999999999995E-3</v>
      </c>
      <c r="G47" s="2"/>
    </row>
    <row r="48" spans="1:9" ht="20" x14ac:dyDescent="0.25">
      <c r="A48" s="3" t="s">
        <v>7</v>
      </c>
      <c r="B48" s="3">
        <v>85</v>
      </c>
      <c r="C48" s="3">
        <v>1</v>
      </c>
      <c r="D48" s="3">
        <f t="shared" si="1"/>
        <v>1</v>
      </c>
      <c r="E48" s="3" t="s">
        <v>5</v>
      </c>
      <c r="F48" s="4">
        <f t="shared" si="3"/>
        <v>2.2500000000000006E-2</v>
      </c>
      <c r="G48" s="2"/>
    </row>
    <row r="49" spans="1:7" ht="20" x14ac:dyDescent="0.25">
      <c r="A49" s="3" t="s">
        <v>32</v>
      </c>
      <c r="B49" s="3">
        <v>80</v>
      </c>
      <c r="C49" s="3">
        <v>1</v>
      </c>
      <c r="D49" s="3">
        <f t="shared" si="1"/>
        <v>1</v>
      </c>
      <c r="E49" s="3" t="s">
        <v>5</v>
      </c>
      <c r="F49" s="4">
        <f t="shared" si="3"/>
        <v>3.999999999999998E-2</v>
      </c>
      <c r="G49" s="2"/>
    </row>
    <row r="50" spans="1:7" ht="20" x14ac:dyDescent="0.25">
      <c r="A50" s="3" t="s">
        <v>22</v>
      </c>
      <c r="B50" s="3">
        <v>85</v>
      </c>
      <c r="C50" s="3">
        <v>1</v>
      </c>
      <c r="D50" s="3">
        <f t="shared" si="1"/>
        <v>1</v>
      </c>
      <c r="E50" s="3" t="s">
        <v>5</v>
      </c>
      <c r="F50" s="4">
        <f t="shared" si="3"/>
        <v>2.2500000000000006E-2</v>
      </c>
      <c r="G50" s="2"/>
    </row>
    <row r="51" spans="1:7" ht="20" x14ac:dyDescent="0.25">
      <c r="A51" s="3" t="s">
        <v>33</v>
      </c>
      <c r="B51" s="3">
        <v>40</v>
      </c>
      <c r="C51" s="3">
        <v>1</v>
      </c>
      <c r="D51" s="3">
        <f t="shared" si="1"/>
        <v>0</v>
      </c>
      <c r="E51" s="3" t="s">
        <v>4</v>
      </c>
      <c r="F51" s="4">
        <f t="shared" si="3"/>
        <v>0.16000000000000003</v>
      </c>
      <c r="G51" s="2"/>
    </row>
    <row r="52" spans="1:7" ht="20" x14ac:dyDescent="0.25">
      <c r="A52" s="3" t="s">
        <v>34</v>
      </c>
      <c r="B52" s="3">
        <v>80</v>
      </c>
      <c r="C52" s="3">
        <v>1</v>
      </c>
      <c r="D52" s="3">
        <f t="shared" si="1"/>
        <v>1</v>
      </c>
      <c r="E52" s="3" t="s">
        <v>5</v>
      </c>
      <c r="F52" s="4">
        <f t="shared" si="3"/>
        <v>3.999999999999998E-2</v>
      </c>
      <c r="G52" s="2"/>
    </row>
    <row r="53" spans="1:7" ht="20" x14ac:dyDescent="0.25">
      <c r="A53" s="3" t="s">
        <v>34</v>
      </c>
      <c r="B53" s="3">
        <v>70</v>
      </c>
      <c r="C53" s="3">
        <v>1</v>
      </c>
      <c r="D53" s="3">
        <f t="shared" si="1"/>
        <v>1</v>
      </c>
      <c r="E53" s="3" t="s">
        <v>5</v>
      </c>
      <c r="F53" s="4">
        <f t="shared" si="3"/>
        <v>9.0000000000000024E-2</v>
      </c>
      <c r="G53" s="2"/>
    </row>
    <row r="54" spans="1:7" ht="20" x14ac:dyDescent="0.25">
      <c r="A54" s="3" t="s">
        <v>25</v>
      </c>
      <c r="B54" s="3">
        <v>90</v>
      </c>
      <c r="C54" s="3">
        <v>1</v>
      </c>
      <c r="D54" s="3">
        <f t="shared" si="1"/>
        <v>1</v>
      </c>
      <c r="E54" s="3" t="s">
        <v>5</v>
      </c>
      <c r="F54" s="4">
        <f t="shared" si="3"/>
        <v>9.999999999999995E-3</v>
      </c>
      <c r="G54" s="2"/>
    </row>
    <row r="55" spans="1:7" ht="20" x14ac:dyDescent="0.25">
      <c r="A55" s="3" t="s">
        <v>35</v>
      </c>
      <c r="B55" s="3">
        <v>25</v>
      </c>
      <c r="C55" s="3">
        <v>1</v>
      </c>
      <c r="D55" s="3">
        <f t="shared" si="1"/>
        <v>0</v>
      </c>
      <c r="E55" s="3" t="s">
        <v>5</v>
      </c>
      <c r="F55" s="4">
        <f t="shared" si="3"/>
        <v>6.25E-2</v>
      </c>
      <c r="G55" s="2"/>
    </row>
    <row r="56" spans="1:7" ht="20" x14ac:dyDescent="0.25">
      <c r="A56" s="3" t="s">
        <v>22</v>
      </c>
      <c r="B56" s="3">
        <v>65</v>
      </c>
      <c r="C56" s="3">
        <v>1</v>
      </c>
      <c r="D56" s="3">
        <f t="shared" si="1"/>
        <v>1</v>
      </c>
      <c r="E56" s="3" t="s">
        <v>5</v>
      </c>
      <c r="F56" s="4">
        <f t="shared" si="3"/>
        <v>0.12249999999999998</v>
      </c>
      <c r="G56" s="2"/>
    </row>
    <row r="57" spans="1:7" ht="20" x14ac:dyDescent="0.25">
      <c r="A57" s="3" t="s">
        <v>9</v>
      </c>
      <c r="B57" s="3">
        <v>75</v>
      </c>
      <c r="C57" s="3">
        <v>1</v>
      </c>
      <c r="D57" s="3">
        <f t="shared" si="1"/>
        <v>1</v>
      </c>
      <c r="E57" s="3" t="s">
        <v>5</v>
      </c>
      <c r="F57" s="4">
        <f t="shared" si="3"/>
        <v>6.25E-2</v>
      </c>
      <c r="G57" s="2"/>
    </row>
    <row r="58" spans="1:7" ht="20" x14ac:dyDescent="0.25">
      <c r="A58" s="3" t="s">
        <v>17</v>
      </c>
      <c r="B58" s="3">
        <v>95</v>
      </c>
      <c r="C58" s="3">
        <v>0</v>
      </c>
      <c r="D58" s="3">
        <f t="shared" si="1"/>
        <v>0</v>
      </c>
      <c r="E58" s="3" t="s">
        <v>5</v>
      </c>
      <c r="F58" s="4">
        <f t="shared" si="3"/>
        <v>0.90249999999999997</v>
      </c>
      <c r="G58" s="2"/>
    </row>
    <row r="59" spans="1:7" ht="20" x14ac:dyDescent="0.25">
      <c r="A59" s="3" t="s">
        <v>7</v>
      </c>
      <c r="B59" s="3">
        <v>70</v>
      </c>
      <c r="C59" s="3">
        <v>1</v>
      </c>
      <c r="D59" s="3">
        <f t="shared" si="1"/>
        <v>1</v>
      </c>
      <c r="E59" s="3" t="s">
        <v>5</v>
      </c>
      <c r="F59" s="4">
        <f t="shared" si="3"/>
        <v>9.0000000000000024E-2</v>
      </c>
      <c r="G59" s="2"/>
    </row>
    <row r="60" spans="1:7" ht="20" x14ac:dyDescent="0.25">
      <c r="A60" s="3" t="s">
        <v>15</v>
      </c>
      <c r="B60" s="3">
        <v>65</v>
      </c>
      <c r="C60" s="3">
        <v>1</v>
      </c>
      <c r="D60" s="3">
        <f t="shared" si="1"/>
        <v>1</v>
      </c>
      <c r="E60" s="3" t="s">
        <v>5</v>
      </c>
      <c r="F60" s="4">
        <f t="shared" si="3"/>
        <v>0.12249999999999998</v>
      </c>
      <c r="G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2024-01-15T17:55:05Z</dcterms:created>
  <dcterms:modified xsi:type="dcterms:W3CDTF">2024-01-20T19:58:42Z</dcterms:modified>
</cp:coreProperties>
</file>