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H:\Mon disque\Cours - Cégep Victo\420-5B5-VI Projet intégrateur 1\Gabarits\"/>
    </mc:Choice>
  </mc:AlternateContent>
  <xr:revisionPtr revIDLastSave="459" documentId="8_{C9F70B6A-8500-45A0-B631-4DE9BC577BAE}" xr6:coauthVersionLast="47" xr6:coauthVersionMax="47" xr10:uidLastSave="{37A57521-917E-4B6C-B7C5-24B7BFC025D0}"/>
  <bookViews>
    <workbookView xWindow="-108" yWindow="-108" windowWidth="23256" windowHeight="12576" xr2:uid="{00000000-000D-0000-FFFF-FFFF00000000}"/>
  </bookViews>
  <sheets>
    <sheet name="Criticité" sheetId="1" r:id="rId1"/>
    <sheet name="Estimation en temps" sheetId="2" r:id="rId2"/>
  </sheets>
  <definedNames>
    <definedName name="max_rang">Criticité!$B$45</definedName>
    <definedName name="moy_membre_1">Criticité!$B$40</definedName>
    <definedName name="moy_membre_2">Criticité!$B$41</definedName>
    <definedName name="moy_membre_3">Criticité!$B$42</definedName>
    <definedName name="moy_membre_4">Criticité!$B$43</definedName>
    <definedName name="moy_membre_5">Criticité!$B$44</definedName>
    <definedName name="nb_cas">Criticité!$B$39</definedName>
    <definedName name="nb_membre">Criticité!$H$5</definedName>
    <definedName name="nb_semaine">'Estimation en temps'!$C$3</definedName>
    <definedName name="points_semaine">'Estimation en temps'!$C$4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H38" i="1"/>
  <c r="AG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38" i="1" s="1"/>
  <c r="C6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I14" i="2"/>
  <c r="I17" i="2"/>
  <c r="I20" i="2"/>
  <c r="I22" i="2"/>
  <c r="I24" i="2"/>
  <c r="I25" i="2"/>
  <c r="I26" i="2"/>
  <c r="I28" i="2"/>
  <c r="I33" i="2"/>
  <c r="I34" i="2"/>
  <c r="I35" i="2"/>
  <c r="I36" i="2"/>
  <c r="I37" i="2"/>
  <c r="I18" i="2"/>
  <c r="I19" i="2"/>
  <c r="I21" i="2"/>
  <c r="I23" i="2"/>
  <c r="H40" i="2"/>
  <c r="I13" i="2"/>
  <c r="I15" i="2"/>
  <c r="I16" i="2"/>
  <c r="I27" i="2"/>
  <c r="I29" i="2"/>
  <c r="I30" i="2"/>
  <c r="I31" i="2"/>
  <c r="I32" i="2"/>
  <c r="E38" i="2"/>
  <c r="F38" i="2"/>
  <c r="G38" i="2"/>
  <c r="D38" i="2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K12" i="1"/>
  <c r="D12" i="1" s="1"/>
  <c r="K13" i="1"/>
  <c r="D13" i="1" s="1"/>
  <c r="K14" i="1"/>
  <c r="D14" i="1" s="1"/>
  <c r="K15" i="1"/>
  <c r="D15" i="1" s="1"/>
  <c r="K16" i="1"/>
  <c r="D16" i="1" s="1"/>
  <c r="K17" i="1"/>
  <c r="D17" i="1" s="1"/>
  <c r="K18" i="1"/>
  <c r="D18" i="1" s="1"/>
  <c r="K19" i="1"/>
  <c r="D19" i="1" s="1"/>
  <c r="K20" i="1"/>
  <c r="D20" i="1" s="1"/>
  <c r="K21" i="1"/>
  <c r="D21" i="1" s="1"/>
  <c r="K22" i="1"/>
  <c r="D22" i="1" s="1"/>
  <c r="K23" i="1"/>
  <c r="D23" i="1" s="1"/>
  <c r="K24" i="1"/>
  <c r="D24" i="1" s="1"/>
  <c r="K25" i="1"/>
  <c r="D25" i="1" s="1"/>
  <c r="K26" i="1"/>
  <c r="D26" i="1" s="1"/>
  <c r="K27" i="1"/>
  <c r="D27" i="1" s="1"/>
  <c r="K28" i="1"/>
  <c r="D28" i="1" s="1"/>
  <c r="K29" i="1"/>
  <c r="D29" i="1" s="1"/>
  <c r="K30" i="1"/>
  <c r="D30" i="1" s="1"/>
  <c r="K31" i="1"/>
  <c r="D31" i="1" s="1"/>
  <c r="K32" i="1"/>
  <c r="D32" i="1" s="1"/>
  <c r="K33" i="1"/>
  <c r="D33" i="1" s="1"/>
  <c r="K34" i="1"/>
  <c r="D34" i="1" s="1"/>
  <c r="K35" i="1"/>
  <c r="D35" i="1" s="1"/>
  <c r="K36" i="1"/>
  <c r="D36" i="1" s="1"/>
  <c r="K37" i="1"/>
  <c r="D37" i="1" s="1"/>
  <c r="K11" i="1"/>
  <c r="D11" i="1" s="1"/>
  <c r="B39" i="1"/>
  <c r="AD38" i="1"/>
  <c r="AC38" i="1"/>
  <c r="AB38" i="1"/>
  <c r="Y38" i="1"/>
  <c r="X38" i="1"/>
  <c r="W38" i="1"/>
  <c r="T38" i="1"/>
  <c r="S38" i="1"/>
  <c r="R38" i="1"/>
  <c r="O38" i="1"/>
  <c r="N38" i="1"/>
  <c r="M38" i="1"/>
  <c r="J38" i="1"/>
  <c r="I38" i="1"/>
  <c r="H38" i="1"/>
  <c r="E37" i="1" l="1"/>
  <c r="E36" i="1"/>
  <c r="E35" i="1"/>
  <c r="E34" i="1"/>
  <c r="E33" i="1"/>
  <c r="E32" i="1"/>
  <c r="E31" i="1"/>
  <c r="E30" i="1"/>
  <c r="E29" i="1"/>
  <c r="E27" i="1"/>
  <c r="E24" i="1"/>
  <c r="E23" i="1"/>
  <c r="E20" i="1"/>
  <c r="E19" i="1"/>
  <c r="E22" i="1"/>
  <c r="E18" i="1"/>
  <c r="E15" i="1"/>
  <c r="E14" i="1"/>
  <c r="C7" i="2"/>
  <c r="E17" i="1"/>
  <c r="E16" i="1"/>
  <c r="E28" i="1"/>
  <c r="E26" i="1"/>
  <c r="E25" i="1"/>
  <c r="E21" i="1"/>
  <c r="H41" i="2"/>
  <c r="H38" i="2"/>
  <c r="I12" i="2"/>
  <c r="I11" i="2"/>
  <c r="AE38" i="1"/>
  <c r="B44" i="1" s="1"/>
  <c r="K38" i="1"/>
  <c r="B40" i="1" s="1"/>
  <c r="E13" i="1" s="1"/>
  <c r="Z38" i="1"/>
  <c r="B43" i="1" s="1"/>
  <c r="U38" i="1"/>
  <c r="B42" i="1" s="1"/>
  <c r="P38" i="1"/>
  <c r="B41" i="1" s="1"/>
  <c r="E11" i="1" l="1"/>
  <c r="E12" i="1" l="1"/>
  <c r="B45" i="1" s="1"/>
  <c r="F37" i="1" s="1" a="1"/>
  <c r="F37" i="1" s="1"/>
  <c r="F17" i="1" l="1" a="1"/>
  <c r="F17" i="1" s="1"/>
  <c r="F13" i="1" a="1"/>
  <c r="F13" i="1" s="1"/>
  <c r="F12" i="1" a="1"/>
  <c r="F12" i="1" s="1"/>
  <c r="F31" i="1" a="1"/>
  <c r="F31" i="1" s="1"/>
  <c r="F16" i="1" a="1"/>
  <c r="F16" i="1" s="1"/>
  <c r="F27" i="1" a="1"/>
  <c r="F27" i="1" s="1"/>
  <c r="F29" i="1" a="1"/>
  <c r="F29" i="1" s="1"/>
  <c r="F36" i="1" a="1"/>
  <c r="F36" i="1" s="1"/>
  <c r="F34" i="1" a="1"/>
  <c r="F34" i="1" s="1"/>
  <c r="F32" i="1" a="1"/>
  <c r="F32" i="1" s="1"/>
  <c r="F25" i="1" a="1"/>
  <c r="F25" i="1" s="1"/>
  <c r="F22" i="1" a="1"/>
  <c r="F22" i="1" s="1"/>
  <c r="F35" i="1" a="1"/>
  <c r="F35" i="1" s="1"/>
  <c r="F23" i="1" a="1"/>
  <c r="F23" i="1" s="1"/>
  <c r="F14" i="1" a="1"/>
  <c r="F14" i="1" s="1"/>
  <c r="F26" i="1" a="1"/>
  <c r="F26" i="1" s="1"/>
  <c r="F30" i="1" a="1"/>
  <c r="F30" i="1" s="1"/>
  <c r="F18" i="1" a="1"/>
  <c r="F18" i="1" s="1"/>
  <c r="F19" i="1" a="1"/>
  <c r="F19" i="1" s="1"/>
  <c r="F15" i="1" a="1"/>
  <c r="F15" i="1" s="1"/>
  <c r="F20" i="1" a="1"/>
  <c r="F20" i="1" s="1"/>
  <c r="F33" i="1" a="1"/>
  <c r="F33" i="1" s="1"/>
  <c r="F24" i="1" a="1"/>
  <c r="F24" i="1" s="1"/>
  <c r="F21" i="1" a="1"/>
  <c r="F21" i="1" s="1"/>
  <c r="F11" i="1" a="1"/>
  <c r="F11" i="1" s="1"/>
  <c r="F28" i="1" a="1"/>
  <c r="F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<sst xmlns="http://schemas.openxmlformats.org/spreadsheetml/2006/main" count="88" uniqueCount="62">
  <si>
    <t>Paramètres</t>
  </si>
  <si>
    <t>Pondération</t>
  </si>
  <si>
    <t>Nombre de membre</t>
  </si>
  <si>
    <t>Impact</t>
  </si>
  <si>
    <t>Importance</t>
  </si>
  <si>
    <t>Complexite</t>
  </si>
  <si>
    <t>Résultat Round 1</t>
  </si>
  <si>
    <t>Résultat équipe</t>
  </si>
  <si>
    <t>Consensus</t>
  </si>
  <si>
    <t>Membre #1</t>
  </si>
  <si>
    <t>Membre #2</t>
  </si>
  <si>
    <t>Membre #3</t>
  </si>
  <si>
    <t>Membre #4</t>
  </si>
  <si>
    <t>Membre #5</t>
  </si>
  <si>
    <t>Alexandre</t>
  </si>
  <si>
    <t>Clément</t>
  </si>
  <si>
    <t>Francis</t>
  </si>
  <si>
    <t>Cedric</t>
  </si>
  <si>
    <t xml:space="preserve">Cas d'utilisation </t>
  </si>
  <si>
    <t>Score</t>
  </si>
  <si>
    <t>Rang</t>
  </si>
  <si>
    <t>Priorité</t>
  </si>
  <si>
    <t>Complexité</t>
  </si>
  <si>
    <t>Total</t>
  </si>
  <si>
    <t>Créer nouveau Projet</t>
  </si>
  <si>
    <t>Ouvrir un projet</t>
  </si>
  <si>
    <t>Exporter un projet</t>
  </si>
  <si>
    <t>Exporter une classe</t>
  </si>
  <si>
    <t>Exporter une interface</t>
  </si>
  <si>
    <t>Ajouter une classe</t>
  </si>
  <si>
    <t>Ajouter une interface</t>
  </si>
  <si>
    <t>Sélectionner de classe</t>
  </si>
  <si>
    <t>Sélectionner une interface</t>
  </si>
  <si>
    <t>Supprimer une classe</t>
  </si>
  <si>
    <t>Supprimer une interface</t>
  </si>
  <si>
    <t>Ajouter une propriété</t>
  </si>
  <si>
    <t>Supprimer une propriété</t>
  </si>
  <si>
    <t>Ajouter Constructeur</t>
  </si>
  <si>
    <t>Modifier Propriétés constructeur</t>
  </si>
  <si>
    <t>Modifier propriété</t>
  </si>
  <si>
    <t>Ajouter méthode</t>
  </si>
  <si>
    <t>Modifier méthode</t>
  </si>
  <si>
    <t>Supprimer méthode</t>
  </si>
  <si>
    <t>Modifier une classe (nom)</t>
  </si>
  <si>
    <t>Modifier une interface (nom)</t>
  </si>
  <si>
    <t>Ajouter une héritance</t>
  </si>
  <si>
    <t>?</t>
  </si>
  <si>
    <t>Supprimer une héritance</t>
  </si>
  <si>
    <t>CAFÉ</t>
  </si>
  <si>
    <t>Implémenter une interface</t>
  </si>
  <si>
    <t>Enlever une implémentation</t>
  </si>
  <si>
    <t>Nombre de semaines</t>
  </si>
  <si>
    <t>Points / semaine</t>
  </si>
  <si>
    <t>Points réalisables</t>
  </si>
  <si>
    <t>Points alloués</t>
  </si>
  <si>
    <t>Membre 1</t>
  </si>
  <si>
    <t>Membre 2</t>
  </si>
  <si>
    <t>Membre 3</t>
  </si>
  <si>
    <t>Membre 4</t>
  </si>
  <si>
    <t>Rang durée</t>
  </si>
  <si>
    <t>Temps total</t>
  </si>
  <si>
    <t>Temps moyen /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</si>
</sst>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7" fillId="0" borderId="1" xfId="0" applyFont="1" applyBorder="1" applyProtection="1"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45"/>
  <sheetViews>
    <sheetView tabSelected="1" topLeftCell="A7" workbookViewId="0">
      <selection activeCell="B32" sqref="B32"/>
    </sheetView>
  </sheetViews>
  <sheetFormatPr defaultColWidth="8.85546875" defaultRowHeight="14.45"/>
  <cols>
    <col min="1" max="1" width="6.28515625" customWidth="1"/>
    <col min="2" max="2" width="36.7109375" customWidth="1"/>
    <col min="3" max="3" width="6.7109375" bestFit="1" customWidth="1"/>
    <col min="4" max="6" width="11" customWidth="1"/>
    <col min="7" max="7" width="10.7109375" customWidth="1"/>
    <col min="8" max="8" width="11" customWidth="1"/>
    <col min="9" max="9" width="10.7109375" bestFit="1" customWidth="1"/>
    <col min="10" max="10" width="11" bestFit="1" customWidth="1"/>
    <col min="14" max="14" width="10.7109375" bestFit="1" customWidth="1"/>
    <col min="15" max="15" width="11" bestFit="1" customWidth="1"/>
    <col min="19" max="19" width="10.7109375" bestFit="1" customWidth="1"/>
    <col min="20" max="20" width="11" bestFit="1" customWidth="1"/>
    <col min="24" max="24" width="10.7109375" bestFit="1" customWidth="1"/>
    <col min="25" max="25" width="11" bestFit="1" customWidth="1"/>
    <col min="29" max="29" width="10.7109375" bestFit="1" customWidth="1"/>
    <col min="30" max="30" width="11" bestFit="1" customWidth="1"/>
    <col min="33" max="35" width="10.7109375" customWidth="1"/>
  </cols>
  <sheetData>
    <row r="2" spans="2:36" ht="21">
      <c r="C2" s="30" t="s">
        <v>0</v>
      </c>
      <c r="D2" s="30"/>
      <c r="E2" s="30"/>
      <c r="F2" s="30"/>
      <c r="G2" s="30"/>
      <c r="H2" s="30"/>
    </row>
    <row r="4" spans="2:36">
      <c r="C4" s="31" t="s">
        <v>1</v>
      </c>
      <c r="D4" s="31"/>
      <c r="E4" s="31"/>
      <c r="F4" s="6"/>
      <c r="H4" s="6" t="s">
        <v>2</v>
      </c>
    </row>
    <row r="5" spans="2:36">
      <c r="C5" s="1" t="s">
        <v>3</v>
      </c>
      <c r="D5" s="1" t="s">
        <v>4</v>
      </c>
      <c r="E5" s="1" t="s">
        <v>5</v>
      </c>
      <c r="F5" s="5"/>
      <c r="H5" s="9">
        <v>4</v>
      </c>
    </row>
    <row r="6" spans="2:36">
      <c r="C6" s="7">
        <v>1</v>
      </c>
      <c r="D6" s="7">
        <v>2</v>
      </c>
      <c r="E6" s="7">
        <v>3</v>
      </c>
      <c r="F6" s="9"/>
    </row>
    <row r="7" spans="2:36">
      <c r="M7" s="32" t="s">
        <v>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2:36" ht="15">
      <c r="D8" s="32" t="s">
        <v>7</v>
      </c>
      <c r="E8" s="32"/>
      <c r="F8" s="5"/>
      <c r="H8" s="32" t="s">
        <v>8</v>
      </c>
      <c r="I8" s="32"/>
      <c r="J8" s="32"/>
      <c r="K8" s="32"/>
      <c r="M8" s="26" t="s">
        <v>9</v>
      </c>
      <c r="N8" s="26"/>
      <c r="O8" s="26"/>
      <c r="P8" s="26"/>
      <c r="R8" s="26" t="s">
        <v>10</v>
      </c>
      <c r="S8" s="26"/>
      <c r="T8" s="26"/>
      <c r="U8" s="26"/>
      <c r="W8" s="26" t="s">
        <v>11</v>
      </c>
      <c r="X8" s="26"/>
      <c r="Y8" s="26"/>
      <c r="Z8" s="26"/>
      <c r="AB8" s="26" t="s">
        <v>12</v>
      </c>
      <c r="AC8" s="26"/>
      <c r="AD8" s="26"/>
      <c r="AE8" s="26"/>
      <c r="AG8" s="26" t="s">
        <v>13</v>
      </c>
      <c r="AH8" s="26"/>
      <c r="AI8" s="26"/>
      <c r="AJ8" s="26"/>
    </row>
    <row r="9" spans="2:36" ht="14.45" customHeight="1">
      <c r="M9" s="20" t="s">
        <v>14</v>
      </c>
      <c r="N9" s="21"/>
      <c r="O9" s="21"/>
      <c r="P9" s="22"/>
      <c r="R9" s="17" t="s">
        <v>15</v>
      </c>
      <c r="S9" s="18"/>
      <c r="T9" s="18"/>
      <c r="U9" s="19"/>
      <c r="W9" s="23" t="s">
        <v>16</v>
      </c>
      <c r="X9" s="24"/>
      <c r="Y9" s="24"/>
      <c r="Z9" s="25"/>
      <c r="AB9" s="27" t="s">
        <v>17</v>
      </c>
      <c r="AC9" s="28"/>
      <c r="AD9" s="28"/>
      <c r="AE9" s="29"/>
    </row>
    <row r="10" spans="2:36" ht="15">
      <c r="B10" s="2" t="s">
        <v>18</v>
      </c>
      <c r="C10" s="4"/>
      <c r="D10" s="3" t="s">
        <v>19</v>
      </c>
      <c r="E10" s="3" t="s">
        <v>20</v>
      </c>
      <c r="F10" s="3" t="s">
        <v>21</v>
      </c>
      <c r="G10" s="4"/>
      <c r="H10" s="3" t="s">
        <v>3</v>
      </c>
      <c r="I10" s="3" t="s">
        <v>4</v>
      </c>
      <c r="J10" s="3" t="s">
        <v>22</v>
      </c>
      <c r="K10" s="3" t="s">
        <v>23</v>
      </c>
      <c r="M10" s="16" t="s">
        <v>3</v>
      </c>
      <c r="N10" s="16" t="s">
        <v>4</v>
      </c>
      <c r="O10" s="16" t="s">
        <v>22</v>
      </c>
      <c r="P10" s="16" t="s">
        <v>23</v>
      </c>
      <c r="R10" s="16" t="s">
        <v>3</v>
      </c>
      <c r="S10" s="16" t="s">
        <v>4</v>
      </c>
      <c r="T10" s="16" t="s">
        <v>22</v>
      </c>
      <c r="U10" s="16" t="s">
        <v>23</v>
      </c>
      <c r="W10" s="16" t="s">
        <v>3</v>
      </c>
      <c r="X10" s="16" t="s">
        <v>4</v>
      </c>
      <c r="Y10" s="16" t="s">
        <v>22</v>
      </c>
      <c r="Z10" s="16" t="s">
        <v>23</v>
      </c>
      <c r="AB10" s="16" t="s">
        <v>3</v>
      </c>
      <c r="AC10" s="16" t="s">
        <v>4</v>
      </c>
      <c r="AD10" s="16" t="s">
        <v>22</v>
      </c>
      <c r="AE10" s="16" t="s">
        <v>23</v>
      </c>
      <c r="AG10" s="3" t="s">
        <v>3</v>
      </c>
      <c r="AH10" s="3" t="s">
        <v>4</v>
      </c>
      <c r="AI10" s="3" t="s">
        <v>22</v>
      </c>
      <c r="AJ10" s="3" t="s">
        <v>23</v>
      </c>
    </row>
    <row r="11" spans="2:36">
      <c r="B11" s="8" t="s">
        <v>24</v>
      </c>
      <c r="D11" s="14">
        <f>K11</f>
        <v>16</v>
      </c>
      <c r="E11" s="1">
        <f>IFERROR(_xlfn.RANK.EQ(D11,$D$11:$D$37),"")</f>
        <v>14</v>
      </c>
      <c r="F11" s="1" t="str" cm="1">
        <f t="array" ref="F11">IF(E11&lt;=max_rang/3,"Élevé",IF(E11&lt;=2*max_rang/3,"Moyenne","Faible"))</f>
        <v>Moyenne</v>
      </c>
      <c r="H11" s="7">
        <v>3</v>
      </c>
      <c r="I11" s="7">
        <v>5</v>
      </c>
      <c r="J11" s="7">
        <v>1</v>
      </c>
      <c r="K11" s="1">
        <f t="shared" ref="K11:K37" si="0">SUMPRODUCT(H11:J11,$C$6:$E$6)</f>
        <v>16</v>
      </c>
      <c r="M11" s="7">
        <v>1</v>
      </c>
      <c r="N11" s="7">
        <v>1</v>
      </c>
      <c r="O11" s="7">
        <v>5</v>
      </c>
      <c r="P11" s="1">
        <f t="shared" ref="P11:P37" si="1">SUMPRODUCT(M11:O11,$C$6:$E$6)</f>
        <v>18</v>
      </c>
      <c r="R11" s="7">
        <v>3</v>
      </c>
      <c r="S11" s="7">
        <v>5</v>
      </c>
      <c r="T11" s="7">
        <v>1</v>
      </c>
      <c r="U11" s="1">
        <f t="shared" ref="U11:U37" si="2">SUMPRODUCT(R11:T11,$C$6:$E$6)</f>
        <v>16</v>
      </c>
      <c r="W11" s="7">
        <v>5</v>
      </c>
      <c r="X11" s="7">
        <v>5</v>
      </c>
      <c r="Y11" s="7">
        <v>3</v>
      </c>
      <c r="Z11" s="1">
        <f t="shared" ref="Z11:Z37" si="3">SUMPRODUCT(W11:Y11,$C$6:$E$6)</f>
        <v>24</v>
      </c>
      <c r="AB11" s="7">
        <v>2</v>
      </c>
      <c r="AC11" s="7">
        <v>1</v>
      </c>
      <c r="AD11" s="7">
        <v>1</v>
      </c>
      <c r="AE11" s="1">
        <f t="shared" ref="AE11:AE37" si="4">SUMPRODUCT(AB11:AD11,$C$6:$E$6)</f>
        <v>7</v>
      </c>
      <c r="AG11" s="7"/>
      <c r="AH11" s="7"/>
      <c r="AI11" s="7"/>
      <c r="AJ11" s="1">
        <f t="shared" ref="AJ11:AJ37" si="5">SUMPRODUCT(AG11:AI11,$C$6:$E$6)</f>
        <v>0</v>
      </c>
    </row>
    <row r="12" spans="2:36">
      <c r="B12" s="8" t="s">
        <v>25</v>
      </c>
      <c r="D12" s="14">
        <f t="shared" ref="D12:D37" si="6">K12</f>
        <v>9</v>
      </c>
      <c r="E12" s="1">
        <f t="shared" ref="E12:E37" si="7">IFERROR(_xlfn.RANK.EQ(D12,$D$11:$D$37),"")</f>
        <v>20</v>
      </c>
      <c r="F12" s="1" t="str" cm="1">
        <f t="array" ref="F12">IF(E12&lt;=max_rang/3,"Élevé",IF(E12&lt;=2*max_rang/3,"Moyenne","Faible"))</f>
        <v>Faible</v>
      </c>
      <c r="H12" s="7">
        <v>2</v>
      </c>
      <c r="I12" s="7">
        <v>2</v>
      </c>
      <c r="J12" s="7">
        <v>1</v>
      </c>
      <c r="K12" s="1">
        <f t="shared" si="0"/>
        <v>9</v>
      </c>
      <c r="M12" s="7">
        <v>5</v>
      </c>
      <c r="N12" s="7">
        <v>2</v>
      </c>
      <c r="O12" s="7">
        <v>1</v>
      </c>
      <c r="P12" s="1">
        <f t="shared" si="1"/>
        <v>12</v>
      </c>
      <c r="R12" s="7">
        <v>2</v>
      </c>
      <c r="S12" s="7">
        <v>2</v>
      </c>
      <c r="T12" s="7">
        <v>1</v>
      </c>
      <c r="U12" s="1">
        <f t="shared" si="2"/>
        <v>9</v>
      </c>
      <c r="W12" s="7">
        <v>3</v>
      </c>
      <c r="X12" s="7">
        <v>3</v>
      </c>
      <c r="Y12" s="7">
        <v>1</v>
      </c>
      <c r="Z12" s="1">
        <f t="shared" si="3"/>
        <v>12</v>
      </c>
      <c r="AB12" s="7">
        <v>2</v>
      </c>
      <c r="AC12" s="7">
        <v>3</v>
      </c>
      <c r="AD12" s="7">
        <v>1</v>
      </c>
      <c r="AE12" s="1">
        <f t="shared" si="4"/>
        <v>11</v>
      </c>
      <c r="AG12" s="7"/>
      <c r="AH12" s="7"/>
      <c r="AI12" s="7"/>
      <c r="AJ12" s="1">
        <f t="shared" si="5"/>
        <v>0</v>
      </c>
    </row>
    <row r="13" spans="2:36">
      <c r="B13" s="8" t="s">
        <v>26</v>
      </c>
      <c r="D13" s="14">
        <f t="shared" si="6"/>
        <v>97</v>
      </c>
      <c r="E13" s="1">
        <f t="shared" si="7"/>
        <v>1</v>
      </c>
      <c r="F13" s="1" t="str" cm="1">
        <f t="array" ref="F13">IF(E13&lt;=max_rang/3,"Élevé",IF(E13&lt;=2*max_rang/3,"Moyenne","Faible"))</f>
        <v>Élevé</v>
      </c>
      <c r="H13" s="7">
        <v>8</v>
      </c>
      <c r="I13" s="7">
        <v>13</v>
      </c>
      <c r="J13" s="7">
        <v>21</v>
      </c>
      <c r="K13" s="1">
        <f t="shared" si="0"/>
        <v>97</v>
      </c>
      <c r="M13" s="7">
        <v>1</v>
      </c>
      <c r="N13" s="7">
        <v>13</v>
      </c>
      <c r="O13" s="7">
        <v>21</v>
      </c>
      <c r="P13" s="1">
        <f t="shared" si="1"/>
        <v>90</v>
      </c>
      <c r="R13" s="7">
        <v>8</v>
      </c>
      <c r="S13" s="7">
        <v>13</v>
      </c>
      <c r="T13" s="7">
        <v>21</v>
      </c>
      <c r="U13" s="1">
        <f t="shared" si="2"/>
        <v>97</v>
      </c>
      <c r="W13" s="7">
        <v>5</v>
      </c>
      <c r="X13" s="7">
        <v>21</v>
      </c>
      <c r="Y13" s="7">
        <v>21</v>
      </c>
      <c r="Z13" s="1">
        <f t="shared" si="3"/>
        <v>110</v>
      </c>
      <c r="AB13" s="7">
        <v>5</v>
      </c>
      <c r="AC13" s="7">
        <v>13</v>
      </c>
      <c r="AD13" s="7">
        <v>13</v>
      </c>
      <c r="AE13" s="1">
        <f t="shared" si="4"/>
        <v>70</v>
      </c>
      <c r="AG13" s="7"/>
      <c r="AH13" s="7"/>
      <c r="AI13" s="7"/>
      <c r="AJ13" s="1">
        <f t="shared" si="5"/>
        <v>0</v>
      </c>
    </row>
    <row r="14" spans="2:36" ht="15">
      <c r="B14" s="34" t="s">
        <v>27</v>
      </c>
      <c r="D14" s="14">
        <f t="shared" si="6"/>
        <v>70</v>
      </c>
      <c r="E14" s="1">
        <f t="shared" si="7"/>
        <v>2</v>
      </c>
      <c r="F14" s="1" t="str" cm="1">
        <f t="array" ref="F14">IF(E14&lt;=max_rang/3,"Élevé",IF(E14&lt;=2*max_rang/3,"Moyenne","Faible"))</f>
        <v>Élevé</v>
      </c>
      <c r="H14" s="7">
        <v>5</v>
      </c>
      <c r="I14" s="7">
        <v>13</v>
      </c>
      <c r="J14" s="7">
        <v>13</v>
      </c>
      <c r="K14" s="1">
        <f t="shared" si="0"/>
        <v>70</v>
      </c>
      <c r="M14" s="7">
        <v>3</v>
      </c>
      <c r="N14" s="7">
        <v>13</v>
      </c>
      <c r="O14" s="7">
        <v>13</v>
      </c>
      <c r="P14" s="1">
        <f t="shared" si="1"/>
        <v>68</v>
      </c>
      <c r="R14" s="7">
        <v>5</v>
      </c>
      <c r="S14" s="7">
        <v>13</v>
      </c>
      <c r="T14" s="7">
        <v>13</v>
      </c>
      <c r="U14" s="1">
        <f t="shared" si="2"/>
        <v>70</v>
      </c>
      <c r="W14" s="7">
        <v>5</v>
      </c>
      <c r="X14" s="7">
        <v>13</v>
      </c>
      <c r="Y14" s="7">
        <v>13</v>
      </c>
      <c r="Z14" s="1">
        <f t="shared" si="3"/>
        <v>70</v>
      </c>
      <c r="AB14" s="7">
        <v>5</v>
      </c>
      <c r="AC14" s="7">
        <v>13</v>
      </c>
      <c r="AD14" s="7">
        <v>13</v>
      </c>
      <c r="AE14" s="1">
        <f t="shared" si="4"/>
        <v>70</v>
      </c>
      <c r="AG14" s="7"/>
      <c r="AH14" s="7"/>
      <c r="AI14" s="7"/>
      <c r="AJ14" s="1">
        <f t="shared" si="5"/>
        <v>0</v>
      </c>
    </row>
    <row r="15" spans="2:36">
      <c r="B15" s="8" t="s">
        <v>28</v>
      </c>
      <c r="D15" s="14">
        <f t="shared" si="6"/>
        <v>55</v>
      </c>
      <c r="E15" s="1">
        <f t="shared" si="7"/>
        <v>3</v>
      </c>
      <c r="F15" s="1" t="str" cm="1">
        <f t="array" ref="F15">IF(E15&lt;=max_rang/3,"Élevé",IF(E15&lt;=2*max_rang/3,"Moyenne","Faible"))</f>
        <v>Élevé</v>
      </c>
      <c r="H15" s="7">
        <v>5</v>
      </c>
      <c r="I15" s="7">
        <v>13</v>
      </c>
      <c r="J15" s="7">
        <v>8</v>
      </c>
      <c r="K15" s="1">
        <f t="shared" si="0"/>
        <v>55</v>
      </c>
      <c r="M15" s="7">
        <v>3</v>
      </c>
      <c r="N15" s="7">
        <v>8</v>
      </c>
      <c r="O15" s="7">
        <v>8</v>
      </c>
      <c r="P15" s="1">
        <f t="shared" si="1"/>
        <v>43</v>
      </c>
      <c r="R15" s="7">
        <v>5</v>
      </c>
      <c r="S15" s="7">
        <v>13</v>
      </c>
      <c r="T15" s="7">
        <v>8</v>
      </c>
      <c r="U15" s="1">
        <f t="shared" si="2"/>
        <v>55</v>
      </c>
      <c r="W15" s="7">
        <v>5</v>
      </c>
      <c r="X15" s="7">
        <v>13</v>
      </c>
      <c r="Y15" s="7">
        <v>8</v>
      </c>
      <c r="Z15" s="1">
        <f t="shared" si="3"/>
        <v>55</v>
      </c>
      <c r="AB15" s="7">
        <v>5</v>
      </c>
      <c r="AC15" s="7">
        <v>13</v>
      </c>
      <c r="AD15" s="7">
        <v>8</v>
      </c>
      <c r="AE15" s="1">
        <f t="shared" si="4"/>
        <v>55</v>
      </c>
      <c r="AG15" s="7"/>
      <c r="AH15" s="7"/>
      <c r="AI15" s="7"/>
      <c r="AJ15" s="1">
        <f t="shared" si="5"/>
        <v>0</v>
      </c>
    </row>
    <row r="16" spans="2:36" ht="15">
      <c r="B16" s="33" t="s">
        <v>29</v>
      </c>
      <c r="D16" s="14">
        <f t="shared" si="6"/>
        <v>22</v>
      </c>
      <c r="E16" s="1">
        <f t="shared" si="7"/>
        <v>11</v>
      </c>
      <c r="F16" s="1" t="str" cm="1">
        <f t="array" ref="F16">IF(E16&lt;=max_rang/3,"Élevé",IF(E16&lt;=2*max_rang/3,"Moyenne","Faible"))</f>
        <v>Moyenne</v>
      </c>
      <c r="H16" s="7">
        <v>3</v>
      </c>
      <c r="I16" s="7">
        <v>8</v>
      </c>
      <c r="J16" s="7">
        <v>1</v>
      </c>
      <c r="K16" s="1">
        <f t="shared" si="0"/>
        <v>22</v>
      </c>
      <c r="M16" s="7">
        <v>2</v>
      </c>
      <c r="N16" s="7">
        <v>5</v>
      </c>
      <c r="O16" s="7">
        <v>3</v>
      </c>
      <c r="P16" s="1">
        <f t="shared" si="1"/>
        <v>21</v>
      </c>
      <c r="R16" s="7">
        <v>3</v>
      </c>
      <c r="S16" s="7">
        <v>5</v>
      </c>
      <c r="T16" s="7">
        <v>1</v>
      </c>
      <c r="U16" s="1">
        <f t="shared" si="2"/>
        <v>16</v>
      </c>
      <c r="W16" s="7">
        <v>3</v>
      </c>
      <c r="X16" s="7">
        <v>8</v>
      </c>
      <c r="Y16" s="7">
        <v>1</v>
      </c>
      <c r="Z16" s="1">
        <f t="shared" si="3"/>
        <v>22</v>
      </c>
      <c r="AB16" s="7">
        <v>2</v>
      </c>
      <c r="AC16" s="7">
        <v>5</v>
      </c>
      <c r="AD16" s="7">
        <v>2</v>
      </c>
      <c r="AE16" s="1">
        <f t="shared" si="4"/>
        <v>18</v>
      </c>
      <c r="AG16" s="7"/>
      <c r="AH16" s="7"/>
      <c r="AI16" s="7"/>
      <c r="AJ16" s="1">
        <f t="shared" si="5"/>
        <v>0</v>
      </c>
    </row>
    <row r="17" spans="2:36">
      <c r="B17" s="8" t="s">
        <v>30</v>
      </c>
      <c r="D17" s="14">
        <f t="shared" si="6"/>
        <v>16</v>
      </c>
      <c r="E17" s="1">
        <f t="shared" si="7"/>
        <v>14</v>
      </c>
      <c r="F17" s="1" t="str" cm="1">
        <f t="array" ref="F17">IF(E17&lt;=max_rang/3,"Élevé",IF(E17&lt;=2*max_rang/3,"Moyenne","Faible"))</f>
        <v>Moyenne</v>
      </c>
      <c r="H17" s="7">
        <v>3</v>
      </c>
      <c r="I17" s="7">
        <v>5</v>
      </c>
      <c r="J17" s="7">
        <v>1</v>
      </c>
      <c r="K17" s="1">
        <f t="shared" si="0"/>
        <v>16</v>
      </c>
      <c r="M17" s="7">
        <v>2</v>
      </c>
      <c r="N17" s="7">
        <v>5</v>
      </c>
      <c r="O17" s="7">
        <v>1</v>
      </c>
      <c r="P17" s="1">
        <f t="shared" si="1"/>
        <v>15</v>
      </c>
      <c r="R17" s="7">
        <v>3</v>
      </c>
      <c r="S17" s="7">
        <v>5</v>
      </c>
      <c r="T17" s="7">
        <v>1</v>
      </c>
      <c r="U17" s="1">
        <f t="shared" si="2"/>
        <v>16</v>
      </c>
      <c r="W17" s="7">
        <v>3</v>
      </c>
      <c r="X17" s="7">
        <v>8</v>
      </c>
      <c r="Y17" s="7">
        <v>1</v>
      </c>
      <c r="Z17" s="1">
        <f t="shared" si="3"/>
        <v>22</v>
      </c>
      <c r="AB17" s="7">
        <v>2</v>
      </c>
      <c r="AC17" s="7">
        <v>5</v>
      </c>
      <c r="AD17" s="7">
        <v>2</v>
      </c>
      <c r="AE17" s="1">
        <f t="shared" si="4"/>
        <v>18</v>
      </c>
      <c r="AG17" s="7"/>
      <c r="AH17" s="7"/>
      <c r="AI17" s="7"/>
      <c r="AJ17" s="1">
        <f t="shared" si="5"/>
        <v>0</v>
      </c>
    </row>
    <row r="18" spans="2:36">
      <c r="B18" s="8" t="s">
        <v>31</v>
      </c>
      <c r="D18" s="14">
        <f t="shared" si="6"/>
        <v>11</v>
      </c>
      <c r="E18" s="1">
        <f t="shared" si="7"/>
        <v>17</v>
      </c>
      <c r="F18" s="1" t="str" cm="1">
        <f t="array" ref="F18">IF(E18&lt;=max_rang/3,"Élevé",IF(E18&lt;=2*max_rang/3,"Moyenne","Faible"))</f>
        <v>Moyenne</v>
      </c>
      <c r="H18" s="7">
        <v>2</v>
      </c>
      <c r="I18" s="7">
        <v>3</v>
      </c>
      <c r="J18" s="7">
        <v>1</v>
      </c>
      <c r="K18" s="1">
        <f t="shared" si="0"/>
        <v>11</v>
      </c>
      <c r="M18" s="7">
        <v>0</v>
      </c>
      <c r="N18" s="7">
        <v>5</v>
      </c>
      <c r="O18" s="7">
        <v>1</v>
      </c>
      <c r="P18" s="1">
        <f t="shared" si="1"/>
        <v>13</v>
      </c>
      <c r="R18" s="7">
        <v>2</v>
      </c>
      <c r="S18" s="7">
        <v>3</v>
      </c>
      <c r="T18" s="7">
        <v>1</v>
      </c>
      <c r="U18" s="1">
        <f t="shared" si="2"/>
        <v>11</v>
      </c>
      <c r="W18" s="7">
        <v>2</v>
      </c>
      <c r="X18" s="7">
        <v>3</v>
      </c>
      <c r="Y18" s="7">
        <v>1</v>
      </c>
      <c r="Z18" s="1">
        <f t="shared" si="3"/>
        <v>11</v>
      </c>
      <c r="AB18" s="7">
        <v>3</v>
      </c>
      <c r="AC18" s="7">
        <v>3</v>
      </c>
      <c r="AD18" s="7">
        <v>0</v>
      </c>
      <c r="AE18" s="1">
        <f t="shared" si="4"/>
        <v>9</v>
      </c>
      <c r="AG18" s="7"/>
      <c r="AH18" s="7"/>
      <c r="AI18" s="7"/>
      <c r="AJ18" s="1">
        <f t="shared" si="5"/>
        <v>0</v>
      </c>
    </row>
    <row r="19" spans="2:36">
      <c r="B19" s="8" t="s">
        <v>32</v>
      </c>
      <c r="D19" s="14">
        <f t="shared" si="6"/>
        <v>11</v>
      </c>
      <c r="E19" s="1">
        <f t="shared" si="7"/>
        <v>17</v>
      </c>
      <c r="F19" s="1" t="str" cm="1">
        <f t="array" ref="F19">IF(E19&lt;=max_rang/3,"Élevé",IF(E19&lt;=2*max_rang/3,"Moyenne","Faible"))</f>
        <v>Moyenne</v>
      </c>
      <c r="H19" s="7">
        <v>2</v>
      </c>
      <c r="I19" s="7">
        <v>3</v>
      </c>
      <c r="J19" s="7">
        <v>1</v>
      </c>
      <c r="K19" s="1">
        <f t="shared" si="0"/>
        <v>11</v>
      </c>
      <c r="M19" s="7">
        <v>0</v>
      </c>
      <c r="N19" s="7">
        <v>5</v>
      </c>
      <c r="O19" s="7">
        <v>1</v>
      </c>
      <c r="P19" s="1">
        <f t="shared" si="1"/>
        <v>13</v>
      </c>
      <c r="R19" s="7">
        <v>2</v>
      </c>
      <c r="S19" s="7">
        <v>3</v>
      </c>
      <c r="T19" s="7">
        <v>1</v>
      </c>
      <c r="U19" s="1">
        <f t="shared" si="2"/>
        <v>11</v>
      </c>
      <c r="W19" s="7">
        <v>2</v>
      </c>
      <c r="X19" s="7">
        <v>3</v>
      </c>
      <c r="Y19" s="7">
        <v>1</v>
      </c>
      <c r="Z19" s="1">
        <f t="shared" si="3"/>
        <v>11</v>
      </c>
      <c r="AB19" s="7">
        <v>3</v>
      </c>
      <c r="AC19" s="7">
        <v>3</v>
      </c>
      <c r="AD19" s="7">
        <v>0</v>
      </c>
      <c r="AE19" s="1">
        <f t="shared" si="4"/>
        <v>9</v>
      </c>
      <c r="AG19" s="7"/>
      <c r="AH19" s="7"/>
      <c r="AI19" s="7"/>
      <c r="AJ19" s="1">
        <f t="shared" si="5"/>
        <v>0</v>
      </c>
    </row>
    <row r="20" spans="2:36" ht="15">
      <c r="B20" s="35" t="s">
        <v>33</v>
      </c>
      <c r="D20" s="14">
        <f t="shared" si="6"/>
        <v>46</v>
      </c>
      <c r="E20" s="1">
        <f t="shared" si="7"/>
        <v>4</v>
      </c>
      <c r="F20" s="1" t="str" cm="1">
        <f t="array" ref="F20">IF(E20&lt;=max_rang/3,"Élevé",IF(E20&lt;=2*max_rang/3,"Moyenne","Faible"))</f>
        <v>Élevé</v>
      </c>
      <c r="H20" s="7">
        <v>1</v>
      </c>
      <c r="I20" s="7">
        <v>3</v>
      </c>
      <c r="J20" s="7">
        <v>13</v>
      </c>
      <c r="K20" s="1">
        <f t="shared" si="0"/>
        <v>46</v>
      </c>
      <c r="M20" s="7">
        <v>8</v>
      </c>
      <c r="N20" s="7">
        <v>3</v>
      </c>
      <c r="O20" s="7">
        <v>13</v>
      </c>
      <c r="P20" s="1">
        <f t="shared" si="1"/>
        <v>53</v>
      </c>
      <c r="R20" s="7">
        <v>1</v>
      </c>
      <c r="S20" s="7">
        <v>3</v>
      </c>
      <c r="T20" s="7">
        <v>13</v>
      </c>
      <c r="U20" s="1">
        <f t="shared" si="2"/>
        <v>46</v>
      </c>
      <c r="W20" s="7">
        <v>2</v>
      </c>
      <c r="X20" s="7">
        <v>3</v>
      </c>
      <c r="Y20" s="7">
        <v>5</v>
      </c>
      <c r="Z20" s="1">
        <f t="shared" si="3"/>
        <v>23</v>
      </c>
      <c r="AB20" s="7">
        <v>8</v>
      </c>
      <c r="AC20" s="7">
        <v>5</v>
      </c>
      <c r="AD20" s="7">
        <v>13</v>
      </c>
      <c r="AE20" s="1">
        <f t="shared" si="4"/>
        <v>57</v>
      </c>
      <c r="AG20" s="7"/>
      <c r="AH20" s="7"/>
      <c r="AI20" s="7"/>
      <c r="AJ20" s="1">
        <f t="shared" si="5"/>
        <v>0</v>
      </c>
    </row>
    <row r="21" spans="2:36">
      <c r="B21" s="8" t="s">
        <v>34</v>
      </c>
      <c r="D21" s="14">
        <f t="shared" si="6"/>
        <v>31</v>
      </c>
      <c r="E21" s="1">
        <f t="shared" si="7"/>
        <v>8</v>
      </c>
      <c r="F21" s="1" t="str" cm="1">
        <f t="array" ref="F21">IF(E21&lt;=max_rang/3,"Élevé",IF(E21&lt;=2*max_rang/3,"Moyenne","Faible"))</f>
        <v>Élevé</v>
      </c>
      <c r="H21" s="7">
        <v>1</v>
      </c>
      <c r="I21" s="7">
        <v>3</v>
      </c>
      <c r="J21" s="7">
        <v>8</v>
      </c>
      <c r="K21" s="1">
        <f t="shared" si="0"/>
        <v>31</v>
      </c>
      <c r="M21" s="7">
        <v>1</v>
      </c>
      <c r="N21" s="7">
        <v>3</v>
      </c>
      <c r="O21" s="7">
        <v>8</v>
      </c>
      <c r="P21" s="1">
        <f t="shared" si="1"/>
        <v>31</v>
      </c>
      <c r="R21" s="7">
        <v>1</v>
      </c>
      <c r="S21" s="7">
        <v>3</v>
      </c>
      <c r="T21" s="7">
        <v>8</v>
      </c>
      <c r="U21" s="1">
        <f t="shared" si="2"/>
        <v>31</v>
      </c>
      <c r="W21" s="7">
        <v>2</v>
      </c>
      <c r="X21" s="7">
        <v>3</v>
      </c>
      <c r="Y21" s="7">
        <v>8</v>
      </c>
      <c r="Z21" s="1">
        <f t="shared" si="3"/>
        <v>32</v>
      </c>
      <c r="AB21" s="7">
        <v>8</v>
      </c>
      <c r="AC21" s="7">
        <v>5</v>
      </c>
      <c r="AD21" s="7">
        <v>8</v>
      </c>
      <c r="AE21" s="1">
        <f t="shared" si="4"/>
        <v>42</v>
      </c>
      <c r="AG21" s="7"/>
      <c r="AH21" s="7"/>
      <c r="AI21" s="7"/>
      <c r="AJ21" s="1">
        <f t="shared" si="5"/>
        <v>0</v>
      </c>
    </row>
    <row r="22" spans="2:36">
      <c r="B22" s="8" t="s">
        <v>35</v>
      </c>
      <c r="D22" s="14">
        <f t="shared" si="6"/>
        <v>33</v>
      </c>
      <c r="E22" s="1">
        <f t="shared" si="7"/>
        <v>7</v>
      </c>
      <c r="F22" s="1" t="str" cm="1">
        <f t="array" ref="F22">IF(E22&lt;=max_rang/3,"Élevé",IF(E22&lt;=2*max_rang/3,"Moyenne","Faible"))</f>
        <v>Élevé</v>
      </c>
      <c r="H22" s="7">
        <v>2</v>
      </c>
      <c r="I22" s="7">
        <v>8</v>
      </c>
      <c r="J22" s="7">
        <v>5</v>
      </c>
      <c r="K22" s="1">
        <f t="shared" si="0"/>
        <v>33</v>
      </c>
      <c r="M22" s="7">
        <v>1</v>
      </c>
      <c r="N22" s="7">
        <v>8</v>
      </c>
      <c r="O22" s="7">
        <v>5</v>
      </c>
      <c r="P22" s="1">
        <f t="shared" si="1"/>
        <v>32</v>
      </c>
      <c r="R22" s="7">
        <v>3</v>
      </c>
      <c r="S22" s="7">
        <v>5</v>
      </c>
      <c r="T22" s="7">
        <v>3</v>
      </c>
      <c r="U22" s="1">
        <f t="shared" si="2"/>
        <v>22</v>
      </c>
      <c r="W22" s="7">
        <v>2</v>
      </c>
      <c r="X22" s="7">
        <v>3</v>
      </c>
      <c r="Y22" s="7">
        <v>3</v>
      </c>
      <c r="Z22" s="1">
        <f t="shared" si="3"/>
        <v>17</v>
      </c>
      <c r="AB22" s="7">
        <v>1</v>
      </c>
      <c r="AC22" s="7">
        <v>8</v>
      </c>
      <c r="AD22" s="7">
        <v>3</v>
      </c>
      <c r="AE22" s="1">
        <f t="shared" si="4"/>
        <v>26</v>
      </c>
      <c r="AG22" s="7"/>
      <c r="AH22" s="7"/>
      <c r="AI22" s="7"/>
      <c r="AJ22" s="1">
        <f t="shared" si="5"/>
        <v>0</v>
      </c>
    </row>
    <row r="23" spans="2:36">
      <c r="B23" s="8" t="s">
        <v>36</v>
      </c>
      <c r="D23" s="14">
        <f t="shared" si="6"/>
        <v>19</v>
      </c>
      <c r="E23" s="1">
        <f t="shared" si="7"/>
        <v>13</v>
      </c>
      <c r="F23" s="1" t="str" cm="1">
        <f t="array" ref="F23">IF(E23&lt;=max_rang/3,"Élevé",IF(E23&lt;=2*max_rang/3,"Moyenne","Faible"))</f>
        <v>Moyenne</v>
      </c>
      <c r="H23" s="7">
        <v>3</v>
      </c>
      <c r="I23" s="7">
        <v>5</v>
      </c>
      <c r="J23" s="7">
        <v>2</v>
      </c>
      <c r="K23" s="1">
        <f t="shared" si="0"/>
        <v>19</v>
      </c>
      <c r="M23" s="7">
        <v>2</v>
      </c>
      <c r="N23" s="7">
        <v>5</v>
      </c>
      <c r="O23" s="7">
        <v>8</v>
      </c>
      <c r="P23" s="1">
        <f t="shared" si="1"/>
        <v>36</v>
      </c>
      <c r="R23" s="7">
        <v>3</v>
      </c>
      <c r="S23" s="7">
        <v>2</v>
      </c>
      <c r="T23" s="7">
        <v>2</v>
      </c>
      <c r="U23" s="1">
        <f t="shared" si="2"/>
        <v>13</v>
      </c>
      <c r="W23" s="7">
        <v>3</v>
      </c>
      <c r="X23" s="7">
        <v>5</v>
      </c>
      <c r="Y23" s="7">
        <v>5</v>
      </c>
      <c r="Z23" s="1">
        <f t="shared" si="3"/>
        <v>28</v>
      </c>
      <c r="AB23" s="7">
        <v>2</v>
      </c>
      <c r="AC23" s="7">
        <v>5</v>
      </c>
      <c r="AD23" s="7">
        <v>5</v>
      </c>
      <c r="AE23" s="1">
        <f t="shared" si="4"/>
        <v>27</v>
      </c>
      <c r="AG23" s="7"/>
      <c r="AH23" s="7"/>
      <c r="AI23" s="7"/>
      <c r="AJ23" s="1">
        <f t="shared" si="5"/>
        <v>0</v>
      </c>
    </row>
    <row r="24" spans="2:36">
      <c r="B24" s="8" t="s">
        <v>37</v>
      </c>
      <c r="D24" s="14">
        <f t="shared" si="6"/>
        <v>14</v>
      </c>
      <c r="E24" s="1">
        <f t="shared" si="7"/>
        <v>16</v>
      </c>
      <c r="F24" s="1" t="str" cm="1">
        <f t="array" ref="F24">IF(E24&lt;=max_rang/3,"Élevé",IF(E24&lt;=2*max_rang/3,"Moyenne","Faible"))</f>
        <v>Moyenne</v>
      </c>
      <c r="H24" s="7">
        <v>2</v>
      </c>
      <c r="I24" s="7">
        <v>3</v>
      </c>
      <c r="J24" s="7">
        <v>2</v>
      </c>
      <c r="K24" s="1">
        <f t="shared" si="0"/>
        <v>14</v>
      </c>
      <c r="M24" s="7">
        <v>2</v>
      </c>
      <c r="N24" s="7">
        <v>3</v>
      </c>
      <c r="O24" s="7">
        <v>2</v>
      </c>
      <c r="P24" s="1">
        <f t="shared" si="1"/>
        <v>14</v>
      </c>
      <c r="R24" s="7">
        <v>2</v>
      </c>
      <c r="S24" s="7">
        <v>3</v>
      </c>
      <c r="T24" s="7">
        <v>2</v>
      </c>
      <c r="U24" s="1">
        <f t="shared" si="2"/>
        <v>14</v>
      </c>
      <c r="W24" s="7">
        <v>2</v>
      </c>
      <c r="X24" s="7">
        <v>5</v>
      </c>
      <c r="Y24" s="7">
        <v>3</v>
      </c>
      <c r="Z24" s="1">
        <f t="shared" si="3"/>
        <v>21</v>
      </c>
      <c r="AB24" s="7">
        <v>2</v>
      </c>
      <c r="AC24" s="7">
        <v>3</v>
      </c>
      <c r="AD24" s="7">
        <v>1</v>
      </c>
      <c r="AE24" s="1">
        <f t="shared" si="4"/>
        <v>11</v>
      </c>
      <c r="AG24" s="7"/>
      <c r="AH24" s="7"/>
      <c r="AI24" s="7"/>
      <c r="AJ24" s="1">
        <f t="shared" si="5"/>
        <v>0</v>
      </c>
    </row>
    <row r="25" spans="2:36">
      <c r="B25" s="8" t="s">
        <v>38</v>
      </c>
      <c r="D25" s="14">
        <f t="shared" si="6"/>
        <v>11</v>
      </c>
      <c r="E25" s="1">
        <f t="shared" si="7"/>
        <v>17</v>
      </c>
      <c r="F25" s="1" t="str" cm="1">
        <f t="array" ref="F25">IF(E25&lt;=max_rang/3,"Élevé",IF(E25&lt;=2*max_rang/3,"Moyenne","Faible"))</f>
        <v>Moyenne</v>
      </c>
      <c r="H25" s="7">
        <v>1</v>
      </c>
      <c r="I25" s="7">
        <v>2</v>
      </c>
      <c r="J25" s="7">
        <v>2</v>
      </c>
      <c r="K25" s="1">
        <f t="shared" si="0"/>
        <v>11</v>
      </c>
      <c r="M25" s="7">
        <v>1</v>
      </c>
      <c r="N25" s="7">
        <v>2</v>
      </c>
      <c r="O25" s="7">
        <v>2</v>
      </c>
      <c r="P25" s="1">
        <f t="shared" si="1"/>
        <v>11</v>
      </c>
      <c r="R25" s="7">
        <v>1</v>
      </c>
      <c r="S25" s="7">
        <v>2</v>
      </c>
      <c r="T25" s="7">
        <v>2</v>
      </c>
      <c r="U25" s="1">
        <f t="shared" si="2"/>
        <v>11</v>
      </c>
      <c r="W25" s="7">
        <v>2</v>
      </c>
      <c r="X25" s="7">
        <v>2</v>
      </c>
      <c r="Y25" s="7">
        <v>3</v>
      </c>
      <c r="Z25" s="1">
        <f t="shared" si="3"/>
        <v>15</v>
      </c>
      <c r="AB25" s="7">
        <v>2</v>
      </c>
      <c r="AC25" s="7">
        <v>2</v>
      </c>
      <c r="AD25" s="7">
        <v>2</v>
      </c>
      <c r="AE25" s="1">
        <f t="shared" si="4"/>
        <v>12</v>
      </c>
      <c r="AG25" s="7"/>
      <c r="AH25" s="7"/>
      <c r="AI25" s="7"/>
      <c r="AJ25" s="1">
        <f t="shared" si="5"/>
        <v>0</v>
      </c>
    </row>
    <row r="26" spans="2:36">
      <c r="B26" s="8" t="s">
        <v>39</v>
      </c>
      <c r="D26" s="14">
        <f t="shared" si="6"/>
        <v>21</v>
      </c>
      <c r="E26" s="1">
        <f t="shared" si="7"/>
        <v>12</v>
      </c>
      <c r="F26" s="1" t="str" cm="1">
        <f t="array" ref="F26">IF(E26&lt;=max_rang/3,"Élevé",IF(E26&lt;=2*max_rang/3,"Moyenne","Faible"))</f>
        <v>Moyenne</v>
      </c>
      <c r="H26" s="7">
        <v>2</v>
      </c>
      <c r="I26" s="7">
        <v>2</v>
      </c>
      <c r="J26" s="7">
        <v>5</v>
      </c>
      <c r="K26" s="1">
        <f t="shared" si="0"/>
        <v>21</v>
      </c>
      <c r="M26" s="7">
        <v>2</v>
      </c>
      <c r="N26" s="7">
        <v>2</v>
      </c>
      <c r="O26" s="7">
        <v>3</v>
      </c>
      <c r="P26" s="1">
        <f t="shared" si="1"/>
        <v>15</v>
      </c>
      <c r="R26" s="7">
        <v>2</v>
      </c>
      <c r="S26" s="7">
        <v>2</v>
      </c>
      <c r="T26" s="7">
        <v>5</v>
      </c>
      <c r="U26" s="1">
        <f t="shared" si="2"/>
        <v>21</v>
      </c>
      <c r="W26" s="7">
        <v>3</v>
      </c>
      <c r="X26" s="7">
        <v>3</v>
      </c>
      <c r="Y26" s="7">
        <v>5</v>
      </c>
      <c r="Z26" s="1">
        <f t="shared" si="3"/>
        <v>24</v>
      </c>
      <c r="AB26" s="7">
        <v>1</v>
      </c>
      <c r="AC26" s="7">
        <v>3</v>
      </c>
      <c r="AD26" s="7">
        <v>3</v>
      </c>
      <c r="AE26" s="1">
        <f t="shared" si="4"/>
        <v>16</v>
      </c>
      <c r="AG26" s="7"/>
      <c r="AH26" s="7"/>
      <c r="AI26" s="7"/>
      <c r="AJ26" s="1">
        <f t="shared" si="5"/>
        <v>0</v>
      </c>
    </row>
    <row r="27" spans="2:36">
      <c r="B27" s="8" t="s">
        <v>40</v>
      </c>
      <c r="D27" s="14">
        <f t="shared" si="6"/>
        <v>43</v>
      </c>
      <c r="E27" s="1">
        <f t="shared" si="7"/>
        <v>5</v>
      </c>
      <c r="F27" s="1" t="str" cm="1">
        <f t="array" ref="F27">IF(E27&lt;=max_rang/3,"Élevé",IF(E27&lt;=2*max_rang/3,"Moyenne","Faible"))</f>
        <v>Élevé</v>
      </c>
      <c r="H27" s="7">
        <v>3</v>
      </c>
      <c r="I27" s="7">
        <v>8</v>
      </c>
      <c r="J27" s="7">
        <v>8</v>
      </c>
      <c r="K27" s="1">
        <f t="shared" si="0"/>
        <v>43</v>
      </c>
      <c r="M27" s="7">
        <v>3</v>
      </c>
      <c r="N27" s="7">
        <v>8</v>
      </c>
      <c r="O27" s="7">
        <v>3</v>
      </c>
      <c r="P27" s="1">
        <f t="shared" si="1"/>
        <v>28</v>
      </c>
      <c r="R27" s="7">
        <v>2</v>
      </c>
      <c r="S27" s="7">
        <v>5</v>
      </c>
      <c r="T27" s="7">
        <v>5</v>
      </c>
      <c r="U27" s="1">
        <f t="shared" si="2"/>
        <v>27</v>
      </c>
      <c r="W27" s="7">
        <v>3</v>
      </c>
      <c r="X27" s="7">
        <v>5</v>
      </c>
      <c r="Y27" s="7">
        <v>8</v>
      </c>
      <c r="Z27" s="1">
        <f t="shared" si="3"/>
        <v>37</v>
      </c>
      <c r="AB27" s="7">
        <v>3</v>
      </c>
      <c r="AC27" s="7">
        <v>8</v>
      </c>
      <c r="AD27" s="7">
        <v>5</v>
      </c>
      <c r="AE27" s="1">
        <f t="shared" si="4"/>
        <v>34</v>
      </c>
      <c r="AG27" s="7"/>
      <c r="AH27" s="7"/>
      <c r="AI27" s="7"/>
      <c r="AJ27" s="1">
        <f t="shared" si="5"/>
        <v>0</v>
      </c>
    </row>
    <row r="28" spans="2:36">
      <c r="B28" s="8" t="s">
        <v>41</v>
      </c>
      <c r="D28" s="14">
        <f t="shared" si="6"/>
        <v>37</v>
      </c>
      <c r="E28" s="1">
        <f t="shared" si="7"/>
        <v>6</v>
      </c>
      <c r="F28" s="1" t="str" cm="1">
        <f t="array" ref="F28">IF(E28&lt;=max_rang/3,"Élevé",IF(E28&lt;=2*max_rang/3,"Moyenne","Faible"))</f>
        <v>Élevé</v>
      </c>
      <c r="H28" s="7">
        <v>3</v>
      </c>
      <c r="I28" s="7">
        <v>5</v>
      </c>
      <c r="J28" s="7">
        <v>8</v>
      </c>
      <c r="K28" s="1">
        <f t="shared" si="0"/>
        <v>37</v>
      </c>
      <c r="M28" s="7">
        <v>3</v>
      </c>
      <c r="N28" s="7">
        <v>8</v>
      </c>
      <c r="O28" s="7">
        <v>5</v>
      </c>
      <c r="P28" s="1">
        <f t="shared" si="1"/>
        <v>34</v>
      </c>
      <c r="R28" s="7">
        <v>2</v>
      </c>
      <c r="S28" s="7">
        <v>3</v>
      </c>
      <c r="T28" s="7">
        <v>5</v>
      </c>
      <c r="U28" s="1">
        <f t="shared" si="2"/>
        <v>23</v>
      </c>
      <c r="W28" s="7">
        <v>2</v>
      </c>
      <c r="X28" s="7">
        <v>5</v>
      </c>
      <c r="Y28" s="7">
        <v>5</v>
      </c>
      <c r="Z28" s="1">
        <f t="shared" si="3"/>
        <v>27</v>
      </c>
      <c r="AB28" s="7">
        <v>3</v>
      </c>
      <c r="AC28" s="7">
        <v>5</v>
      </c>
      <c r="AD28" s="7">
        <v>8</v>
      </c>
      <c r="AE28" s="1">
        <f t="shared" si="4"/>
        <v>37</v>
      </c>
      <c r="AG28" s="7"/>
      <c r="AH28" s="7"/>
      <c r="AI28" s="7"/>
      <c r="AJ28" s="1">
        <f t="shared" si="5"/>
        <v>0</v>
      </c>
    </row>
    <row r="29" spans="2:36">
      <c r="B29" s="8" t="s">
        <v>42</v>
      </c>
      <c r="D29" s="14">
        <f t="shared" si="6"/>
        <v>8</v>
      </c>
      <c r="E29" s="1">
        <f t="shared" si="7"/>
        <v>21</v>
      </c>
      <c r="F29" s="1" t="str" cm="1">
        <f t="array" ref="F29">IF(E29&lt;=max_rang/3,"Élevé",IF(E29&lt;=2*max_rang/3,"Moyenne","Faible"))</f>
        <v>Faible</v>
      </c>
      <c r="H29" s="7">
        <v>1</v>
      </c>
      <c r="I29" s="7">
        <v>2</v>
      </c>
      <c r="J29" s="7">
        <v>1</v>
      </c>
      <c r="K29" s="1">
        <f t="shared" si="0"/>
        <v>8</v>
      </c>
      <c r="M29" s="7">
        <v>1</v>
      </c>
      <c r="N29" s="7">
        <v>2</v>
      </c>
      <c r="O29" s="7">
        <v>3</v>
      </c>
      <c r="P29" s="1">
        <f t="shared" si="1"/>
        <v>14</v>
      </c>
      <c r="R29" s="7">
        <v>2</v>
      </c>
      <c r="S29" s="7">
        <v>2</v>
      </c>
      <c r="T29" s="7">
        <v>0</v>
      </c>
      <c r="U29" s="1">
        <f t="shared" si="2"/>
        <v>6</v>
      </c>
      <c r="W29" s="7">
        <v>2</v>
      </c>
      <c r="X29" s="7">
        <v>3</v>
      </c>
      <c r="Y29" s="7">
        <v>2</v>
      </c>
      <c r="Z29" s="1">
        <f t="shared" si="3"/>
        <v>14</v>
      </c>
      <c r="AB29" s="7">
        <v>1</v>
      </c>
      <c r="AC29" s="7">
        <v>2</v>
      </c>
      <c r="AD29" s="7">
        <v>1</v>
      </c>
      <c r="AE29" s="1">
        <f t="shared" si="4"/>
        <v>8</v>
      </c>
      <c r="AG29" s="7"/>
      <c r="AH29" s="7"/>
      <c r="AI29" s="7"/>
      <c r="AJ29" s="1">
        <f t="shared" si="5"/>
        <v>0</v>
      </c>
    </row>
    <row r="30" spans="2:36">
      <c r="B30" s="8" t="s">
        <v>43</v>
      </c>
      <c r="D30" s="14">
        <f t="shared" si="6"/>
        <v>5</v>
      </c>
      <c r="E30" s="1">
        <f t="shared" si="7"/>
        <v>22</v>
      </c>
      <c r="F30" s="1" t="str" cm="1">
        <f t="array" ref="F30">IF(E30&lt;=max_rang/3,"Élevé",IF(E30&lt;=2*max_rang/3,"Moyenne","Faible"))</f>
        <v>Faible</v>
      </c>
      <c r="H30" s="7">
        <v>0</v>
      </c>
      <c r="I30" s="7">
        <v>1</v>
      </c>
      <c r="J30" s="7">
        <v>1</v>
      </c>
      <c r="K30" s="1">
        <f t="shared" si="0"/>
        <v>5</v>
      </c>
      <c r="M30" s="7">
        <v>1</v>
      </c>
      <c r="N30" s="7">
        <v>1</v>
      </c>
      <c r="O30" s="7">
        <v>2</v>
      </c>
      <c r="P30" s="1">
        <f t="shared" si="1"/>
        <v>9</v>
      </c>
      <c r="R30" s="7">
        <v>0</v>
      </c>
      <c r="S30" s="7">
        <v>1</v>
      </c>
      <c r="T30" s="7">
        <v>2</v>
      </c>
      <c r="U30" s="1">
        <f t="shared" si="2"/>
        <v>8</v>
      </c>
      <c r="W30" s="7">
        <v>1</v>
      </c>
      <c r="X30" s="7">
        <v>2</v>
      </c>
      <c r="Y30" s="7">
        <v>0</v>
      </c>
      <c r="Z30" s="1">
        <f t="shared" si="3"/>
        <v>5</v>
      </c>
      <c r="AB30" s="7">
        <v>0</v>
      </c>
      <c r="AC30" s="7">
        <v>1</v>
      </c>
      <c r="AD30" s="7">
        <v>1</v>
      </c>
      <c r="AE30" s="1">
        <f t="shared" si="4"/>
        <v>5</v>
      </c>
      <c r="AG30" s="7"/>
      <c r="AH30" s="7"/>
      <c r="AI30" s="7"/>
      <c r="AJ30" s="1">
        <f t="shared" si="5"/>
        <v>0</v>
      </c>
    </row>
    <row r="31" spans="2:36">
      <c r="B31" s="8" t="s">
        <v>44</v>
      </c>
      <c r="D31" s="14">
        <f t="shared" si="6"/>
        <v>5</v>
      </c>
      <c r="E31" s="1">
        <f t="shared" si="7"/>
        <v>22</v>
      </c>
      <c r="F31" s="1" t="str" cm="1">
        <f t="array" ref="F31">IF(E31&lt;=max_rang/3,"Élevé",IF(E31&lt;=2*max_rang/3,"Moyenne","Faible"))</f>
        <v>Faible</v>
      </c>
      <c r="H31" s="7">
        <v>0</v>
      </c>
      <c r="I31" s="7">
        <v>1</v>
      </c>
      <c r="J31" s="7">
        <v>1</v>
      </c>
      <c r="K31" s="1">
        <f t="shared" si="0"/>
        <v>5</v>
      </c>
      <c r="M31" s="7">
        <v>1</v>
      </c>
      <c r="N31" s="7">
        <v>1</v>
      </c>
      <c r="O31" s="7">
        <v>2</v>
      </c>
      <c r="P31" s="1">
        <f t="shared" si="1"/>
        <v>9</v>
      </c>
      <c r="R31" s="7">
        <v>0</v>
      </c>
      <c r="S31" s="7">
        <v>1</v>
      </c>
      <c r="T31" s="7">
        <v>2</v>
      </c>
      <c r="U31" s="1">
        <f t="shared" si="2"/>
        <v>8</v>
      </c>
      <c r="W31" s="7">
        <v>1</v>
      </c>
      <c r="X31" s="7">
        <v>2</v>
      </c>
      <c r="Y31" s="7">
        <v>1</v>
      </c>
      <c r="Z31" s="1">
        <f t="shared" si="3"/>
        <v>8</v>
      </c>
      <c r="AB31" s="7">
        <v>0</v>
      </c>
      <c r="AC31" s="7">
        <v>1</v>
      </c>
      <c r="AD31" s="7">
        <v>1</v>
      </c>
      <c r="AE31" s="1">
        <f t="shared" si="4"/>
        <v>5</v>
      </c>
      <c r="AG31" s="7"/>
      <c r="AH31" s="7"/>
      <c r="AI31" s="7"/>
      <c r="AJ31" s="1">
        <f t="shared" si="5"/>
        <v>0</v>
      </c>
    </row>
    <row r="32" spans="2:36" ht="15">
      <c r="B32" s="36" t="s">
        <v>45</v>
      </c>
      <c r="D32" s="14">
        <f t="shared" si="6"/>
        <v>31</v>
      </c>
      <c r="E32" s="1">
        <f t="shared" si="7"/>
        <v>8</v>
      </c>
      <c r="F32" s="1" t="str" cm="1">
        <f t="array" ref="F32">IF(E32&lt;=max_rang/3,"Élevé",IF(E32&lt;=2*max_rang/3,"Moyenne","Faible"))</f>
        <v>Élevé</v>
      </c>
      <c r="H32" s="7">
        <v>5</v>
      </c>
      <c r="I32" s="7">
        <v>1</v>
      </c>
      <c r="J32" s="7">
        <v>8</v>
      </c>
      <c r="K32" s="1">
        <f t="shared" si="0"/>
        <v>31</v>
      </c>
      <c r="M32" s="7">
        <v>8</v>
      </c>
      <c r="N32" s="7">
        <v>3</v>
      </c>
      <c r="O32" s="7" t="s">
        <v>46</v>
      </c>
      <c r="P32" s="1">
        <f t="shared" si="1"/>
        <v>14</v>
      </c>
      <c r="R32" s="7">
        <v>5</v>
      </c>
      <c r="S32" s="7">
        <v>1</v>
      </c>
      <c r="T32" s="7">
        <v>3</v>
      </c>
      <c r="U32" s="1">
        <f t="shared" si="2"/>
        <v>16</v>
      </c>
      <c r="W32" s="7">
        <v>3</v>
      </c>
      <c r="X32" s="7">
        <v>8</v>
      </c>
      <c r="Y32" s="7">
        <v>8</v>
      </c>
      <c r="Z32" s="1">
        <f t="shared" si="3"/>
        <v>43</v>
      </c>
      <c r="AB32" s="7">
        <v>8</v>
      </c>
      <c r="AC32" s="7">
        <v>5</v>
      </c>
      <c r="AD32" s="7">
        <v>8</v>
      </c>
      <c r="AE32" s="1">
        <f t="shared" si="4"/>
        <v>42</v>
      </c>
      <c r="AG32" s="7"/>
      <c r="AH32" s="7"/>
      <c r="AI32" s="7"/>
      <c r="AJ32" s="1">
        <f t="shared" si="5"/>
        <v>0</v>
      </c>
    </row>
    <row r="33" spans="2:36">
      <c r="B33" s="8" t="s">
        <v>47</v>
      </c>
      <c r="D33" s="14">
        <f t="shared" si="6"/>
        <v>4</v>
      </c>
      <c r="E33" s="1">
        <f t="shared" si="7"/>
        <v>24</v>
      </c>
      <c r="F33" s="1" t="str" cm="1">
        <f t="array" ref="F33">IF(E33&lt;=max_rang/3,"Élevé",IF(E33&lt;=2*max_rang/3,"Moyenne","Faible"))</f>
        <v>Faible</v>
      </c>
      <c r="H33" s="7">
        <v>2</v>
      </c>
      <c r="I33" s="7">
        <v>1</v>
      </c>
      <c r="J33" s="7">
        <v>0</v>
      </c>
      <c r="K33" s="1">
        <f t="shared" si="0"/>
        <v>4</v>
      </c>
      <c r="M33" s="7">
        <v>1</v>
      </c>
      <c r="N33" s="7">
        <v>1</v>
      </c>
      <c r="O33" s="7" t="s">
        <v>48</v>
      </c>
      <c r="P33" s="1">
        <f t="shared" si="1"/>
        <v>3</v>
      </c>
      <c r="R33" s="7">
        <v>2</v>
      </c>
      <c r="S33" s="7">
        <v>1</v>
      </c>
      <c r="T33" s="7">
        <v>0</v>
      </c>
      <c r="U33" s="1">
        <f t="shared" si="2"/>
        <v>4</v>
      </c>
      <c r="W33" s="7">
        <v>2</v>
      </c>
      <c r="X33" s="7">
        <v>2</v>
      </c>
      <c r="Y33" s="7" t="s">
        <v>46</v>
      </c>
      <c r="Z33" s="1">
        <f t="shared" si="3"/>
        <v>6</v>
      </c>
      <c r="AB33" s="7">
        <v>2</v>
      </c>
      <c r="AC33" s="7">
        <v>1</v>
      </c>
      <c r="AD33" s="7">
        <v>1</v>
      </c>
      <c r="AE33" s="1">
        <f t="shared" si="4"/>
        <v>7</v>
      </c>
      <c r="AG33" s="7"/>
      <c r="AH33" s="7"/>
      <c r="AI33" s="7"/>
      <c r="AJ33" s="1">
        <f t="shared" si="5"/>
        <v>0</v>
      </c>
    </row>
    <row r="34" spans="2:36">
      <c r="B34" s="8" t="s">
        <v>49</v>
      </c>
      <c r="D34" s="14">
        <f t="shared" si="6"/>
        <v>31</v>
      </c>
      <c r="E34" s="1">
        <f t="shared" si="7"/>
        <v>8</v>
      </c>
      <c r="F34" s="1" t="str" cm="1">
        <f t="array" ref="F34">IF(E34&lt;=max_rang/3,"Élevé",IF(E34&lt;=2*max_rang/3,"Moyenne","Faible"))</f>
        <v>Élevé</v>
      </c>
      <c r="H34" s="7">
        <v>5</v>
      </c>
      <c r="I34" s="7">
        <v>1</v>
      </c>
      <c r="J34" s="7">
        <v>8</v>
      </c>
      <c r="K34" s="1">
        <f t="shared" si="0"/>
        <v>31</v>
      </c>
      <c r="M34" s="7"/>
      <c r="N34" s="7"/>
      <c r="O34" s="7"/>
      <c r="P34" s="1">
        <f t="shared" si="1"/>
        <v>0</v>
      </c>
      <c r="R34" s="7"/>
      <c r="S34" s="7"/>
      <c r="T34" s="7"/>
      <c r="U34" s="1">
        <f t="shared" si="2"/>
        <v>0</v>
      </c>
      <c r="W34" s="7"/>
      <c r="X34" s="7"/>
      <c r="Y34" s="7"/>
      <c r="Z34" s="1">
        <f t="shared" si="3"/>
        <v>0</v>
      </c>
      <c r="AB34" s="7"/>
      <c r="AC34" s="7"/>
      <c r="AD34" s="7"/>
      <c r="AE34" s="1">
        <f t="shared" si="4"/>
        <v>0</v>
      </c>
      <c r="AG34" s="7"/>
      <c r="AH34" s="7"/>
      <c r="AI34" s="7"/>
      <c r="AJ34" s="1">
        <f t="shared" si="5"/>
        <v>0</v>
      </c>
    </row>
    <row r="35" spans="2:36">
      <c r="B35" s="8" t="s">
        <v>50</v>
      </c>
      <c r="D35" s="14">
        <f t="shared" si="6"/>
        <v>4</v>
      </c>
      <c r="E35" s="1">
        <f t="shared" si="7"/>
        <v>24</v>
      </c>
      <c r="F35" s="1" t="str" cm="1">
        <f t="array" ref="F35">IF(E35&lt;=max_rang/3,"Élevé",IF(E35&lt;=2*max_rang/3,"Moyenne","Faible"))</f>
        <v>Faible</v>
      </c>
      <c r="H35" s="7">
        <v>2</v>
      </c>
      <c r="I35" s="7">
        <v>1</v>
      </c>
      <c r="J35" s="7">
        <v>0</v>
      </c>
      <c r="K35" s="1">
        <f t="shared" si="0"/>
        <v>4</v>
      </c>
      <c r="M35" s="7"/>
      <c r="N35" s="7"/>
      <c r="O35" s="7"/>
      <c r="P35" s="1">
        <f t="shared" si="1"/>
        <v>0</v>
      </c>
      <c r="R35" s="7"/>
      <c r="S35" s="7"/>
      <c r="T35" s="7"/>
      <c r="U35" s="1">
        <f t="shared" si="2"/>
        <v>0</v>
      </c>
      <c r="W35" s="7"/>
      <c r="X35" s="7"/>
      <c r="Y35" s="7"/>
      <c r="Z35" s="1">
        <f t="shared" si="3"/>
        <v>0</v>
      </c>
      <c r="AB35" s="7"/>
      <c r="AC35" s="7"/>
      <c r="AD35" s="7"/>
      <c r="AE35" s="1">
        <f t="shared" si="4"/>
        <v>0</v>
      </c>
      <c r="AG35" s="7"/>
      <c r="AH35" s="7"/>
      <c r="AI35" s="7"/>
      <c r="AJ35" s="1">
        <f t="shared" si="5"/>
        <v>0</v>
      </c>
    </row>
    <row r="36" spans="2:36">
      <c r="B36" s="8"/>
      <c r="D36" s="14">
        <f t="shared" si="6"/>
        <v>0</v>
      </c>
      <c r="E36" s="1">
        <f t="shared" si="7"/>
        <v>26</v>
      </c>
      <c r="F36" s="1" t="str" cm="1">
        <f t="array" ref="F36">IF(E36&lt;=max_rang/3,"Élevé",IF(E36&lt;=2*max_rang/3,"Moyenne","Faible"))</f>
        <v>Faible</v>
      </c>
      <c r="H36" s="7"/>
      <c r="I36" s="7"/>
      <c r="J36" s="7"/>
      <c r="K36" s="1">
        <f t="shared" si="0"/>
        <v>0</v>
      </c>
      <c r="M36" s="7"/>
      <c r="N36" s="7"/>
      <c r="O36" s="7"/>
      <c r="P36" s="1">
        <f t="shared" si="1"/>
        <v>0</v>
      </c>
      <c r="R36" s="7"/>
      <c r="S36" s="7"/>
      <c r="T36" s="7"/>
      <c r="U36" s="1">
        <f t="shared" si="2"/>
        <v>0</v>
      </c>
      <c r="W36" s="7"/>
      <c r="X36" s="7"/>
      <c r="Y36" s="7"/>
      <c r="Z36" s="1">
        <f t="shared" si="3"/>
        <v>0</v>
      </c>
      <c r="AB36" s="7"/>
      <c r="AC36" s="7"/>
      <c r="AD36" s="7"/>
      <c r="AE36" s="1">
        <f t="shared" si="4"/>
        <v>0</v>
      </c>
      <c r="AG36" s="7"/>
      <c r="AH36" s="7"/>
      <c r="AI36" s="7"/>
      <c r="AJ36" s="1">
        <f t="shared" si="5"/>
        <v>0</v>
      </c>
    </row>
    <row r="37" spans="2:36">
      <c r="B37" s="8"/>
      <c r="D37" s="14">
        <f t="shared" si="6"/>
        <v>0</v>
      </c>
      <c r="E37" s="1">
        <f t="shared" si="7"/>
        <v>26</v>
      </c>
      <c r="F37" s="1" t="str" cm="1">
        <f t="array" ref="F37">IF(E37&lt;=max_rang/3,"Élevé",IF(E37&lt;=2*max_rang/3,"Moyenne","Faible"))</f>
        <v>Faible</v>
      </c>
      <c r="H37" s="8"/>
      <c r="I37" s="8"/>
      <c r="J37" s="8"/>
      <c r="K37" s="1">
        <f t="shared" si="0"/>
        <v>0</v>
      </c>
      <c r="M37" s="8"/>
      <c r="N37" s="8"/>
      <c r="O37" s="8"/>
      <c r="P37" s="1">
        <f t="shared" si="1"/>
        <v>0</v>
      </c>
      <c r="R37" s="8"/>
      <c r="S37" s="8"/>
      <c r="T37" s="8"/>
      <c r="U37" s="1">
        <f t="shared" si="2"/>
        <v>0</v>
      </c>
      <c r="W37" s="8"/>
      <c r="X37" s="8"/>
      <c r="Y37" s="8"/>
      <c r="Z37" s="1">
        <f t="shared" si="3"/>
        <v>0</v>
      </c>
      <c r="AB37" s="8"/>
      <c r="AC37" s="8"/>
      <c r="AD37" s="8"/>
      <c r="AE37" s="1">
        <f t="shared" si="4"/>
        <v>0</v>
      </c>
      <c r="AG37" s="8"/>
      <c r="AH37" s="8"/>
      <c r="AI37" s="8"/>
      <c r="AJ37" s="1">
        <f t="shared" si="5"/>
        <v>0</v>
      </c>
    </row>
    <row r="38" spans="2:36">
      <c r="B38" s="4"/>
      <c r="C38" s="4"/>
      <c r="D38" s="4"/>
      <c r="E38" s="4"/>
      <c r="F38" s="4"/>
      <c r="G38" s="4"/>
      <c r="H38" s="3">
        <f>SUM(H11:H37)</f>
        <v>66</v>
      </c>
      <c r="I38" s="3">
        <f>SUM(I11:I37)</f>
        <v>112</v>
      </c>
      <c r="J38" s="3">
        <f>SUM(J11:J37)</f>
        <v>120</v>
      </c>
      <c r="K38" s="3">
        <f>SUM(K11:K37)</f>
        <v>650</v>
      </c>
      <c r="M38" s="3">
        <f>SUM(M11:M37)</f>
        <v>52</v>
      </c>
      <c r="N38" s="3">
        <f>SUM(N11:N37)</f>
        <v>107</v>
      </c>
      <c r="O38" s="3">
        <f>SUM(O11:O37)</f>
        <v>110</v>
      </c>
      <c r="P38" s="3">
        <f>SUM(P11:P37)</f>
        <v>596</v>
      </c>
      <c r="R38" s="3">
        <f>SUM(R11:R37)</f>
        <v>59</v>
      </c>
      <c r="S38" s="3">
        <f>SUM(S11:S37)</f>
        <v>96</v>
      </c>
      <c r="T38" s="3">
        <f>SUM(T11:T37)</f>
        <v>100</v>
      </c>
      <c r="U38" s="3">
        <f>SUM(U11:U37)</f>
        <v>551</v>
      </c>
      <c r="W38" s="3">
        <f>SUM(W11:W37)</f>
        <v>63</v>
      </c>
      <c r="X38" s="3">
        <f>SUM(X11:X37)</f>
        <v>128</v>
      </c>
      <c r="Y38" s="3">
        <f>SUM(Y11:Y37)</f>
        <v>106</v>
      </c>
      <c r="Z38" s="3">
        <f>SUM(Z11:Z37)</f>
        <v>637</v>
      </c>
      <c r="AB38" s="3">
        <f>SUM(AB11:AB37)</f>
        <v>70</v>
      </c>
      <c r="AC38" s="3">
        <f>SUM(AC11:AC37)</f>
        <v>113</v>
      </c>
      <c r="AD38" s="3">
        <f>SUM(AD11:AD37)</f>
        <v>100</v>
      </c>
      <c r="AE38" s="3">
        <f>SUM(AE11:AE37)</f>
        <v>596</v>
      </c>
      <c r="AG38" s="3">
        <f>SUM(AG11:AG37)</f>
        <v>0</v>
      </c>
      <c r="AH38" s="3">
        <f>SUM(AH11:AH37)</f>
        <v>0</v>
      </c>
      <c r="AI38" s="3">
        <f>SUM(AI11:AI37)</f>
        <v>0</v>
      </c>
      <c r="AJ38" s="3">
        <f>SUM(AJ11:AJ37)</f>
        <v>0</v>
      </c>
    </row>
    <row r="39" spans="2:36">
      <c r="B39" s="11">
        <f>27-COUNTBLANK(B11:B37)</f>
        <v>25</v>
      </c>
    </row>
    <row r="40" spans="2:36" ht="21">
      <c r="B40" s="11">
        <f>K38/nb_cas</f>
        <v>26</v>
      </c>
      <c r="M40" s="10"/>
      <c r="N40" s="10"/>
    </row>
    <row r="41" spans="2:36">
      <c r="B41" s="11">
        <f>P38/nb_cas</f>
        <v>23.84</v>
      </c>
    </row>
    <row r="42" spans="2:36">
      <c r="B42" s="11">
        <f>U38/nb_cas</f>
        <v>22.04</v>
      </c>
    </row>
    <row r="43" spans="2:36">
      <c r="B43" s="11">
        <f>Z38/nb_cas</f>
        <v>25.48</v>
      </c>
    </row>
    <row r="44" spans="2:36">
      <c r="B44" s="11">
        <f>AE38/nb_cas</f>
        <v>23.84</v>
      </c>
    </row>
    <row r="45" spans="2:36">
      <c r="B45" s="11">
        <f>MAX(E11:E37)</f>
        <v>26</v>
      </c>
    </row>
  </sheetData>
  <sheetProtection selectLockedCells="1"/>
  <mergeCells count="14">
    <mergeCell ref="C2:H2"/>
    <mergeCell ref="C4:E4"/>
    <mergeCell ref="D8:E8"/>
    <mergeCell ref="H8:K8"/>
    <mergeCell ref="M8:P8"/>
    <mergeCell ref="M7:AE7"/>
    <mergeCell ref="R9:U9"/>
    <mergeCell ref="M9:P9"/>
    <mergeCell ref="W9:Z9"/>
    <mergeCell ref="AG8:AJ8"/>
    <mergeCell ref="AB8:AE8"/>
    <mergeCell ref="R8:U8"/>
    <mergeCell ref="W8:Z8"/>
    <mergeCell ref="AB9:A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6F-8F56-4CE5-B5C5-55007A58D79D}">
  <dimension ref="B2:I41"/>
  <sheetViews>
    <sheetView workbookViewId="0">
      <selection activeCell="H1" sqref="H1:H1048576"/>
    </sheetView>
  </sheetViews>
  <sheetFormatPr defaultColWidth="11.42578125" defaultRowHeight="15" customHeight="1"/>
  <cols>
    <col min="1" max="1" width="6.140625" customWidth="1"/>
    <col min="2" max="2" width="35" customWidth="1"/>
    <col min="8" max="8" width="13" bestFit="1" customWidth="1"/>
  </cols>
  <sheetData>
    <row r="2" spans="2:9" ht="21">
      <c r="B2" s="30" t="s">
        <v>0</v>
      </c>
      <c r="C2" s="30"/>
      <c r="E2" s="12"/>
      <c r="F2" s="12"/>
      <c r="G2" s="12"/>
    </row>
    <row r="3" spans="2:9">
      <c r="B3" t="s">
        <v>51</v>
      </c>
      <c r="C3" s="5">
        <v>6</v>
      </c>
    </row>
    <row r="4" spans="2:9">
      <c r="B4" t="s">
        <v>52</v>
      </c>
      <c r="C4" s="9"/>
    </row>
    <row r="5" spans="2:9">
      <c r="C5" s="5"/>
    </row>
    <row r="6" spans="2:9">
      <c r="B6" t="s">
        <v>53</v>
      </c>
      <c r="C6" s="5">
        <f>nb_membre*nb_semaine*points_semaine</f>
        <v>0</v>
      </c>
    </row>
    <row r="7" spans="2:9">
      <c r="B7" t="s">
        <v>54</v>
      </c>
      <c r="C7" s="5">
        <f>SUM(H11:H37)</f>
        <v>0</v>
      </c>
    </row>
    <row r="10" spans="2:9">
      <c r="B10" s="2" t="s">
        <v>18</v>
      </c>
      <c r="D10" s="15" t="s">
        <v>55</v>
      </c>
      <c r="E10" s="15" t="s">
        <v>56</v>
      </c>
      <c r="F10" s="15" t="s">
        <v>57</v>
      </c>
      <c r="G10" s="15" t="s">
        <v>58</v>
      </c>
      <c r="H10" s="3" t="s">
        <v>8</v>
      </c>
      <c r="I10" s="3" t="s">
        <v>59</v>
      </c>
    </row>
    <row r="11" spans="2:9">
      <c r="B11" s="13" t="str">
        <f>IF(ISBLANK(Criticité!B11),"",Criticité!B11)</f>
        <v>Créer nouveau Projet</v>
      </c>
      <c r="D11" s="7"/>
      <c r="E11" s="7"/>
      <c r="F11" s="7"/>
      <c r="G11" s="7"/>
      <c r="H11" s="7"/>
      <c r="I11" s="1" t="e">
        <f>_xlfn.RANK.EQ(H11,$H$11:$H$37)</f>
        <v>#N/A</v>
      </c>
    </row>
    <row r="12" spans="2:9">
      <c r="B12" s="13" t="str">
        <f>IF(ISBLANK(Criticité!B12),"",Criticité!B12)</f>
        <v>Ouvrir un projet</v>
      </c>
      <c r="D12" s="7"/>
      <c r="E12" s="7"/>
      <c r="F12" s="7"/>
      <c r="G12" s="7"/>
      <c r="H12" s="7"/>
      <c r="I12" s="1" t="e">
        <f t="shared" ref="I12:I37" si="0">_xlfn.RANK.EQ(H12,$H$11:$H$37)</f>
        <v>#N/A</v>
      </c>
    </row>
    <row r="13" spans="2:9">
      <c r="B13" s="13" t="str">
        <f>IF(ISBLANK(Criticité!B13),"",Criticité!B13)</f>
        <v>Exporter un projet</v>
      </c>
      <c r="D13" s="7"/>
      <c r="E13" s="7"/>
      <c r="F13" s="7"/>
      <c r="G13" s="7"/>
      <c r="H13" s="7"/>
      <c r="I13" s="1" t="e">
        <f t="shared" si="0"/>
        <v>#N/A</v>
      </c>
    </row>
    <row r="14" spans="2:9">
      <c r="B14" s="13" t="str">
        <f>IF(ISBLANK(Criticité!B14),"",Criticité!B14)</f>
        <v>Exporter une classe</v>
      </c>
      <c r="D14" s="7"/>
      <c r="E14" s="7"/>
      <c r="F14" s="7"/>
      <c r="G14" s="7"/>
      <c r="H14" s="7"/>
      <c r="I14" s="1" t="e">
        <f t="shared" si="0"/>
        <v>#N/A</v>
      </c>
    </row>
    <row r="15" spans="2:9">
      <c r="B15" s="13" t="str">
        <f>IF(ISBLANK(Criticité!B15),"",Criticité!B15)</f>
        <v>Exporter une interface</v>
      </c>
      <c r="D15" s="7"/>
      <c r="E15" s="7"/>
      <c r="F15" s="7"/>
      <c r="G15" s="7"/>
      <c r="H15" s="7"/>
      <c r="I15" s="1" t="e">
        <f t="shared" si="0"/>
        <v>#N/A</v>
      </c>
    </row>
    <row r="16" spans="2:9">
      <c r="B16" s="13" t="str">
        <f>IF(ISBLANK(Criticité!B16),"",Criticité!B16)</f>
        <v>Ajouter une classe</v>
      </c>
      <c r="D16" s="7"/>
      <c r="E16" s="7"/>
      <c r="F16" s="7"/>
      <c r="G16" s="7"/>
      <c r="H16" s="7"/>
      <c r="I16" s="1" t="e">
        <f t="shared" si="0"/>
        <v>#N/A</v>
      </c>
    </row>
    <row r="17" spans="2:9">
      <c r="B17" s="13" t="str">
        <f>IF(ISBLANK(Criticité!B17),"",Criticité!B17)</f>
        <v>Ajouter une interface</v>
      </c>
      <c r="D17" s="7"/>
      <c r="E17" s="7"/>
      <c r="F17" s="7"/>
      <c r="G17" s="7"/>
      <c r="H17" s="7"/>
      <c r="I17" s="1" t="e">
        <f t="shared" si="0"/>
        <v>#N/A</v>
      </c>
    </row>
    <row r="18" spans="2:9">
      <c r="B18" s="13" t="str">
        <f>IF(ISBLANK(Criticité!B18),"",Criticité!B18)</f>
        <v>Sélectionner de classe</v>
      </c>
      <c r="D18" s="7"/>
      <c r="E18" s="7"/>
      <c r="F18" s="7"/>
      <c r="G18" s="7"/>
      <c r="H18" s="7"/>
      <c r="I18" s="1" t="e">
        <f t="shared" si="0"/>
        <v>#N/A</v>
      </c>
    </row>
    <row r="19" spans="2:9">
      <c r="B19" s="13" t="str">
        <f>IF(ISBLANK(Criticité!B19),"",Criticité!B19)</f>
        <v>Sélectionner une interface</v>
      </c>
      <c r="D19" s="7"/>
      <c r="E19" s="7"/>
      <c r="F19" s="7"/>
      <c r="G19" s="7"/>
      <c r="H19" s="7"/>
      <c r="I19" s="1" t="e">
        <f t="shared" si="0"/>
        <v>#N/A</v>
      </c>
    </row>
    <row r="20" spans="2:9">
      <c r="B20" s="13" t="str">
        <f>IF(ISBLANK(Criticité!B20),"",Criticité!B20)</f>
        <v>Supprimer une classe</v>
      </c>
      <c r="D20" s="7"/>
      <c r="E20" s="7"/>
      <c r="F20" s="7"/>
      <c r="G20" s="7"/>
      <c r="H20" s="7"/>
      <c r="I20" s="1" t="e">
        <f t="shared" si="0"/>
        <v>#N/A</v>
      </c>
    </row>
    <row r="21" spans="2:9">
      <c r="B21" s="13" t="str">
        <f>IF(ISBLANK(Criticité!B21),"",Criticité!B21)</f>
        <v>Supprimer une interface</v>
      </c>
      <c r="D21" s="7"/>
      <c r="E21" s="7"/>
      <c r="F21" s="7"/>
      <c r="G21" s="7"/>
      <c r="H21" s="7"/>
      <c r="I21" s="1" t="e">
        <f t="shared" si="0"/>
        <v>#N/A</v>
      </c>
    </row>
    <row r="22" spans="2:9">
      <c r="B22" s="13" t="str">
        <f>IF(ISBLANK(Criticité!B22),"",Criticité!B22)</f>
        <v>Ajouter une propriété</v>
      </c>
      <c r="D22" s="7"/>
      <c r="E22" s="7"/>
      <c r="F22" s="7"/>
      <c r="G22" s="7"/>
      <c r="H22" s="7"/>
      <c r="I22" s="1" t="e">
        <f t="shared" si="0"/>
        <v>#N/A</v>
      </c>
    </row>
    <row r="23" spans="2:9">
      <c r="B23" s="13" t="str">
        <f>IF(ISBLANK(Criticité!B23),"",Criticité!B23)</f>
        <v>Supprimer une propriété</v>
      </c>
      <c r="D23" s="7"/>
      <c r="E23" s="7"/>
      <c r="F23" s="7"/>
      <c r="G23" s="7"/>
      <c r="H23" s="7"/>
      <c r="I23" s="1" t="e">
        <f t="shared" si="0"/>
        <v>#N/A</v>
      </c>
    </row>
    <row r="24" spans="2:9">
      <c r="B24" s="13" t="str">
        <f>IF(ISBLANK(Criticité!B24),"",Criticité!B24)</f>
        <v>Ajouter Constructeur</v>
      </c>
      <c r="D24" s="7"/>
      <c r="E24" s="7"/>
      <c r="F24" s="7"/>
      <c r="G24" s="7"/>
      <c r="H24" s="7"/>
      <c r="I24" s="1" t="e">
        <f t="shared" si="0"/>
        <v>#N/A</v>
      </c>
    </row>
    <row r="25" spans="2:9">
      <c r="B25" s="13" t="str">
        <f>IF(ISBLANK(Criticité!B25),"",Criticité!B25)</f>
        <v>Modifier Propriétés constructeur</v>
      </c>
      <c r="D25" s="7"/>
      <c r="E25" s="7"/>
      <c r="F25" s="7"/>
      <c r="G25" s="7"/>
      <c r="H25" s="7"/>
      <c r="I25" s="1" t="e">
        <f t="shared" si="0"/>
        <v>#N/A</v>
      </c>
    </row>
    <row r="26" spans="2:9">
      <c r="B26" s="13" t="str">
        <f>IF(ISBLANK(Criticité!B26),"",Criticité!B26)</f>
        <v>Modifier propriété</v>
      </c>
      <c r="D26" s="7"/>
      <c r="E26" s="7"/>
      <c r="F26" s="7"/>
      <c r="G26" s="7"/>
      <c r="H26" s="7"/>
      <c r="I26" s="1" t="e">
        <f t="shared" si="0"/>
        <v>#N/A</v>
      </c>
    </row>
    <row r="27" spans="2:9">
      <c r="B27" s="13" t="str">
        <f>IF(ISBLANK(Criticité!B27),"",Criticité!B27)</f>
        <v>Ajouter méthode</v>
      </c>
      <c r="D27" s="7"/>
      <c r="E27" s="7"/>
      <c r="F27" s="7"/>
      <c r="G27" s="7"/>
      <c r="H27" s="7"/>
      <c r="I27" s="1" t="e">
        <f t="shared" si="0"/>
        <v>#N/A</v>
      </c>
    </row>
    <row r="28" spans="2:9">
      <c r="B28" s="13" t="str">
        <f>IF(ISBLANK(Criticité!B28),"",Criticité!B28)</f>
        <v>Modifier méthode</v>
      </c>
      <c r="D28" s="7"/>
      <c r="E28" s="7"/>
      <c r="F28" s="7"/>
      <c r="G28" s="7"/>
      <c r="H28" s="7"/>
      <c r="I28" s="1" t="e">
        <f t="shared" si="0"/>
        <v>#N/A</v>
      </c>
    </row>
    <row r="29" spans="2:9">
      <c r="B29" s="13" t="str">
        <f>IF(ISBLANK(Criticité!B29),"",Criticité!B29)</f>
        <v>Supprimer méthode</v>
      </c>
      <c r="D29" s="7"/>
      <c r="E29" s="7"/>
      <c r="F29" s="7"/>
      <c r="G29" s="7"/>
      <c r="H29" s="7"/>
      <c r="I29" s="1" t="e">
        <f t="shared" si="0"/>
        <v>#N/A</v>
      </c>
    </row>
    <row r="30" spans="2:9">
      <c r="B30" s="13" t="str">
        <f>IF(ISBLANK(Criticité!B30),"",Criticité!B30)</f>
        <v>Modifier une classe (nom)</v>
      </c>
      <c r="D30" s="7"/>
      <c r="E30" s="7"/>
      <c r="F30" s="7"/>
      <c r="G30" s="7"/>
      <c r="H30" s="7"/>
      <c r="I30" s="1" t="e">
        <f t="shared" si="0"/>
        <v>#N/A</v>
      </c>
    </row>
    <row r="31" spans="2:9">
      <c r="B31" s="13" t="str">
        <f>IF(ISBLANK(Criticité!B31),"",Criticité!B31)</f>
        <v>Modifier une interface (nom)</v>
      </c>
      <c r="D31" s="7"/>
      <c r="E31" s="7"/>
      <c r="F31" s="7"/>
      <c r="G31" s="7"/>
      <c r="H31" s="7"/>
      <c r="I31" s="1" t="e">
        <f t="shared" si="0"/>
        <v>#N/A</v>
      </c>
    </row>
    <row r="32" spans="2:9">
      <c r="B32" s="13" t="str">
        <f>IF(ISBLANK(Criticité!B32),"",Criticité!B32)</f>
        <v>Ajouter une héritance</v>
      </c>
      <c r="D32" s="7"/>
      <c r="E32" s="7"/>
      <c r="F32" s="7"/>
      <c r="G32" s="7"/>
      <c r="H32" s="7"/>
      <c r="I32" s="1" t="e">
        <f t="shared" si="0"/>
        <v>#N/A</v>
      </c>
    </row>
    <row r="33" spans="2:9">
      <c r="B33" s="13" t="str">
        <f>IF(ISBLANK(Criticité!B33),"",Criticité!B33)</f>
        <v>Supprimer une héritance</v>
      </c>
      <c r="D33" s="7"/>
      <c r="E33" s="7"/>
      <c r="F33" s="7"/>
      <c r="G33" s="7"/>
      <c r="H33" s="7"/>
      <c r="I33" s="1" t="e">
        <f t="shared" si="0"/>
        <v>#N/A</v>
      </c>
    </row>
    <row r="34" spans="2:9">
      <c r="B34" s="13" t="e">
        <f>IF(ISBLANK(Criticité!#REF!),"",Criticité!#REF!)</f>
        <v>#REF!</v>
      </c>
      <c r="D34" s="7"/>
      <c r="E34" s="7"/>
      <c r="F34" s="7"/>
      <c r="G34" s="7"/>
      <c r="H34" s="7"/>
      <c r="I34" s="1" t="e">
        <f t="shared" si="0"/>
        <v>#N/A</v>
      </c>
    </row>
    <row r="35" spans="2:9">
      <c r="B35" s="13" t="str">
        <f>IF(ISBLANK(Criticité!B34),"",Criticité!B34)</f>
        <v>Implémenter une interface</v>
      </c>
      <c r="D35" s="7"/>
      <c r="E35" s="7"/>
      <c r="F35" s="7"/>
      <c r="G35" s="7"/>
      <c r="H35" s="7"/>
      <c r="I35" s="1" t="e">
        <f t="shared" si="0"/>
        <v>#N/A</v>
      </c>
    </row>
    <row r="36" spans="2:9">
      <c r="B36" s="13" t="str">
        <f>IF(ISBLANK(Criticité!B36),"",Criticité!B36)</f>
        <v/>
      </c>
      <c r="D36" s="7"/>
      <c r="E36" s="7"/>
      <c r="F36" s="7"/>
      <c r="G36" s="7"/>
      <c r="H36" s="7"/>
      <c r="I36" s="1" t="e">
        <f t="shared" si="0"/>
        <v>#N/A</v>
      </c>
    </row>
    <row r="37" spans="2:9">
      <c r="B37" s="13" t="str">
        <f>IF(ISBLANK(Criticité!B37),"",Criticité!B37)</f>
        <v/>
      </c>
      <c r="D37" s="7"/>
      <c r="E37" s="7"/>
      <c r="F37" s="7"/>
      <c r="G37" s="7"/>
      <c r="H37" s="7"/>
      <c r="I37" s="1" t="e">
        <f t="shared" si="0"/>
        <v>#N/A</v>
      </c>
    </row>
    <row r="38" spans="2:9">
      <c r="D38" s="3">
        <f>SUM(D11:D37)</f>
        <v>0</v>
      </c>
      <c r="E38" s="3">
        <f t="shared" ref="E38:G38" si="1">SUM(E11:E37)</f>
        <v>0</v>
      </c>
      <c r="F38" s="3">
        <f t="shared" si="1"/>
        <v>0</v>
      </c>
      <c r="G38" s="3">
        <f t="shared" si="1"/>
        <v>0</v>
      </c>
      <c r="H38" s="3">
        <f>SUM(H11:H37)</f>
        <v>0</v>
      </c>
    </row>
    <row r="40" spans="2:9">
      <c r="G40" t="s">
        <v>60</v>
      </c>
      <c r="H40" s="5">
        <f>SUMIF(H11:H37,"&lt;&gt;0")</f>
        <v>0</v>
      </c>
    </row>
    <row r="41" spans="2:9">
      <c r="G41" t="s">
        <v>61</v>
      </c>
      <c r="H41" s="5">
        <f>H40/nb_cas</f>
        <v>0</v>
      </c>
    </row>
  </sheetData>
  <sheetProtection selectLockedCells="1"/>
  <mergeCells count="1">
    <mergeCell ref="B2:C2"/>
  </mergeCells>
  <conditionalFormatting sqref="C7 B8">
    <cfRule type="cellIs" dxfId="0" priority="2" operator="greaterThan">
      <formula>$C$6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0831DC5D69E46931C0DC4F0C6F30C" ma:contentTypeVersion="4" ma:contentTypeDescription="Crée un document." ma:contentTypeScope="" ma:versionID="4ff7b66cefe0459c0354c060dad44f85">
  <xsd:schema xmlns:xsd="http://www.w3.org/2001/XMLSchema" xmlns:xs="http://www.w3.org/2001/XMLSchema" xmlns:p="http://schemas.microsoft.com/office/2006/metadata/properties" xmlns:ns2="083418cb-d454-4f37-a889-ce624f4f2e10" targetNamespace="http://schemas.microsoft.com/office/2006/metadata/properties" ma:root="true" ma:fieldsID="d4aecd13104e4d697537981a305afa12" ns2:_="">
    <xsd:import namespace="083418cb-d454-4f37-a889-ce624f4f2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418cb-d454-4f37-a889-ce624f4f2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77A45-554C-4DB1-9995-04D4C249B8C7}"/>
</file>

<file path=customXml/itemProps2.xml><?xml version="1.0" encoding="utf-8"?>
<ds:datastoreItem xmlns:ds="http://schemas.openxmlformats.org/officeDocument/2006/customXml" ds:itemID="{7B66785D-D464-4137-9982-13FCDD430AC6}"/>
</file>

<file path=customXml/itemProps3.xml><?xml version="1.0" encoding="utf-8"?>
<ds:datastoreItem xmlns:ds="http://schemas.openxmlformats.org/officeDocument/2006/customXml" ds:itemID="{E5C07D67-9A65-46AF-9B33-4424190AD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Ouellet</dc:creator>
  <cp:keywords/>
  <dc:description/>
  <cp:lastModifiedBy>Alexandre Drouin-Del Fabbro (2166311)</cp:lastModifiedBy>
  <cp:revision/>
  <dcterms:created xsi:type="dcterms:W3CDTF">2015-06-05T18:17:20Z</dcterms:created>
  <dcterms:modified xsi:type="dcterms:W3CDTF">2023-10-03T12:56:24Z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0x0101005230831DC5D69E46931C0DC4F0C6F30C</vt:lpwstr>
  </property>
</Properties>
</file>