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e\source\repos\ProjMan412\"/>
    </mc:Choice>
  </mc:AlternateContent>
  <xr:revisionPtr revIDLastSave="0" documentId="13_ncr:1_{EBC81135-6542-482A-92D8-DD42FDFD1525}" xr6:coauthVersionLast="46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Period 1" sheetId="26" r:id="rId2"/>
    <sheet name="Period 2" sheetId="10" r:id="rId3"/>
    <sheet name="Period 3" sheetId="16" r:id="rId4"/>
    <sheet name="Period 4" sheetId="17" r:id="rId5"/>
    <sheet name="Period 5" sheetId="18" r:id="rId6"/>
    <sheet name="Period 6" sheetId="19" r:id="rId7"/>
    <sheet name="Period 7" sheetId="20" r:id="rId8"/>
    <sheet name="Period 8" sheetId="21" r:id="rId9"/>
    <sheet name="Period 9" sheetId="22" r:id="rId10"/>
    <sheet name="Period 10" sheetId="23" r:id="rId11"/>
    <sheet name="Period 11" sheetId="24" r:id="rId12"/>
    <sheet name="Period 12" sheetId="25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26" l="1"/>
  <c r="C29" i="10"/>
  <c r="C35" i="16"/>
  <c r="C40" i="17"/>
  <c r="C46" i="18"/>
  <c r="C58" i="19"/>
  <c r="C70" i="20"/>
  <c r="C76" i="21"/>
  <c r="C76" i="22"/>
  <c r="C83" i="23"/>
  <c r="C83" i="24"/>
  <c r="C83" i="25"/>
  <c r="H78" i="25"/>
  <c r="I31" i="16"/>
  <c r="L31" i="16"/>
  <c r="L65" i="20"/>
  <c r="I65" i="20"/>
  <c r="L78" i="25"/>
  <c r="D3" i="25"/>
  <c r="F54" i="25" s="1"/>
  <c r="G54" i="25" s="1"/>
  <c r="J13" i="26"/>
  <c r="Q13" i="26"/>
  <c r="Q15" i="26"/>
  <c r="J15" i="26" s="1"/>
  <c r="I15" i="26" s="1"/>
  <c r="L15" i="26" s="1"/>
  <c r="J17" i="26"/>
  <c r="I17" i="26" s="1"/>
  <c r="L17" i="26" s="1"/>
  <c r="Q17" i="26"/>
  <c r="D3" i="26"/>
  <c r="N18" i="26"/>
  <c r="I18" i="26"/>
  <c r="L18" i="26" s="1"/>
  <c r="N17" i="26"/>
  <c r="N16" i="26"/>
  <c r="I16" i="26"/>
  <c r="L16" i="26" s="1"/>
  <c r="N15" i="26"/>
  <c r="N14" i="26"/>
  <c r="I14" i="26"/>
  <c r="L14" i="26" s="1"/>
  <c r="N13" i="26"/>
  <c r="I13" i="26"/>
  <c r="L13" i="26" s="1"/>
  <c r="N12" i="26"/>
  <c r="L12" i="26"/>
  <c r="I12" i="26"/>
  <c r="N11" i="26"/>
  <c r="I11" i="26"/>
  <c r="L11" i="26" s="1"/>
  <c r="N10" i="26"/>
  <c r="I10" i="26"/>
  <c r="L10" i="26" s="1"/>
  <c r="N9" i="26"/>
  <c r="L9" i="26"/>
  <c r="I9" i="26"/>
  <c r="N8" i="26"/>
  <c r="I8" i="26"/>
  <c r="L8" i="26" s="1"/>
  <c r="N7" i="26"/>
  <c r="I7" i="26"/>
  <c r="L7" i="26" s="1"/>
  <c r="Q70" i="23"/>
  <c r="N76" i="25"/>
  <c r="I76" i="25"/>
  <c r="L76" i="25" s="1"/>
  <c r="N75" i="25"/>
  <c r="I75" i="25"/>
  <c r="L75" i="25" s="1"/>
  <c r="N74" i="25"/>
  <c r="I74" i="25"/>
  <c r="L74" i="25" s="1"/>
  <c r="N73" i="25"/>
  <c r="I73" i="25"/>
  <c r="L73" i="25" s="1"/>
  <c r="N72" i="25"/>
  <c r="L72" i="25"/>
  <c r="I72" i="25"/>
  <c r="N71" i="25"/>
  <c r="L71" i="25"/>
  <c r="I71" i="25"/>
  <c r="N70" i="25"/>
  <c r="I70" i="25"/>
  <c r="L70" i="25" s="1"/>
  <c r="N69" i="25"/>
  <c r="L69" i="25"/>
  <c r="I69" i="25"/>
  <c r="N68" i="25"/>
  <c r="I68" i="25"/>
  <c r="L68" i="25" s="1"/>
  <c r="N67" i="25"/>
  <c r="I67" i="25"/>
  <c r="L67" i="25" s="1"/>
  <c r="N66" i="25"/>
  <c r="I66" i="25"/>
  <c r="L66" i="25" s="1"/>
  <c r="N65" i="25"/>
  <c r="I65" i="25"/>
  <c r="L65" i="25" s="1"/>
  <c r="N64" i="25"/>
  <c r="L64" i="25"/>
  <c r="I64" i="25"/>
  <c r="N63" i="25"/>
  <c r="L63" i="25"/>
  <c r="I63" i="25"/>
  <c r="N62" i="25"/>
  <c r="I62" i="25"/>
  <c r="L62" i="25" s="1"/>
  <c r="N61" i="25"/>
  <c r="L61" i="25"/>
  <c r="I61" i="25"/>
  <c r="N60" i="25"/>
  <c r="I60" i="25"/>
  <c r="L60" i="25" s="1"/>
  <c r="N59" i="25"/>
  <c r="I59" i="25"/>
  <c r="L59" i="25" s="1"/>
  <c r="N58" i="25"/>
  <c r="I58" i="25"/>
  <c r="L58" i="25" s="1"/>
  <c r="N57" i="25"/>
  <c r="L57" i="25"/>
  <c r="I57" i="25"/>
  <c r="N56" i="25"/>
  <c r="L56" i="25"/>
  <c r="I56" i="25"/>
  <c r="N55" i="25"/>
  <c r="L55" i="25"/>
  <c r="I55" i="25"/>
  <c r="N54" i="25"/>
  <c r="I54" i="25"/>
  <c r="L54" i="25" s="1"/>
  <c r="N53" i="25"/>
  <c r="L53" i="25"/>
  <c r="I53" i="25"/>
  <c r="N52" i="25"/>
  <c r="I52" i="25"/>
  <c r="L52" i="25" s="1"/>
  <c r="N51" i="25"/>
  <c r="I51" i="25"/>
  <c r="L51" i="25" s="1"/>
  <c r="N50" i="25"/>
  <c r="I50" i="25"/>
  <c r="L50" i="25" s="1"/>
  <c r="N49" i="25"/>
  <c r="L49" i="25"/>
  <c r="I49" i="25"/>
  <c r="N48" i="25"/>
  <c r="L48" i="25"/>
  <c r="I48" i="25"/>
  <c r="N47" i="25"/>
  <c r="L47" i="25"/>
  <c r="I47" i="25"/>
  <c r="N46" i="25"/>
  <c r="I46" i="25"/>
  <c r="L46" i="25" s="1"/>
  <c r="N45" i="25"/>
  <c r="L45" i="25"/>
  <c r="I45" i="25"/>
  <c r="N44" i="25"/>
  <c r="I44" i="25"/>
  <c r="L44" i="25" s="1"/>
  <c r="N43" i="25"/>
  <c r="I43" i="25"/>
  <c r="L43" i="25" s="1"/>
  <c r="N42" i="25"/>
  <c r="I42" i="25"/>
  <c r="L42" i="25" s="1"/>
  <c r="N41" i="25"/>
  <c r="L41" i="25"/>
  <c r="I41" i="25"/>
  <c r="N40" i="25"/>
  <c r="L40" i="25"/>
  <c r="I40" i="25"/>
  <c r="N39" i="25"/>
  <c r="L39" i="25"/>
  <c r="I39" i="25"/>
  <c r="N38" i="25"/>
  <c r="I38" i="25"/>
  <c r="L38" i="25" s="1"/>
  <c r="N37" i="25"/>
  <c r="L37" i="25"/>
  <c r="I37" i="25"/>
  <c r="N36" i="25"/>
  <c r="I36" i="25"/>
  <c r="L36" i="25" s="1"/>
  <c r="N35" i="25"/>
  <c r="I35" i="25"/>
  <c r="L35" i="25" s="1"/>
  <c r="N34" i="25"/>
  <c r="I34" i="25"/>
  <c r="L34" i="25" s="1"/>
  <c r="N33" i="25"/>
  <c r="L33" i="25"/>
  <c r="I33" i="25"/>
  <c r="N32" i="25"/>
  <c r="L32" i="25"/>
  <c r="I32" i="25"/>
  <c r="N31" i="25"/>
  <c r="L31" i="25"/>
  <c r="I31" i="25"/>
  <c r="N30" i="25"/>
  <c r="I30" i="25"/>
  <c r="L30" i="25" s="1"/>
  <c r="N29" i="25"/>
  <c r="L29" i="25"/>
  <c r="I29" i="25"/>
  <c r="N28" i="25"/>
  <c r="I28" i="25"/>
  <c r="L28" i="25" s="1"/>
  <c r="N27" i="25"/>
  <c r="I27" i="25"/>
  <c r="L27" i="25" s="1"/>
  <c r="N26" i="25"/>
  <c r="I26" i="25"/>
  <c r="L26" i="25" s="1"/>
  <c r="N25" i="25"/>
  <c r="L25" i="25"/>
  <c r="I25" i="25"/>
  <c r="N24" i="25"/>
  <c r="L24" i="25"/>
  <c r="I24" i="25"/>
  <c r="N23" i="25"/>
  <c r="L23" i="25"/>
  <c r="I23" i="25"/>
  <c r="N22" i="25"/>
  <c r="I22" i="25"/>
  <c r="L22" i="25" s="1"/>
  <c r="N21" i="25"/>
  <c r="L21" i="25"/>
  <c r="I21" i="25"/>
  <c r="N20" i="25"/>
  <c r="I20" i="25"/>
  <c r="L20" i="25" s="1"/>
  <c r="N19" i="25"/>
  <c r="I19" i="25"/>
  <c r="L19" i="25" s="1"/>
  <c r="N18" i="25"/>
  <c r="I18" i="25"/>
  <c r="L18" i="25" s="1"/>
  <c r="N17" i="25"/>
  <c r="L17" i="25"/>
  <c r="I17" i="25"/>
  <c r="N16" i="25"/>
  <c r="L16" i="25"/>
  <c r="I16" i="25"/>
  <c r="N15" i="25"/>
  <c r="L15" i="25"/>
  <c r="I15" i="25"/>
  <c r="N14" i="25"/>
  <c r="I14" i="25"/>
  <c r="L14" i="25" s="1"/>
  <c r="N13" i="25"/>
  <c r="I13" i="25"/>
  <c r="L13" i="25" s="1"/>
  <c r="N12" i="25"/>
  <c r="I12" i="25"/>
  <c r="L12" i="25" s="1"/>
  <c r="N11" i="25"/>
  <c r="I11" i="25"/>
  <c r="L11" i="25" s="1"/>
  <c r="N10" i="25"/>
  <c r="I10" i="25"/>
  <c r="L10" i="25" s="1"/>
  <c r="N9" i="25"/>
  <c r="L9" i="25"/>
  <c r="I9" i="25"/>
  <c r="N8" i="25"/>
  <c r="L8" i="25"/>
  <c r="I8" i="25"/>
  <c r="N7" i="25"/>
  <c r="L7" i="25"/>
  <c r="I7" i="25"/>
  <c r="I78" i="25" s="1"/>
  <c r="D3" i="24"/>
  <c r="F68" i="24" s="1"/>
  <c r="G68" i="24" s="1"/>
  <c r="N76" i="24"/>
  <c r="I76" i="24"/>
  <c r="L76" i="24" s="1"/>
  <c r="N75" i="24"/>
  <c r="N74" i="24"/>
  <c r="I74" i="24"/>
  <c r="L74" i="24" s="1"/>
  <c r="N73" i="24"/>
  <c r="I73" i="24"/>
  <c r="L73" i="24" s="1"/>
  <c r="N72" i="24"/>
  <c r="I72" i="24"/>
  <c r="L72" i="24" s="1"/>
  <c r="N71" i="24"/>
  <c r="I71" i="24"/>
  <c r="L71" i="24" s="1"/>
  <c r="N70" i="24"/>
  <c r="N69" i="24"/>
  <c r="I69" i="24"/>
  <c r="L69" i="24" s="1"/>
  <c r="N68" i="24"/>
  <c r="L68" i="24"/>
  <c r="I68" i="24"/>
  <c r="N67" i="24"/>
  <c r="I67" i="24"/>
  <c r="L67" i="24" s="1"/>
  <c r="N66" i="24"/>
  <c r="I66" i="24"/>
  <c r="L66" i="24" s="1"/>
  <c r="N65" i="24"/>
  <c r="I65" i="24"/>
  <c r="L65" i="24" s="1"/>
  <c r="N64" i="24"/>
  <c r="I64" i="24"/>
  <c r="L64" i="24" s="1"/>
  <c r="N63" i="24"/>
  <c r="L63" i="24"/>
  <c r="I63" i="24"/>
  <c r="N62" i="24"/>
  <c r="I62" i="24"/>
  <c r="L62" i="24" s="1"/>
  <c r="N61" i="24"/>
  <c r="I61" i="24"/>
  <c r="L61" i="24" s="1"/>
  <c r="N60" i="24"/>
  <c r="I60" i="24"/>
  <c r="L60" i="24" s="1"/>
  <c r="N59" i="24"/>
  <c r="L59" i="24"/>
  <c r="I59" i="24"/>
  <c r="N58" i="24"/>
  <c r="I58" i="24"/>
  <c r="L58" i="24" s="1"/>
  <c r="N57" i="24"/>
  <c r="L57" i="24"/>
  <c r="I57" i="24"/>
  <c r="N56" i="24"/>
  <c r="I56" i="24"/>
  <c r="L56" i="24" s="1"/>
  <c r="N55" i="24"/>
  <c r="L55" i="24"/>
  <c r="I55" i="24"/>
  <c r="N54" i="24"/>
  <c r="I54" i="24"/>
  <c r="L54" i="24" s="1"/>
  <c r="N53" i="24"/>
  <c r="I53" i="24"/>
  <c r="L53" i="24" s="1"/>
  <c r="N52" i="24"/>
  <c r="I52" i="24"/>
  <c r="L52" i="24" s="1"/>
  <c r="N51" i="24"/>
  <c r="L51" i="24"/>
  <c r="I51" i="24"/>
  <c r="N50" i="24"/>
  <c r="I50" i="24"/>
  <c r="L50" i="24" s="1"/>
  <c r="N49" i="24"/>
  <c r="L49" i="24"/>
  <c r="I49" i="24"/>
  <c r="N48" i="24"/>
  <c r="I48" i="24"/>
  <c r="L48" i="24" s="1"/>
  <c r="N47" i="24"/>
  <c r="L47" i="24"/>
  <c r="I47" i="24"/>
  <c r="N46" i="24"/>
  <c r="I46" i="24"/>
  <c r="L46" i="24" s="1"/>
  <c r="N45" i="24"/>
  <c r="I45" i="24"/>
  <c r="L45" i="24" s="1"/>
  <c r="N44" i="24"/>
  <c r="I44" i="24"/>
  <c r="L44" i="24" s="1"/>
  <c r="N43" i="24"/>
  <c r="L43" i="24"/>
  <c r="I43" i="24"/>
  <c r="N42" i="24"/>
  <c r="I42" i="24"/>
  <c r="L42" i="24" s="1"/>
  <c r="N41" i="24"/>
  <c r="L41" i="24"/>
  <c r="I41" i="24"/>
  <c r="N40" i="24"/>
  <c r="I40" i="24"/>
  <c r="L40" i="24" s="1"/>
  <c r="N39" i="24"/>
  <c r="L39" i="24"/>
  <c r="I39" i="24"/>
  <c r="N38" i="24"/>
  <c r="I38" i="24"/>
  <c r="L38" i="24" s="1"/>
  <c r="N37" i="24"/>
  <c r="I37" i="24"/>
  <c r="L37" i="24" s="1"/>
  <c r="N36" i="24"/>
  <c r="I36" i="24"/>
  <c r="L36" i="24" s="1"/>
  <c r="N35" i="24"/>
  <c r="L35" i="24"/>
  <c r="I35" i="24"/>
  <c r="N34" i="24"/>
  <c r="I34" i="24"/>
  <c r="L34" i="24" s="1"/>
  <c r="N33" i="24"/>
  <c r="L33" i="24"/>
  <c r="I33" i="24"/>
  <c r="N32" i="24"/>
  <c r="I32" i="24"/>
  <c r="L32" i="24" s="1"/>
  <c r="N31" i="24"/>
  <c r="L31" i="24"/>
  <c r="I31" i="24"/>
  <c r="N30" i="24"/>
  <c r="I30" i="24"/>
  <c r="L30" i="24" s="1"/>
  <c r="N29" i="24"/>
  <c r="I29" i="24"/>
  <c r="L29" i="24" s="1"/>
  <c r="N28" i="24"/>
  <c r="I28" i="24"/>
  <c r="L28" i="24" s="1"/>
  <c r="N27" i="24"/>
  <c r="L27" i="24"/>
  <c r="I27" i="24"/>
  <c r="N26" i="24"/>
  <c r="I26" i="24"/>
  <c r="L26" i="24" s="1"/>
  <c r="N25" i="24"/>
  <c r="L25" i="24"/>
  <c r="I25" i="24"/>
  <c r="N24" i="24"/>
  <c r="I24" i="24"/>
  <c r="L24" i="24" s="1"/>
  <c r="N23" i="24"/>
  <c r="L23" i="24"/>
  <c r="I23" i="24"/>
  <c r="N22" i="24"/>
  <c r="I22" i="24"/>
  <c r="L22" i="24" s="1"/>
  <c r="N21" i="24"/>
  <c r="I21" i="24"/>
  <c r="L21" i="24" s="1"/>
  <c r="N20" i="24"/>
  <c r="I20" i="24"/>
  <c r="L20" i="24" s="1"/>
  <c r="N19" i="24"/>
  <c r="L19" i="24"/>
  <c r="I19" i="24"/>
  <c r="N18" i="24"/>
  <c r="I18" i="24"/>
  <c r="L18" i="24" s="1"/>
  <c r="N17" i="24"/>
  <c r="L17" i="24"/>
  <c r="I17" i="24"/>
  <c r="N16" i="24"/>
  <c r="I16" i="24"/>
  <c r="L16" i="24" s="1"/>
  <c r="N15" i="24"/>
  <c r="L15" i="24"/>
  <c r="I15" i="24"/>
  <c r="N14" i="24"/>
  <c r="I14" i="24"/>
  <c r="L14" i="24" s="1"/>
  <c r="N13" i="24"/>
  <c r="I13" i="24"/>
  <c r="L13" i="24" s="1"/>
  <c r="N12" i="24"/>
  <c r="I12" i="24"/>
  <c r="L12" i="24" s="1"/>
  <c r="N11" i="24"/>
  <c r="L11" i="24"/>
  <c r="I11" i="24"/>
  <c r="N10" i="24"/>
  <c r="I10" i="24"/>
  <c r="L10" i="24" s="1"/>
  <c r="N9" i="24"/>
  <c r="L9" i="24"/>
  <c r="I9" i="24"/>
  <c r="N8" i="24"/>
  <c r="I8" i="24"/>
  <c r="L8" i="24" s="1"/>
  <c r="N7" i="24"/>
  <c r="L7" i="24"/>
  <c r="I7" i="24"/>
  <c r="N75" i="23"/>
  <c r="N74" i="23"/>
  <c r="N73" i="23"/>
  <c r="N72" i="23"/>
  <c r="N71" i="23"/>
  <c r="N70" i="23"/>
  <c r="I74" i="23"/>
  <c r="L74" i="23" s="1"/>
  <c r="I73" i="23"/>
  <c r="L73" i="23" s="1"/>
  <c r="I72" i="23"/>
  <c r="L72" i="23" s="1"/>
  <c r="I71" i="23"/>
  <c r="L71" i="23" s="1"/>
  <c r="N76" i="23"/>
  <c r="I76" i="23"/>
  <c r="L76" i="23" s="1"/>
  <c r="D3" i="23"/>
  <c r="F39" i="23" s="1"/>
  <c r="G39" i="23" s="1"/>
  <c r="N69" i="23"/>
  <c r="I69" i="23"/>
  <c r="L69" i="23" s="1"/>
  <c r="N68" i="23"/>
  <c r="N67" i="23"/>
  <c r="I67" i="23"/>
  <c r="L67" i="23" s="1"/>
  <c r="N66" i="23"/>
  <c r="N65" i="23"/>
  <c r="I65" i="23"/>
  <c r="L65" i="23" s="1"/>
  <c r="N64" i="23"/>
  <c r="I64" i="23"/>
  <c r="L64" i="23" s="1"/>
  <c r="N63" i="23"/>
  <c r="I63" i="23"/>
  <c r="L63" i="23" s="1"/>
  <c r="N62" i="23"/>
  <c r="I62" i="23"/>
  <c r="L62" i="23" s="1"/>
  <c r="N61" i="23"/>
  <c r="I61" i="23"/>
  <c r="L61" i="23" s="1"/>
  <c r="N60" i="23"/>
  <c r="I60" i="23"/>
  <c r="L60" i="23" s="1"/>
  <c r="N59" i="23"/>
  <c r="I59" i="23"/>
  <c r="L59" i="23" s="1"/>
  <c r="N58" i="23"/>
  <c r="I58" i="23"/>
  <c r="L58" i="23" s="1"/>
  <c r="N57" i="23"/>
  <c r="I57" i="23"/>
  <c r="L57" i="23" s="1"/>
  <c r="N56" i="23"/>
  <c r="I56" i="23"/>
  <c r="L56" i="23" s="1"/>
  <c r="N55" i="23"/>
  <c r="I55" i="23"/>
  <c r="L55" i="23" s="1"/>
  <c r="N54" i="23"/>
  <c r="I54" i="23"/>
  <c r="L54" i="23" s="1"/>
  <c r="N53" i="23"/>
  <c r="I53" i="23"/>
  <c r="L53" i="23" s="1"/>
  <c r="N52" i="23"/>
  <c r="I52" i="23"/>
  <c r="L52" i="23" s="1"/>
  <c r="N51" i="23"/>
  <c r="I51" i="23"/>
  <c r="L51" i="23" s="1"/>
  <c r="N50" i="23"/>
  <c r="I50" i="23"/>
  <c r="L50" i="23" s="1"/>
  <c r="N49" i="23"/>
  <c r="I49" i="23"/>
  <c r="L49" i="23" s="1"/>
  <c r="N48" i="23"/>
  <c r="I48" i="23"/>
  <c r="L48" i="23" s="1"/>
  <c r="N47" i="23"/>
  <c r="I47" i="23"/>
  <c r="L47" i="23" s="1"/>
  <c r="N46" i="23"/>
  <c r="I46" i="23"/>
  <c r="L46" i="23" s="1"/>
  <c r="N45" i="23"/>
  <c r="I45" i="23"/>
  <c r="L45" i="23" s="1"/>
  <c r="N44" i="23"/>
  <c r="I44" i="23"/>
  <c r="L44" i="23" s="1"/>
  <c r="N43" i="23"/>
  <c r="I43" i="23"/>
  <c r="L43" i="23" s="1"/>
  <c r="N42" i="23"/>
  <c r="I42" i="23"/>
  <c r="L42" i="23" s="1"/>
  <c r="N41" i="23"/>
  <c r="I41" i="23"/>
  <c r="L41" i="23" s="1"/>
  <c r="N40" i="23"/>
  <c r="I40" i="23"/>
  <c r="L40" i="23" s="1"/>
  <c r="N39" i="23"/>
  <c r="I39" i="23"/>
  <c r="L39" i="23" s="1"/>
  <c r="N38" i="23"/>
  <c r="I38" i="23"/>
  <c r="L38" i="23" s="1"/>
  <c r="N37" i="23"/>
  <c r="I37" i="23"/>
  <c r="L37" i="23" s="1"/>
  <c r="N36" i="23"/>
  <c r="I36" i="23"/>
  <c r="L36" i="23" s="1"/>
  <c r="N35" i="23"/>
  <c r="I35" i="23"/>
  <c r="L35" i="23" s="1"/>
  <c r="N34" i="23"/>
  <c r="I34" i="23"/>
  <c r="L34" i="23" s="1"/>
  <c r="N33" i="23"/>
  <c r="I33" i="23"/>
  <c r="L33" i="23" s="1"/>
  <c r="N32" i="23"/>
  <c r="I32" i="23"/>
  <c r="L32" i="23" s="1"/>
  <c r="N31" i="23"/>
  <c r="I31" i="23"/>
  <c r="L31" i="23" s="1"/>
  <c r="N30" i="23"/>
  <c r="I30" i="23"/>
  <c r="L30" i="23" s="1"/>
  <c r="N29" i="23"/>
  <c r="I29" i="23"/>
  <c r="L29" i="23" s="1"/>
  <c r="N28" i="23"/>
  <c r="I28" i="23"/>
  <c r="L28" i="23" s="1"/>
  <c r="N27" i="23"/>
  <c r="I27" i="23"/>
  <c r="L27" i="23" s="1"/>
  <c r="N26" i="23"/>
  <c r="I26" i="23"/>
  <c r="L26" i="23" s="1"/>
  <c r="N25" i="23"/>
  <c r="I25" i="23"/>
  <c r="L25" i="23" s="1"/>
  <c r="N24" i="23"/>
  <c r="I24" i="23"/>
  <c r="L24" i="23" s="1"/>
  <c r="N23" i="23"/>
  <c r="I23" i="23"/>
  <c r="L23" i="23" s="1"/>
  <c r="N22" i="23"/>
  <c r="I22" i="23"/>
  <c r="L22" i="23" s="1"/>
  <c r="N21" i="23"/>
  <c r="I21" i="23"/>
  <c r="L21" i="23" s="1"/>
  <c r="N20" i="23"/>
  <c r="I20" i="23"/>
  <c r="L20" i="23" s="1"/>
  <c r="N19" i="23"/>
  <c r="I19" i="23"/>
  <c r="L19" i="23" s="1"/>
  <c r="N18" i="23"/>
  <c r="I18" i="23"/>
  <c r="L18" i="23" s="1"/>
  <c r="N17" i="23"/>
  <c r="I17" i="23"/>
  <c r="L17" i="23" s="1"/>
  <c r="N16" i="23"/>
  <c r="I16" i="23"/>
  <c r="L16" i="23" s="1"/>
  <c r="N15" i="23"/>
  <c r="I15" i="23"/>
  <c r="L15" i="23" s="1"/>
  <c r="N14" i="23"/>
  <c r="I14" i="23"/>
  <c r="L14" i="23" s="1"/>
  <c r="N13" i="23"/>
  <c r="I13" i="23"/>
  <c r="L13" i="23" s="1"/>
  <c r="N12" i="23"/>
  <c r="I12" i="23"/>
  <c r="L12" i="23" s="1"/>
  <c r="N11" i="23"/>
  <c r="I11" i="23"/>
  <c r="L11" i="23" s="1"/>
  <c r="N10" i="23"/>
  <c r="I10" i="23"/>
  <c r="L10" i="23" s="1"/>
  <c r="N9" i="23"/>
  <c r="I9" i="23"/>
  <c r="L9" i="23" s="1"/>
  <c r="N8" i="23"/>
  <c r="I8" i="23"/>
  <c r="L8" i="23" s="1"/>
  <c r="N7" i="23"/>
  <c r="I7" i="23"/>
  <c r="L7" i="23" s="1"/>
  <c r="Q68" i="21"/>
  <c r="J68" i="21" s="1"/>
  <c r="I68" i="21" s="1"/>
  <c r="I67" i="21"/>
  <c r="J66" i="22"/>
  <c r="I66" i="22" s="1"/>
  <c r="L66" i="22" s="1"/>
  <c r="Q66" i="22"/>
  <c r="Q68" i="22"/>
  <c r="J68" i="22" s="1"/>
  <c r="I68" i="22" s="1"/>
  <c r="L68" i="22" s="1"/>
  <c r="D3" i="22"/>
  <c r="F55" i="22" s="1"/>
  <c r="G55" i="22" s="1"/>
  <c r="N69" i="22"/>
  <c r="I69" i="22"/>
  <c r="L69" i="22" s="1"/>
  <c r="N68" i="22"/>
  <c r="N67" i="22"/>
  <c r="N66" i="22"/>
  <c r="N65" i="22"/>
  <c r="N64" i="22"/>
  <c r="N63" i="22"/>
  <c r="I63" i="22"/>
  <c r="L63" i="22" s="1"/>
  <c r="N62" i="22"/>
  <c r="I62" i="22"/>
  <c r="L62" i="22" s="1"/>
  <c r="N61" i="22"/>
  <c r="L61" i="22"/>
  <c r="I61" i="22"/>
  <c r="N60" i="22"/>
  <c r="I60" i="22"/>
  <c r="L60" i="22" s="1"/>
  <c r="N59" i="22"/>
  <c r="L59" i="22"/>
  <c r="I59" i="22"/>
  <c r="N58" i="22"/>
  <c r="I58" i="22"/>
  <c r="L58" i="22" s="1"/>
  <c r="N57" i="22"/>
  <c r="I57" i="22"/>
  <c r="L57" i="22" s="1"/>
  <c r="N56" i="22"/>
  <c r="I56" i="22"/>
  <c r="L56" i="22" s="1"/>
  <c r="N55" i="22"/>
  <c r="L55" i="22"/>
  <c r="I55" i="22"/>
  <c r="N54" i="22"/>
  <c r="I54" i="22"/>
  <c r="L54" i="22" s="1"/>
  <c r="N53" i="22"/>
  <c r="L53" i="22"/>
  <c r="I53" i="22"/>
  <c r="N52" i="22"/>
  <c r="I52" i="22"/>
  <c r="L52" i="22" s="1"/>
  <c r="N51" i="22"/>
  <c r="I51" i="22"/>
  <c r="L51" i="22" s="1"/>
  <c r="F51" i="22"/>
  <c r="G51" i="22" s="1"/>
  <c r="N50" i="22"/>
  <c r="I50" i="22"/>
  <c r="L50" i="22" s="1"/>
  <c r="N49" i="22"/>
  <c r="L49" i="22"/>
  <c r="I49" i="22"/>
  <c r="N48" i="22"/>
  <c r="I48" i="22"/>
  <c r="L48" i="22" s="1"/>
  <c r="N47" i="22"/>
  <c r="L47" i="22"/>
  <c r="I47" i="22"/>
  <c r="F47" i="22"/>
  <c r="G47" i="22" s="1"/>
  <c r="N46" i="22"/>
  <c r="I46" i="22"/>
  <c r="L46" i="22" s="1"/>
  <c r="N45" i="22"/>
  <c r="I45" i="22"/>
  <c r="L45" i="22" s="1"/>
  <c r="N44" i="22"/>
  <c r="I44" i="22"/>
  <c r="L44" i="22" s="1"/>
  <c r="N43" i="22"/>
  <c r="L43" i="22"/>
  <c r="I43" i="22"/>
  <c r="F43" i="22"/>
  <c r="G43" i="22" s="1"/>
  <c r="N42" i="22"/>
  <c r="I42" i="22"/>
  <c r="L42" i="22" s="1"/>
  <c r="N41" i="22"/>
  <c r="L41" i="22"/>
  <c r="I41" i="22"/>
  <c r="N40" i="22"/>
  <c r="I40" i="22"/>
  <c r="L40" i="22" s="1"/>
  <c r="N39" i="22"/>
  <c r="I39" i="22"/>
  <c r="L39" i="22" s="1"/>
  <c r="F39" i="22"/>
  <c r="G39" i="22" s="1"/>
  <c r="N38" i="22"/>
  <c r="I38" i="22"/>
  <c r="L38" i="22" s="1"/>
  <c r="N37" i="22"/>
  <c r="L37" i="22"/>
  <c r="I37" i="22"/>
  <c r="N36" i="22"/>
  <c r="I36" i="22"/>
  <c r="L36" i="22" s="1"/>
  <c r="N35" i="22"/>
  <c r="L35" i="22"/>
  <c r="I35" i="22"/>
  <c r="F35" i="22"/>
  <c r="G35" i="22" s="1"/>
  <c r="N34" i="22"/>
  <c r="I34" i="22"/>
  <c r="L34" i="22" s="1"/>
  <c r="N33" i="22"/>
  <c r="I33" i="22"/>
  <c r="L33" i="22" s="1"/>
  <c r="N32" i="22"/>
  <c r="I32" i="22"/>
  <c r="L32" i="22" s="1"/>
  <c r="N31" i="22"/>
  <c r="L31" i="22"/>
  <c r="I31" i="22"/>
  <c r="F31" i="22"/>
  <c r="G31" i="22" s="1"/>
  <c r="N30" i="22"/>
  <c r="I30" i="22"/>
  <c r="L30" i="22" s="1"/>
  <c r="N29" i="22"/>
  <c r="I29" i="22"/>
  <c r="L29" i="22" s="1"/>
  <c r="N28" i="22"/>
  <c r="I28" i="22"/>
  <c r="L28" i="22" s="1"/>
  <c r="N27" i="22"/>
  <c r="I27" i="22"/>
  <c r="L27" i="22" s="1"/>
  <c r="F27" i="22"/>
  <c r="G27" i="22" s="1"/>
  <c r="N26" i="22"/>
  <c r="I26" i="22"/>
  <c r="L26" i="22" s="1"/>
  <c r="N25" i="22"/>
  <c r="I25" i="22"/>
  <c r="L25" i="22" s="1"/>
  <c r="N24" i="22"/>
  <c r="I24" i="22"/>
  <c r="L24" i="22" s="1"/>
  <c r="N23" i="22"/>
  <c r="I23" i="22"/>
  <c r="L23" i="22" s="1"/>
  <c r="F23" i="22"/>
  <c r="G23" i="22" s="1"/>
  <c r="N22" i="22"/>
  <c r="I22" i="22"/>
  <c r="L22" i="22" s="1"/>
  <c r="N21" i="22"/>
  <c r="L21" i="22"/>
  <c r="I21" i="22"/>
  <c r="N20" i="22"/>
  <c r="I20" i="22"/>
  <c r="L20" i="22" s="1"/>
  <c r="N19" i="22"/>
  <c r="I19" i="22"/>
  <c r="L19" i="22" s="1"/>
  <c r="F19" i="22"/>
  <c r="G19" i="22" s="1"/>
  <c r="N18" i="22"/>
  <c r="I18" i="22"/>
  <c r="L18" i="22" s="1"/>
  <c r="N17" i="22"/>
  <c r="L17" i="22"/>
  <c r="I17" i="22"/>
  <c r="N16" i="22"/>
  <c r="I16" i="22"/>
  <c r="L16" i="22" s="1"/>
  <c r="N15" i="22"/>
  <c r="L15" i="22"/>
  <c r="I15" i="22"/>
  <c r="F15" i="22"/>
  <c r="G15" i="22" s="1"/>
  <c r="N14" i="22"/>
  <c r="I14" i="22"/>
  <c r="L14" i="22" s="1"/>
  <c r="N13" i="22"/>
  <c r="I13" i="22"/>
  <c r="L13" i="22" s="1"/>
  <c r="N12" i="22"/>
  <c r="I12" i="22"/>
  <c r="L12" i="22" s="1"/>
  <c r="N11" i="22"/>
  <c r="L11" i="22"/>
  <c r="I11" i="22"/>
  <c r="F11" i="22"/>
  <c r="G11" i="22" s="1"/>
  <c r="N10" i="22"/>
  <c r="I10" i="22"/>
  <c r="L10" i="22" s="1"/>
  <c r="N9" i="22"/>
  <c r="L9" i="22"/>
  <c r="I9" i="22"/>
  <c r="N8" i="22"/>
  <c r="I8" i="22"/>
  <c r="N7" i="22"/>
  <c r="I7" i="22"/>
  <c r="L7" i="22" s="1"/>
  <c r="F7" i="22"/>
  <c r="G7" i="22" s="1"/>
  <c r="F66" i="22"/>
  <c r="G66" i="22" s="1"/>
  <c r="N69" i="21"/>
  <c r="L69" i="21"/>
  <c r="I69" i="21"/>
  <c r="N68" i="21"/>
  <c r="N67" i="21"/>
  <c r="N66" i="21"/>
  <c r="N65" i="21"/>
  <c r="N64" i="21"/>
  <c r="J64" i="21"/>
  <c r="I64" i="21" s="1"/>
  <c r="L64" i="21" s="1"/>
  <c r="Q65" i="21"/>
  <c r="J65" i="21" s="1"/>
  <c r="I65" i="21" s="1"/>
  <c r="L65" i="21" s="1"/>
  <c r="Q64" i="21"/>
  <c r="I60" i="21"/>
  <c r="I66" i="21"/>
  <c r="L66" i="21" s="1"/>
  <c r="F67" i="21"/>
  <c r="G67" i="21" s="1"/>
  <c r="F66" i="21"/>
  <c r="G66" i="21" s="1"/>
  <c r="F65" i="21"/>
  <c r="G65" i="21" s="1"/>
  <c r="F64" i="21"/>
  <c r="G64" i="21" s="1"/>
  <c r="D3" i="21"/>
  <c r="I59" i="21" s="1"/>
  <c r="N63" i="21"/>
  <c r="I63" i="21"/>
  <c r="N62" i="21"/>
  <c r="N61" i="21"/>
  <c r="N60" i="21"/>
  <c r="N59" i="21"/>
  <c r="N58" i="21"/>
  <c r="N57" i="21"/>
  <c r="I57" i="21"/>
  <c r="L57" i="21" s="1"/>
  <c r="N56" i="21"/>
  <c r="I56" i="21"/>
  <c r="L56" i="21" s="1"/>
  <c r="N55" i="21"/>
  <c r="I55" i="21"/>
  <c r="N54" i="21"/>
  <c r="I54" i="21"/>
  <c r="N53" i="21"/>
  <c r="I53" i="21"/>
  <c r="N52" i="21"/>
  <c r="I52" i="21"/>
  <c r="N51" i="21"/>
  <c r="I51" i="21"/>
  <c r="N50" i="21"/>
  <c r="I50" i="21"/>
  <c r="N49" i="21"/>
  <c r="I49" i="21"/>
  <c r="N48" i="21"/>
  <c r="I48" i="21"/>
  <c r="N47" i="21"/>
  <c r="I47" i="21"/>
  <c r="N46" i="21"/>
  <c r="I46" i="21"/>
  <c r="N45" i="21"/>
  <c r="I45" i="21"/>
  <c r="N44" i="21"/>
  <c r="I44" i="21"/>
  <c r="L44" i="21" s="1"/>
  <c r="N43" i="21"/>
  <c r="I43" i="21"/>
  <c r="N42" i="21"/>
  <c r="I42" i="21"/>
  <c r="N41" i="21"/>
  <c r="I41" i="21"/>
  <c r="N40" i="21"/>
  <c r="I40" i="21"/>
  <c r="N39" i="21"/>
  <c r="I39" i="21"/>
  <c r="N38" i="21"/>
  <c r="I38" i="21"/>
  <c r="N37" i="21"/>
  <c r="I37" i="21"/>
  <c r="N36" i="21"/>
  <c r="I36" i="21"/>
  <c r="L36" i="21" s="1"/>
  <c r="N35" i="21"/>
  <c r="I35" i="21"/>
  <c r="N34" i="21"/>
  <c r="I34" i="21"/>
  <c r="N33" i="21"/>
  <c r="I33" i="21"/>
  <c r="N32" i="21"/>
  <c r="I32" i="21"/>
  <c r="L32" i="21" s="1"/>
  <c r="N31" i="21"/>
  <c r="I31" i="21"/>
  <c r="N30" i="21"/>
  <c r="I30" i="21"/>
  <c r="N29" i="21"/>
  <c r="I29" i="21"/>
  <c r="N28" i="21"/>
  <c r="I28" i="21"/>
  <c r="L28" i="21" s="1"/>
  <c r="N27" i="21"/>
  <c r="I27" i="21"/>
  <c r="N26" i="21"/>
  <c r="I26" i="21"/>
  <c r="N25" i="21"/>
  <c r="I25" i="21"/>
  <c r="N24" i="21"/>
  <c r="I24" i="21"/>
  <c r="N23" i="21"/>
  <c r="I23" i="21"/>
  <c r="N22" i="21"/>
  <c r="I22" i="21"/>
  <c r="N21" i="21"/>
  <c r="I21" i="21"/>
  <c r="N20" i="21"/>
  <c r="I20" i="21"/>
  <c r="L20" i="21" s="1"/>
  <c r="N19" i="21"/>
  <c r="I19" i="21"/>
  <c r="N18" i="21"/>
  <c r="I18" i="21"/>
  <c r="N17" i="21"/>
  <c r="I17" i="21"/>
  <c r="N16" i="21"/>
  <c r="I16" i="21"/>
  <c r="N15" i="21"/>
  <c r="I15" i="21"/>
  <c r="N14" i="21"/>
  <c r="I14" i="21"/>
  <c r="N13" i="21"/>
  <c r="I13" i="21"/>
  <c r="N12" i="21"/>
  <c r="I12" i="21"/>
  <c r="N11" i="21"/>
  <c r="I11" i="21"/>
  <c r="N10" i="21"/>
  <c r="I10" i="21"/>
  <c r="N9" i="21"/>
  <c r="I9" i="21"/>
  <c r="N8" i="21"/>
  <c r="I8" i="21"/>
  <c r="N7" i="21"/>
  <c r="I7" i="21"/>
  <c r="N63" i="20"/>
  <c r="I63" i="20"/>
  <c r="L63" i="20" s="1"/>
  <c r="N62" i="20"/>
  <c r="N61" i="20"/>
  <c r="N60" i="20"/>
  <c r="N59" i="20"/>
  <c r="N58" i="20"/>
  <c r="I59" i="20"/>
  <c r="I60" i="20"/>
  <c r="L60" i="20" s="1"/>
  <c r="F59" i="20"/>
  <c r="G59" i="20" s="1"/>
  <c r="F58" i="20"/>
  <c r="G58" i="20" s="1"/>
  <c r="N57" i="20"/>
  <c r="I57" i="20"/>
  <c r="L57" i="20" s="1"/>
  <c r="N56" i="20"/>
  <c r="N55" i="20"/>
  <c r="N54" i="20"/>
  <c r="N53" i="20"/>
  <c r="I54" i="20"/>
  <c r="I56" i="20"/>
  <c r="I55" i="20"/>
  <c r="I53" i="20"/>
  <c r="D3" i="20"/>
  <c r="F49" i="20" s="1"/>
  <c r="G49" i="20" s="1"/>
  <c r="N52" i="20"/>
  <c r="I52" i="20"/>
  <c r="L52" i="20" s="1"/>
  <c r="N51" i="20"/>
  <c r="I51" i="20"/>
  <c r="N50" i="20"/>
  <c r="I50" i="20"/>
  <c r="L50" i="20" s="1"/>
  <c r="N49" i="20"/>
  <c r="I49" i="20"/>
  <c r="L49" i="20" s="1"/>
  <c r="N48" i="20"/>
  <c r="I48" i="20"/>
  <c r="N47" i="20"/>
  <c r="I47" i="20"/>
  <c r="L47" i="20" s="1"/>
  <c r="N46" i="20"/>
  <c r="I46" i="20"/>
  <c r="N45" i="20"/>
  <c r="I45" i="20"/>
  <c r="L45" i="20" s="1"/>
  <c r="N51" i="19"/>
  <c r="N50" i="19"/>
  <c r="N49" i="19"/>
  <c r="N48" i="19"/>
  <c r="N47" i="19"/>
  <c r="N46" i="19"/>
  <c r="L50" i="19"/>
  <c r="Q51" i="19"/>
  <c r="J51" i="19" s="1"/>
  <c r="I51" i="19" s="1"/>
  <c r="L51" i="19" s="1"/>
  <c r="I50" i="19"/>
  <c r="G46" i="19"/>
  <c r="F47" i="19"/>
  <c r="G47" i="19" s="1"/>
  <c r="F46" i="19"/>
  <c r="N52" i="19"/>
  <c r="I52" i="19"/>
  <c r="N45" i="19"/>
  <c r="I45" i="19"/>
  <c r="L45" i="19" s="1"/>
  <c r="D3" i="19"/>
  <c r="F44" i="19" s="1"/>
  <c r="G44" i="19" s="1"/>
  <c r="N44" i="20"/>
  <c r="I44" i="20"/>
  <c r="N43" i="20"/>
  <c r="I43" i="20"/>
  <c r="L43" i="20" s="1"/>
  <c r="N42" i="20"/>
  <c r="I42" i="20"/>
  <c r="L42" i="20" s="1"/>
  <c r="N41" i="20"/>
  <c r="I41" i="20"/>
  <c r="L41" i="20" s="1"/>
  <c r="N40" i="20"/>
  <c r="I40" i="20"/>
  <c r="L40" i="20" s="1"/>
  <c r="N39" i="20"/>
  <c r="I39" i="20"/>
  <c r="N38" i="20"/>
  <c r="I38" i="20"/>
  <c r="N37" i="20"/>
  <c r="I37" i="20"/>
  <c r="L37" i="20" s="1"/>
  <c r="N36" i="20"/>
  <c r="I36" i="20"/>
  <c r="N35" i="20"/>
  <c r="I35" i="20"/>
  <c r="L35" i="20" s="1"/>
  <c r="N34" i="20"/>
  <c r="I34" i="20"/>
  <c r="L34" i="20" s="1"/>
  <c r="N33" i="20"/>
  <c r="I33" i="20"/>
  <c r="L33" i="20" s="1"/>
  <c r="N32" i="20"/>
  <c r="I32" i="20"/>
  <c r="N31" i="20"/>
  <c r="I31" i="20"/>
  <c r="N30" i="20"/>
  <c r="I30" i="20"/>
  <c r="L30" i="20" s="1"/>
  <c r="N29" i="20"/>
  <c r="I29" i="20"/>
  <c r="L29" i="20" s="1"/>
  <c r="N28" i="20"/>
  <c r="I28" i="20"/>
  <c r="N27" i="20"/>
  <c r="I27" i="20"/>
  <c r="L27" i="20" s="1"/>
  <c r="N26" i="20"/>
  <c r="I26" i="20"/>
  <c r="L26" i="20" s="1"/>
  <c r="N25" i="20"/>
  <c r="I25" i="20"/>
  <c r="L25" i="20" s="1"/>
  <c r="N24" i="20"/>
  <c r="I24" i="20"/>
  <c r="N23" i="20"/>
  <c r="I23" i="20"/>
  <c r="N22" i="20"/>
  <c r="I22" i="20"/>
  <c r="L22" i="20" s="1"/>
  <c r="N21" i="20"/>
  <c r="I21" i="20"/>
  <c r="L21" i="20" s="1"/>
  <c r="N20" i="20"/>
  <c r="I20" i="20"/>
  <c r="N19" i="20"/>
  <c r="I19" i="20"/>
  <c r="N18" i="20"/>
  <c r="I18" i="20"/>
  <c r="L18" i="20" s="1"/>
  <c r="N17" i="20"/>
  <c r="I17" i="20"/>
  <c r="L17" i="20" s="1"/>
  <c r="N16" i="20"/>
  <c r="I16" i="20"/>
  <c r="N15" i="20"/>
  <c r="I15" i="20"/>
  <c r="N14" i="20"/>
  <c r="I14" i="20"/>
  <c r="L14" i="20" s="1"/>
  <c r="N13" i="20"/>
  <c r="I13" i="20"/>
  <c r="N12" i="20"/>
  <c r="I12" i="20"/>
  <c r="N11" i="20"/>
  <c r="I11" i="20"/>
  <c r="L11" i="20" s="1"/>
  <c r="N10" i="20"/>
  <c r="I10" i="20"/>
  <c r="L10" i="20" s="1"/>
  <c r="N9" i="20"/>
  <c r="I9" i="20"/>
  <c r="N8" i="20"/>
  <c r="I8" i="20"/>
  <c r="N7" i="20"/>
  <c r="I7" i="20"/>
  <c r="L7" i="20" s="1"/>
  <c r="N44" i="19"/>
  <c r="N43" i="19"/>
  <c r="N42" i="19"/>
  <c r="N41" i="19"/>
  <c r="I44" i="19"/>
  <c r="I43" i="19"/>
  <c r="I42" i="19"/>
  <c r="I41" i="19"/>
  <c r="I40" i="19"/>
  <c r="N40" i="19"/>
  <c r="N39" i="19"/>
  <c r="I39" i="19"/>
  <c r="N38" i="19"/>
  <c r="I38" i="19"/>
  <c r="N37" i="19"/>
  <c r="I37" i="19"/>
  <c r="L37" i="19" s="1"/>
  <c r="N36" i="19"/>
  <c r="N35" i="19"/>
  <c r="I35" i="19"/>
  <c r="N34" i="19"/>
  <c r="I34" i="19"/>
  <c r="N33" i="19"/>
  <c r="I33" i="19"/>
  <c r="N32" i="19"/>
  <c r="I32" i="19"/>
  <c r="N31" i="19"/>
  <c r="I31" i="19"/>
  <c r="N30" i="19"/>
  <c r="I30" i="19"/>
  <c r="N29" i="19"/>
  <c r="I29" i="19"/>
  <c r="L29" i="19" s="1"/>
  <c r="N28" i="19"/>
  <c r="I28" i="19"/>
  <c r="N27" i="19"/>
  <c r="I27" i="19"/>
  <c r="N26" i="19"/>
  <c r="I26" i="19"/>
  <c r="N25" i="19"/>
  <c r="I25" i="19"/>
  <c r="N24" i="19"/>
  <c r="I24" i="19"/>
  <c r="L24" i="19" s="1"/>
  <c r="N23" i="19"/>
  <c r="I23" i="19"/>
  <c r="N22" i="19"/>
  <c r="I22" i="19"/>
  <c r="N21" i="19"/>
  <c r="I21" i="19"/>
  <c r="N20" i="19"/>
  <c r="I20" i="19"/>
  <c r="N19" i="19"/>
  <c r="I19" i="19"/>
  <c r="N18" i="19"/>
  <c r="I18" i="19"/>
  <c r="N17" i="19"/>
  <c r="I17" i="19"/>
  <c r="N16" i="19"/>
  <c r="I16" i="19"/>
  <c r="L16" i="19" s="1"/>
  <c r="N15" i="19"/>
  <c r="I15" i="19"/>
  <c r="N14" i="19"/>
  <c r="I14" i="19"/>
  <c r="N13" i="19"/>
  <c r="I13" i="19"/>
  <c r="N12" i="19"/>
  <c r="I12" i="19"/>
  <c r="N11" i="19"/>
  <c r="I11" i="19"/>
  <c r="N10" i="19"/>
  <c r="I10" i="19"/>
  <c r="N9" i="19"/>
  <c r="I9" i="19"/>
  <c r="N8" i="19"/>
  <c r="I8" i="19"/>
  <c r="L8" i="19" s="1"/>
  <c r="N7" i="19"/>
  <c r="I7" i="19"/>
  <c r="N35" i="18"/>
  <c r="N39" i="18"/>
  <c r="N38" i="18"/>
  <c r="N37" i="18"/>
  <c r="N36" i="18"/>
  <c r="N40" i="18"/>
  <c r="I40" i="18"/>
  <c r="L40" i="18" s="1"/>
  <c r="I39" i="18"/>
  <c r="L39" i="18" s="1"/>
  <c r="I38" i="18"/>
  <c r="L38" i="18" s="1"/>
  <c r="I37" i="18"/>
  <c r="L37" i="18" s="1"/>
  <c r="I35" i="18"/>
  <c r="L35" i="18" s="1"/>
  <c r="F36" i="18"/>
  <c r="G36" i="18" s="1"/>
  <c r="D3" i="18"/>
  <c r="I32" i="18" s="1"/>
  <c r="N34" i="18"/>
  <c r="I34" i="18"/>
  <c r="N33" i="18"/>
  <c r="N32" i="18"/>
  <c r="N31" i="18"/>
  <c r="I31" i="18"/>
  <c r="N30" i="18"/>
  <c r="I30" i="18"/>
  <c r="L30" i="18" s="1"/>
  <c r="N29" i="18"/>
  <c r="I29" i="18"/>
  <c r="L29" i="18" s="1"/>
  <c r="N28" i="18"/>
  <c r="I28" i="18"/>
  <c r="N27" i="18"/>
  <c r="I27" i="18"/>
  <c r="N26" i="18"/>
  <c r="I26" i="18"/>
  <c r="L26" i="18" s="1"/>
  <c r="N25" i="18"/>
  <c r="I25" i="18"/>
  <c r="L25" i="18" s="1"/>
  <c r="N24" i="18"/>
  <c r="I24" i="18"/>
  <c r="N23" i="18"/>
  <c r="I23" i="18"/>
  <c r="N22" i="18"/>
  <c r="I22" i="18"/>
  <c r="L22" i="18" s="1"/>
  <c r="N21" i="18"/>
  <c r="I21" i="18"/>
  <c r="L21" i="18" s="1"/>
  <c r="N20" i="18"/>
  <c r="I20" i="18"/>
  <c r="N19" i="18"/>
  <c r="I19" i="18"/>
  <c r="N18" i="18"/>
  <c r="I18" i="18"/>
  <c r="L18" i="18" s="1"/>
  <c r="N17" i="18"/>
  <c r="I17" i="18"/>
  <c r="L17" i="18" s="1"/>
  <c r="N16" i="18"/>
  <c r="I16" i="18"/>
  <c r="N15" i="18"/>
  <c r="I15" i="18"/>
  <c r="N14" i="18"/>
  <c r="I14" i="18"/>
  <c r="L14" i="18" s="1"/>
  <c r="N13" i="18"/>
  <c r="I13" i="18"/>
  <c r="L13" i="18" s="1"/>
  <c r="N12" i="18"/>
  <c r="I12" i="18"/>
  <c r="N11" i="18"/>
  <c r="I11" i="18"/>
  <c r="N10" i="18"/>
  <c r="I10" i="18"/>
  <c r="L10" i="18" s="1"/>
  <c r="N9" i="18"/>
  <c r="I9" i="18"/>
  <c r="L9" i="18" s="1"/>
  <c r="N8" i="18"/>
  <c r="I8" i="18"/>
  <c r="N7" i="18"/>
  <c r="I7" i="18"/>
  <c r="N34" i="17"/>
  <c r="I34" i="17"/>
  <c r="N33" i="17"/>
  <c r="N32" i="17"/>
  <c r="N31" i="17"/>
  <c r="N30" i="17"/>
  <c r="L31" i="17"/>
  <c r="I31" i="17"/>
  <c r="I30" i="17"/>
  <c r="L30" i="17" s="1"/>
  <c r="F31" i="17"/>
  <c r="G31" i="17" s="1"/>
  <c r="D3" i="17"/>
  <c r="F25" i="17" s="1"/>
  <c r="G25" i="17" s="1"/>
  <c r="N29" i="17"/>
  <c r="I29" i="17"/>
  <c r="L29" i="17" s="1"/>
  <c r="N29" i="16"/>
  <c r="L29" i="16"/>
  <c r="I29" i="16"/>
  <c r="N28" i="17"/>
  <c r="N27" i="17"/>
  <c r="I27" i="17"/>
  <c r="N26" i="17"/>
  <c r="I26" i="17"/>
  <c r="L26" i="17" s="1"/>
  <c r="N25" i="17"/>
  <c r="I25" i="17"/>
  <c r="N24" i="17"/>
  <c r="I24" i="17"/>
  <c r="L24" i="17" s="1"/>
  <c r="N23" i="17"/>
  <c r="I23" i="17"/>
  <c r="N22" i="17"/>
  <c r="I22" i="17"/>
  <c r="L22" i="17" s="1"/>
  <c r="N21" i="17"/>
  <c r="I21" i="17"/>
  <c r="N20" i="17"/>
  <c r="I20" i="17"/>
  <c r="L20" i="17" s="1"/>
  <c r="N19" i="17"/>
  <c r="I19" i="17"/>
  <c r="N18" i="17"/>
  <c r="I18" i="17"/>
  <c r="L18" i="17" s="1"/>
  <c r="N17" i="17"/>
  <c r="I17" i="17"/>
  <c r="N16" i="17"/>
  <c r="I16" i="17"/>
  <c r="L16" i="17" s="1"/>
  <c r="N15" i="17"/>
  <c r="I15" i="17"/>
  <c r="N14" i="17"/>
  <c r="I14" i="17"/>
  <c r="L14" i="17" s="1"/>
  <c r="N13" i="17"/>
  <c r="I13" i="17"/>
  <c r="N12" i="17"/>
  <c r="I12" i="17"/>
  <c r="L12" i="17" s="1"/>
  <c r="N11" i="17"/>
  <c r="I11" i="17"/>
  <c r="N10" i="17"/>
  <c r="I10" i="17"/>
  <c r="L10" i="17" s="1"/>
  <c r="N9" i="17"/>
  <c r="I9" i="17"/>
  <c r="N8" i="17"/>
  <c r="I8" i="17"/>
  <c r="N7" i="17"/>
  <c r="I7" i="17"/>
  <c r="N28" i="16"/>
  <c r="N27" i="16"/>
  <c r="N26" i="16"/>
  <c r="N25" i="16"/>
  <c r="I27" i="16"/>
  <c r="L27" i="16" s="1"/>
  <c r="I26" i="16"/>
  <c r="L26" i="16" s="1"/>
  <c r="I25" i="16"/>
  <c r="L25" i="16" s="1"/>
  <c r="F26" i="16"/>
  <c r="G26" i="16" s="1"/>
  <c r="D3" i="16"/>
  <c r="Q28" i="16" s="1"/>
  <c r="J28" i="16" s="1"/>
  <c r="I28" i="16" s="1"/>
  <c r="N24" i="16"/>
  <c r="I24" i="16"/>
  <c r="L24" i="16" s="1"/>
  <c r="N23" i="16"/>
  <c r="N22" i="16"/>
  <c r="N21" i="16"/>
  <c r="I20" i="16"/>
  <c r="N19" i="16"/>
  <c r="N18" i="16"/>
  <c r="I18" i="16"/>
  <c r="N17" i="16"/>
  <c r="I17" i="16"/>
  <c r="L17" i="16" s="1"/>
  <c r="N16" i="16"/>
  <c r="I16" i="16"/>
  <c r="L16" i="16" s="1"/>
  <c r="N15" i="16"/>
  <c r="I15" i="16"/>
  <c r="N14" i="16"/>
  <c r="I14" i="16"/>
  <c r="N13" i="16"/>
  <c r="I13" i="16"/>
  <c r="L13" i="16" s="1"/>
  <c r="N12" i="16"/>
  <c r="I12" i="16"/>
  <c r="L12" i="16" s="1"/>
  <c r="N11" i="16"/>
  <c r="I11" i="16"/>
  <c r="N10" i="16"/>
  <c r="I10" i="16"/>
  <c r="N9" i="16"/>
  <c r="I9" i="16"/>
  <c r="N8" i="16"/>
  <c r="I8" i="16"/>
  <c r="L8" i="16" s="1"/>
  <c r="N7" i="16"/>
  <c r="I7" i="16"/>
  <c r="N24" i="10"/>
  <c r="I24" i="10"/>
  <c r="L24" i="10" s="1"/>
  <c r="I20" i="10"/>
  <c r="I16" i="10"/>
  <c r="L16" i="10" s="1"/>
  <c r="I14" i="10"/>
  <c r="L14" i="10" s="1"/>
  <c r="N18" i="10"/>
  <c r="I18" i="10"/>
  <c r="L18" i="10" s="1"/>
  <c r="N17" i="10"/>
  <c r="N16" i="10"/>
  <c r="N14" i="10"/>
  <c r="N10" i="10"/>
  <c r="D3" i="10"/>
  <c r="Q19" i="10" s="1"/>
  <c r="I17" i="10"/>
  <c r="N15" i="10"/>
  <c r="I15" i="10"/>
  <c r="N13" i="10"/>
  <c r="I13" i="10"/>
  <c r="N12" i="10"/>
  <c r="I12" i="10"/>
  <c r="L12" i="10" s="1"/>
  <c r="N11" i="10"/>
  <c r="I11" i="10"/>
  <c r="L11" i="10" s="1"/>
  <c r="I10" i="10"/>
  <c r="L10" i="10" s="1"/>
  <c r="N9" i="10"/>
  <c r="I9" i="10"/>
  <c r="L9" i="10" s="1"/>
  <c r="N8" i="10"/>
  <c r="I8" i="10"/>
  <c r="L8" i="10" s="1"/>
  <c r="N7" i="10"/>
  <c r="I7" i="10"/>
  <c r="L7" i="10" s="1"/>
  <c r="N31" i="16" l="1"/>
  <c r="N42" i="18"/>
  <c r="N65" i="20"/>
  <c r="F14" i="25"/>
  <c r="G14" i="25" s="1"/>
  <c r="F46" i="25"/>
  <c r="G46" i="25" s="1"/>
  <c r="F30" i="25"/>
  <c r="G30" i="25" s="1"/>
  <c r="F62" i="25"/>
  <c r="G62" i="25" s="1"/>
  <c r="F38" i="25"/>
  <c r="G38" i="25" s="1"/>
  <c r="F72" i="25"/>
  <c r="G72" i="25" s="1"/>
  <c r="N19" i="26"/>
  <c r="F15" i="26"/>
  <c r="G15" i="26" s="1"/>
  <c r="F12" i="26"/>
  <c r="G12" i="26" s="1"/>
  <c r="F9" i="26"/>
  <c r="G9" i="26" s="1"/>
  <c r="F17" i="26"/>
  <c r="G17" i="26" s="1"/>
  <c r="F7" i="26"/>
  <c r="G7" i="26" s="1"/>
  <c r="F14" i="26"/>
  <c r="G14" i="26" s="1"/>
  <c r="F11" i="26"/>
  <c r="G11" i="26" s="1"/>
  <c r="F8" i="26"/>
  <c r="G8" i="26" s="1"/>
  <c r="F16" i="26"/>
  <c r="G16" i="26" s="1"/>
  <c r="F13" i="26"/>
  <c r="G13" i="26" s="1"/>
  <c r="F10" i="26"/>
  <c r="G10" i="26" s="1"/>
  <c r="F18" i="26"/>
  <c r="G18" i="26" s="1"/>
  <c r="N78" i="24"/>
  <c r="C82" i="25"/>
  <c r="N78" i="25"/>
  <c r="F22" i="25"/>
  <c r="G22" i="25" s="1"/>
  <c r="F65" i="25"/>
  <c r="G65" i="25" s="1"/>
  <c r="F11" i="25"/>
  <c r="G11" i="25" s="1"/>
  <c r="F19" i="25"/>
  <c r="G19" i="25" s="1"/>
  <c r="F27" i="25"/>
  <c r="G27" i="25" s="1"/>
  <c r="F35" i="25"/>
  <c r="G35" i="25" s="1"/>
  <c r="F43" i="25"/>
  <c r="G43" i="25" s="1"/>
  <c r="F51" i="25"/>
  <c r="G51" i="25" s="1"/>
  <c r="F59" i="25"/>
  <c r="G59" i="25" s="1"/>
  <c r="F68" i="25"/>
  <c r="G68" i="25" s="1"/>
  <c r="F74" i="25"/>
  <c r="G74" i="25" s="1"/>
  <c r="F8" i="25"/>
  <c r="G8" i="25" s="1"/>
  <c r="F16" i="25"/>
  <c r="G16" i="25" s="1"/>
  <c r="F24" i="25"/>
  <c r="G24" i="25" s="1"/>
  <c r="F32" i="25"/>
  <c r="G32" i="25" s="1"/>
  <c r="F40" i="25"/>
  <c r="G40" i="25" s="1"/>
  <c r="F48" i="25"/>
  <c r="G48" i="25" s="1"/>
  <c r="F56" i="25"/>
  <c r="G56" i="25" s="1"/>
  <c r="F64" i="25"/>
  <c r="G64" i="25" s="1"/>
  <c r="F71" i="25"/>
  <c r="G71" i="25" s="1"/>
  <c r="F13" i="25"/>
  <c r="G13" i="25" s="1"/>
  <c r="F21" i="25"/>
  <c r="G21" i="25" s="1"/>
  <c r="F29" i="25"/>
  <c r="G29" i="25" s="1"/>
  <c r="F37" i="25"/>
  <c r="G37" i="25" s="1"/>
  <c r="F45" i="25"/>
  <c r="G45" i="25" s="1"/>
  <c r="F53" i="25"/>
  <c r="G53" i="25" s="1"/>
  <c r="F61" i="25"/>
  <c r="G61" i="25" s="1"/>
  <c r="F10" i="25"/>
  <c r="G10" i="25" s="1"/>
  <c r="F18" i="25"/>
  <c r="G18" i="25" s="1"/>
  <c r="F26" i="25"/>
  <c r="G26" i="25" s="1"/>
  <c r="F34" i="25"/>
  <c r="G34" i="25" s="1"/>
  <c r="F42" i="25"/>
  <c r="G42" i="25" s="1"/>
  <c r="F50" i="25"/>
  <c r="G50" i="25" s="1"/>
  <c r="F58" i="25"/>
  <c r="G58" i="25" s="1"/>
  <c r="F67" i="25"/>
  <c r="G67" i="25" s="1"/>
  <c r="F70" i="25"/>
  <c r="G70" i="25" s="1"/>
  <c r="F73" i="25"/>
  <c r="G73" i="25" s="1"/>
  <c r="F76" i="25"/>
  <c r="G76" i="25" s="1"/>
  <c r="F7" i="25"/>
  <c r="G7" i="25" s="1"/>
  <c r="F15" i="25"/>
  <c r="G15" i="25" s="1"/>
  <c r="F23" i="25"/>
  <c r="G23" i="25" s="1"/>
  <c r="F31" i="25"/>
  <c r="G31" i="25" s="1"/>
  <c r="F39" i="25"/>
  <c r="G39" i="25" s="1"/>
  <c r="F47" i="25"/>
  <c r="G47" i="25" s="1"/>
  <c r="F55" i="25"/>
  <c r="G55" i="25" s="1"/>
  <c r="F63" i="25"/>
  <c r="G63" i="25" s="1"/>
  <c r="F12" i="25"/>
  <c r="G12" i="25" s="1"/>
  <c r="F20" i="25"/>
  <c r="G20" i="25" s="1"/>
  <c r="F28" i="25"/>
  <c r="G28" i="25" s="1"/>
  <c r="F36" i="25"/>
  <c r="G36" i="25" s="1"/>
  <c r="F44" i="25"/>
  <c r="G44" i="25" s="1"/>
  <c r="F52" i="25"/>
  <c r="G52" i="25" s="1"/>
  <c r="F60" i="25"/>
  <c r="G60" i="25" s="1"/>
  <c r="F66" i="25"/>
  <c r="G66" i="25" s="1"/>
  <c r="F75" i="25"/>
  <c r="G75" i="25" s="1"/>
  <c r="F9" i="25"/>
  <c r="G9" i="25" s="1"/>
  <c r="F17" i="25"/>
  <c r="G17" i="25" s="1"/>
  <c r="F25" i="25"/>
  <c r="G25" i="25" s="1"/>
  <c r="F33" i="25"/>
  <c r="G33" i="25" s="1"/>
  <c r="F41" i="25"/>
  <c r="G41" i="25" s="1"/>
  <c r="F49" i="25"/>
  <c r="G49" i="25" s="1"/>
  <c r="F57" i="25"/>
  <c r="G57" i="25" s="1"/>
  <c r="F69" i="25"/>
  <c r="G69" i="25" s="1"/>
  <c r="F42" i="24"/>
  <c r="G42" i="24" s="1"/>
  <c r="F23" i="24"/>
  <c r="G23" i="24" s="1"/>
  <c r="F63" i="24"/>
  <c r="G63" i="24" s="1"/>
  <c r="I75" i="24"/>
  <c r="L75" i="24" s="1"/>
  <c r="F14" i="24"/>
  <c r="G14" i="24" s="1"/>
  <c r="F8" i="24"/>
  <c r="G8" i="24" s="1"/>
  <c r="F16" i="24"/>
  <c r="G16" i="24" s="1"/>
  <c r="F24" i="24"/>
  <c r="G24" i="24" s="1"/>
  <c r="F32" i="24"/>
  <c r="G32" i="24" s="1"/>
  <c r="F40" i="24"/>
  <c r="G40" i="24" s="1"/>
  <c r="F48" i="24"/>
  <c r="G48" i="24" s="1"/>
  <c r="F56" i="24"/>
  <c r="G56" i="24" s="1"/>
  <c r="F64" i="24"/>
  <c r="G64" i="24" s="1"/>
  <c r="I70" i="24"/>
  <c r="L70" i="24" s="1"/>
  <c r="L78" i="24" s="1"/>
  <c r="F74" i="24"/>
  <c r="G74" i="24" s="1"/>
  <c r="F13" i="24"/>
  <c r="G13" i="24" s="1"/>
  <c r="F21" i="24"/>
  <c r="G21" i="24" s="1"/>
  <c r="F29" i="24"/>
  <c r="G29" i="24" s="1"/>
  <c r="F37" i="24"/>
  <c r="G37" i="24" s="1"/>
  <c r="F45" i="24"/>
  <c r="G45" i="24" s="1"/>
  <c r="F53" i="24"/>
  <c r="G53" i="24" s="1"/>
  <c r="F61" i="24"/>
  <c r="G61" i="24" s="1"/>
  <c r="F71" i="24"/>
  <c r="G71" i="24" s="1"/>
  <c r="F18" i="24"/>
  <c r="G18" i="24" s="1"/>
  <c r="F28" i="24"/>
  <c r="G28" i="24" s="1"/>
  <c r="F10" i="24"/>
  <c r="G10" i="24" s="1"/>
  <c r="F50" i="24"/>
  <c r="G50" i="24" s="1"/>
  <c r="F58" i="24"/>
  <c r="G58" i="24" s="1"/>
  <c r="F15" i="24"/>
  <c r="G15" i="24" s="1"/>
  <c r="F47" i="24"/>
  <c r="G47" i="24" s="1"/>
  <c r="F55" i="24"/>
  <c r="G55" i="24" s="1"/>
  <c r="F12" i="24"/>
  <c r="G12" i="24" s="1"/>
  <c r="F20" i="24"/>
  <c r="G20" i="24" s="1"/>
  <c r="F36" i="24"/>
  <c r="G36" i="24" s="1"/>
  <c r="F44" i="24"/>
  <c r="G44" i="24" s="1"/>
  <c r="F52" i="24"/>
  <c r="G52" i="24" s="1"/>
  <c r="F60" i="24"/>
  <c r="G60" i="24" s="1"/>
  <c r="F66" i="24"/>
  <c r="G66" i="24" s="1"/>
  <c r="F76" i="24"/>
  <c r="G76" i="24" s="1"/>
  <c r="F9" i="24"/>
  <c r="G9" i="24" s="1"/>
  <c r="F17" i="24"/>
  <c r="G17" i="24" s="1"/>
  <c r="F25" i="24"/>
  <c r="G25" i="24" s="1"/>
  <c r="F33" i="24"/>
  <c r="G33" i="24" s="1"/>
  <c r="F41" i="24"/>
  <c r="G41" i="24" s="1"/>
  <c r="F49" i="24"/>
  <c r="G49" i="24" s="1"/>
  <c r="F57" i="24"/>
  <c r="G57" i="24" s="1"/>
  <c r="F69" i="24"/>
  <c r="G69" i="24" s="1"/>
  <c r="F75" i="24"/>
  <c r="G75" i="24" s="1"/>
  <c r="F70" i="24"/>
  <c r="G70" i="24" s="1"/>
  <c r="F26" i="24"/>
  <c r="G26" i="24" s="1"/>
  <c r="F34" i="24"/>
  <c r="G34" i="24" s="1"/>
  <c r="F67" i="24"/>
  <c r="G67" i="24" s="1"/>
  <c r="F7" i="24"/>
  <c r="G7" i="24" s="1"/>
  <c r="F31" i="24"/>
  <c r="G31" i="24" s="1"/>
  <c r="F39" i="24"/>
  <c r="G39" i="24" s="1"/>
  <c r="F73" i="24"/>
  <c r="G73" i="24" s="1"/>
  <c r="F22" i="24"/>
  <c r="G22" i="24" s="1"/>
  <c r="F30" i="24"/>
  <c r="G30" i="24" s="1"/>
  <c r="F38" i="24"/>
  <c r="G38" i="24" s="1"/>
  <c r="F46" i="24"/>
  <c r="G46" i="24" s="1"/>
  <c r="F54" i="24"/>
  <c r="G54" i="24" s="1"/>
  <c r="F62" i="24"/>
  <c r="G62" i="24" s="1"/>
  <c r="F65" i="24"/>
  <c r="G65" i="24" s="1"/>
  <c r="F72" i="24"/>
  <c r="G72" i="24" s="1"/>
  <c r="F11" i="24"/>
  <c r="G11" i="24" s="1"/>
  <c r="F19" i="24"/>
  <c r="G19" i="24" s="1"/>
  <c r="F27" i="24"/>
  <c r="G27" i="24" s="1"/>
  <c r="F35" i="24"/>
  <c r="G35" i="24" s="1"/>
  <c r="F43" i="24"/>
  <c r="G43" i="24" s="1"/>
  <c r="F51" i="24"/>
  <c r="G51" i="24" s="1"/>
  <c r="F59" i="24"/>
  <c r="G59" i="24" s="1"/>
  <c r="F29" i="16"/>
  <c r="G29" i="16" s="1"/>
  <c r="F27" i="16"/>
  <c r="G27" i="16" s="1"/>
  <c r="F32" i="17"/>
  <c r="G32" i="17" s="1"/>
  <c r="Q33" i="17"/>
  <c r="J33" i="17" s="1"/>
  <c r="I33" i="17" s="1"/>
  <c r="F34" i="17"/>
  <c r="G34" i="17" s="1"/>
  <c r="Q32" i="17"/>
  <c r="J32" i="17" s="1"/>
  <c r="I32" i="17" s="1"/>
  <c r="L32" i="17" s="1"/>
  <c r="F33" i="17"/>
  <c r="G33" i="17" s="1"/>
  <c r="F30" i="17"/>
  <c r="G30" i="17" s="1"/>
  <c r="F35" i="18"/>
  <c r="G35" i="18" s="1"/>
  <c r="F40" i="18"/>
  <c r="G40" i="18" s="1"/>
  <c r="F37" i="18"/>
  <c r="G37" i="18" s="1"/>
  <c r="F38" i="18"/>
  <c r="G38" i="18" s="1"/>
  <c r="F39" i="18"/>
  <c r="G39" i="18" s="1"/>
  <c r="Q36" i="18"/>
  <c r="J36" i="18" s="1"/>
  <c r="I36" i="18" s="1"/>
  <c r="L36" i="18" s="1"/>
  <c r="F48" i="19"/>
  <c r="G48" i="19" s="1"/>
  <c r="Q46" i="19"/>
  <c r="J46" i="19" s="1"/>
  <c r="I46" i="19" s="1"/>
  <c r="L46" i="19" s="1"/>
  <c r="F49" i="19"/>
  <c r="G49" i="19" s="1"/>
  <c r="Q48" i="19"/>
  <c r="J48" i="19" s="1"/>
  <c r="I48" i="19" s="1"/>
  <c r="L48" i="19" s="1"/>
  <c r="F50" i="19"/>
  <c r="G50" i="19" s="1"/>
  <c r="Q49" i="19"/>
  <c r="J49" i="19" s="1"/>
  <c r="I49" i="19" s="1"/>
  <c r="L49" i="19" s="1"/>
  <c r="F52" i="19"/>
  <c r="G52" i="19" s="1"/>
  <c r="F51" i="19"/>
  <c r="G51" i="19" s="1"/>
  <c r="Q47" i="19"/>
  <c r="J47" i="19" s="1"/>
  <c r="I47" i="19" s="1"/>
  <c r="L47" i="19" s="1"/>
  <c r="F60" i="20"/>
  <c r="G60" i="20" s="1"/>
  <c r="Q62" i="20"/>
  <c r="J62" i="20" s="1"/>
  <c r="I62" i="20" s="1"/>
  <c r="L62" i="20" s="1"/>
  <c r="F61" i="20"/>
  <c r="G61" i="20" s="1"/>
  <c r="F62" i="20"/>
  <c r="G62" i="20" s="1"/>
  <c r="F63" i="20"/>
  <c r="G63" i="20" s="1"/>
  <c r="Q61" i="20"/>
  <c r="J61" i="20" s="1"/>
  <c r="I61" i="20" s="1"/>
  <c r="L61" i="20" s="1"/>
  <c r="Q58" i="20"/>
  <c r="J58" i="20" s="1"/>
  <c r="I58" i="20" s="1"/>
  <c r="L58" i="20" s="1"/>
  <c r="F68" i="21"/>
  <c r="G68" i="21" s="1"/>
  <c r="F69" i="21"/>
  <c r="G69" i="21" s="1"/>
  <c r="F63" i="22"/>
  <c r="G63" i="22" s="1"/>
  <c r="F59" i="22"/>
  <c r="G59" i="22" s="1"/>
  <c r="F75" i="23"/>
  <c r="G75" i="23" s="1"/>
  <c r="F73" i="23"/>
  <c r="G73" i="23" s="1"/>
  <c r="F74" i="23"/>
  <c r="G74" i="23" s="1"/>
  <c r="F70" i="23"/>
  <c r="G70" i="23" s="1"/>
  <c r="Q75" i="23"/>
  <c r="J75" i="23" s="1"/>
  <c r="I75" i="23" s="1"/>
  <c r="L75" i="23" s="1"/>
  <c r="F71" i="23"/>
  <c r="G71" i="23" s="1"/>
  <c r="F76" i="23"/>
  <c r="G76" i="23" s="1"/>
  <c r="F72" i="23"/>
  <c r="G72" i="23" s="1"/>
  <c r="J70" i="23"/>
  <c r="I70" i="23" s="1"/>
  <c r="L70" i="23" s="1"/>
  <c r="N78" i="23"/>
  <c r="F35" i="23"/>
  <c r="G35" i="23" s="1"/>
  <c r="F51" i="23"/>
  <c r="G51" i="23" s="1"/>
  <c r="F64" i="23"/>
  <c r="G64" i="23" s="1"/>
  <c r="F7" i="23"/>
  <c r="G7" i="23" s="1"/>
  <c r="F11" i="23"/>
  <c r="G11" i="23" s="1"/>
  <c r="F23" i="23"/>
  <c r="G23" i="23" s="1"/>
  <c r="F63" i="23"/>
  <c r="G63" i="23" s="1"/>
  <c r="F15" i="23"/>
  <c r="G15" i="23" s="1"/>
  <c r="F27" i="23"/>
  <c r="G27" i="23" s="1"/>
  <c r="F19" i="23"/>
  <c r="G19" i="23" s="1"/>
  <c r="F31" i="23"/>
  <c r="G31" i="23" s="1"/>
  <c r="F43" i="23"/>
  <c r="G43" i="23" s="1"/>
  <c r="F55" i="23"/>
  <c r="G55" i="23" s="1"/>
  <c r="F47" i="23"/>
  <c r="G47" i="23" s="1"/>
  <c r="F59" i="23"/>
  <c r="G59" i="23" s="1"/>
  <c r="I68" i="23"/>
  <c r="F10" i="23"/>
  <c r="G10" i="23" s="1"/>
  <c r="F14" i="23"/>
  <c r="G14" i="23" s="1"/>
  <c r="F18" i="23"/>
  <c r="G18" i="23" s="1"/>
  <c r="F22" i="23"/>
  <c r="G22" i="23" s="1"/>
  <c r="F26" i="23"/>
  <c r="G26" i="23" s="1"/>
  <c r="F30" i="23"/>
  <c r="G30" i="23" s="1"/>
  <c r="F34" i="23"/>
  <c r="G34" i="23" s="1"/>
  <c r="F38" i="23"/>
  <c r="G38" i="23" s="1"/>
  <c r="F42" i="23"/>
  <c r="G42" i="23" s="1"/>
  <c r="F46" i="23"/>
  <c r="G46" i="23" s="1"/>
  <c r="F50" i="23"/>
  <c r="G50" i="23" s="1"/>
  <c r="F54" i="23"/>
  <c r="G54" i="23" s="1"/>
  <c r="F58" i="23"/>
  <c r="G58" i="23" s="1"/>
  <c r="F62" i="23"/>
  <c r="G62" i="23" s="1"/>
  <c r="F68" i="23"/>
  <c r="G68" i="23" s="1"/>
  <c r="F69" i="23"/>
  <c r="G69" i="23" s="1"/>
  <c r="I66" i="23"/>
  <c r="F9" i="23"/>
  <c r="G9" i="23" s="1"/>
  <c r="F13" i="23"/>
  <c r="G13" i="23" s="1"/>
  <c r="F17" i="23"/>
  <c r="G17" i="23" s="1"/>
  <c r="F21" i="23"/>
  <c r="G21" i="23" s="1"/>
  <c r="F25" i="23"/>
  <c r="G25" i="23" s="1"/>
  <c r="F29" i="23"/>
  <c r="G29" i="23" s="1"/>
  <c r="F33" i="23"/>
  <c r="G33" i="23" s="1"/>
  <c r="F37" i="23"/>
  <c r="G37" i="23" s="1"/>
  <c r="F41" i="23"/>
  <c r="G41" i="23" s="1"/>
  <c r="F45" i="23"/>
  <c r="G45" i="23" s="1"/>
  <c r="F49" i="23"/>
  <c r="G49" i="23" s="1"/>
  <c r="F53" i="23"/>
  <c r="G53" i="23" s="1"/>
  <c r="F57" i="23"/>
  <c r="G57" i="23" s="1"/>
  <c r="F61" i="23"/>
  <c r="G61" i="23" s="1"/>
  <c r="F66" i="23"/>
  <c r="G66" i="23" s="1"/>
  <c r="F67" i="23"/>
  <c r="G67" i="23" s="1"/>
  <c r="F65" i="23"/>
  <c r="G65" i="23" s="1"/>
  <c r="F8" i="23"/>
  <c r="G8" i="23" s="1"/>
  <c r="F12" i="23"/>
  <c r="G12" i="23" s="1"/>
  <c r="F16" i="23"/>
  <c r="G16" i="23" s="1"/>
  <c r="F20" i="23"/>
  <c r="G20" i="23" s="1"/>
  <c r="F24" i="23"/>
  <c r="G24" i="23" s="1"/>
  <c r="F28" i="23"/>
  <c r="G28" i="23" s="1"/>
  <c r="F32" i="23"/>
  <c r="G32" i="23" s="1"/>
  <c r="F36" i="23"/>
  <c r="G36" i="23" s="1"/>
  <c r="F40" i="23"/>
  <c r="G40" i="23" s="1"/>
  <c r="F44" i="23"/>
  <c r="G44" i="23" s="1"/>
  <c r="F48" i="23"/>
  <c r="G48" i="23" s="1"/>
  <c r="F52" i="23"/>
  <c r="G52" i="23" s="1"/>
  <c r="F56" i="23"/>
  <c r="G56" i="23" s="1"/>
  <c r="F60" i="23"/>
  <c r="G60" i="23" s="1"/>
  <c r="L68" i="21"/>
  <c r="L67" i="21"/>
  <c r="N71" i="22"/>
  <c r="L8" i="22"/>
  <c r="F10" i="22"/>
  <c r="G10" i="22" s="1"/>
  <c r="F14" i="22"/>
  <c r="G14" i="22" s="1"/>
  <c r="F18" i="22"/>
  <c r="G18" i="22" s="1"/>
  <c r="F22" i="22"/>
  <c r="G22" i="22" s="1"/>
  <c r="F26" i="22"/>
  <c r="G26" i="22" s="1"/>
  <c r="F30" i="22"/>
  <c r="G30" i="22" s="1"/>
  <c r="F34" i="22"/>
  <c r="G34" i="22" s="1"/>
  <c r="F38" i="22"/>
  <c r="G38" i="22" s="1"/>
  <c r="F42" i="22"/>
  <c r="G42" i="22" s="1"/>
  <c r="F46" i="22"/>
  <c r="G46" i="22" s="1"/>
  <c r="F50" i="22"/>
  <c r="G50" i="22" s="1"/>
  <c r="F54" i="22"/>
  <c r="G54" i="22" s="1"/>
  <c r="F58" i="22"/>
  <c r="G58" i="22" s="1"/>
  <c r="F62" i="22"/>
  <c r="G62" i="22" s="1"/>
  <c r="F69" i="22"/>
  <c r="G69" i="22" s="1"/>
  <c r="I67" i="22"/>
  <c r="F9" i="22"/>
  <c r="G9" i="22" s="1"/>
  <c r="F13" i="22"/>
  <c r="G13" i="22" s="1"/>
  <c r="F17" i="22"/>
  <c r="G17" i="22" s="1"/>
  <c r="F21" i="22"/>
  <c r="G21" i="22" s="1"/>
  <c r="F25" i="22"/>
  <c r="G25" i="22" s="1"/>
  <c r="F29" i="22"/>
  <c r="G29" i="22" s="1"/>
  <c r="F33" i="22"/>
  <c r="G33" i="22" s="1"/>
  <c r="F37" i="22"/>
  <c r="G37" i="22" s="1"/>
  <c r="F41" i="22"/>
  <c r="G41" i="22" s="1"/>
  <c r="F45" i="22"/>
  <c r="G45" i="22" s="1"/>
  <c r="F49" i="22"/>
  <c r="G49" i="22" s="1"/>
  <c r="F53" i="22"/>
  <c r="G53" i="22" s="1"/>
  <c r="F57" i="22"/>
  <c r="G57" i="22" s="1"/>
  <c r="F61" i="22"/>
  <c r="G61" i="22" s="1"/>
  <c r="F67" i="22"/>
  <c r="G67" i="22" s="1"/>
  <c r="F68" i="22"/>
  <c r="G68" i="22" s="1"/>
  <c r="Q64" i="22"/>
  <c r="I64" i="22" s="1"/>
  <c r="Q65" i="22"/>
  <c r="I65" i="22" s="1"/>
  <c r="F8" i="22"/>
  <c r="G8" i="22" s="1"/>
  <c r="F12" i="22"/>
  <c r="G12" i="22" s="1"/>
  <c r="F16" i="22"/>
  <c r="G16" i="22" s="1"/>
  <c r="F20" i="22"/>
  <c r="G20" i="22" s="1"/>
  <c r="F24" i="22"/>
  <c r="G24" i="22" s="1"/>
  <c r="F28" i="22"/>
  <c r="G28" i="22" s="1"/>
  <c r="F32" i="22"/>
  <c r="G32" i="22" s="1"/>
  <c r="F36" i="22"/>
  <c r="G36" i="22" s="1"/>
  <c r="F40" i="22"/>
  <c r="G40" i="22" s="1"/>
  <c r="F44" i="22"/>
  <c r="G44" i="22" s="1"/>
  <c r="F48" i="22"/>
  <c r="G48" i="22" s="1"/>
  <c r="F52" i="22"/>
  <c r="G52" i="22" s="1"/>
  <c r="F56" i="22"/>
  <c r="G56" i="22" s="1"/>
  <c r="F60" i="22"/>
  <c r="G60" i="22" s="1"/>
  <c r="F64" i="22"/>
  <c r="G64" i="22" s="1"/>
  <c r="F65" i="22"/>
  <c r="G65" i="22" s="1"/>
  <c r="N71" i="21"/>
  <c r="I71" i="21"/>
  <c r="F43" i="21"/>
  <c r="G43" i="21" s="1"/>
  <c r="F15" i="21"/>
  <c r="G15" i="21" s="1"/>
  <c r="F9" i="21"/>
  <c r="G9" i="21" s="1"/>
  <c r="F25" i="21"/>
  <c r="G25" i="21" s="1"/>
  <c r="L39" i="21"/>
  <c r="F19" i="21"/>
  <c r="G19" i="21" s="1"/>
  <c r="F13" i="21"/>
  <c r="G13" i="21" s="1"/>
  <c r="F21" i="21"/>
  <c r="G21" i="21" s="1"/>
  <c r="F23" i="21"/>
  <c r="G23" i="21" s="1"/>
  <c r="F17" i="21"/>
  <c r="G17" i="21" s="1"/>
  <c r="F57" i="21"/>
  <c r="G57" i="21" s="1"/>
  <c r="F11" i="21"/>
  <c r="G11" i="21" s="1"/>
  <c r="F31" i="21"/>
  <c r="G31" i="21" s="1"/>
  <c r="L51" i="21"/>
  <c r="L27" i="21"/>
  <c r="L45" i="21"/>
  <c r="F61" i="21"/>
  <c r="G61" i="21" s="1"/>
  <c r="F62" i="21"/>
  <c r="G62" i="21" s="1"/>
  <c r="L19" i="21"/>
  <c r="F47" i="21"/>
  <c r="G47" i="21" s="1"/>
  <c r="L33" i="21"/>
  <c r="L11" i="21"/>
  <c r="L37" i="21"/>
  <c r="L9" i="21"/>
  <c r="L17" i="21"/>
  <c r="L25" i="21"/>
  <c r="F55" i="21"/>
  <c r="G55" i="21" s="1"/>
  <c r="L7" i="21"/>
  <c r="L15" i="21"/>
  <c r="L23" i="21"/>
  <c r="F29" i="21"/>
  <c r="G29" i="21" s="1"/>
  <c r="L31" i="21"/>
  <c r="L43" i="21"/>
  <c r="L49" i="21"/>
  <c r="L55" i="21"/>
  <c r="I58" i="21"/>
  <c r="L13" i="21"/>
  <c r="L21" i="21"/>
  <c r="F27" i="21"/>
  <c r="G27" i="21" s="1"/>
  <c r="L29" i="21"/>
  <c r="L35" i="21"/>
  <c r="L41" i="21"/>
  <c r="L53" i="21"/>
  <c r="L63" i="21"/>
  <c r="F39" i="21"/>
  <c r="G39" i="21" s="1"/>
  <c r="L47" i="21"/>
  <c r="F8" i="21"/>
  <c r="G8" i="21" s="1"/>
  <c r="F35" i="21"/>
  <c r="G35" i="21" s="1"/>
  <c r="F63" i="21"/>
  <c r="G63" i="21" s="1"/>
  <c r="F7" i="21"/>
  <c r="G7" i="21" s="1"/>
  <c r="F51" i="21"/>
  <c r="G51" i="21" s="1"/>
  <c r="L59" i="21"/>
  <c r="L10" i="21"/>
  <c r="F12" i="21"/>
  <c r="G12" i="21" s="1"/>
  <c r="L14" i="21"/>
  <c r="F16" i="21"/>
  <c r="G16" i="21" s="1"/>
  <c r="L18" i="21"/>
  <c r="F20" i="21"/>
  <c r="G20" i="21" s="1"/>
  <c r="L22" i="21"/>
  <c r="F24" i="21"/>
  <c r="G24" i="21" s="1"/>
  <c r="L26" i="21"/>
  <c r="F28" i="21"/>
  <c r="G28" i="21" s="1"/>
  <c r="L30" i="21"/>
  <c r="F32" i="21"/>
  <c r="G32" i="21" s="1"/>
  <c r="L34" i="21"/>
  <c r="F36" i="21"/>
  <c r="G36" i="21" s="1"/>
  <c r="L38" i="21"/>
  <c r="F40" i="21"/>
  <c r="G40" i="21" s="1"/>
  <c r="L42" i="21"/>
  <c r="F44" i="21"/>
  <c r="G44" i="21" s="1"/>
  <c r="L46" i="21"/>
  <c r="F48" i="21"/>
  <c r="G48" i="21" s="1"/>
  <c r="L50" i="21"/>
  <c r="F52" i="21"/>
  <c r="G52" i="21" s="1"/>
  <c r="L54" i="21"/>
  <c r="F56" i="21"/>
  <c r="G56" i="21" s="1"/>
  <c r="L60" i="21"/>
  <c r="I61" i="21"/>
  <c r="I62" i="21"/>
  <c r="L8" i="21"/>
  <c r="F10" i="21"/>
  <c r="G10" i="21" s="1"/>
  <c r="L12" i="21"/>
  <c r="F14" i="21"/>
  <c r="G14" i="21" s="1"/>
  <c r="L16" i="21"/>
  <c r="F18" i="21"/>
  <c r="G18" i="21" s="1"/>
  <c r="F22" i="21"/>
  <c r="G22" i="21" s="1"/>
  <c r="L24" i="21"/>
  <c r="F26" i="21"/>
  <c r="G26" i="21" s="1"/>
  <c r="F30" i="21"/>
  <c r="G30" i="21" s="1"/>
  <c r="F34" i="21"/>
  <c r="G34" i="21" s="1"/>
  <c r="F38" i="21"/>
  <c r="G38" i="21" s="1"/>
  <c r="L40" i="21"/>
  <c r="F42" i="21"/>
  <c r="G42" i="21" s="1"/>
  <c r="F46" i="21"/>
  <c r="G46" i="21" s="1"/>
  <c r="L48" i="21"/>
  <c r="F50" i="21"/>
  <c r="G50" i="21" s="1"/>
  <c r="L52" i="21"/>
  <c r="F54" i="21"/>
  <c r="G54" i="21" s="1"/>
  <c r="F58" i="21"/>
  <c r="G58" i="21" s="1"/>
  <c r="F59" i="21"/>
  <c r="G59" i="21" s="1"/>
  <c r="F60" i="21"/>
  <c r="G60" i="21" s="1"/>
  <c r="F33" i="21"/>
  <c r="G33" i="21" s="1"/>
  <c r="F37" i="21"/>
  <c r="G37" i="21" s="1"/>
  <c r="F41" i="21"/>
  <c r="G41" i="21" s="1"/>
  <c r="F45" i="21"/>
  <c r="G45" i="21" s="1"/>
  <c r="F49" i="21"/>
  <c r="G49" i="21" s="1"/>
  <c r="F53" i="21"/>
  <c r="G53" i="21" s="1"/>
  <c r="N54" i="19"/>
  <c r="N36" i="17"/>
  <c r="C38" i="17" s="1"/>
  <c r="F55" i="20"/>
  <c r="G55" i="20" s="1"/>
  <c r="F56" i="20"/>
  <c r="G56" i="20" s="1"/>
  <c r="F57" i="20"/>
  <c r="G57" i="20" s="1"/>
  <c r="L55" i="20"/>
  <c r="F53" i="20"/>
  <c r="G53" i="20" s="1"/>
  <c r="L53" i="20"/>
  <c r="L56" i="20"/>
  <c r="L54" i="20"/>
  <c r="F54" i="20"/>
  <c r="G54" i="20" s="1"/>
  <c r="L32" i="20"/>
  <c r="L19" i="20"/>
  <c r="L44" i="20"/>
  <c r="L13" i="20"/>
  <c r="L28" i="20"/>
  <c r="L9" i="20"/>
  <c r="L20" i="20"/>
  <c r="L31" i="20"/>
  <c r="F50" i="20"/>
  <c r="G50" i="20" s="1"/>
  <c r="L23" i="20"/>
  <c r="L24" i="20"/>
  <c r="L36" i="20"/>
  <c r="L15" i="20"/>
  <c r="L12" i="20"/>
  <c r="L8" i="20"/>
  <c r="L16" i="20"/>
  <c r="L38" i="20"/>
  <c r="F48" i="20"/>
  <c r="G48" i="20" s="1"/>
  <c r="F51" i="20"/>
  <c r="G51" i="20" s="1"/>
  <c r="F46" i="20"/>
  <c r="G46" i="20" s="1"/>
  <c r="F45" i="20"/>
  <c r="G45" i="20" s="1"/>
  <c r="F52" i="20"/>
  <c r="G52" i="20" s="1"/>
  <c r="F47" i="20"/>
  <c r="G47" i="20" s="1"/>
  <c r="L52" i="19"/>
  <c r="L46" i="20"/>
  <c r="L51" i="20"/>
  <c r="L48" i="20"/>
  <c r="F45" i="19"/>
  <c r="G45" i="19" s="1"/>
  <c r="F37" i="20"/>
  <c r="G37" i="20" s="1"/>
  <c r="L39" i="20"/>
  <c r="F41" i="20"/>
  <c r="G41" i="20" s="1"/>
  <c r="F8" i="20"/>
  <c r="G8" i="20" s="1"/>
  <c r="F12" i="20"/>
  <c r="G12" i="20" s="1"/>
  <c r="F16" i="20"/>
  <c r="G16" i="20" s="1"/>
  <c r="F20" i="20"/>
  <c r="G20" i="20" s="1"/>
  <c r="F24" i="20"/>
  <c r="G24" i="20" s="1"/>
  <c r="F28" i="20"/>
  <c r="G28" i="20" s="1"/>
  <c r="F32" i="20"/>
  <c r="G32" i="20" s="1"/>
  <c r="F36" i="20"/>
  <c r="G36" i="20" s="1"/>
  <c r="F40" i="20"/>
  <c r="G40" i="20" s="1"/>
  <c r="F44" i="20"/>
  <c r="G44" i="20" s="1"/>
  <c r="F7" i="20"/>
  <c r="G7" i="20" s="1"/>
  <c r="F11" i="20"/>
  <c r="G11" i="20" s="1"/>
  <c r="F15" i="20"/>
  <c r="G15" i="20" s="1"/>
  <c r="F19" i="20"/>
  <c r="G19" i="20" s="1"/>
  <c r="F23" i="20"/>
  <c r="G23" i="20" s="1"/>
  <c r="F27" i="20"/>
  <c r="G27" i="20" s="1"/>
  <c r="F35" i="20"/>
  <c r="G35" i="20" s="1"/>
  <c r="F31" i="20"/>
  <c r="G31" i="20" s="1"/>
  <c r="F39" i="20"/>
  <c r="G39" i="20" s="1"/>
  <c r="F43" i="20"/>
  <c r="G43" i="20" s="1"/>
  <c r="F10" i="20"/>
  <c r="G10" i="20" s="1"/>
  <c r="F14" i="20"/>
  <c r="G14" i="20" s="1"/>
  <c r="F18" i="20"/>
  <c r="G18" i="20" s="1"/>
  <c r="F22" i="20"/>
  <c r="G22" i="20" s="1"/>
  <c r="F26" i="20"/>
  <c r="G26" i="20" s="1"/>
  <c r="F30" i="20"/>
  <c r="G30" i="20" s="1"/>
  <c r="F34" i="20"/>
  <c r="G34" i="20" s="1"/>
  <c r="F38" i="20"/>
  <c r="G38" i="20" s="1"/>
  <c r="F42" i="20"/>
  <c r="G42" i="20" s="1"/>
  <c r="F9" i="20"/>
  <c r="G9" i="20" s="1"/>
  <c r="F13" i="20"/>
  <c r="G13" i="20" s="1"/>
  <c r="F17" i="20"/>
  <c r="G17" i="20" s="1"/>
  <c r="F21" i="20"/>
  <c r="G21" i="20" s="1"/>
  <c r="F25" i="20"/>
  <c r="G25" i="20" s="1"/>
  <c r="F29" i="20"/>
  <c r="G29" i="20" s="1"/>
  <c r="F33" i="20"/>
  <c r="G33" i="20" s="1"/>
  <c r="L42" i="19"/>
  <c r="L10" i="19"/>
  <c r="L41" i="19"/>
  <c r="L43" i="19"/>
  <c r="F42" i="19"/>
  <c r="G42" i="19" s="1"/>
  <c r="F27" i="19"/>
  <c r="G27" i="19" s="1"/>
  <c r="L44" i="19"/>
  <c r="F41" i="19"/>
  <c r="G41" i="19" s="1"/>
  <c r="F43" i="19"/>
  <c r="G43" i="19" s="1"/>
  <c r="L26" i="19"/>
  <c r="L15" i="19"/>
  <c r="I36" i="19"/>
  <c r="L36" i="19" s="1"/>
  <c r="F17" i="19"/>
  <c r="G17" i="19" s="1"/>
  <c r="L23" i="19"/>
  <c r="F7" i="19"/>
  <c r="G7" i="19" s="1"/>
  <c r="F31" i="19"/>
  <c r="G31" i="19" s="1"/>
  <c r="F28" i="19"/>
  <c r="G28" i="19" s="1"/>
  <c r="L39" i="19"/>
  <c r="F19" i="19"/>
  <c r="G19" i="19" s="1"/>
  <c r="L31" i="19"/>
  <c r="L38" i="19"/>
  <c r="F10" i="19"/>
  <c r="G10" i="19" s="1"/>
  <c r="F12" i="19"/>
  <c r="G12" i="19" s="1"/>
  <c r="F15" i="19"/>
  <c r="G15" i="19" s="1"/>
  <c r="F20" i="19"/>
  <c r="G20" i="19" s="1"/>
  <c r="F29" i="19"/>
  <c r="G29" i="19" s="1"/>
  <c r="F8" i="19"/>
  <c r="G8" i="19" s="1"/>
  <c r="F18" i="19"/>
  <c r="G18" i="19" s="1"/>
  <c r="L9" i="19"/>
  <c r="L11" i="19"/>
  <c r="F36" i="19"/>
  <c r="G36" i="19" s="1"/>
  <c r="F13" i="19"/>
  <c r="G13" i="19" s="1"/>
  <c r="L18" i="19"/>
  <c r="F9" i="19"/>
  <c r="G9" i="19" s="1"/>
  <c r="F11" i="19"/>
  <c r="G11" i="19" s="1"/>
  <c r="L21" i="19"/>
  <c r="L33" i="19"/>
  <c r="L25" i="19"/>
  <c r="L17" i="19"/>
  <c r="L19" i="19"/>
  <c r="F26" i="19"/>
  <c r="G26" i="19" s="1"/>
  <c r="L30" i="19"/>
  <c r="L35" i="19"/>
  <c r="L13" i="19"/>
  <c r="F22" i="19"/>
  <c r="G22" i="19" s="1"/>
  <c r="F24" i="19"/>
  <c r="G24" i="19" s="1"/>
  <c r="L7" i="19"/>
  <c r="F14" i="19"/>
  <c r="G14" i="19" s="1"/>
  <c r="F16" i="19"/>
  <c r="G16" i="19" s="1"/>
  <c r="L22" i="19"/>
  <c r="F25" i="19"/>
  <c r="G25" i="19" s="1"/>
  <c r="L14" i="19"/>
  <c r="F21" i="19"/>
  <c r="G21" i="19" s="1"/>
  <c r="F23" i="19"/>
  <c r="G23" i="19" s="1"/>
  <c r="L27" i="19"/>
  <c r="L34" i="19"/>
  <c r="L40" i="19"/>
  <c r="F30" i="19"/>
  <c r="G30" i="19" s="1"/>
  <c r="F32" i="19"/>
  <c r="G32" i="19" s="1"/>
  <c r="F37" i="19"/>
  <c r="G37" i="19" s="1"/>
  <c r="F35" i="19"/>
  <c r="G35" i="19" s="1"/>
  <c r="F40" i="19"/>
  <c r="G40" i="19" s="1"/>
  <c r="F33" i="19"/>
  <c r="G33" i="19" s="1"/>
  <c r="F38" i="19"/>
  <c r="G38" i="19" s="1"/>
  <c r="L12" i="19"/>
  <c r="L20" i="19"/>
  <c r="L28" i="19"/>
  <c r="L32" i="19"/>
  <c r="F34" i="19"/>
  <c r="G34" i="19" s="1"/>
  <c r="F39" i="19"/>
  <c r="G39" i="19" s="1"/>
  <c r="L34" i="17"/>
  <c r="L7" i="18"/>
  <c r="L24" i="18"/>
  <c r="L16" i="18"/>
  <c r="L20" i="18"/>
  <c r="L27" i="18"/>
  <c r="L31" i="18"/>
  <c r="L15" i="18"/>
  <c r="L12" i="18"/>
  <c r="L28" i="18"/>
  <c r="L34" i="18"/>
  <c r="L11" i="18"/>
  <c r="L8" i="18"/>
  <c r="F8" i="18"/>
  <c r="G8" i="18" s="1"/>
  <c r="F10" i="18"/>
  <c r="G10" i="18" s="1"/>
  <c r="F28" i="18"/>
  <c r="G28" i="18" s="1"/>
  <c r="F33" i="18"/>
  <c r="G33" i="18" s="1"/>
  <c r="F13" i="18"/>
  <c r="G13" i="18" s="1"/>
  <c r="F18" i="18"/>
  <c r="G18" i="18" s="1"/>
  <c r="F26" i="18"/>
  <c r="G26" i="18" s="1"/>
  <c r="I33" i="18"/>
  <c r="I42" i="18" s="1"/>
  <c r="F34" i="18"/>
  <c r="G34" i="18" s="1"/>
  <c r="F29" i="18"/>
  <c r="G29" i="18" s="1"/>
  <c r="F31" i="18"/>
  <c r="G31" i="18" s="1"/>
  <c r="F9" i="18"/>
  <c r="G9" i="18" s="1"/>
  <c r="F14" i="18"/>
  <c r="G14" i="18" s="1"/>
  <c r="F32" i="18"/>
  <c r="G32" i="18" s="1"/>
  <c r="F16" i="18"/>
  <c r="G16" i="18" s="1"/>
  <c r="F24" i="18"/>
  <c r="G24" i="18" s="1"/>
  <c r="F12" i="18"/>
  <c r="G12" i="18" s="1"/>
  <c r="F22" i="18"/>
  <c r="G22" i="18" s="1"/>
  <c r="F21" i="18"/>
  <c r="G21" i="18" s="1"/>
  <c r="F17" i="18"/>
  <c r="G17" i="18" s="1"/>
  <c r="F20" i="18"/>
  <c r="G20" i="18" s="1"/>
  <c r="F25" i="18"/>
  <c r="G25" i="18" s="1"/>
  <c r="F30" i="18"/>
  <c r="G30" i="18" s="1"/>
  <c r="L32" i="18"/>
  <c r="L19" i="18"/>
  <c r="L23" i="18"/>
  <c r="F7" i="18"/>
  <c r="G7" i="18" s="1"/>
  <c r="F11" i="18"/>
  <c r="G11" i="18" s="1"/>
  <c r="F15" i="18"/>
  <c r="G15" i="18" s="1"/>
  <c r="F19" i="18"/>
  <c r="G19" i="18" s="1"/>
  <c r="F23" i="18"/>
  <c r="G23" i="18" s="1"/>
  <c r="F27" i="18"/>
  <c r="G27" i="18" s="1"/>
  <c r="L33" i="17"/>
  <c r="L17" i="17"/>
  <c r="L21" i="17"/>
  <c r="L15" i="17"/>
  <c r="F29" i="17"/>
  <c r="G29" i="17" s="1"/>
  <c r="L28" i="16"/>
  <c r="F28" i="16"/>
  <c r="G28" i="16" s="1"/>
  <c r="F16" i="16"/>
  <c r="G16" i="16" s="1"/>
  <c r="F14" i="16"/>
  <c r="G14" i="16" s="1"/>
  <c r="F25" i="16"/>
  <c r="G25" i="16" s="1"/>
  <c r="L19" i="17"/>
  <c r="L23" i="17"/>
  <c r="F9" i="17"/>
  <c r="G9" i="17" s="1"/>
  <c r="F7" i="17"/>
  <c r="G7" i="17" s="1"/>
  <c r="F13" i="17"/>
  <c r="G13" i="17" s="1"/>
  <c r="F27" i="17"/>
  <c r="G27" i="17" s="1"/>
  <c r="F17" i="17"/>
  <c r="G17" i="17" s="1"/>
  <c r="L7" i="17"/>
  <c r="L9" i="17"/>
  <c r="F15" i="17"/>
  <c r="G15" i="17" s="1"/>
  <c r="F19" i="17"/>
  <c r="G19" i="17" s="1"/>
  <c r="F23" i="17"/>
  <c r="G23" i="17" s="1"/>
  <c r="L25" i="17"/>
  <c r="L27" i="17"/>
  <c r="L11" i="17"/>
  <c r="L13" i="17"/>
  <c r="F8" i="17"/>
  <c r="G8" i="17" s="1"/>
  <c r="F10" i="17"/>
  <c r="G10" i="17" s="1"/>
  <c r="F28" i="17"/>
  <c r="G28" i="17" s="1"/>
  <c r="F11" i="17"/>
  <c r="G11" i="17" s="1"/>
  <c r="F21" i="17"/>
  <c r="G21" i="17" s="1"/>
  <c r="F12" i="17"/>
  <c r="G12" i="17" s="1"/>
  <c r="F14" i="17"/>
  <c r="G14" i="17" s="1"/>
  <c r="F16" i="17"/>
  <c r="G16" i="17" s="1"/>
  <c r="F20" i="17"/>
  <c r="G20" i="17" s="1"/>
  <c r="F24" i="17"/>
  <c r="G24" i="17" s="1"/>
  <c r="I28" i="17"/>
  <c r="L28" i="17" s="1"/>
  <c r="L8" i="17"/>
  <c r="F18" i="17"/>
  <c r="G18" i="17" s="1"/>
  <c r="F22" i="17"/>
  <c r="G22" i="17" s="1"/>
  <c r="F26" i="17"/>
  <c r="G26" i="17" s="1"/>
  <c r="J19" i="10"/>
  <c r="I19" i="10" s="1"/>
  <c r="L7" i="16"/>
  <c r="F9" i="16"/>
  <c r="G9" i="16" s="1"/>
  <c r="F13" i="16"/>
  <c r="G13" i="16" s="1"/>
  <c r="F17" i="16"/>
  <c r="G17" i="16" s="1"/>
  <c r="L15" i="16"/>
  <c r="L11" i="16"/>
  <c r="L20" i="16"/>
  <c r="N20" i="16"/>
  <c r="F8" i="16"/>
  <c r="G8" i="16" s="1"/>
  <c r="L10" i="16"/>
  <c r="F12" i="16"/>
  <c r="G12" i="16" s="1"/>
  <c r="L14" i="16"/>
  <c r="L18" i="16"/>
  <c r="I21" i="16"/>
  <c r="I22" i="16"/>
  <c r="I23" i="16"/>
  <c r="F22" i="16"/>
  <c r="G22" i="16" s="1"/>
  <c r="L9" i="16"/>
  <c r="F15" i="16"/>
  <c r="G15" i="16" s="1"/>
  <c r="F19" i="16"/>
  <c r="G19" i="16" s="1"/>
  <c r="F21" i="16"/>
  <c r="G21" i="16" s="1"/>
  <c r="F23" i="16"/>
  <c r="G23" i="16" s="1"/>
  <c r="F11" i="16"/>
  <c r="G11" i="16" s="1"/>
  <c r="F20" i="16"/>
  <c r="G20" i="16" s="1"/>
  <c r="I19" i="16"/>
  <c r="F24" i="16"/>
  <c r="G24" i="16" s="1"/>
  <c r="F7" i="16"/>
  <c r="G7" i="16" s="1"/>
  <c r="F18" i="16"/>
  <c r="G18" i="16" s="1"/>
  <c r="F10" i="16"/>
  <c r="G10" i="16" s="1"/>
  <c r="F24" i="10"/>
  <c r="G24" i="10" s="1"/>
  <c r="Q23" i="10"/>
  <c r="J23" i="10" s="1"/>
  <c r="I23" i="10" s="1"/>
  <c r="Q21" i="10"/>
  <c r="J21" i="10" s="1"/>
  <c r="I21" i="10" s="1"/>
  <c r="Q22" i="10"/>
  <c r="J22" i="10" s="1"/>
  <c r="I22" i="10" s="1"/>
  <c r="F19" i="10"/>
  <c r="G19" i="10" s="1"/>
  <c r="F20" i="10"/>
  <c r="G20" i="10" s="1"/>
  <c r="F21" i="10"/>
  <c r="G21" i="10" s="1"/>
  <c r="F22" i="10"/>
  <c r="G22" i="10" s="1"/>
  <c r="F23" i="10"/>
  <c r="G23" i="10" s="1"/>
  <c r="F18" i="10"/>
  <c r="G18" i="10" s="1"/>
  <c r="N19" i="10"/>
  <c r="N20" i="10"/>
  <c r="L20" i="10"/>
  <c r="F14" i="10"/>
  <c r="G14" i="10" s="1"/>
  <c r="F16" i="10"/>
  <c r="G16" i="10" s="1"/>
  <c r="L13" i="10"/>
  <c r="L15" i="10"/>
  <c r="L17" i="10"/>
  <c r="F13" i="10"/>
  <c r="G13" i="10" s="1"/>
  <c r="F15" i="10"/>
  <c r="G15" i="10" s="1"/>
  <c r="F17" i="10"/>
  <c r="G17" i="10" s="1"/>
  <c r="F12" i="10"/>
  <c r="G12" i="10" s="1"/>
  <c r="F11" i="10"/>
  <c r="G11" i="10" s="1"/>
  <c r="F10" i="10"/>
  <c r="G10" i="10" s="1"/>
  <c r="F9" i="10"/>
  <c r="G9" i="10" s="1"/>
  <c r="F8" i="10"/>
  <c r="G8" i="10" s="1"/>
  <c r="F7" i="10"/>
  <c r="G7" i="10" s="1"/>
  <c r="L19" i="26" l="1"/>
  <c r="C21" i="26" s="1"/>
  <c r="I19" i="26"/>
  <c r="C81" i="25"/>
  <c r="C84" i="25" s="1"/>
  <c r="I78" i="23"/>
  <c r="C81" i="24"/>
  <c r="I78" i="24"/>
  <c r="I25" i="10"/>
  <c r="L36" i="17"/>
  <c r="C39" i="17" s="1"/>
  <c r="I36" i="17"/>
  <c r="I54" i="19"/>
  <c r="L66" i="23"/>
  <c r="L68" i="23"/>
  <c r="L65" i="22"/>
  <c r="L67" i="22"/>
  <c r="L64" i="22"/>
  <c r="I71" i="22"/>
  <c r="L58" i="21"/>
  <c r="L71" i="21" s="1"/>
  <c r="C75" i="21" s="1"/>
  <c r="L62" i="21"/>
  <c r="L61" i="21"/>
  <c r="L54" i="19"/>
  <c r="C57" i="19" s="1"/>
  <c r="L33" i="18"/>
  <c r="L19" i="10"/>
  <c r="L23" i="16"/>
  <c r="L22" i="16"/>
  <c r="L19" i="16"/>
  <c r="L21" i="16"/>
  <c r="N23" i="10"/>
  <c r="N22" i="10"/>
  <c r="L22" i="10"/>
  <c r="N21" i="10"/>
  <c r="L21" i="10"/>
  <c r="C24" i="26" l="1"/>
  <c r="C22" i="26"/>
  <c r="C84" i="24"/>
  <c r="C82" i="24"/>
  <c r="L25" i="10"/>
  <c r="C28" i="10" s="1"/>
  <c r="N25" i="10"/>
  <c r="L42" i="18"/>
  <c r="C45" i="18" s="1"/>
  <c r="C68" i="20"/>
  <c r="C71" i="20" s="1"/>
  <c r="C69" i="20"/>
  <c r="L78" i="23"/>
  <c r="C82" i="23" s="1"/>
  <c r="L71" i="22"/>
  <c r="C74" i="21"/>
  <c r="C77" i="21" s="1"/>
  <c r="C56" i="19"/>
  <c r="C59" i="19" s="1"/>
  <c r="C41" i="17"/>
  <c r="L23" i="10"/>
  <c r="C33" i="16" l="1"/>
  <c r="C36" i="16" s="1"/>
  <c r="C34" i="16"/>
  <c r="C44" i="18"/>
  <c r="C47" i="18" s="1"/>
  <c r="C74" i="22"/>
  <c r="C77" i="22" s="1"/>
  <c r="C75" i="22"/>
  <c r="C81" i="23"/>
  <c r="C84" i="23" s="1"/>
  <c r="C27" i="10"/>
  <c r="C30" i="10" s="1"/>
</calcChain>
</file>

<file path=xl/sharedStrings.xml><?xml version="1.0" encoding="utf-8"?>
<sst xmlns="http://schemas.openxmlformats.org/spreadsheetml/2006/main" count="838" uniqueCount="106">
  <si>
    <t>Task</t>
  </si>
  <si>
    <t>Evaluate Market</t>
  </si>
  <si>
    <t>Develop Business Opportunity</t>
  </si>
  <si>
    <t>Customer Preference Study</t>
  </si>
  <si>
    <t>Business Evaluation (NPV, etc.)</t>
  </si>
  <si>
    <t>PM Period 1</t>
  </si>
  <si>
    <t>Milestone 1</t>
  </si>
  <si>
    <t>Design and Development Plan</t>
  </si>
  <si>
    <t>Design Specs</t>
  </si>
  <si>
    <t>Develop Prelim Marketing Plan</t>
  </si>
  <si>
    <t>Develop Marketing Program</t>
  </si>
  <si>
    <t>PM Period 2</t>
  </si>
  <si>
    <t>Milestone 2</t>
  </si>
  <si>
    <t>Identify Testing Requirements</t>
  </si>
  <si>
    <t>Risk Analysis</t>
  </si>
  <si>
    <t>Train Sales Team</t>
  </si>
  <si>
    <t>Advertising Campaign</t>
  </si>
  <si>
    <t>PM Period 3</t>
  </si>
  <si>
    <t>Milestone 3</t>
  </si>
  <si>
    <t>Approve Design</t>
  </si>
  <si>
    <t>Initial Engineering Specs</t>
  </si>
  <si>
    <t>PM Period 4</t>
  </si>
  <si>
    <t>Milestone 4</t>
  </si>
  <si>
    <t>Design Verification Activities</t>
  </si>
  <si>
    <t>Verification Design Review</t>
  </si>
  <si>
    <t>Release Pre-Production Specs</t>
  </si>
  <si>
    <t>PM Period 5</t>
  </si>
  <si>
    <t>Milestone 5</t>
  </si>
  <si>
    <t>Analysis Date at 17:00</t>
  </si>
  <si>
    <t>Real Start Date</t>
  </si>
  <si>
    <t>Real Duration</t>
  </si>
  <si>
    <t>Real End Date</t>
  </si>
  <si>
    <t>Network Days to
Analysis Date</t>
  </si>
  <si>
    <t>Complete/Busy</t>
  </si>
  <si>
    <t>Full Budget</t>
  </si>
  <si>
    <t>%Sched Completion</t>
  </si>
  <si>
    <t>Planned Value</t>
  </si>
  <si>
    <t>%Actual 
Completion</t>
  </si>
  <si>
    <t>Earned Value</t>
  </si>
  <si>
    <t>Actual Cost</t>
  </si>
  <si>
    <t>Actual Cost at
Analysis Date</t>
  </si>
  <si>
    <t>Planned Start
Date</t>
  </si>
  <si>
    <t>Planned Duration</t>
  </si>
  <si>
    <t>Totals</t>
  </si>
  <si>
    <t>CPI</t>
  </si>
  <si>
    <t>SPI</t>
  </si>
  <si>
    <t>ETC</t>
  </si>
  <si>
    <t>EAC</t>
  </si>
  <si>
    <t>Period 2</t>
  </si>
  <si>
    <t>Design Labelling</t>
  </si>
  <si>
    <t>Period 3</t>
  </si>
  <si>
    <t>Identify Vendors</t>
  </si>
  <si>
    <t>Develop and Issue RFQ</t>
  </si>
  <si>
    <t>Build Functional Model</t>
  </si>
  <si>
    <t>Evaluate Design Specs</t>
  </si>
  <si>
    <t>PM Period 6</t>
  </si>
  <si>
    <t>Milestone 6</t>
  </si>
  <si>
    <t>Period 5</t>
  </si>
  <si>
    <t>Period 4</t>
  </si>
  <si>
    <t>Period 6</t>
  </si>
  <si>
    <t>Issue Sample</t>
  </si>
  <si>
    <t>Perform Supplier Process Capability</t>
  </si>
  <si>
    <t>Test Prototype</t>
  </si>
  <si>
    <t>Develop Testing Protocol for Prototype</t>
  </si>
  <si>
    <t>PM Period 7</t>
  </si>
  <si>
    <t>Milestone 7</t>
  </si>
  <si>
    <t>Approve Sample Parts</t>
  </si>
  <si>
    <t>Design Validation Activities</t>
  </si>
  <si>
    <t>Process Engineering Plan</t>
  </si>
  <si>
    <t>Show Functional Model at Trade Show</t>
  </si>
  <si>
    <t>PM Period 8</t>
  </si>
  <si>
    <t>Milestone 8</t>
  </si>
  <si>
    <t>Validation Design Review</t>
  </si>
  <si>
    <t>Approve Model Design</t>
  </si>
  <si>
    <t>Evaluate Test Results</t>
  </si>
  <si>
    <t>PM Period 9</t>
  </si>
  <si>
    <t>Milestone 9</t>
  </si>
  <si>
    <t>Qualify Supplier</t>
  </si>
  <si>
    <t>Design Transfer Activities</t>
  </si>
  <si>
    <t>Product Release Meetings</t>
  </si>
  <si>
    <t>Develop Production Plan</t>
  </si>
  <si>
    <t>PM Period 10</t>
  </si>
  <si>
    <t>Milestone 10</t>
  </si>
  <si>
    <t>Assess RFQ Responses</t>
  </si>
  <si>
    <t>Develop Production Control Plan</t>
  </si>
  <si>
    <t>Approve Production Parts</t>
  </si>
  <si>
    <t>Contracting for Deliveries</t>
  </si>
  <si>
    <t>PM Period 11</t>
  </si>
  <si>
    <t>Milestone 11</t>
  </si>
  <si>
    <t>Submit Production Purchase Order</t>
  </si>
  <si>
    <t>Production Pilot Test</t>
  </si>
  <si>
    <t>Debugging Production System</t>
  </si>
  <si>
    <t>Production Release</t>
  </si>
  <si>
    <t>Product Launch</t>
  </si>
  <si>
    <t>PM Period 12</t>
  </si>
  <si>
    <t>Milestone 12</t>
  </si>
  <si>
    <t>Period 10</t>
  </si>
  <si>
    <t>Period 7</t>
  </si>
  <si>
    <t>Period 9</t>
  </si>
  <si>
    <t>Period 8</t>
  </si>
  <si>
    <t>Period 11</t>
  </si>
  <si>
    <t>Period 12</t>
  </si>
  <si>
    <t>Period</t>
  </si>
  <si>
    <t>PV</t>
  </si>
  <si>
    <t>EV</t>
  </si>
  <si>
    <t>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</si>
</sst>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2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2" borderId="0" xfId="0" applyFill="1" applyAlignment="1">
      <alignment horizontal="center" vertical="center" wrapText="1"/>
    </xf>
    <xf numFmtId="22" fontId="0" fillId="2" borderId="0" xfId="0" applyNumberFormat="1" applyFill="1" applyAlignment="1">
      <alignment horizontal="center" vertical="center" wrapText="1"/>
    </xf>
    <xf numFmtId="22" fontId="0" fillId="2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6" borderId="0" xfId="0" applyNumberForma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20" fontId="0" fillId="0" borderId="0" xfId="0" applyNumberFormat="1" applyFill="1" applyAlignment="1">
      <alignment horizontal="center" vertical="center" wrapText="1"/>
    </xf>
    <xf numFmtId="14" fontId="0" fillId="0" borderId="0" xfId="0" applyNumberFormat="1" applyFill="1" applyAlignment="1">
      <alignment horizontal="center" vertical="center"/>
    </xf>
    <xf numFmtId="0" fontId="0" fillId="0" borderId="0" xfId="0" applyAlignment="1">
      <alignment horizontal="center"/>
    </xf>
    <xf numFmtId="22" fontId="2" fillId="0" borderId="1" xfId="0" applyNumberFormat="1" applyFont="1" applyBorder="1" applyAlignment="1">
      <alignment vertical="center"/>
    </xf>
    <xf numFmtId="22" fontId="2" fillId="8" borderId="1" xfId="0" applyNumberFormat="1" applyFont="1" applyFill="1" applyBorder="1" applyAlignment="1">
      <alignment vertical="center"/>
    </xf>
    <xf numFmtId="22" fontId="2" fillId="7" borderId="1" xfId="0" applyNumberFormat="1" applyFont="1" applyFill="1" applyBorder="1" applyAlignment="1">
      <alignment vertical="center"/>
    </xf>
    <xf numFmtId="0" fontId="0" fillId="9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</cellXfs>
  <cellStyles count="1">
    <cellStyle name="Normal" xfId="0" builtinId="0"/>
  </cellStyles>
  <dxfs count="308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FFB8B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I14"/>
  <sheetViews>
    <sheetView tabSelected="1" workbookViewId="0">
      <selection activeCell="L11" sqref="L11"/>
    </sheetView>
  </sheetViews>
  <sheetFormatPr defaultRowHeight="15" x14ac:dyDescent="0.25"/>
  <sheetData>
    <row r="2" spans="2:9" x14ac:dyDescent="0.25">
      <c r="B2" t="s">
        <v>102</v>
      </c>
      <c r="C2" t="s">
        <v>103</v>
      </c>
      <c r="D2" t="s">
        <v>104</v>
      </c>
      <c r="E2" t="s">
        <v>105</v>
      </c>
      <c r="F2" t="s">
        <v>44</v>
      </c>
      <c r="G2" t="s">
        <v>45</v>
      </c>
      <c r="H2" t="s">
        <v>46</v>
      </c>
      <c r="I2" t="s">
        <v>47</v>
      </c>
    </row>
    <row r="3" spans="2:9" x14ac:dyDescent="0.25">
      <c r="B3">
        <v>1</v>
      </c>
      <c r="C3">
        <v>48200.216800000002</v>
      </c>
      <c r="D3">
        <v>45144</v>
      </c>
      <c r="E3">
        <v>55827.92</v>
      </c>
      <c r="F3">
        <v>0.80859999999999999</v>
      </c>
      <c r="G3">
        <v>0.93659999999999999</v>
      </c>
      <c r="H3">
        <v>310324.01679999998</v>
      </c>
      <c r="I3">
        <v>366151.93679999997</v>
      </c>
    </row>
    <row r="4" spans="2:9" x14ac:dyDescent="0.25">
      <c r="B4">
        <v>2</v>
      </c>
      <c r="C4">
        <v>91169.028000000006</v>
      </c>
      <c r="D4">
        <v>73387.040000000008</v>
      </c>
      <c r="E4">
        <v>92812.51</v>
      </c>
      <c r="F4">
        <v>0.79069999999999996</v>
      </c>
      <c r="G4">
        <v>0.80500000000000005</v>
      </c>
      <c r="H4">
        <v>281630.15049999999</v>
      </c>
      <c r="I4">
        <v>374442.6605</v>
      </c>
    </row>
    <row r="5" spans="2:9" x14ac:dyDescent="0.25">
      <c r="B5">
        <v>3</v>
      </c>
      <c r="C5">
        <v>135916.1568</v>
      </c>
      <c r="D5">
        <v>121241.28</v>
      </c>
      <c r="E5">
        <v>153267.05600000001</v>
      </c>
      <c r="F5">
        <v>0.79100000000000004</v>
      </c>
      <c r="G5">
        <v>0.89200000000000002</v>
      </c>
      <c r="H5" s="1">
        <v>221024.93049999999</v>
      </c>
      <c r="I5">
        <v>374291.9865</v>
      </c>
    </row>
    <row r="6" spans="2:9" x14ac:dyDescent="0.25">
      <c r="B6">
        <v>4</v>
      </c>
      <c r="C6">
        <v>156368.55599999998</v>
      </c>
      <c r="D6">
        <v>137695.67999999999</v>
      </c>
      <c r="E6">
        <v>173295.74600000001</v>
      </c>
      <c r="F6">
        <v>0.79459999999999997</v>
      </c>
      <c r="G6">
        <v>0.88060000000000005</v>
      </c>
      <c r="H6">
        <v>199315.78150000001</v>
      </c>
      <c r="I6">
        <v>372611.52750000003</v>
      </c>
    </row>
    <row r="7" spans="2:9" x14ac:dyDescent="0.25">
      <c r="B7">
        <v>5</v>
      </c>
      <c r="C7">
        <v>188639.92</v>
      </c>
      <c r="D7">
        <v>159811.20000000001</v>
      </c>
      <c r="E7">
        <v>199504.09000000003</v>
      </c>
      <c r="F7">
        <v>0.80100000000000005</v>
      </c>
      <c r="G7">
        <v>0.84719999999999995</v>
      </c>
      <c r="H7">
        <v>170113.35829999999</v>
      </c>
      <c r="I7">
        <v>369617.44830000005</v>
      </c>
    </row>
    <row r="8" spans="2:9" x14ac:dyDescent="0.25">
      <c r="B8">
        <v>6</v>
      </c>
      <c r="C8">
        <v>213560.12160000001</v>
      </c>
      <c r="D8">
        <v>187480</v>
      </c>
      <c r="E8">
        <v>238961.03000000003</v>
      </c>
      <c r="F8">
        <v>0.78459999999999996</v>
      </c>
      <c r="G8">
        <v>0.87790000000000001</v>
      </c>
      <c r="H8">
        <v>138404.2824</v>
      </c>
      <c r="I8">
        <v>377365.31240000005</v>
      </c>
    </row>
    <row r="9" spans="2:9" x14ac:dyDescent="0.25">
      <c r="B9">
        <v>7</v>
      </c>
      <c r="C9">
        <v>257839.92</v>
      </c>
      <c r="D9">
        <v>209404.32</v>
      </c>
      <c r="E9">
        <v>272008.31000000006</v>
      </c>
      <c r="F9">
        <v>0.76980000000000004</v>
      </c>
      <c r="G9">
        <v>0.81210000000000004</v>
      </c>
      <c r="H9">
        <v>112584.6713</v>
      </c>
      <c r="I9">
        <v>384592.98130000004</v>
      </c>
    </row>
    <row r="10" spans="2:9" x14ac:dyDescent="0.25">
      <c r="B10">
        <v>8</v>
      </c>
      <c r="C10">
        <v>267119.75599999999</v>
      </c>
      <c r="D10">
        <v>232330</v>
      </c>
      <c r="E10">
        <v>303953.66700000013</v>
      </c>
      <c r="F10">
        <v>0.76439999999999997</v>
      </c>
      <c r="G10">
        <v>0.86980000000000002</v>
      </c>
      <c r="H10">
        <v>83388.278399999996</v>
      </c>
      <c r="I10">
        <v>387341.94540000014</v>
      </c>
    </row>
    <row r="11" spans="2:9" x14ac:dyDescent="0.25">
      <c r="B11">
        <v>9</v>
      </c>
      <c r="C11">
        <v>280120.13199999998</v>
      </c>
      <c r="D11">
        <v>243306.88</v>
      </c>
      <c r="E11">
        <v>317548.4286000001</v>
      </c>
      <c r="F11">
        <v>0.76619999999999999</v>
      </c>
      <c r="G11">
        <v>0.86860000000000004</v>
      </c>
      <c r="H11">
        <v>68865.987999999998</v>
      </c>
      <c r="I11" s="1">
        <v>386414.41660000011</v>
      </c>
    </row>
    <row r="12" spans="2:9" x14ac:dyDescent="0.25">
      <c r="B12">
        <v>10</v>
      </c>
      <c r="C12">
        <v>286240</v>
      </c>
      <c r="D12">
        <v>260190</v>
      </c>
      <c r="E12">
        <v>337882.65000000014</v>
      </c>
      <c r="F12">
        <v>0.77010000000000001</v>
      </c>
      <c r="G12">
        <v>0.90900000000000003</v>
      </c>
      <c r="H12">
        <v>46593.948799999998</v>
      </c>
      <c r="I12">
        <v>384476.59880000015</v>
      </c>
    </row>
    <row r="13" spans="2:9" x14ac:dyDescent="0.25">
      <c r="B13">
        <v>11</v>
      </c>
      <c r="C13">
        <v>296072</v>
      </c>
      <c r="D13">
        <v>282608</v>
      </c>
      <c r="E13">
        <v>370653.05740000017</v>
      </c>
      <c r="F13">
        <v>0.76249999999999996</v>
      </c>
      <c r="G13">
        <v>0.95450000000000002</v>
      </c>
      <c r="H13">
        <v>17657.704900000001</v>
      </c>
      <c r="I13">
        <v>388310.76230000018</v>
      </c>
    </row>
    <row r="14" spans="2:9" x14ac:dyDescent="0.25">
      <c r="B14">
        <v>12</v>
      </c>
      <c r="C14">
        <v>296072</v>
      </c>
      <c r="D14">
        <v>294384</v>
      </c>
      <c r="E14">
        <v>391066.45400000014</v>
      </c>
      <c r="F14">
        <v>0.75280000000000002</v>
      </c>
      <c r="G14">
        <v>0.99429999999999996</v>
      </c>
      <c r="H14">
        <v>2242.2954</v>
      </c>
      <c r="I14">
        <v>393308.74940000015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81E40-4A45-4609-B2D8-C06D60A215BE}">
  <dimension ref="A1:R77"/>
  <sheetViews>
    <sheetView topLeftCell="A58" workbookViewId="0">
      <selection activeCell="C77" sqref="C77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98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WORKDAY(E54,-4)</f>
        <v>44529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69" si="0">NETWORKDAYS(C7,$D$3)</f>
        <v>174</v>
      </c>
      <c r="G7" s="14" t="str">
        <f t="shared" ref="G7:G69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38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168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69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160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147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174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145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145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141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145</v>
      </c>
      <c r="G15" s="14" t="str">
        <f t="shared" si="1"/>
        <v>Complete</v>
      </c>
      <c r="H15" s="1">
        <v>3220</v>
      </c>
      <c r="I15" s="1">
        <f t="shared" ref="I15:I69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142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145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127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127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121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127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127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127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96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99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96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94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96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81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663.75</v>
      </c>
      <c r="N29" s="17">
        <f t="shared" si="4"/>
        <v>663.75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81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77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75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81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64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4851</v>
      </c>
      <c r="N34" s="17">
        <f t="shared" si="4"/>
        <v>4851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64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60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64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64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64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ref="L39:L69" si="6">I39*K39</f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50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6"/>
        <v>0</v>
      </c>
      <c r="M40" s="19">
        <v>4638</v>
      </c>
      <c r="N40" s="17">
        <f t="shared" si="4"/>
        <v>4638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50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6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">
        <f t="shared" si="0"/>
        <v>42</v>
      </c>
      <c r="G42" s="3" t="str">
        <f t="shared" si="1"/>
        <v>Complete</v>
      </c>
      <c r="H42" s="1">
        <v>6608</v>
      </c>
      <c r="I42" s="1">
        <f t="shared" si="5"/>
        <v>6608</v>
      </c>
      <c r="J42" s="1">
        <v>1</v>
      </c>
      <c r="K42" s="1">
        <v>1</v>
      </c>
      <c r="L42" s="1">
        <f t="shared" si="6"/>
        <v>6608</v>
      </c>
      <c r="M42" s="1">
        <v>9250</v>
      </c>
      <c r="N42" s="1">
        <f t="shared" si="4"/>
        <v>9250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50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6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50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6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50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1</v>
      </c>
      <c r="L45" s="17">
        <f t="shared" si="6"/>
        <v>0</v>
      </c>
      <c r="M45" s="19">
        <v>4449</v>
      </c>
      <c r="N45" s="17">
        <f t="shared" si="4"/>
        <v>4449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">
        <f t="shared" si="0"/>
        <v>25</v>
      </c>
      <c r="G46" s="1" t="str">
        <f t="shared" si="1"/>
        <v>Complete</v>
      </c>
      <c r="H46" s="1">
        <v>4352</v>
      </c>
      <c r="I46" s="1">
        <f t="shared" si="5"/>
        <v>4352</v>
      </c>
      <c r="J46" s="1">
        <v>1</v>
      </c>
      <c r="K46" s="1">
        <v>1</v>
      </c>
      <c r="L46" s="1">
        <f t="shared" si="6"/>
        <v>4352</v>
      </c>
      <c r="M46" s="1">
        <v>6078</v>
      </c>
      <c r="N46" s="1">
        <f t="shared" si="4"/>
        <v>6078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">
        <f t="shared" si="0"/>
        <v>12</v>
      </c>
      <c r="G47" s="1" t="str">
        <f t="shared" si="1"/>
        <v>Complete</v>
      </c>
      <c r="H47" s="1">
        <v>2200</v>
      </c>
      <c r="I47" s="1">
        <f t="shared" si="5"/>
        <v>2200</v>
      </c>
      <c r="J47" s="1">
        <v>1</v>
      </c>
      <c r="K47" s="1">
        <v>1</v>
      </c>
      <c r="L47" s="1">
        <f t="shared" si="6"/>
        <v>2200</v>
      </c>
      <c r="M47" s="1">
        <v>3188.5</v>
      </c>
      <c r="N47" s="1">
        <f t="shared" si="4"/>
        <v>3188.5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">
        <f t="shared" si="0"/>
        <v>25</v>
      </c>
      <c r="G48" s="1" t="str">
        <f t="shared" si="1"/>
        <v>Complete</v>
      </c>
      <c r="H48" s="1">
        <v>6000</v>
      </c>
      <c r="I48" s="1">
        <f t="shared" si="5"/>
        <v>6000</v>
      </c>
      <c r="J48" s="1">
        <v>1</v>
      </c>
      <c r="K48" s="1">
        <v>1</v>
      </c>
      <c r="L48" s="1">
        <f t="shared" si="6"/>
        <v>6000</v>
      </c>
      <c r="M48" s="1">
        <v>5635.52</v>
      </c>
      <c r="N48" s="1">
        <f t="shared" si="4"/>
        <v>5635.52</v>
      </c>
    </row>
    <row r="49" spans="2:18" x14ac:dyDescent="0.25">
      <c r="B49" s="1" t="s">
        <v>68</v>
      </c>
      <c r="C49" s="26">
        <v>44495.553472222222</v>
      </c>
      <c r="D49" s="1">
        <v>17.63</v>
      </c>
      <c r="E49" s="28">
        <v>44519.388194444444</v>
      </c>
      <c r="F49" s="1">
        <f t="shared" si="0"/>
        <v>25</v>
      </c>
      <c r="G49" s="1" t="str">
        <f t="shared" si="1"/>
        <v>Complete</v>
      </c>
      <c r="H49" s="1">
        <v>6000</v>
      </c>
      <c r="I49" s="1">
        <f t="shared" si="5"/>
        <v>6000</v>
      </c>
      <c r="J49" s="1">
        <v>1</v>
      </c>
      <c r="K49" s="1">
        <v>1</v>
      </c>
      <c r="L49" s="1">
        <f t="shared" si="6"/>
        <v>6000</v>
      </c>
      <c r="M49" s="1">
        <v>7811.1</v>
      </c>
      <c r="N49" s="1">
        <f t="shared" si="4"/>
        <v>7811.1</v>
      </c>
    </row>
    <row r="50" spans="2:18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">
        <f t="shared" si="0"/>
        <v>21</v>
      </c>
      <c r="G50" s="1" t="str">
        <f t="shared" si="1"/>
        <v>Complete</v>
      </c>
      <c r="H50" s="1">
        <v>2352</v>
      </c>
      <c r="I50" s="1">
        <f t="shared" si="5"/>
        <v>2352</v>
      </c>
      <c r="J50" s="1">
        <v>1</v>
      </c>
      <c r="K50" s="1">
        <v>1</v>
      </c>
      <c r="L50" s="1">
        <f t="shared" si="6"/>
        <v>2352</v>
      </c>
      <c r="M50" s="1">
        <v>2535</v>
      </c>
      <c r="N50" s="1">
        <f t="shared" si="4"/>
        <v>2535</v>
      </c>
    </row>
    <row r="51" spans="2:18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">
        <f t="shared" si="0"/>
        <v>25</v>
      </c>
      <c r="G51" s="1" t="str">
        <f t="shared" si="1"/>
        <v>Complete</v>
      </c>
      <c r="H51" s="1">
        <v>2352</v>
      </c>
      <c r="I51" s="1">
        <f t="shared" si="5"/>
        <v>2352</v>
      </c>
      <c r="J51" s="1">
        <v>1</v>
      </c>
      <c r="K51" s="1">
        <v>1</v>
      </c>
      <c r="L51" s="1">
        <f t="shared" si="6"/>
        <v>2352</v>
      </c>
      <c r="M51" s="1">
        <v>2636.4</v>
      </c>
      <c r="N51" s="1">
        <f t="shared" si="4"/>
        <v>2636.4</v>
      </c>
    </row>
    <row r="52" spans="2:18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7</v>
      </c>
      <c r="G52" s="18" t="str">
        <f t="shared" si="1"/>
        <v>Complete</v>
      </c>
      <c r="H52" s="17">
        <v>0</v>
      </c>
      <c r="I52" s="17">
        <f t="shared" si="5"/>
        <v>0</v>
      </c>
      <c r="J52" s="17">
        <v>1</v>
      </c>
      <c r="K52" s="17">
        <v>1</v>
      </c>
      <c r="L52" s="17">
        <f t="shared" si="6"/>
        <v>0</v>
      </c>
      <c r="M52" s="19">
        <v>40</v>
      </c>
      <c r="N52" s="17">
        <f t="shared" si="4"/>
        <v>40</v>
      </c>
    </row>
    <row r="53" spans="2:18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">
        <f t="shared" si="0"/>
        <v>7</v>
      </c>
      <c r="G53" s="1" t="str">
        <f t="shared" si="1"/>
        <v>Complete</v>
      </c>
      <c r="H53" s="1">
        <v>1968</v>
      </c>
      <c r="I53" s="1">
        <f t="shared" si="5"/>
        <v>1968</v>
      </c>
      <c r="J53" s="1">
        <v>1</v>
      </c>
      <c r="K53" s="1">
        <v>1</v>
      </c>
      <c r="L53" s="1">
        <f t="shared" si="6"/>
        <v>1968</v>
      </c>
      <c r="M53" s="1">
        <v>2565</v>
      </c>
      <c r="N53" s="1">
        <f t="shared" si="4"/>
        <v>2565</v>
      </c>
    </row>
    <row r="54" spans="2:18" x14ac:dyDescent="0.25">
      <c r="B54" s="1" t="s">
        <v>73</v>
      </c>
      <c r="C54" s="26">
        <v>44525.679861111108</v>
      </c>
      <c r="D54" s="1">
        <v>5.13</v>
      </c>
      <c r="E54" s="27">
        <v>44533.348611111112</v>
      </c>
      <c r="F54" s="1">
        <f t="shared" si="0"/>
        <v>3</v>
      </c>
      <c r="G54" s="1" t="str">
        <f t="shared" si="1"/>
        <v>Busy</v>
      </c>
      <c r="H54" s="1">
        <v>1968</v>
      </c>
      <c r="I54" s="1">
        <f t="shared" si="5"/>
        <v>1968</v>
      </c>
      <c r="J54" s="1">
        <v>1</v>
      </c>
      <c r="K54" s="1">
        <v>0.41</v>
      </c>
      <c r="L54" s="1">
        <f t="shared" si="6"/>
        <v>806.88</v>
      </c>
      <c r="M54" s="1">
        <v>2267.46</v>
      </c>
      <c r="N54" s="1">
        <f t="shared" si="4"/>
        <v>929.65859999999998</v>
      </c>
    </row>
    <row r="55" spans="2:18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">
        <f t="shared" si="0"/>
        <v>7</v>
      </c>
      <c r="G55" s="1" t="str">
        <f t="shared" si="1"/>
        <v>Busy</v>
      </c>
      <c r="H55" s="1">
        <v>3600</v>
      </c>
      <c r="I55" s="1">
        <f t="shared" si="5"/>
        <v>3600</v>
      </c>
      <c r="J55" s="1">
        <v>1</v>
      </c>
      <c r="K55" s="1">
        <v>0.93</v>
      </c>
      <c r="L55" s="1">
        <f t="shared" si="6"/>
        <v>3348</v>
      </c>
      <c r="M55" s="1">
        <v>4428</v>
      </c>
      <c r="N55" s="1">
        <f t="shared" si="4"/>
        <v>4118.04</v>
      </c>
    </row>
    <row r="56" spans="2:18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">
        <f t="shared" si="0"/>
        <v>7</v>
      </c>
      <c r="G56" s="1" t="str">
        <f t="shared" si="1"/>
        <v>Complete</v>
      </c>
      <c r="H56" s="1">
        <v>3136</v>
      </c>
      <c r="I56" s="1">
        <f t="shared" si="5"/>
        <v>3136</v>
      </c>
      <c r="J56" s="1">
        <v>1</v>
      </c>
      <c r="K56" s="1">
        <v>1</v>
      </c>
      <c r="L56" s="1">
        <f t="shared" si="6"/>
        <v>3136</v>
      </c>
      <c r="M56" s="1">
        <v>3611.4</v>
      </c>
      <c r="N56" s="1">
        <f t="shared" si="4"/>
        <v>3611.4</v>
      </c>
    </row>
    <row r="57" spans="2:18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29">
        <f t="shared" si="0"/>
        <v>-5</v>
      </c>
      <c r="G57" s="18" t="str">
        <f t="shared" si="1"/>
        <v>Busy</v>
      </c>
      <c r="H57" s="17">
        <v>0</v>
      </c>
      <c r="I57" s="17">
        <f t="shared" si="5"/>
        <v>0</v>
      </c>
      <c r="J57" s="17">
        <v>1</v>
      </c>
      <c r="K57" s="17">
        <v>0</v>
      </c>
      <c r="L57" s="17">
        <f t="shared" si="6"/>
        <v>0</v>
      </c>
      <c r="M57" s="19">
        <v>240</v>
      </c>
      <c r="N57" s="17">
        <f t="shared" si="4"/>
        <v>0</v>
      </c>
    </row>
    <row r="58" spans="2:18" x14ac:dyDescent="0.25">
      <c r="B58" s="1" t="s">
        <v>77</v>
      </c>
      <c r="C58" s="26">
        <v>44533.348611111112</v>
      </c>
      <c r="D58" s="1">
        <v>12.5</v>
      </c>
      <c r="E58" s="26">
        <v>44551.556944444441</v>
      </c>
      <c r="F58" s="29">
        <f t="shared" si="0"/>
        <v>-5</v>
      </c>
      <c r="G58" s="1" t="str">
        <f t="shared" si="1"/>
        <v>Busy</v>
      </c>
      <c r="H58" s="1">
        <v>6000</v>
      </c>
      <c r="I58" s="1">
        <f t="shared" si="5"/>
        <v>6000</v>
      </c>
      <c r="J58" s="1">
        <v>1</v>
      </c>
      <c r="K58" s="1">
        <v>0</v>
      </c>
      <c r="L58" s="1">
        <f t="shared" si="6"/>
        <v>0</v>
      </c>
      <c r="M58" s="1">
        <v>7500</v>
      </c>
      <c r="N58" s="1">
        <f t="shared" si="4"/>
        <v>0</v>
      </c>
      <c r="P58" s="7"/>
    </row>
    <row r="59" spans="2:18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29">
        <f t="shared" si="0"/>
        <v>-5</v>
      </c>
      <c r="G59" s="1" t="str">
        <f t="shared" si="1"/>
        <v>Busy</v>
      </c>
      <c r="H59" s="1">
        <v>4200</v>
      </c>
      <c r="I59" s="1">
        <f t="shared" si="5"/>
        <v>4200</v>
      </c>
      <c r="J59" s="1">
        <v>1</v>
      </c>
      <c r="K59" s="1">
        <v>0</v>
      </c>
      <c r="L59" s="1">
        <f t="shared" si="6"/>
        <v>0</v>
      </c>
      <c r="M59" s="1">
        <v>4455</v>
      </c>
      <c r="N59" s="1">
        <f t="shared" si="4"/>
        <v>0</v>
      </c>
      <c r="P59" s="7"/>
    </row>
    <row r="60" spans="2:18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29">
        <f t="shared" si="0"/>
        <v>-13</v>
      </c>
      <c r="G60" s="1" t="str">
        <f t="shared" si="1"/>
        <v>Busy</v>
      </c>
      <c r="H60" s="1">
        <v>3000</v>
      </c>
      <c r="I60" s="1">
        <f t="shared" si="5"/>
        <v>3000</v>
      </c>
      <c r="J60" s="1">
        <v>1</v>
      </c>
      <c r="K60" s="1">
        <v>0</v>
      </c>
      <c r="L60" s="1">
        <f t="shared" si="6"/>
        <v>0</v>
      </c>
      <c r="M60" s="1">
        <v>2636</v>
      </c>
      <c r="N60" s="1">
        <f t="shared" si="4"/>
        <v>0</v>
      </c>
    </row>
    <row r="61" spans="2:18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29">
        <f t="shared" si="0"/>
        <v>-5</v>
      </c>
      <c r="G61" s="1" t="str">
        <f t="shared" si="1"/>
        <v>Busy</v>
      </c>
      <c r="H61" s="1">
        <v>2400</v>
      </c>
      <c r="I61" s="1">
        <f t="shared" si="5"/>
        <v>2400</v>
      </c>
      <c r="J61" s="1">
        <v>1</v>
      </c>
      <c r="K61" s="1">
        <v>0</v>
      </c>
      <c r="L61" s="1">
        <f t="shared" si="6"/>
        <v>0</v>
      </c>
      <c r="M61" s="1">
        <v>3646.5</v>
      </c>
      <c r="N61" s="1">
        <f t="shared" si="4"/>
        <v>0</v>
      </c>
      <c r="P61" s="7"/>
    </row>
    <row r="62" spans="2:18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29">
        <f t="shared" si="0"/>
        <v>-5</v>
      </c>
      <c r="G62" s="1" t="str">
        <f t="shared" si="1"/>
        <v>Busy</v>
      </c>
      <c r="H62" s="1">
        <v>3920</v>
      </c>
      <c r="I62" s="1">
        <f t="shared" si="5"/>
        <v>3920</v>
      </c>
      <c r="J62" s="1">
        <v>1</v>
      </c>
      <c r="K62" s="1">
        <v>0</v>
      </c>
      <c r="L62" s="1">
        <f t="shared" si="6"/>
        <v>0</v>
      </c>
      <c r="M62" s="1">
        <v>4391.3999999999996</v>
      </c>
      <c r="N62" s="1">
        <f t="shared" si="4"/>
        <v>0</v>
      </c>
      <c r="P62" s="7"/>
    </row>
    <row r="63" spans="2:18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0"/>
        <v>-17</v>
      </c>
      <c r="G63" s="18" t="str">
        <f t="shared" si="1"/>
        <v>Busy</v>
      </c>
      <c r="H63" s="17">
        <v>0</v>
      </c>
      <c r="I63" s="17">
        <f t="shared" si="5"/>
        <v>0</v>
      </c>
      <c r="J63" s="17">
        <v>1</v>
      </c>
      <c r="K63" s="17">
        <v>0</v>
      </c>
      <c r="L63" s="17">
        <f t="shared" si="6"/>
        <v>0</v>
      </c>
      <c r="M63" s="19">
        <v>40</v>
      </c>
      <c r="N63" s="17">
        <f t="shared" si="4"/>
        <v>0</v>
      </c>
    </row>
    <row r="64" spans="2:18" x14ac:dyDescent="0.25">
      <c r="B64" s="1" t="s">
        <v>83</v>
      </c>
      <c r="C64" s="26">
        <v>44551.556944444441</v>
      </c>
      <c r="D64" s="1">
        <v>6.06</v>
      </c>
      <c r="E64" s="26">
        <v>44559.576388888891</v>
      </c>
      <c r="F64" s="18">
        <f t="shared" si="0"/>
        <v>-17</v>
      </c>
      <c r="G64" s="1" t="str">
        <f t="shared" si="1"/>
        <v>Busy</v>
      </c>
      <c r="H64" s="1">
        <v>6000</v>
      </c>
      <c r="I64" s="1">
        <f t="shared" si="5"/>
        <v>6000</v>
      </c>
      <c r="J64" s="1">
        <v>1</v>
      </c>
      <c r="K64" s="1">
        <v>0</v>
      </c>
      <c r="L64" s="1">
        <f t="shared" si="6"/>
        <v>0</v>
      </c>
      <c r="M64" s="1">
        <v>6908.4</v>
      </c>
      <c r="N64" s="1">
        <f t="shared" si="4"/>
        <v>0</v>
      </c>
      <c r="P64" s="7">
        <v>44512</v>
      </c>
      <c r="Q64" s="1">
        <f>NETWORKDAYS(P64,$D$3)</f>
        <v>12</v>
      </c>
      <c r="R64" s="1">
        <v>10</v>
      </c>
    </row>
    <row r="65" spans="2:18" x14ac:dyDescent="0.25">
      <c r="B65" s="1" t="s">
        <v>84</v>
      </c>
      <c r="C65" s="26">
        <v>44551.556944444441</v>
      </c>
      <c r="D65" s="1">
        <v>11.13</v>
      </c>
      <c r="E65" s="26">
        <v>44566.6</v>
      </c>
      <c r="F65" s="18">
        <f t="shared" si="0"/>
        <v>-17</v>
      </c>
      <c r="G65" s="1" t="str">
        <f t="shared" si="1"/>
        <v>Busy</v>
      </c>
      <c r="H65" s="1">
        <v>3400</v>
      </c>
      <c r="I65" s="1">
        <f t="shared" si="5"/>
        <v>3400</v>
      </c>
      <c r="J65" s="1">
        <v>1</v>
      </c>
      <c r="K65" s="1">
        <v>0</v>
      </c>
      <c r="L65" s="1">
        <f t="shared" si="6"/>
        <v>0</v>
      </c>
      <c r="M65" s="1">
        <v>4919.46</v>
      </c>
      <c r="N65" s="1">
        <f t="shared" si="4"/>
        <v>0</v>
      </c>
      <c r="P65" s="7">
        <v>44512</v>
      </c>
      <c r="Q65" s="1">
        <f>NETWORKDAYS(P65,$D$3)</f>
        <v>12</v>
      </c>
      <c r="R65" s="1">
        <v>8.5</v>
      </c>
    </row>
    <row r="66" spans="2:18" x14ac:dyDescent="0.25">
      <c r="B66" s="1" t="s">
        <v>85</v>
      </c>
      <c r="C66" s="26">
        <v>44566.6</v>
      </c>
      <c r="D66" s="1">
        <v>3.31</v>
      </c>
      <c r="E66" s="26">
        <v>44571.703472222223</v>
      </c>
      <c r="F66" s="18">
        <f t="shared" si="0"/>
        <v>-28</v>
      </c>
      <c r="G66" s="1" t="str">
        <f t="shared" si="1"/>
        <v>Busy</v>
      </c>
      <c r="H66" s="1">
        <v>2000</v>
      </c>
      <c r="I66" s="1">
        <f t="shared" si="5"/>
        <v>1200</v>
      </c>
      <c r="J66" s="1">
        <f>ROUND(Q66/R66,4)</f>
        <v>0.6</v>
      </c>
      <c r="K66" s="1">
        <v>0</v>
      </c>
      <c r="L66" s="1">
        <f t="shared" si="6"/>
        <v>0</v>
      </c>
      <c r="M66" s="1">
        <v>3250.42</v>
      </c>
      <c r="N66" s="1">
        <f t="shared" si="4"/>
        <v>0</v>
      </c>
      <c r="P66" s="7">
        <v>44525</v>
      </c>
      <c r="Q66" s="1">
        <f>NETWORKDAYS(P66,$D$3)</f>
        <v>3</v>
      </c>
      <c r="R66" s="1">
        <v>5</v>
      </c>
    </row>
    <row r="67" spans="2:18" x14ac:dyDescent="0.25">
      <c r="B67" s="1" t="s">
        <v>86</v>
      </c>
      <c r="C67" s="26">
        <v>44571.703472222223</v>
      </c>
      <c r="D67" s="1">
        <v>5.13</v>
      </c>
      <c r="E67" s="26">
        <v>44579.371527777781</v>
      </c>
      <c r="F67" s="18">
        <f t="shared" si="0"/>
        <v>-31</v>
      </c>
      <c r="G67" s="1" t="str">
        <f t="shared" si="1"/>
        <v>Busy</v>
      </c>
      <c r="H67" s="1">
        <v>3200</v>
      </c>
      <c r="I67" s="1">
        <f t="shared" si="5"/>
        <v>0</v>
      </c>
      <c r="J67" s="1">
        <v>0</v>
      </c>
      <c r="K67" s="1">
        <v>0</v>
      </c>
      <c r="L67" s="1">
        <f t="shared" si="6"/>
        <v>0</v>
      </c>
      <c r="M67" s="1">
        <v>5037.66</v>
      </c>
      <c r="N67" s="1">
        <f t="shared" si="4"/>
        <v>0</v>
      </c>
      <c r="P67" s="7"/>
    </row>
    <row r="68" spans="2:18" x14ac:dyDescent="0.25">
      <c r="B68" s="1" t="s">
        <v>87</v>
      </c>
      <c r="C68" s="26">
        <v>44551.556944444441</v>
      </c>
      <c r="D68" s="1">
        <v>14.75</v>
      </c>
      <c r="E68" s="26">
        <v>44572.431944444441</v>
      </c>
      <c r="F68" s="18">
        <f t="shared" si="0"/>
        <v>-17</v>
      </c>
      <c r="G68" s="1" t="str">
        <f t="shared" si="1"/>
        <v>Busy</v>
      </c>
      <c r="H68" s="1">
        <v>5720</v>
      </c>
      <c r="I68" s="1">
        <f t="shared" si="5"/>
        <v>5280.1320000000005</v>
      </c>
      <c r="J68" s="1">
        <f>ROUND(Q68/R68,4)</f>
        <v>0.92310000000000003</v>
      </c>
      <c r="K68" s="1">
        <v>0</v>
      </c>
      <c r="L68" s="1">
        <f t="shared" si="6"/>
        <v>0</v>
      </c>
      <c r="M68" s="1">
        <v>11505</v>
      </c>
      <c r="N68" s="1">
        <f t="shared" si="4"/>
        <v>0</v>
      </c>
      <c r="P68" s="7">
        <v>44512</v>
      </c>
      <c r="Q68" s="1">
        <f>NETWORKDAYS(P68,$D$3)</f>
        <v>12</v>
      </c>
      <c r="R68" s="1">
        <v>13</v>
      </c>
    </row>
    <row r="69" spans="2:18" x14ac:dyDescent="0.25">
      <c r="B69" s="17" t="s">
        <v>88</v>
      </c>
      <c r="C69" s="26">
        <v>44579.371527777781</v>
      </c>
      <c r="D69" s="17">
        <v>0</v>
      </c>
      <c r="E69" s="26">
        <v>44579.371527777781</v>
      </c>
      <c r="F69" s="29">
        <f t="shared" si="0"/>
        <v>-37</v>
      </c>
      <c r="G69" s="18" t="str">
        <f t="shared" si="1"/>
        <v>Busy</v>
      </c>
      <c r="H69" s="17">
        <v>0</v>
      </c>
      <c r="I69" s="17">
        <f t="shared" si="5"/>
        <v>0</v>
      </c>
      <c r="J69" s="17">
        <v>0</v>
      </c>
      <c r="K69" s="17">
        <v>0</v>
      </c>
      <c r="L69" s="17">
        <f t="shared" si="6"/>
        <v>0</v>
      </c>
      <c r="M69" s="19">
        <v>40</v>
      </c>
      <c r="N69" s="17">
        <f t="shared" si="4"/>
        <v>0</v>
      </c>
    </row>
    <row r="71" spans="2:18" x14ac:dyDescent="0.25">
      <c r="B71" s="20" t="s">
        <v>43</v>
      </c>
      <c r="C71" s="20"/>
      <c r="D71" s="20"/>
      <c r="E71" s="21"/>
      <c r="F71" s="21"/>
      <c r="G71" s="21"/>
      <c r="H71" s="20"/>
      <c r="I71" s="20">
        <f>SUM(I7:I69)</f>
        <v>280120.13199999998</v>
      </c>
      <c r="J71" s="20"/>
      <c r="K71" s="20"/>
      <c r="L71" s="20">
        <f>SUM(L7:L69)</f>
        <v>243306.88</v>
      </c>
      <c r="M71" s="20"/>
      <c r="N71" s="20">
        <f>SUM(N7:N69)</f>
        <v>317548.4286000001</v>
      </c>
    </row>
    <row r="74" spans="2:18" x14ac:dyDescent="0.25">
      <c r="B74" s="9" t="s">
        <v>44</v>
      </c>
      <c r="C74" s="1">
        <f>ROUND(L71/N71,4)</f>
        <v>0.76619999999999999</v>
      </c>
    </row>
    <row r="75" spans="2:18" x14ac:dyDescent="0.25">
      <c r="B75" s="9" t="s">
        <v>45</v>
      </c>
      <c r="C75" s="1">
        <f>ROUND(L71/I71,4)</f>
        <v>0.86860000000000004</v>
      </c>
    </row>
    <row r="76" spans="2:18" x14ac:dyDescent="0.25">
      <c r="B76" s="9" t="s">
        <v>46</v>
      </c>
      <c r="C76" s="1">
        <f>ROUND((296072-L71)/C74,4)</f>
        <v>68865.987999999998</v>
      </c>
    </row>
    <row r="77" spans="2:18" x14ac:dyDescent="0.25">
      <c r="B77" s="9" t="s">
        <v>47</v>
      </c>
      <c r="C77" s="1">
        <f>N71+C76</f>
        <v>386414.41660000011</v>
      </c>
    </row>
  </sheetData>
  <conditionalFormatting sqref="F72:G1048576 F70:G70 F5:G5 F1:G1">
    <cfRule type="top10" dxfId="134" priority="44" rank="1"/>
  </conditionalFormatting>
  <conditionalFormatting sqref="F1 F6 F70 F72:F1048576">
    <cfRule type="cellIs" dxfId="133" priority="43" operator="lessThan">
      <formula>0</formula>
    </cfRule>
  </conditionalFormatting>
  <conditionalFormatting sqref="F7:F16">
    <cfRule type="cellIs" dxfId="132" priority="42" operator="lessThan">
      <formula>0</formula>
    </cfRule>
  </conditionalFormatting>
  <conditionalFormatting sqref="F18">
    <cfRule type="cellIs" dxfId="131" priority="41" operator="lessThan">
      <formula>0</formula>
    </cfRule>
  </conditionalFormatting>
  <conditionalFormatting sqref="F24">
    <cfRule type="cellIs" dxfId="130" priority="40" operator="lessThan">
      <formula>0</formula>
    </cfRule>
  </conditionalFormatting>
  <conditionalFormatting sqref="G41:G44">
    <cfRule type="top10" dxfId="129" priority="45" rank="1"/>
  </conditionalFormatting>
  <conditionalFormatting sqref="F25">
    <cfRule type="cellIs" dxfId="128" priority="39" operator="lessThan">
      <formula>0</formula>
    </cfRule>
  </conditionalFormatting>
  <conditionalFormatting sqref="F26">
    <cfRule type="cellIs" dxfId="127" priority="38" operator="lessThan">
      <formula>0</formula>
    </cfRule>
  </conditionalFormatting>
  <conditionalFormatting sqref="F27">
    <cfRule type="cellIs" dxfId="126" priority="37" operator="lessThan">
      <formula>0</formula>
    </cfRule>
  </conditionalFormatting>
  <conditionalFormatting sqref="F28">
    <cfRule type="cellIs" dxfId="125" priority="36" operator="lessThan">
      <formula>0</formula>
    </cfRule>
  </conditionalFormatting>
  <conditionalFormatting sqref="F19:F23">
    <cfRule type="cellIs" dxfId="124" priority="35" operator="lessThan">
      <formula>0</formula>
    </cfRule>
  </conditionalFormatting>
  <conditionalFormatting sqref="F29">
    <cfRule type="cellIs" dxfId="123" priority="34" operator="lessThan">
      <formula>0</formula>
    </cfRule>
  </conditionalFormatting>
  <conditionalFormatting sqref="F30">
    <cfRule type="cellIs" dxfId="122" priority="33" operator="lessThan">
      <formula>0</formula>
    </cfRule>
  </conditionalFormatting>
  <conditionalFormatting sqref="F31">
    <cfRule type="cellIs" dxfId="121" priority="32" operator="lessThan">
      <formula>0</formula>
    </cfRule>
  </conditionalFormatting>
  <conditionalFormatting sqref="F32">
    <cfRule type="cellIs" dxfId="120" priority="31" operator="lessThan">
      <formula>0</formula>
    </cfRule>
  </conditionalFormatting>
  <conditionalFormatting sqref="F33">
    <cfRule type="cellIs" dxfId="119" priority="30" operator="lessThan">
      <formula>0</formula>
    </cfRule>
  </conditionalFormatting>
  <conditionalFormatting sqref="F34">
    <cfRule type="cellIs" dxfId="118" priority="29" operator="lessThan">
      <formula>0</formula>
    </cfRule>
  </conditionalFormatting>
  <conditionalFormatting sqref="F40">
    <cfRule type="cellIs" dxfId="117" priority="28" operator="lessThan">
      <formula>0</formula>
    </cfRule>
  </conditionalFormatting>
  <conditionalFormatting sqref="F45">
    <cfRule type="cellIs" dxfId="116" priority="27" operator="lessThan">
      <formula>0</formula>
    </cfRule>
  </conditionalFormatting>
  <conditionalFormatting sqref="F52">
    <cfRule type="cellIs" dxfId="115" priority="26" operator="lessThan">
      <formula>0</formula>
    </cfRule>
  </conditionalFormatting>
  <conditionalFormatting sqref="F71">
    <cfRule type="cellIs" dxfId="114" priority="18" operator="lessThan">
      <formula>0</formula>
    </cfRule>
  </conditionalFormatting>
  <conditionalFormatting sqref="F71:G71">
    <cfRule type="top10" dxfId="113" priority="19" rank="1"/>
  </conditionalFormatting>
  <conditionalFormatting sqref="F57">
    <cfRule type="cellIs" dxfId="112" priority="13" operator="lessThan">
      <formula>0</formula>
    </cfRule>
  </conditionalFormatting>
  <conditionalFormatting sqref="F58">
    <cfRule type="cellIs" dxfId="111" priority="12" operator="lessThan">
      <formula>0</formula>
    </cfRule>
  </conditionalFormatting>
  <conditionalFormatting sqref="F59">
    <cfRule type="cellIs" dxfId="110" priority="11" operator="lessThan">
      <formula>0</formula>
    </cfRule>
  </conditionalFormatting>
  <conditionalFormatting sqref="F60">
    <cfRule type="cellIs" dxfId="109" priority="10" operator="lessThan">
      <formula>0</formula>
    </cfRule>
  </conditionalFormatting>
  <conditionalFormatting sqref="F61">
    <cfRule type="cellIs" dxfId="108" priority="9" operator="lessThan">
      <formula>0</formula>
    </cfRule>
  </conditionalFormatting>
  <conditionalFormatting sqref="F62">
    <cfRule type="cellIs" dxfId="107" priority="8" operator="lessThan">
      <formula>0</formula>
    </cfRule>
  </conditionalFormatting>
  <conditionalFormatting sqref="F63">
    <cfRule type="cellIs" dxfId="106" priority="7" operator="lessThan">
      <formula>0</formula>
    </cfRule>
  </conditionalFormatting>
  <conditionalFormatting sqref="F64">
    <cfRule type="cellIs" dxfId="105" priority="6" operator="lessThan">
      <formula>0</formula>
    </cfRule>
  </conditionalFormatting>
  <conditionalFormatting sqref="F65">
    <cfRule type="cellIs" dxfId="104" priority="5" operator="lessThan">
      <formula>0</formula>
    </cfRule>
  </conditionalFormatting>
  <conditionalFormatting sqref="F66">
    <cfRule type="cellIs" dxfId="103" priority="4" operator="lessThan">
      <formula>0</formula>
    </cfRule>
  </conditionalFormatting>
  <conditionalFormatting sqref="F67">
    <cfRule type="cellIs" dxfId="102" priority="3" operator="lessThan">
      <formula>0</formula>
    </cfRule>
  </conditionalFormatting>
  <conditionalFormatting sqref="F68">
    <cfRule type="cellIs" dxfId="101" priority="2" operator="lessThan">
      <formula>0</formula>
    </cfRule>
  </conditionalFormatting>
  <conditionalFormatting sqref="F69">
    <cfRule type="cellIs" dxfId="100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5A411-E67B-42F0-8AD6-E820C26AEDF2}">
  <dimension ref="A1:R84"/>
  <sheetViews>
    <sheetView topLeftCell="A64" workbookViewId="0">
      <selection activeCell="C84" sqref="C84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96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WORKDAY(E58,-4)</f>
        <v>44545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75" si="0">NETWORKDAYS(C7,$D$3)</f>
        <v>186</v>
      </c>
      <c r="G7" s="14" t="str">
        <f t="shared" ref="G7:G75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38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180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75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172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159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186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157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157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153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157</v>
      </c>
      <c r="G15" s="14" t="str">
        <f t="shared" si="1"/>
        <v>Complete</v>
      </c>
      <c r="H15" s="1">
        <v>3220</v>
      </c>
      <c r="I15" s="1">
        <f t="shared" ref="I15:I75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154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157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139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139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133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139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139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139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108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111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108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106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108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93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663.75</v>
      </c>
      <c r="N29" s="17">
        <f t="shared" si="4"/>
        <v>663.75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93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89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87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93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76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4851</v>
      </c>
      <c r="N34" s="17">
        <f t="shared" si="4"/>
        <v>4851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76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72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76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76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76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ref="L39:L70" si="6">I39*K39</f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62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6"/>
        <v>0</v>
      </c>
      <c r="M40" s="19">
        <v>4638</v>
      </c>
      <c r="N40" s="17">
        <f t="shared" si="4"/>
        <v>4638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62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6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">
        <f t="shared" si="0"/>
        <v>54</v>
      </c>
      <c r="G42" s="3" t="str">
        <f t="shared" si="1"/>
        <v>Complete</v>
      </c>
      <c r="H42" s="1">
        <v>6608</v>
      </c>
      <c r="I42" s="1">
        <f t="shared" si="5"/>
        <v>6608</v>
      </c>
      <c r="J42" s="1">
        <v>1</v>
      </c>
      <c r="K42" s="1">
        <v>1</v>
      </c>
      <c r="L42" s="1">
        <f t="shared" si="6"/>
        <v>6608</v>
      </c>
      <c r="M42" s="1">
        <v>9250</v>
      </c>
      <c r="N42" s="1">
        <f t="shared" si="4"/>
        <v>9250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62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6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62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6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62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1</v>
      </c>
      <c r="L45" s="17">
        <f t="shared" si="6"/>
        <v>0</v>
      </c>
      <c r="M45" s="19">
        <v>4449</v>
      </c>
      <c r="N45" s="17">
        <f t="shared" si="4"/>
        <v>4449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">
        <f t="shared" si="0"/>
        <v>37</v>
      </c>
      <c r="G46" s="1" t="str">
        <f t="shared" si="1"/>
        <v>Complete</v>
      </c>
      <c r="H46" s="1">
        <v>4352</v>
      </c>
      <c r="I46" s="1">
        <f t="shared" si="5"/>
        <v>4352</v>
      </c>
      <c r="J46" s="1">
        <v>1</v>
      </c>
      <c r="K46" s="1">
        <v>1</v>
      </c>
      <c r="L46" s="1">
        <f t="shared" si="6"/>
        <v>4352</v>
      </c>
      <c r="M46" s="1">
        <v>6078</v>
      </c>
      <c r="N46" s="1">
        <f t="shared" si="4"/>
        <v>6078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">
        <f t="shared" si="0"/>
        <v>24</v>
      </c>
      <c r="G47" s="1" t="str">
        <f t="shared" si="1"/>
        <v>Complete</v>
      </c>
      <c r="H47" s="1">
        <v>2200</v>
      </c>
      <c r="I47" s="1">
        <f t="shared" si="5"/>
        <v>2200</v>
      </c>
      <c r="J47" s="1">
        <v>1</v>
      </c>
      <c r="K47" s="1">
        <v>1</v>
      </c>
      <c r="L47" s="1">
        <f t="shared" si="6"/>
        <v>2200</v>
      </c>
      <c r="M47" s="1">
        <v>3188.5</v>
      </c>
      <c r="N47" s="1">
        <f t="shared" si="4"/>
        <v>3188.5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">
        <f t="shared" si="0"/>
        <v>37</v>
      </c>
      <c r="G48" s="1" t="str">
        <f t="shared" si="1"/>
        <v>Complete</v>
      </c>
      <c r="H48" s="1">
        <v>6000</v>
      </c>
      <c r="I48" s="1">
        <f t="shared" si="5"/>
        <v>6000</v>
      </c>
      <c r="J48" s="1">
        <v>1</v>
      </c>
      <c r="K48" s="1">
        <v>1</v>
      </c>
      <c r="L48" s="1">
        <f t="shared" si="6"/>
        <v>6000</v>
      </c>
      <c r="M48" s="1">
        <v>5635.52</v>
      </c>
      <c r="N48" s="1">
        <f t="shared" si="4"/>
        <v>5635.52</v>
      </c>
    </row>
    <row r="49" spans="2:16" x14ac:dyDescent="0.25">
      <c r="B49" s="1" t="s">
        <v>68</v>
      </c>
      <c r="C49" s="26">
        <v>44495.553472222222</v>
      </c>
      <c r="D49" s="1">
        <v>17.63</v>
      </c>
      <c r="E49" s="28">
        <v>44519.388194444444</v>
      </c>
      <c r="F49" s="1">
        <f t="shared" si="0"/>
        <v>37</v>
      </c>
      <c r="G49" s="1" t="str">
        <f t="shared" si="1"/>
        <v>Complete</v>
      </c>
      <c r="H49" s="1">
        <v>6000</v>
      </c>
      <c r="I49" s="1">
        <f t="shared" si="5"/>
        <v>6000</v>
      </c>
      <c r="J49" s="1">
        <v>1</v>
      </c>
      <c r="K49" s="1">
        <v>1</v>
      </c>
      <c r="L49" s="1">
        <f t="shared" si="6"/>
        <v>6000</v>
      </c>
      <c r="M49" s="1">
        <v>7811.1</v>
      </c>
      <c r="N49" s="1">
        <f t="shared" si="4"/>
        <v>7811.1</v>
      </c>
    </row>
    <row r="50" spans="2:16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">
        <f t="shared" si="0"/>
        <v>33</v>
      </c>
      <c r="G50" s="1" t="str">
        <f t="shared" si="1"/>
        <v>Complete</v>
      </c>
      <c r="H50" s="1">
        <v>2352</v>
      </c>
      <c r="I50" s="1">
        <f t="shared" si="5"/>
        <v>2352</v>
      </c>
      <c r="J50" s="1">
        <v>1</v>
      </c>
      <c r="K50" s="1">
        <v>1</v>
      </c>
      <c r="L50" s="1">
        <f t="shared" si="6"/>
        <v>2352</v>
      </c>
      <c r="M50" s="1">
        <v>2535</v>
      </c>
      <c r="N50" s="1">
        <f t="shared" si="4"/>
        <v>2535</v>
      </c>
    </row>
    <row r="51" spans="2:16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">
        <f t="shared" si="0"/>
        <v>37</v>
      </c>
      <c r="G51" s="1" t="str">
        <f t="shared" si="1"/>
        <v>Complete</v>
      </c>
      <c r="H51" s="1">
        <v>2352</v>
      </c>
      <c r="I51" s="1">
        <f t="shared" si="5"/>
        <v>2352</v>
      </c>
      <c r="J51" s="1">
        <v>1</v>
      </c>
      <c r="K51" s="1">
        <v>1</v>
      </c>
      <c r="L51" s="1">
        <f t="shared" si="6"/>
        <v>2352</v>
      </c>
      <c r="M51" s="1">
        <v>2636.4</v>
      </c>
      <c r="N51" s="1">
        <f t="shared" si="4"/>
        <v>2636.4</v>
      </c>
    </row>
    <row r="52" spans="2:16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19</v>
      </c>
      <c r="G52" s="18" t="str">
        <f t="shared" si="1"/>
        <v>Complete</v>
      </c>
      <c r="H52" s="17">
        <v>0</v>
      </c>
      <c r="I52" s="17">
        <f t="shared" si="5"/>
        <v>0</v>
      </c>
      <c r="J52" s="17">
        <v>1</v>
      </c>
      <c r="K52" s="17">
        <v>1</v>
      </c>
      <c r="L52" s="17">
        <f t="shared" si="6"/>
        <v>0</v>
      </c>
      <c r="M52" s="19">
        <v>40</v>
      </c>
      <c r="N52" s="17">
        <f t="shared" si="4"/>
        <v>40</v>
      </c>
    </row>
    <row r="53" spans="2:16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">
        <f t="shared" si="0"/>
        <v>19</v>
      </c>
      <c r="G53" s="1" t="str">
        <f t="shared" si="1"/>
        <v>Complete</v>
      </c>
      <c r="H53" s="1">
        <v>1968</v>
      </c>
      <c r="I53" s="1">
        <f t="shared" si="5"/>
        <v>1968</v>
      </c>
      <c r="J53" s="1">
        <v>1</v>
      </c>
      <c r="K53" s="1">
        <v>1</v>
      </c>
      <c r="L53" s="1">
        <f t="shared" si="6"/>
        <v>1968</v>
      </c>
      <c r="M53" s="1">
        <v>2565</v>
      </c>
      <c r="N53" s="1">
        <f t="shared" si="4"/>
        <v>2565</v>
      </c>
    </row>
    <row r="54" spans="2:16" x14ac:dyDescent="0.25">
      <c r="B54" s="1" t="s">
        <v>73</v>
      </c>
      <c r="C54" s="26">
        <v>44525.679861111108</v>
      </c>
      <c r="D54" s="1">
        <v>5.13</v>
      </c>
      <c r="E54" s="28">
        <v>44533.348611111112</v>
      </c>
      <c r="F54" s="1">
        <f t="shared" si="0"/>
        <v>15</v>
      </c>
      <c r="G54" s="1" t="str">
        <f t="shared" si="1"/>
        <v>Complete</v>
      </c>
      <c r="H54" s="1">
        <v>1968</v>
      </c>
      <c r="I54" s="1">
        <f t="shared" si="5"/>
        <v>1968</v>
      </c>
      <c r="J54" s="1">
        <v>1</v>
      </c>
      <c r="K54" s="1">
        <v>1</v>
      </c>
      <c r="L54" s="1">
        <f t="shared" si="6"/>
        <v>1968</v>
      </c>
      <c r="M54" s="1">
        <v>2267.46</v>
      </c>
      <c r="N54" s="1">
        <f t="shared" si="4"/>
        <v>2267.46</v>
      </c>
    </row>
    <row r="55" spans="2:16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">
        <f t="shared" si="0"/>
        <v>19</v>
      </c>
      <c r="G55" s="1" t="str">
        <f t="shared" si="1"/>
        <v>Complete</v>
      </c>
      <c r="H55" s="1">
        <v>3600</v>
      </c>
      <c r="I55" s="1">
        <f t="shared" si="5"/>
        <v>3600</v>
      </c>
      <c r="J55" s="1">
        <v>1</v>
      </c>
      <c r="K55" s="1">
        <v>1</v>
      </c>
      <c r="L55" s="1">
        <f t="shared" si="6"/>
        <v>3600</v>
      </c>
      <c r="M55" s="1">
        <v>4428</v>
      </c>
      <c r="N55" s="1">
        <f t="shared" si="4"/>
        <v>4428</v>
      </c>
    </row>
    <row r="56" spans="2:16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">
        <f t="shared" si="0"/>
        <v>19</v>
      </c>
      <c r="G56" s="1" t="str">
        <f t="shared" si="1"/>
        <v>Complete</v>
      </c>
      <c r="H56" s="1">
        <v>3136</v>
      </c>
      <c r="I56" s="1">
        <f t="shared" si="5"/>
        <v>3136</v>
      </c>
      <c r="J56" s="1">
        <v>1</v>
      </c>
      <c r="K56" s="1">
        <v>1</v>
      </c>
      <c r="L56" s="1">
        <f t="shared" si="6"/>
        <v>3136</v>
      </c>
      <c r="M56" s="1">
        <v>3611.4</v>
      </c>
      <c r="N56" s="1">
        <f t="shared" si="4"/>
        <v>3611.4</v>
      </c>
    </row>
    <row r="57" spans="2:16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18">
        <f t="shared" si="0"/>
        <v>9</v>
      </c>
      <c r="G57" s="18" t="str">
        <f t="shared" si="1"/>
        <v>Complete</v>
      </c>
      <c r="H57" s="17">
        <v>0</v>
      </c>
      <c r="I57" s="17">
        <f t="shared" si="5"/>
        <v>0</v>
      </c>
      <c r="J57" s="17">
        <v>1</v>
      </c>
      <c r="K57" s="17">
        <v>1</v>
      </c>
      <c r="L57" s="17">
        <f t="shared" si="6"/>
        <v>0</v>
      </c>
      <c r="M57" s="19">
        <v>240</v>
      </c>
      <c r="N57" s="17">
        <f t="shared" si="4"/>
        <v>240</v>
      </c>
    </row>
    <row r="58" spans="2:16" x14ac:dyDescent="0.25">
      <c r="B58" s="1" t="s">
        <v>77</v>
      </c>
      <c r="C58" s="26">
        <v>44533.348611111112</v>
      </c>
      <c r="D58" s="1">
        <v>12.5</v>
      </c>
      <c r="E58" s="27">
        <v>44551.556944444441</v>
      </c>
      <c r="F58" s="1">
        <f t="shared" si="0"/>
        <v>9</v>
      </c>
      <c r="G58" s="1" t="str">
        <f t="shared" si="1"/>
        <v>Busy</v>
      </c>
      <c r="H58" s="1">
        <v>6000</v>
      </c>
      <c r="I58" s="1">
        <f t="shared" si="5"/>
        <v>6000</v>
      </c>
      <c r="J58" s="1">
        <v>1</v>
      </c>
      <c r="K58" s="1">
        <v>0.72</v>
      </c>
      <c r="L58" s="1">
        <f t="shared" si="6"/>
        <v>4320</v>
      </c>
      <c r="M58" s="1">
        <v>7500</v>
      </c>
      <c r="N58" s="1">
        <f t="shared" si="4"/>
        <v>5400</v>
      </c>
      <c r="P58" s="7"/>
    </row>
    <row r="59" spans="2:16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1">
        <f t="shared" si="0"/>
        <v>9</v>
      </c>
      <c r="G59" s="1" t="str">
        <f t="shared" si="1"/>
        <v>Complete</v>
      </c>
      <c r="H59" s="1">
        <v>4200</v>
      </c>
      <c r="I59" s="1">
        <f t="shared" si="5"/>
        <v>4200</v>
      </c>
      <c r="J59" s="1">
        <v>1</v>
      </c>
      <c r="K59" s="1">
        <v>1</v>
      </c>
      <c r="L59" s="1">
        <f t="shared" si="6"/>
        <v>4200</v>
      </c>
      <c r="M59" s="1">
        <v>4455</v>
      </c>
      <c r="N59" s="1">
        <f t="shared" si="4"/>
        <v>4455</v>
      </c>
      <c r="P59" s="7"/>
    </row>
    <row r="60" spans="2:16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1">
        <f t="shared" si="0"/>
        <v>1</v>
      </c>
      <c r="G60" s="1" t="str">
        <f t="shared" si="1"/>
        <v>Busy</v>
      </c>
      <c r="H60" s="1">
        <v>3000</v>
      </c>
      <c r="I60" s="1">
        <f t="shared" si="5"/>
        <v>3000</v>
      </c>
      <c r="J60" s="1">
        <v>1</v>
      </c>
      <c r="K60" s="1">
        <v>0.21</v>
      </c>
      <c r="L60" s="1">
        <f t="shared" si="6"/>
        <v>630</v>
      </c>
      <c r="M60" s="1">
        <v>2636</v>
      </c>
      <c r="N60" s="1">
        <f t="shared" si="4"/>
        <v>553.55999999999995</v>
      </c>
    </row>
    <row r="61" spans="2:16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1">
        <f t="shared" si="0"/>
        <v>9</v>
      </c>
      <c r="G61" s="1" t="str">
        <f t="shared" si="1"/>
        <v>Complete</v>
      </c>
      <c r="H61" s="1">
        <v>2400</v>
      </c>
      <c r="I61" s="1">
        <f t="shared" si="5"/>
        <v>2400</v>
      </c>
      <c r="J61" s="1">
        <v>1</v>
      </c>
      <c r="K61" s="1">
        <v>1</v>
      </c>
      <c r="L61" s="1">
        <f t="shared" si="6"/>
        <v>2400</v>
      </c>
      <c r="M61" s="1">
        <v>3646.5</v>
      </c>
      <c r="N61" s="1">
        <f t="shared" si="4"/>
        <v>3646.5</v>
      </c>
      <c r="P61" s="7"/>
    </row>
    <row r="62" spans="2:16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1">
        <f t="shared" si="0"/>
        <v>9</v>
      </c>
      <c r="G62" s="1" t="str">
        <f t="shared" si="1"/>
        <v>Complete</v>
      </c>
      <c r="H62" s="1">
        <v>3920</v>
      </c>
      <c r="I62" s="1">
        <f t="shared" si="5"/>
        <v>3920</v>
      </c>
      <c r="J62" s="1">
        <v>1</v>
      </c>
      <c r="K62" s="1">
        <v>1</v>
      </c>
      <c r="L62" s="1">
        <f t="shared" si="6"/>
        <v>3920</v>
      </c>
      <c r="M62" s="1">
        <v>4391.3999999999996</v>
      </c>
      <c r="N62" s="1">
        <f t="shared" si="4"/>
        <v>4391.3999999999996</v>
      </c>
      <c r="P62" s="7"/>
    </row>
    <row r="63" spans="2:16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0"/>
        <v>-5</v>
      </c>
      <c r="G63" s="18" t="str">
        <f t="shared" si="1"/>
        <v>Busy</v>
      </c>
      <c r="H63" s="17">
        <v>0</v>
      </c>
      <c r="I63" s="17">
        <f t="shared" si="5"/>
        <v>0</v>
      </c>
      <c r="J63" s="17">
        <v>1</v>
      </c>
      <c r="K63" s="17">
        <v>0</v>
      </c>
      <c r="L63" s="17">
        <f t="shared" si="6"/>
        <v>0</v>
      </c>
      <c r="M63" s="19">
        <v>40</v>
      </c>
      <c r="N63" s="17">
        <f t="shared" si="4"/>
        <v>0</v>
      </c>
    </row>
    <row r="64" spans="2:16" x14ac:dyDescent="0.25">
      <c r="B64" s="1" t="s">
        <v>83</v>
      </c>
      <c r="C64" s="26">
        <v>44551.556944444441</v>
      </c>
      <c r="D64" s="1">
        <v>6.06</v>
      </c>
      <c r="E64" s="26">
        <v>44559.576388888891</v>
      </c>
      <c r="F64" s="18">
        <f t="shared" si="0"/>
        <v>-5</v>
      </c>
      <c r="G64" s="1" t="str">
        <f t="shared" si="1"/>
        <v>Busy</v>
      </c>
      <c r="H64" s="1">
        <v>6000</v>
      </c>
      <c r="I64" s="1">
        <f t="shared" si="5"/>
        <v>6000</v>
      </c>
      <c r="J64" s="1">
        <v>1</v>
      </c>
      <c r="K64" s="1">
        <v>0</v>
      </c>
      <c r="L64" s="1">
        <f t="shared" si="6"/>
        <v>0</v>
      </c>
      <c r="M64" s="1">
        <v>6908.4</v>
      </c>
      <c r="N64" s="1">
        <f t="shared" si="4"/>
        <v>0</v>
      </c>
      <c r="P64" s="7"/>
    </row>
    <row r="65" spans="2:18" x14ac:dyDescent="0.25">
      <c r="B65" s="1" t="s">
        <v>84</v>
      </c>
      <c r="C65" s="26">
        <v>44551.556944444441</v>
      </c>
      <c r="D65" s="1">
        <v>11.13</v>
      </c>
      <c r="E65" s="26">
        <v>44566.6</v>
      </c>
      <c r="F65" s="18">
        <f t="shared" si="0"/>
        <v>-5</v>
      </c>
      <c r="G65" s="1" t="str">
        <f t="shared" si="1"/>
        <v>Busy</v>
      </c>
      <c r="H65" s="1">
        <v>3400</v>
      </c>
      <c r="I65" s="1">
        <f t="shared" si="5"/>
        <v>3400</v>
      </c>
      <c r="J65" s="1">
        <v>1</v>
      </c>
      <c r="K65" s="1">
        <v>0</v>
      </c>
      <c r="L65" s="1">
        <f t="shared" si="6"/>
        <v>0</v>
      </c>
      <c r="M65" s="1">
        <v>4919.46</v>
      </c>
      <c r="N65" s="1">
        <f t="shared" si="4"/>
        <v>0</v>
      </c>
      <c r="P65" s="7"/>
    </row>
    <row r="66" spans="2:18" x14ac:dyDescent="0.25">
      <c r="B66" s="1" t="s">
        <v>85</v>
      </c>
      <c r="C66" s="26">
        <v>44566.6</v>
      </c>
      <c r="D66" s="1">
        <v>3.31</v>
      </c>
      <c r="E66" s="26">
        <v>44571.703472222223</v>
      </c>
      <c r="F66" s="18">
        <f t="shared" si="0"/>
        <v>-16</v>
      </c>
      <c r="G66" s="1" t="str">
        <f t="shared" si="1"/>
        <v>Busy</v>
      </c>
      <c r="H66" s="1">
        <v>2000</v>
      </c>
      <c r="I66" s="1">
        <f t="shared" si="5"/>
        <v>2000</v>
      </c>
      <c r="J66" s="1">
        <v>1</v>
      </c>
      <c r="K66" s="1">
        <v>0</v>
      </c>
      <c r="L66" s="1">
        <f t="shared" si="6"/>
        <v>0</v>
      </c>
      <c r="M66" s="1">
        <v>3250.42</v>
      </c>
      <c r="N66" s="1">
        <f t="shared" si="4"/>
        <v>0</v>
      </c>
      <c r="P66" s="7"/>
    </row>
    <row r="67" spans="2:18" x14ac:dyDescent="0.25">
      <c r="B67" s="1" t="s">
        <v>86</v>
      </c>
      <c r="C67" s="26">
        <v>44571.703472222223</v>
      </c>
      <c r="D67" s="1">
        <v>5.13</v>
      </c>
      <c r="E67" s="26">
        <v>44579.371527777781</v>
      </c>
      <c r="F67" s="18">
        <f t="shared" si="0"/>
        <v>-19</v>
      </c>
      <c r="G67" s="1" t="str">
        <f t="shared" si="1"/>
        <v>Busy</v>
      </c>
      <c r="H67" s="1">
        <v>3200</v>
      </c>
      <c r="I67" s="1">
        <f t="shared" si="5"/>
        <v>3200</v>
      </c>
      <c r="J67" s="1">
        <v>1</v>
      </c>
      <c r="K67" s="1">
        <v>0</v>
      </c>
      <c r="L67" s="1">
        <f t="shared" si="6"/>
        <v>0</v>
      </c>
      <c r="M67" s="1">
        <v>5037.66</v>
      </c>
      <c r="N67" s="1">
        <f t="shared" si="4"/>
        <v>0</v>
      </c>
      <c r="P67" s="7"/>
    </row>
    <row r="68" spans="2:18" x14ac:dyDescent="0.25">
      <c r="B68" s="1" t="s">
        <v>87</v>
      </c>
      <c r="C68" s="26">
        <v>44551.556944444441</v>
      </c>
      <c r="D68" s="1">
        <v>14.75</v>
      </c>
      <c r="E68" s="26">
        <v>44572.431944444441</v>
      </c>
      <c r="F68" s="18">
        <f t="shared" si="0"/>
        <v>-5</v>
      </c>
      <c r="G68" s="1" t="str">
        <f t="shared" si="1"/>
        <v>Busy</v>
      </c>
      <c r="H68" s="1">
        <v>5720</v>
      </c>
      <c r="I68" s="1">
        <f t="shared" si="5"/>
        <v>5720</v>
      </c>
      <c r="J68" s="1">
        <v>1</v>
      </c>
      <c r="K68" s="1">
        <v>0</v>
      </c>
      <c r="L68" s="1">
        <f t="shared" si="6"/>
        <v>0</v>
      </c>
      <c r="M68" s="1">
        <v>11505</v>
      </c>
      <c r="N68" s="1">
        <f t="shared" si="4"/>
        <v>0</v>
      </c>
      <c r="P68" s="7"/>
    </row>
    <row r="69" spans="2:18" x14ac:dyDescent="0.25">
      <c r="B69" s="17" t="s">
        <v>88</v>
      </c>
      <c r="C69" s="26">
        <v>44579.371527777781</v>
      </c>
      <c r="D69" s="17">
        <v>0</v>
      </c>
      <c r="E69" s="26">
        <v>44579.371527777781</v>
      </c>
      <c r="F69" s="29">
        <f t="shared" si="0"/>
        <v>-25</v>
      </c>
      <c r="G69" s="18" t="str">
        <f t="shared" si="1"/>
        <v>Busy</v>
      </c>
      <c r="H69" s="17">
        <v>0</v>
      </c>
      <c r="I69" s="17">
        <f t="shared" si="5"/>
        <v>0</v>
      </c>
      <c r="J69" s="17">
        <v>0</v>
      </c>
      <c r="K69" s="17">
        <v>0</v>
      </c>
      <c r="L69" s="17">
        <f t="shared" si="6"/>
        <v>0</v>
      </c>
      <c r="M69" s="19">
        <v>40</v>
      </c>
      <c r="N69" s="17">
        <f t="shared" si="4"/>
        <v>0</v>
      </c>
    </row>
    <row r="70" spans="2:18" x14ac:dyDescent="0.25">
      <c r="B70" s="1" t="s">
        <v>89</v>
      </c>
      <c r="C70" s="26">
        <v>44579.371527777781</v>
      </c>
      <c r="D70" s="1">
        <v>1.31</v>
      </c>
      <c r="E70" s="26">
        <v>44580.474999999999</v>
      </c>
      <c r="F70" s="29">
        <f t="shared" si="0"/>
        <v>-25</v>
      </c>
      <c r="G70" s="1" t="str">
        <f t="shared" si="1"/>
        <v>Busy</v>
      </c>
      <c r="H70" s="1">
        <v>800</v>
      </c>
      <c r="I70" s="1">
        <f t="shared" si="5"/>
        <v>800</v>
      </c>
      <c r="J70" s="1">
        <f>ROUND(Q70/R70,4)</f>
        <v>1</v>
      </c>
      <c r="K70" s="1">
        <v>0</v>
      </c>
      <c r="L70" s="1">
        <f t="shared" si="6"/>
        <v>0</v>
      </c>
      <c r="M70" s="1">
        <v>1286.42</v>
      </c>
      <c r="N70" s="1">
        <f t="shared" si="4"/>
        <v>0</v>
      </c>
      <c r="P70" s="7">
        <v>44544</v>
      </c>
      <c r="Q70" s="1">
        <f>NETWORKDAYS(P70,$D$3)</f>
        <v>2</v>
      </c>
      <c r="R70" s="1">
        <v>2</v>
      </c>
    </row>
    <row r="71" spans="2:18" x14ac:dyDescent="0.25">
      <c r="B71" s="1" t="s">
        <v>90</v>
      </c>
      <c r="C71" s="26">
        <v>44580.474999999999</v>
      </c>
      <c r="D71" s="1">
        <v>3.19</v>
      </c>
      <c r="E71" s="26">
        <v>44585.579861111109</v>
      </c>
      <c r="F71" s="29">
        <f t="shared" si="0"/>
        <v>-26</v>
      </c>
      <c r="G71" s="1" t="str">
        <f t="shared" si="1"/>
        <v>Busy</v>
      </c>
      <c r="H71" s="1">
        <v>2000</v>
      </c>
      <c r="I71" s="1">
        <f t="shared" si="5"/>
        <v>0</v>
      </c>
      <c r="J71" s="1">
        <v>0</v>
      </c>
      <c r="K71" s="1">
        <v>0</v>
      </c>
      <c r="L71" s="1">
        <f t="shared" ref="L71:L76" si="7">I71*K71</f>
        <v>0</v>
      </c>
      <c r="M71" s="1">
        <v>3132.58</v>
      </c>
      <c r="N71" s="1">
        <f t="shared" si="4"/>
        <v>0</v>
      </c>
    </row>
    <row r="72" spans="2:18" x14ac:dyDescent="0.25">
      <c r="B72" s="1" t="s">
        <v>91</v>
      </c>
      <c r="C72" s="26">
        <v>44585.579861111109</v>
      </c>
      <c r="D72" s="1">
        <v>2.44</v>
      </c>
      <c r="E72" s="26">
        <v>44588.351388888892</v>
      </c>
      <c r="F72" s="29">
        <f t="shared" si="0"/>
        <v>-29</v>
      </c>
      <c r="G72" s="1" t="str">
        <f t="shared" si="1"/>
        <v>Busy</v>
      </c>
      <c r="H72" s="1">
        <v>1600</v>
      </c>
      <c r="I72" s="1">
        <f t="shared" si="5"/>
        <v>0</v>
      </c>
      <c r="J72" s="1">
        <v>0</v>
      </c>
      <c r="K72" s="1">
        <v>0</v>
      </c>
      <c r="L72" s="1">
        <f t="shared" si="7"/>
        <v>0</v>
      </c>
      <c r="M72" s="1">
        <v>2396.08</v>
      </c>
      <c r="N72" s="1">
        <f t="shared" si="4"/>
        <v>0</v>
      </c>
    </row>
    <row r="73" spans="2:18" x14ac:dyDescent="0.25">
      <c r="B73" s="1" t="s">
        <v>92</v>
      </c>
      <c r="C73" s="26">
        <v>44588.351388888892</v>
      </c>
      <c r="D73" s="1">
        <v>2</v>
      </c>
      <c r="E73" s="26">
        <v>44592.351388888892</v>
      </c>
      <c r="F73" s="29">
        <f t="shared" si="0"/>
        <v>-32</v>
      </c>
      <c r="G73" s="1" t="str">
        <f t="shared" si="1"/>
        <v>Busy</v>
      </c>
      <c r="H73" s="1">
        <v>1200</v>
      </c>
      <c r="I73" s="1">
        <f t="shared" si="5"/>
        <v>0</v>
      </c>
      <c r="J73" s="1">
        <v>0</v>
      </c>
      <c r="K73" s="1">
        <v>0</v>
      </c>
      <c r="L73" s="1">
        <f t="shared" si="7"/>
        <v>0</v>
      </c>
      <c r="M73" s="1">
        <v>1964</v>
      </c>
      <c r="N73" s="1">
        <f t="shared" si="4"/>
        <v>0</v>
      </c>
    </row>
    <row r="74" spans="2:18" x14ac:dyDescent="0.25">
      <c r="B74" s="1" t="s">
        <v>93</v>
      </c>
      <c r="C74" s="26">
        <v>44594.498611111114</v>
      </c>
      <c r="D74" s="1">
        <v>3.38</v>
      </c>
      <c r="E74" s="26">
        <v>44599.666666666664</v>
      </c>
      <c r="F74" s="29">
        <f t="shared" si="0"/>
        <v>-36</v>
      </c>
      <c r="G74" s="1" t="str">
        <f t="shared" si="1"/>
        <v>Busy</v>
      </c>
      <c r="H74" s="1">
        <v>1512</v>
      </c>
      <c r="I74" s="1">
        <f t="shared" si="5"/>
        <v>0</v>
      </c>
      <c r="J74" s="1">
        <v>0</v>
      </c>
      <c r="K74" s="1">
        <v>0</v>
      </c>
      <c r="L74" s="1">
        <f t="shared" si="7"/>
        <v>0</v>
      </c>
      <c r="M74" s="1">
        <v>2636.4</v>
      </c>
      <c r="N74" s="1">
        <f t="shared" si="4"/>
        <v>0</v>
      </c>
    </row>
    <row r="75" spans="2:18" x14ac:dyDescent="0.25">
      <c r="B75" s="1" t="s">
        <v>94</v>
      </c>
      <c r="C75" s="26">
        <v>44579.371527777781</v>
      </c>
      <c r="D75" s="1">
        <v>11.38</v>
      </c>
      <c r="E75" s="26">
        <v>44594.498611111114</v>
      </c>
      <c r="F75" s="29">
        <f t="shared" si="0"/>
        <v>-25</v>
      </c>
      <c r="G75" s="1" t="str">
        <f t="shared" si="1"/>
        <v>Busy</v>
      </c>
      <c r="H75" s="1">
        <v>4400</v>
      </c>
      <c r="I75" s="1">
        <f t="shared" si="5"/>
        <v>880</v>
      </c>
      <c r="J75" s="1">
        <f>ROUND(Q75/R75,4)</f>
        <v>0.2</v>
      </c>
      <c r="K75" s="1">
        <v>0</v>
      </c>
      <c r="L75" s="1">
        <f t="shared" si="7"/>
        <v>0</v>
      </c>
      <c r="M75" s="1">
        <v>8876.4</v>
      </c>
      <c r="N75" s="1">
        <f t="shared" si="4"/>
        <v>0</v>
      </c>
      <c r="P75" s="7">
        <v>44544</v>
      </c>
      <c r="Q75" s="1">
        <f>NETWORKDAYS(P75,$D$3)</f>
        <v>2</v>
      </c>
      <c r="R75" s="1">
        <v>10</v>
      </c>
    </row>
    <row r="76" spans="2:18" x14ac:dyDescent="0.25">
      <c r="B76" s="17" t="s">
        <v>95</v>
      </c>
      <c r="C76" s="26">
        <v>44599.666666666664</v>
      </c>
      <c r="D76" s="17">
        <v>0</v>
      </c>
      <c r="E76" s="26">
        <v>44599.666666666664</v>
      </c>
      <c r="F76" s="29">
        <f t="shared" ref="F76" si="8">NETWORKDAYS(C76,$D$3)</f>
        <v>-39</v>
      </c>
      <c r="G76" s="18" t="str">
        <f t="shared" ref="G76" si="9">IF(F76&gt;D76,"Complete","Busy")</f>
        <v>Busy</v>
      </c>
      <c r="H76" s="17">
        <v>0</v>
      </c>
      <c r="I76" s="17">
        <f t="shared" ref="I76" si="10">J76*H76</f>
        <v>0</v>
      </c>
      <c r="J76" s="17">
        <v>0</v>
      </c>
      <c r="K76" s="17">
        <v>0</v>
      </c>
      <c r="L76" s="17">
        <f t="shared" si="7"/>
        <v>0</v>
      </c>
      <c r="M76" s="19">
        <v>0</v>
      </c>
      <c r="N76" s="17">
        <f t="shared" ref="N76" si="11">M76*K76</f>
        <v>0</v>
      </c>
    </row>
    <row r="78" spans="2:18" x14ac:dyDescent="0.25">
      <c r="B78" s="20" t="s">
        <v>43</v>
      </c>
      <c r="C78" s="20"/>
      <c r="D78" s="20"/>
      <c r="E78" s="21"/>
      <c r="F78" s="21"/>
      <c r="G78" s="21"/>
      <c r="H78" s="20"/>
      <c r="I78" s="20">
        <f>SUM(I7:I76)</f>
        <v>286240</v>
      </c>
      <c r="J78" s="20"/>
      <c r="K78" s="20"/>
      <c r="L78" s="20">
        <f>SUM(L7:L76)</f>
        <v>260190</v>
      </c>
      <c r="M78" s="20"/>
      <c r="N78" s="20">
        <f>SUM(N7:N76)</f>
        <v>337882.65000000014</v>
      </c>
    </row>
    <row r="81" spans="2:3" x14ac:dyDescent="0.25">
      <c r="B81" s="9" t="s">
        <v>44</v>
      </c>
      <c r="C81" s="1">
        <f>ROUND(L78/N78,4)</f>
        <v>0.77010000000000001</v>
      </c>
    </row>
    <row r="82" spans="2:3" x14ac:dyDescent="0.25">
      <c r="B82" s="9" t="s">
        <v>45</v>
      </c>
      <c r="C82" s="1">
        <f>ROUND(L78/I78,4)</f>
        <v>0.90900000000000003</v>
      </c>
    </row>
    <row r="83" spans="2:3" x14ac:dyDescent="0.25">
      <c r="B83" s="9" t="s">
        <v>46</v>
      </c>
      <c r="C83" s="1">
        <f>ROUND((296072-L78)/C81,4)</f>
        <v>46593.948799999998</v>
      </c>
    </row>
    <row r="84" spans="2:3" x14ac:dyDescent="0.25">
      <c r="B84" s="9" t="s">
        <v>47</v>
      </c>
      <c r="C84" s="1">
        <f>N78+C83</f>
        <v>384476.59880000015</v>
      </c>
    </row>
  </sheetData>
  <conditionalFormatting sqref="F79:G1048576 F5:G5 F1:G1 F77:G77">
    <cfRule type="top10" dxfId="99" priority="43" rank="1"/>
  </conditionalFormatting>
  <conditionalFormatting sqref="F1 F6 F79:F1048576 F77">
    <cfRule type="cellIs" dxfId="98" priority="42" operator="lessThan">
      <formula>0</formula>
    </cfRule>
  </conditionalFormatting>
  <conditionalFormatting sqref="F7:F16">
    <cfRule type="cellIs" dxfId="97" priority="41" operator="lessThan">
      <formula>0</formula>
    </cfRule>
  </conditionalFormatting>
  <conditionalFormatting sqref="F18">
    <cfRule type="cellIs" dxfId="96" priority="40" operator="lessThan">
      <formula>0</formula>
    </cfRule>
  </conditionalFormatting>
  <conditionalFormatting sqref="F24">
    <cfRule type="cellIs" dxfId="95" priority="39" operator="lessThan">
      <formula>0</formula>
    </cfRule>
  </conditionalFormatting>
  <conditionalFormatting sqref="G41:G44">
    <cfRule type="top10" dxfId="94" priority="44" rank="1"/>
  </conditionalFormatting>
  <conditionalFormatting sqref="F25">
    <cfRule type="cellIs" dxfId="93" priority="38" operator="lessThan">
      <formula>0</formula>
    </cfRule>
  </conditionalFormatting>
  <conditionalFormatting sqref="F26">
    <cfRule type="cellIs" dxfId="92" priority="37" operator="lessThan">
      <formula>0</formula>
    </cfRule>
  </conditionalFormatting>
  <conditionalFormatting sqref="F27">
    <cfRule type="cellIs" dxfId="91" priority="36" operator="lessThan">
      <formula>0</formula>
    </cfRule>
  </conditionalFormatting>
  <conditionalFormatting sqref="F28">
    <cfRule type="cellIs" dxfId="90" priority="35" operator="lessThan">
      <formula>0</formula>
    </cfRule>
  </conditionalFormatting>
  <conditionalFormatting sqref="F19:F23">
    <cfRule type="cellIs" dxfId="89" priority="34" operator="lessThan">
      <formula>0</formula>
    </cfRule>
  </conditionalFormatting>
  <conditionalFormatting sqref="F29">
    <cfRule type="cellIs" dxfId="88" priority="33" operator="lessThan">
      <formula>0</formula>
    </cfRule>
  </conditionalFormatting>
  <conditionalFormatting sqref="F30">
    <cfRule type="cellIs" dxfId="87" priority="32" operator="lessThan">
      <formula>0</formula>
    </cfRule>
  </conditionalFormatting>
  <conditionalFormatting sqref="F31">
    <cfRule type="cellIs" dxfId="86" priority="31" operator="lessThan">
      <formula>0</formula>
    </cfRule>
  </conditionalFormatting>
  <conditionalFormatting sqref="F32">
    <cfRule type="cellIs" dxfId="85" priority="30" operator="lessThan">
      <formula>0</formula>
    </cfRule>
  </conditionalFormatting>
  <conditionalFormatting sqref="F33">
    <cfRule type="cellIs" dxfId="84" priority="29" operator="lessThan">
      <formula>0</formula>
    </cfRule>
  </conditionalFormatting>
  <conditionalFormatting sqref="F34">
    <cfRule type="cellIs" dxfId="83" priority="28" operator="lessThan">
      <formula>0</formula>
    </cfRule>
  </conditionalFormatting>
  <conditionalFormatting sqref="F40">
    <cfRule type="cellIs" dxfId="82" priority="27" operator="lessThan">
      <formula>0</formula>
    </cfRule>
  </conditionalFormatting>
  <conditionalFormatting sqref="F45">
    <cfRule type="cellIs" dxfId="81" priority="26" operator="lessThan">
      <formula>0</formula>
    </cfRule>
  </conditionalFormatting>
  <conditionalFormatting sqref="F52">
    <cfRule type="cellIs" dxfId="80" priority="25" operator="lessThan">
      <formula>0</formula>
    </cfRule>
  </conditionalFormatting>
  <conditionalFormatting sqref="F78">
    <cfRule type="cellIs" dxfId="79" priority="23" operator="lessThan">
      <formula>0</formula>
    </cfRule>
  </conditionalFormatting>
  <conditionalFormatting sqref="F78:G78">
    <cfRule type="top10" dxfId="78" priority="24" rank="1"/>
  </conditionalFormatting>
  <conditionalFormatting sqref="F63">
    <cfRule type="cellIs" dxfId="77" priority="16" operator="lessThan">
      <formula>0</formula>
    </cfRule>
  </conditionalFormatting>
  <conditionalFormatting sqref="F64">
    <cfRule type="cellIs" dxfId="76" priority="15" operator="lessThan">
      <formula>0</formula>
    </cfRule>
  </conditionalFormatting>
  <conditionalFormatting sqref="F65">
    <cfRule type="cellIs" dxfId="75" priority="14" operator="lessThan">
      <formula>0</formula>
    </cfRule>
  </conditionalFormatting>
  <conditionalFormatting sqref="F66">
    <cfRule type="cellIs" dxfId="74" priority="13" operator="lessThan">
      <formula>0</formula>
    </cfRule>
  </conditionalFormatting>
  <conditionalFormatting sqref="F67">
    <cfRule type="cellIs" dxfId="73" priority="12" operator="lessThan">
      <formula>0</formula>
    </cfRule>
  </conditionalFormatting>
  <conditionalFormatting sqref="F68">
    <cfRule type="cellIs" dxfId="72" priority="11" operator="lessThan">
      <formula>0</formula>
    </cfRule>
  </conditionalFormatting>
  <conditionalFormatting sqref="F69">
    <cfRule type="cellIs" dxfId="71" priority="10" operator="lessThan">
      <formula>0</formula>
    </cfRule>
  </conditionalFormatting>
  <conditionalFormatting sqref="F57">
    <cfRule type="cellIs" dxfId="70" priority="9" operator="lessThan">
      <formula>0</formula>
    </cfRule>
  </conditionalFormatting>
  <conditionalFormatting sqref="F76">
    <cfRule type="cellIs" dxfId="69" priority="7" operator="lessThan">
      <formula>0</formula>
    </cfRule>
  </conditionalFormatting>
  <conditionalFormatting sqref="F70">
    <cfRule type="cellIs" dxfId="68" priority="6" operator="lessThan">
      <formula>0</formula>
    </cfRule>
  </conditionalFormatting>
  <conditionalFormatting sqref="F71">
    <cfRule type="cellIs" dxfId="67" priority="5" operator="lessThan">
      <formula>0</formula>
    </cfRule>
  </conditionalFormatting>
  <conditionalFormatting sqref="F72">
    <cfRule type="cellIs" dxfId="66" priority="4" operator="lessThan">
      <formula>0</formula>
    </cfRule>
  </conditionalFormatting>
  <conditionalFormatting sqref="F73">
    <cfRule type="cellIs" dxfId="65" priority="3" operator="lessThan">
      <formula>0</formula>
    </cfRule>
  </conditionalFormatting>
  <conditionalFormatting sqref="F74">
    <cfRule type="cellIs" dxfId="64" priority="2" operator="lessThan">
      <formula>0</formula>
    </cfRule>
  </conditionalFormatting>
  <conditionalFormatting sqref="F75">
    <cfRule type="cellIs" dxfId="63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461CC-67F3-43C6-B4DD-187EDAB50E96}">
  <dimension ref="A1:R84"/>
  <sheetViews>
    <sheetView topLeftCell="A64" workbookViewId="0">
      <selection activeCell="C84" sqref="C84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100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WORKDAY(E67,-4)</f>
        <v>44573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75" si="0">NETWORKDAYS(C7,$D$3)</f>
        <v>206</v>
      </c>
      <c r="G7" s="14" t="str">
        <f t="shared" ref="G7:G75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70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200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75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192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179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206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177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177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173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177</v>
      </c>
      <c r="G15" s="14" t="str">
        <f t="shared" si="1"/>
        <v>Complete</v>
      </c>
      <c r="H15" s="1">
        <v>3220</v>
      </c>
      <c r="I15" s="1">
        <f t="shared" ref="I15:I76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174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177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159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159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153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159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159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159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128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131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128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126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128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113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663.75</v>
      </c>
      <c r="N29" s="17">
        <f t="shared" si="4"/>
        <v>663.75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113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109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107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113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96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4851</v>
      </c>
      <c r="N34" s="17">
        <f t="shared" si="4"/>
        <v>4851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96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92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96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96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96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si="3"/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82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3"/>
        <v>0</v>
      </c>
      <c r="M40" s="19">
        <v>4638</v>
      </c>
      <c r="N40" s="17">
        <f t="shared" si="4"/>
        <v>4638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82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3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">
        <f t="shared" si="0"/>
        <v>74</v>
      </c>
      <c r="G42" s="3" t="str">
        <f t="shared" si="1"/>
        <v>Complete</v>
      </c>
      <c r="H42" s="1">
        <v>6608</v>
      </c>
      <c r="I42" s="1">
        <f t="shared" si="5"/>
        <v>6608</v>
      </c>
      <c r="J42" s="1">
        <v>1</v>
      </c>
      <c r="K42" s="1">
        <v>1</v>
      </c>
      <c r="L42" s="1">
        <f t="shared" si="3"/>
        <v>6608</v>
      </c>
      <c r="M42" s="1">
        <v>9250</v>
      </c>
      <c r="N42" s="1">
        <f t="shared" si="4"/>
        <v>9250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82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3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82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3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82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1</v>
      </c>
      <c r="L45" s="17">
        <f t="shared" si="3"/>
        <v>0</v>
      </c>
      <c r="M45" s="19">
        <v>4449</v>
      </c>
      <c r="N45" s="17">
        <f t="shared" si="4"/>
        <v>4449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">
        <f t="shared" si="0"/>
        <v>57</v>
      </c>
      <c r="G46" s="1" t="str">
        <f t="shared" si="1"/>
        <v>Complete</v>
      </c>
      <c r="H46" s="1">
        <v>4352</v>
      </c>
      <c r="I46" s="1">
        <f t="shared" si="5"/>
        <v>4352</v>
      </c>
      <c r="J46" s="1">
        <v>1</v>
      </c>
      <c r="K46" s="1">
        <v>1</v>
      </c>
      <c r="L46" s="1">
        <f t="shared" si="3"/>
        <v>4352</v>
      </c>
      <c r="M46" s="1">
        <v>6078</v>
      </c>
      <c r="N46" s="1">
        <f t="shared" si="4"/>
        <v>6078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">
        <f t="shared" si="0"/>
        <v>44</v>
      </c>
      <c r="G47" s="1" t="str">
        <f t="shared" si="1"/>
        <v>Complete</v>
      </c>
      <c r="H47" s="1">
        <v>2200</v>
      </c>
      <c r="I47" s="1">
        <f t="shared" si="5"/>
        <v>2200</v>
      </c>
      <c r="J47" s="1">
        <v>1</v>
      </c>
      <c r="K47" s="1">
        <v>1</v>
      </c>
      <c r="L47" s="1">
        <f t="shared" si="3"/>
        <v>2200</v>
      </c>
      <c r="M47" s="1">
        <v>3188.5</v>
      </c>
      <c r="N47" s="1">
        <f t="shared" si="4"/>
        <v>3188.5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">
        <f t="shared" si="0"/>
        <v>57</v>
      </c>
      <c r="G48" s="1" t="str">
        <f t="shared" si="1"/>
        <v>Complete</v>
      </c>
      <c r="H48" s="1">
        <v>6000</v>
      </c>
      <c r="I48" s="1">
        <f t="shared" si="5"/>
        <v>6000</v>
      </c>
      <c r="J48" s="1">
        <v>1</v>
      </c>
      <c r="K48" s="1">
        <v>1</v>
      </c>
      <c r="L48" s="1">
        <f t="shared" si="3"/>
        <v>6000</v>
      </c>
      <c r="M48" s="1">
        <v>5635.52</v>
      </c>
      <c r="N48" s="1">
        <f t="shared" si="4"/>
        <v>5635.52</v>
      </c>
    </row>
    <row r="49" spans="2:16" x14ac:dyDescent="0.25">
      <c r="B49" s="1" t="s">
        <v>68</v>
      </c>
      <c r="C49" s="26">
        <v>44495.553472222222</v>
      </c>
      <c r="D49" s="1">
        <v>17.63</v>
      </c>
      <c r="E49" s="28">
        <v>44519.388194444444</v>
      </c>
      <c r="F49" s="1">
        <f t="shared" si="0"/>
        <v>57</v>
      </c>
      <c r="G49" s="1" t="str">
        <f t="shared" si="1"/>
        <v>Complete</v>
      </c>
      <c r="H49" s="1">
        <v>6000</v>
      </c>
      <c r="I49" s="1">
        <f t="shared" si="5"/>
        <v>6000</v>
      </c>
      <c r="J49" s="1">
        <v>1</v>
      </c>
      <c r="K49" s="1">
        <v>1</v>
      </c>
      <c r="L49" s="1">
        <f t="shared" si="3"/>
        <v>6000</v>
      </c>
      <c r="M49" s="1">
        <v>7811.1</v>
      </c>
      <c r="N49" s="1">
        <f t="shared" si="4"/>
        <v>7811.1</v>
      </c>
    </row>
    <row r="50" spans="2:16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">
        <f t="shared" si="0"/>
        <v>53</v>
      </c>
      <c r="G50" s="1" t="str">
        <f t="shared" si="1"/>
        <v>Complete</v>
      </c>
      <c r="H50" s="1">
        <v>2352</v>
      </c>
      <c r="I50" s="1">
        <f t="shared" si="5"/>
        <v>2352</v>
      </c>
      <c r="J50" s="1">
        <v>1</v>
      </c>
      <c r="K50" s="1">
        <v>1</v>
      </c>
      <c r="L50" s="1">
        <f t="shared" si="3"/>
        <v>2352</v>
      </c>
      <c r="M50" s="1">
        <v>2535</v>
      </c>
      <c r="N50" s="1">
        <f t="shared" si="4"/>
        <v>2535</v>
      </c>
    </row>
    <row r="51" spans="2:16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">
        <f t="shared" si="0"/>
        <v>57</v>
      </c>
      <c r="G51" s="1" t="str">
        <f t="shared" si="1"/>
        <v>Complete</v>
      </c>
      <c r="H51" s="1">
        <v>2352</v>
      </c>
      <c r="I51" s="1">
        <f t="shared" si="5"/>
        <v>2352</v>
      </c>
      <c r="J51" s="1">
        <v>1</v>
      </c>
      <c r="K51" s="1">
        <v>1</v>
      </c>
      <c r="L51" s="1">
        <f t="shared" si="3"/>
        <v>2352</v>
      </c>
      <c r="M51" s="1">
        <v>2636.4</v>
      </c>
      <c r="N51" s="1">
        <f t="shared" si="4"/>
        <v>2636.4</v>
      </c>
    </row>
    <row r="52" spans="2:16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39</v>
      </c>
      <c r="G52" s="18" t="str">
        <f t="shared" si="1"/>
        <v>Complete</v>
      </c>
      <c r="H52" s="17">
        <v>0</v>
      </c>
      <c r="I52" s="17">
        <f t="shared" si="5"/>
        <v>0</v>
      </c>
      <c r="J52" s="17">
        <v>1</v>
      </c>
      <c r="K52" s="17">
        <v>1</v>
      </c>
      <c r="L52" s="17">
        <f t="shared" si="3"/>
        <v>0</v>
      </c>
      <c r="M52" s="19">
        <v>40</v>
      </c>
      <c r="N52" s="17">
        <f t="shared" si="4"/>
        <v>40</v>
      </c>
    </row>
    <row r="53" spans="2:16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">
        <f t="shared" si="0"/>
        <v>39</v>
      </c>
      <c r="G53" s="1" t="str">
        <f t="shared" si="1"/>
        <v>Complete</v>
      </c>
      <c r="H53" s="1">
        <v>1968</v>
      </c>
      <c r="I53" s="1">
        <f t="shared" si="5"/>
        <v>1968</v>
      </c>
      <c r="J53" s="1">
        <v>1</v>
      </c>
      <c r="K53" s="1">
        <v>1</v>
      </c>
      <c r="L53" s="1">
        <f t="shared" si="3"/>
        <v>1968</v>
      </c>
      <c r="M53" s="1">
        <v>2565</v>
      </c>
      <c r="N53" s="1">
        <f t="shared" si="4"/>
        <v>2565</v>
      </c>
    </row>
    <row r="54" spans="2:16" x14ac:dyDescent="0.25">
      <c r="B54" s="1" t="s">
        <v>73</v>
      </c>
      <c r="C54" s="26">
        <v>44525.679861111108</v>
      </c>
      <c r="D54" s="1">
        <v>5.13</v>
      </c>
      <c r="E54" s="28">
        <v>44533.348611111112</v>
      </c>
      <c r="F54" s="1">
        <f t="shared" si="0"/>
        <v>35</v>
      </c>
      <c r="G54" s="1" t="str">
        <f t="shared" si="1"/>
        <v>Complete</v>
      </c>
      <c r="H54" s="1">
        <v>1968</v>
      </c>
      <c r="I54" s="1">
        <f t="shared" si="5"/>
        <v>1968</v>
      </c>
      <c r="J54" s="1">
        <v>1</v>
      </c>
      <c r="K54" s="1">
        <v>1</v>
      </c>
      <c r="L54" s="1">
        <f t="shared" si="3"/>
        <v>1968</v>
      </c>
      <c r="M54" s="1">
        <v>2267.46</v>
      </c>
      <c r="N54" s="1">
        <f t="shared" si="4"/>
        <v>2267.46</v>
      </c>
    </row>
    <row r="55" spans="2:16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">
        <f t="shared" si="0"/>
        <v>39</v>
      </c>
      <c r="G55" s="1" t="str">
        <f t="shared" si="1"/>
        <v>Complete</v>
      </c>
      <c r="H55" s="1">
        <v>3600</v>
      </c>
      <c r="I55" s="1">
        <f t="shared" si="5"/>
        <v>3600</v>
      </c>
      <c r="J55" s="1">
        <v>1</v>
      </c>
      <c r="K55" s="1">
        <v>1</v>
      </c>
      <c r="L55" s="1">
        <f t="shared" si="3"/>
        <v>3600</v>
      </c>
      <c r="M55" s="1">
        <v>4428</v>
      </c>
      <c r="N55" s="1">
        <f t="shared" si="4"/>
        <v>4428</v>
      </c>
    </row>
    <row r="56" spans="2:16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">
        <f t="shared" si="0"/>
        <v>39</v>
      </c>
      <c r="G56" s="1" t="str">
        <f t="shared" si="1"/>
        <v>Complete</v>
      </c>
      <c r="H56" s="1">
        <v>3136</v>
      </c>
      <c r="I56" s="1">
        <f t="shared" si="5"/>
        <v>3136</v>
      </c>
      <c r="J56" s="1">
        <v>1</v>
      </c>
      <c r="K56" s="1">
        <v>1</v>
      </c>
      <c r="L56" s="1">
        <f t="shared" si="3"/>
        <v>3136</v>
      </c>
      <c r="M56" s="1">
        <v>3611.4</v>
      </c>
      <c r="N56" s="1">
        <f t="shared" si="4"/>
        <v>3611.4</v>
      </c>
    </row>
    <row r="57" spans="2:16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18">
        <f t="shared" si="0"/>
        <v>29</v>
      </c>
      <c r="G57" s="18" t="str">
        <f t="shared" si="1"/>
        <v>Complete</v>
      </c>
      <c r="H57" s="17">
        <v>0</v>
      </c>
      <c r="I57" s="17">
        <f t="shared" si="5"/>
        <v>0</v>
      </c>
      <c r="J57" s="17">
        <v>1</v>
      </c>
      <c r="K57" s="17">
        <v>1</v>
      </c>
      <c r="L57" s="17">
        <f t="shared" si="3"/>
        <v>0</v>
      </c>
      <c r="M57" s="19">
        <v>240</v>
      </c>
      <c r="N57" s="17">
        <f t="shared" si="4"/>
        <v>240</v>
      </c>
    </row>
    <row r="58" spans="2:16" x14ac:dyDescent="0.25">
      <c r="B58" s="1" t="s">
        <v>77</v>
      </c>
      <c r="C58" s="26">
        <v>44533.348611111112</v>
      </c>
      <c r="D58" s="1">
        <v>12.5</v>
      </c>
      <c r="E58" s="28">
        <v>44551.556944444441</v>
      </c>
      <c r="F58" s="1">
        <f t="shared" si="0"/>
        <v>29</v>
      </c>
      <c r="G58" s="1" t="str">
        <f t="shared" si="1"/>
        <v>Complete</v>
      </c>
      <c r="H58" s="1">
        <v>6000</v>
      </c>
      <c r="I58" s="1">
        <f t="shared" si="5"/>
        <v>6000</v>
      </c>
      <c r="J58" s="1">
        <v>1</v>
      </c>
      <c r="K58" s="1">
        <v>1</v>
      </c>
      <c r="L58" s="1">
        <f t="shared" si="3"/>
        <v>6000</v>
      </c>
      <c r="M58" s="1">
        <v>7500</v>
      </c>
      <c r="N58" s="1">
        <f t="shared" si="4"/>
        <v>7500</v>
      </c>
      <c r="P58" s="7"/>
    </row>
    <row r="59" spans="2:16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1">
        <f t="shared" si="0"/>
        <v>29</v>
      </c>
      <c r="G59" s="1" t="str">
        <f t="shared" si="1"/>
        <v>Complete</v>
      </c>
      <c r="H59" s="1">
        <v>4200</v>
      </c>
      <c r="I59" s="1">
        <f t="shared" si="5"/>
        <v>4200</v>
      </c>
      <c r="J59" s="1">
        <v>1</v>
      </c>
      <c r="K59" s="1">
        <v>1</v>
      </c>
      <c r="L59" s="1">
        <f t="shared" si="3"/>
        <v>4200</v>
      </c>
      <c r="M59" s="1">
        <v>4455</v>
      </c>
      <c r="N59" s="1">
        <f t="shared" si="4"/>
        <v>4455</v>
      </c>
      <c r="P59" s="7"/>
    </row>
    <row r="60" spans="2:16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1">
        <f t="shared" si="0"/>
        <v>21</v>
      </c>
      <c r="G60" s="1" t="str">
        <f t="shared" si="1"/>
        <v>Complete</v>
      </c>
      <c r="H60" s="1">
        <v>3000</v>
      </c>
      <c r="I60" s="1">
        <f t="shared" si="5"/>
        <v>3000</v>
      </c>
      <c r="J60" s="1">
        <v>1</v>
      </c>
      <c r="K60" s="1">
        <v>1</v>
      </c>
      <c r="L60" s="1">
        <f t="shared" si="3"/>
        <v>3000</v>
      </c>
      <c r="M60" s="1">
        <v>2636</v>
      </c>
      <c r="N60" s="1">
        <f t="shared" si="4"/>
        <v>2636</v>
      </c>
    </row>
    <row r="61" spans="2:16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1">
        <f t="shared" si="0"/>
        <v>29</v>
      </c>
      <c r="G61" s="1" t="str">
        <f t="shared" si="1"/>
        <v>Complete</v>
      </c>
      <c r="H61" s="1">
        <v>2400</v>
      </c>
      <c r="I61" s="1">
        <f t="shared" si="5"/>
        <v>2400</v>
      </c>
      <c r="J61" s="1">
        <v>1</v>
      </c>
      <c r="K61" s="1">
        <v>1</v>
      </c>
      <c r="L61" s="1">
        <f t="shared" si="3"/>
        <v>2400</v>
      </c>
      <c r="M61" s="1">
        <v>3646.5</v>
      </c>
      <c r="N61" s="1">
        <f t="shared" si="4"/>
        <v>3646.5</v>
      </c>
      <c r="P61" s="7"/>
    </row>
    <row r="62" spans="2:16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1">
        <f t="shared" si="0"/>
        <v>29</v>
      </c>
      <c r="G62" s="1" t="str">
        <f t="shared" si="1"/>
        <v>Complete</v>
      </c>
      <c r="H62" s="1">
        <v>3920</v>
      </c>
      <c r="I62" s="1">
        <f t="shared" si="5"/>
        <v>3920</v>
      </c>
      <c r="J62" s="1">
        <v>1</v>
      </c>
      <c r="K62" s="1">
        <v>1</v>
      </c>
      <c r="L62" s="1">
        <f t="shared" si="3"/>
        <v>3920</v>
      </c>
      <c r="M62" s="1">
        <v>4391.3999999999996</v>
      </c>
      <c r="N62" s="1">
        <f t="shared" si="4"/>
        <v>4391.3999999999996</v>
      </c>
      <c r="P62" s="7"/>
    </row>
    <row r="63" spans="2:16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0"/>
        <v>17</v>
      </c>
      <c r="G63" s="18" t="str">
        <f t="shared" si="1"/>
        <v>Complete</v>
      </c>
      <c r="H63" s="17">
        <v>0</v>
      </c>
      <c r="I63" s="17">
        <f t="shared" si="5"/>
        <v>0</v>
      </c>
      <c r="J63" s="17">
        <v>1</v>
      </c>
      <c r="K63" s="17">
        <v>1</v>
      </c>
      <c r="L63" s="17">
        <f t="shared" si="3"/>
        <v>0</v>
      </c>
      <c r="M63" s="19">
        <v>40</v>
      </c>
      <c r="N63" s="17">
        <f t="shared" si="4"/>
        <v>40</v>
      </c>
    </row>
    <row r="64" spans="2:16" x14ac:dyDescent="0.25">
      <c r="B64" s="1" t="s">
        <v>83</v>
      </c>
      <c r="C64" s="26">
        <v>44551.556944444441</v>
      </c>
      <c r="D64" s="1">
        <v>6.06</v>
      </c>
      <c r="E64" s="26">
        <v>44559.576388888891</v>
      </c>
      <c r="F64" s="18">
        <f t="shared" si="0"/>
        <v>17</v>
      </c>
      <c r="G64" s="1" t="str">
        <f t="shared" si="1"/>
        <v>Complete</v>
      </c>
      <c r="H64" s="1">
        <v>6000</v>
      </c>
      <c r="I64" s="1">
        <f t="shared" si="5"/>
        <v>6000</v>
      </c>
      <c r="J64" s="1">
        <v>1</v>
      </c>
      <c r="K64" s="1">
        <v>1</v>
      </c>
      <c r="L64" s="1">
        <f t="shared" si="3"/>
        <v>6000</v>
      </c>
      <c r="M64" s="1">
        <v>6908.4</v>
      </c>
      <c r="N64" s="1">
        <f t="shared" si="4"/>
        <v>6908.4</v>
      </c>
      <c r="P64" s="7"/>
    </row>
    <row r="65" spans="2:16" x14ac:dyDescent="0.25">
      <c r="B65" s="1" t="s">
        <v>84</v>
      </c>
      <c r="C65" s="26">
        <v>44551.556944444441</v>
      </c>
      <c r="D65" s="1">
        <v>11.13</v>
      </c>
      <c r="E65" s="26">
        <v>44566.6</v>
      </c>
      <c r="F65" s="18">
        <f t="shared" si="0"/>
        <v>17</v>
      </c>
      <c r="G65" s="1" t="str">
        <f t="shared" si="1"/>
        <v>Complete</v>
      </c>
      <c r="H65" s="1">
        <v>3400</v>
      </c>
      <c r="I65" s="1">
        <f t="shared" si="5"/>
        <v>3400</v>
      </c>
      <c r="J65" s="1">
        <v>1</v>
      </c>
      <c r="K65" s="1">
        <v>1</v>
      </c>
      <c r="L65" s="1">
        <f t="shared" si="3"/>
        <v>3400</v>
      </c>
      <c r="M65" s="1">
        <v>4919.46</v>
      </c>
      <c r="N65" s="1">
        <f t="shared" si="4"/>
        <v>4919.46</v>
      </c>
      <c r="P65" s="7"/>
    </row>
    <row r="66" spans="2:16" x14ac:dyDescent="0.25">
      <c r="B66" s="1" t="s">
        <v>85</v>
      </c>
      <c r="C66" s="26">
        <v>44566.6</v>
      </c>
      <c r="D66" s="1">
        <v>3.31</v>
      </c>
      <c r="E66" s="26">
        <v>44571.703472222223</v>
      </c>
      <c r="F66" s="18">
        <f t="shared" si="0"/>
        <v>6</v>
      </c>
      <c r="G66" s="1" t="str">
        <f t="shared" si="1"/>
        <v>Complete</v>
      </c>
      <c r="H66" s="1">
        <v>2000</v>
      </c>
      <c r="I66" s="1">
        <f t="shared" si="5"/>
        <v>2000</v>
      </c>
      <c r="J66" s="1">
        <v>1</v>
      </c>
      <c r="K66" s="1">
        <v>1</v>
      </c>
      <c r="L66" s="1">
        <f t="shared" si="3"/>
        <v>2000</v>
      </c>
      <c r="M66" s="1">
        <v>3250.42</v>
      </c>
      <c r="N66" s="1">
        <f t="shared" si="4"/>
        <v>3250.42</v>
      </c>
      <c r="P66" s="7"/>
    </row>
    <row r="67" spans="2:16" x14ac:dyDescent="0.25">
      <c r="B67" s="1" t="s">
        <v>86</v>
      </c>
      <c r="C67" s="26">
        <v>44571.703472222223</v>
      </c>
      <c r="D67" s="1">
        <v>5.13</v>
      </c>
      <c r="E67" s="27">
        <v>44579.371527777781</v>
      </c>
      <c r="F67" s="18">
        <f t="shared" si="0"/>
        <v>3</v>
      </c>
      <c r="G67" s="1" t="str">
        <f t="shared" si="1"/>
        <v>Busy</v>
      </c>
      <c r="H67" s="1">
        <v>3200</v>
      </c>
      <c r="I67" s="1">
        <f t="shared" si="5"/>
        <v>3200</v>
      </c>
      <c r="J67" s="1">
        <v>1</v>
      </c>
      <c r="K67" s="1">
        <v>0.39</v>
      </c>
      <c r="L67" s="1">
        <f t="shared" si="3"/>
        <v>1248</v>
      </c>
      <c r="M67" s="1">
        <v>5037.66</v>
      </c>
      <c r="N67" s="1">
        <f t="shared" si="4"/>
        <v>1964.6874</v>
      </c>
      <c r="P67" s="7"/>
    </row>
    <row r="68" spans="2:16" x14ac:dyDescent="0.25">
      <c r="B68" s="1" t="s">
        <v>87</v>
      </c>
      <c r="C68" s="26">
        <v>44551.556944444441</v>
      </c>
      <c r="D68" s="1">
        <v>14.75</v>
      </c>
      <c r="E68" s="26">
        <v>44572.431944444441</v>
      </c>
      <c r="F68" s="18">
        <f t="shared" si="0"/>
        <v>17</v>
      </c>
      <c r="G68" s="1" t="str">
        <f t="shared" si="1"/>
        <v>Complete</v>
      </c>
      <c r="H68" s="1">
        <v>5720</v>
      </c>
      <c r="I68" s="1">
        <f t="shared" si="5"/>
        <v>5720</v>
      </c>
      <c r="J68" s="1">
        <v>1</v>
      </c>
      <c r="K68" s="1">
        <v>1</v>
      </c>
      <c r="L68" s="1">
        <f t="shared" si="3"/>
        <v>5720</v>
      </c>
      <c r="M68" s="1">
        <v>11505</v>
      </c>
      <c r="N68" s="1">
        <f t="shared" si="4"/>
        <v>11505</v>
      </c>
      <c r="P68" s="7"/>
    </row>
    <row r="69" spans="2:16" x14ac:dyDescent="0.25">
      <c r="B69" s="17" t="s">
        <v>88</v>
      </c>
      <c r="C69" s="26">
        <v>44579.371527777781</v>
      </c>
      <c r="D69" s="17">
        <v>0</v>
      </c>
      <c r="E69" s="26">
        <v>44579.371527777781</v>
      </c>
      <c r="F69" s="29">
        <f t="shared" si="0"/>
        <v>-5</v>
      </c>
      <c r="G69" s="18" t="str">
        <f t="shared" si="1"/>
        <v>Busy</v>
      </c>
      <c r="H69" s="17">
        <v>0</v>
      </c>
      <c r="I69" s="17">
        <f t="shared" si="5"/>
        <v>0</v>
      </c>
      <c r="J69" s="17">
        <v>1</v>
      </c>
      <c r="K69" s="17">
        <v>0</v>
      </c>
      <c r="L69" s="17">
        <f t="shared" si="3"/>
        <v>0</v>
      </c>
      <c r="M69" s="19">
        <v>40</v>
      </c>
      <c r="N69" s="17">
        <f t="shared" si="4"/>
        <v>0</v>
      </c>
    </row>
    <row r="70" spans="2:16" x14ac:dyDescent="0.25">
      <c r="B70" s="1" t="s">
        <v>89</v>
      </c>
      <c r="C70" s="26">
        <v>44579.371527777781</v>
      </c>
      <c r="D70" s="1">
        <v>1.31</v>
      </c>
      <c r="E70" s="26">
        <v>44580.474999999999</v>
      </c>
      <c r="F70" s="29">
        <f t="shared" si="0"/>
        <v>-5</v>
      </c>
      <c r="G70" s="1" t="str">
        <f t="shared" si="1"/>
        <v>Busy</v>
      </c>
      <c r="H70" s="1">
        <v>800</v>
      </c>
      <c r="I70" s="1">
        <f t="shared" si="5"/>
        <v>800</v>
      </c>
      <c r="J70" s="1">
        <v>1</v>
      </c>
      <c r="K70" s="1">
        <v>0</v>
      </c>
      <c r="L70" s="1">
        <f t="shared" si="3"/>
        <v>0</v>
      </c>
      <c r="M70" s="1">
        <v>1286.42</v>
      </c>
      <c r="N70" s="1">
        <f t="shared" si="4"/>
        <v>0</v>
      </c>
      <c r="P70" s="7"/>
    </row>
    <row r="71" spans="2:16" x14ac:dyDescent="0.25">
      <c r="B71" s="1" t="s">
        <v>90</v>
      </c>
      <c r="C71" s="26">
        <v>44580.474999999999</v>
      </c>
      <c r="D71" s="1">
        <v>3.19</v>
      </c>
      <c r="E71" s="26">
        <v>44585.579861111109</v>
      </c>
      <c r="F71" s="29">
        <f t="shared" si="0"/>
        <v>-6</v>
      </c>
      <c r="G71" s="1" t="str">
        <f t="shared" si="1"/>
        <v>Busy</v>
      </c>
      <c r="H71" s="1">
        <v>2000</v>
      </c>
      <c r="I71" s="1">
        <f t="shared" si="5"/>
        <v>2000</v>
      </c>
      <c r="J71" s="1">
        <v>1</v>
      </c>
      <c r="K71" s="1">
        <v>0</v>
      </c>
      <c r="L71" s="1">
        <f t="shared" ref="L71:L76" si="6">I71*K71</f>
        <v>0</v>
      </c>
      <c r="M71" s="1">
        <v>3132.58</v>
      </c>
      <c r="N71" s="1">
        <f t="shared" si="4"/>
        <v>0</v>
      </c>
    </row>
    <row r="72" spans="2:16" x14ac:dyDescent="0.25">
      <c r="B72" s="1" t="s">
        <v>91</v>
      </c>
      <c r="C72" s="26">
        <v>44585.579861111109</v>
      </c>
      <c r="D72" s="1">
        <v>2.44</v>
      </c>
      <c r="E72" s="26">
        <v>44588.351388888892</v>
      </c>
      <c r="F72" s="29">
        <f t="shared" si="0"/>
        <v>-9</v>
      </c>
      <c r="G72" s="1" t="str">
        <f t="shared" si="1"/>
        <v>Busy</v>
      </c>
      <c r="H72" s="1">
        <v>1600</v>
      </c>
      <c r="I72" s="1">
        <f t="shared" si="5"/>
        <v>1600</v>
      </c>
      <c r="J72" s="1">
        <v>1</v>
      </c>
      <c r="K72" s="1">
        <v>0</v>
      </c>
      <c r="L72" s="1">
        <f t="shared" si="6"/>
        <v>0</v>
      </c>
      <c r="M72" s="1">
        <v>2396.08</v>
      </c>
      <c r="N72" s="1">
        <f t="shared" si="4"/>
        <v>0</v>
      </c>
    </row>
    <row r="73" spans="2:16" x14ac:dyDescent="0.25">
      <c r="B73" s="1" t="s">
        <v>92</v>
      </c>
      <c r="C73" s="26">
        <v>44588.351388888892</v>
      </c>
      <c r="D73" s="1">
        <v>2</v>
      </c>
      <c r="E73" s="26">
        <v>44592.351388888892</v>
      </c>
      <c r="F73" s="29">
        <f t="shared" si="0"/>
        <v>-12</v>
      </c>
      <c r="G73" s="1" t="str">
        <f t="shared" si="1"/>
        <v>Busy</v>
      </c>
      <c r="H73" s="1">
        <v>1200</v>
      </c>
      <c r="I73" s="1">
        <f t="shared" si="5"/>
        <v>1200</v>
      </c>
      <c r="J73" s="1">
        <v>1</v>
      </c>
      <c r="K73" s="1">
        <v>0</v>
      </c>
      <c r="L73" s="1">
        <f t="shared" si="6"/>
        <v>0</v>
      </c>
      <c r="M73" s="1">
        <v>1964</v>
      </c>
      <c r="N73" s="1">
        <f t="shared" si="4"/>
        <v>0</v>
      </c>
    </row>
    <row r="74" spans="2:16" x14ac:dyDescent="0.25">
      <c r="B74" s="1" t="s">
        <v>93</v>
      </c>
      <c r="C74" s="26">
        <v>44594.498611111114</v>
      </c>
      <c r="D74" s="1">
        <v>3.38</v>
      </c>
      <c r="E74" s="26">
        <v>44599.666666666664</v>
      </c>
      <c r="F74" s="29">
        <f t="shared" si="0"/>
        <v>-16</v>
      </c>
      <c r="G74" s="1" t="str">
        <f t="shared" si="1"/>
        <v>Busy</v>
      </c>
      <c r="H74" s="1">
        <v>1512</v>
      </c>
      <c r="I74" s="1">
        <f t="shared" si="5"/>
        <v>1512</v>
      </c>
      <c r="J74" s="1">
        <v>1</v>
      </c>
      <c r="K74" s="1">
        <v>0</v>
      </c>
      <c r="L74" s="1">
        <f t="shared" si="6"/>
        <v>0</v>
      </c>
      <c r="M74" s="1">
        <v>2636.4</v>
      </c>
      <c r="N74" s="1">
        <f t="shared" si="4"/>
        <v>0</v>
      </c>
    </row>
    <row r="75" spans="2:16" x14ac:dyDescent="0.25">
      <c r="B75" s="1" t="s">
        <v>94</v>
      </c>
      <c r="C75" s="26">
        <v>44579.371527777781</v>
      </c>
      <c r="D75" s="1">
        <v>11.38</v>
      </c>
      <c r="E75" s="26">
        <v>44594.498611111114</v>
      </c>
      <c r="F75" s="29">
        <f t="shared" si="0"/>
        <v>-5</v>
      </c>
      <c r="G75" s="1" t="str">
        <f t="shared" si="1"/>
        <v>Busy</v>
      </c>
      <c r="H75" s="1">
        <v>4400</v>
      </c>
      <c r="I75" s="1">
        <f t="shared" si="5"/>
        <v>4400</v>
      </c>
      <c r="J75" s="1">
        <v>1</v>
      </c>
      <c r="K75" s="1">
        <v>0</v>
      </c>
      <c r="L75" s="1">
        <f t="shared" si="6"/>
        <v>0</v>
      </c>
      <c r="M75" s="1">
        <v>8876.4</v>
      </c>
      <c r="N75" s="1">
        <f t="shared" si="4"/>
        <v>0</v>
      </c>
      <c r="P75" s="7"/>
    </row>
    <row r="76" spans="2:16" x14ac:dyDescent="0.25">
      <c r="B76" s="17" t="s">
        <v>95</v>
      </c>
      <c r="C76" s="26">
        <v>44599.666666666664</v>
      </c>
      <c r="D76" s="17">
        <v>0</v>
      </c>
      <c r="E76" s="26">
        <v>44599.666666666664</v>
      </c>
      <c r="F76" s="29">
        <f t="shared" ref="F76" si="7">NETWORKDAYS(C76,$D$3)</f>
        <v>-19</v>
      </c>
      <c r="G76" s="18" t="str">
        <f t="shared" ref="G76" si="8">IF(F76&gt;D76,"Complete","Busy")</f>
        <v>Busy</v>
      </c>
      <c r="H76" s="17">
        <v>0</v>
      </c>
      <c r="I76" s="17">
        <f t="shared" si="5"/>
        <v>0</v>
      </c>
      <c r="J76" s="17">
        <v>1</v>
      </c>
      <c r="K76" s="17">
        <v>0</v>
      </c>
      <c r="L76" s="17">
        <f t="shared" si="6"/>
        <v>0</v>
      </c>
      <c r="M76" s="19">
        <v>0</v>
      </c>
      <c r="N76" s="17">
        <f t="shared" ref="N76" si="9">M76*K76</f>
        <v>0</v>
      </c>
    </row>
    <row r="78" spans="2:16" x14ac:dyDescent="0.25">
      <c r="B78" s="20" t="s">
        <v>43</v>
      </c>
      <c r="C78" s="20"/>
      <c r="D78" s="20"/>
      <c r="E78" s="21"/>
      <c r="F78" s="21"/>
      <c r="G78" s="21"/>
      <c r="H78" s="20"/>
      <c r="I78" s="20">
        <f>SUM(I7:I76)</f>
        <v>296072</v>
      </c>
      <c r="J78" s="20"/>
      <c r="K78" s="20"/>
      <c r="L78" s="20">
        <f>SUM(L7:L76)</f>
        <v>282608</v>
      </c>
      <c r="M78" s="20"/>
      <c r="N78" s="20">
        <f>SUM(N7:N76)</f>
        <v>370653.05740000017</v>
      </c>
    </row>
    <row r="81" spans="2:3" x14ac:dyDescent="0.25">
      <c r="B81" s="9" t="s">
        <v>44</v>
      </c>
      <c r="C81" s="1">
        <f>ROUND(L78/N78,4)</f>
        <v>0.76249999999999996</v>
      </c>
    </row>
    <row r="82" spans="2:3" x14ac:dyDescent="0.25">
      <c r="B82" s="9" t="s">
        <v>45</v>
      </c>
      <c r="C82" s="1">
        <f>ROUND(L78/I78,4)</f>
        <v>0.95450000000000002</v>
      </c>
    </row>
    <row r="83" spans="2:3" x14ac:dyDescent="0.25">
      <c r="B83" s="9" t="s">
        <v>46</v>
      </c>
      <c r="C83" s="1">
        <f>ROUND((296072-L78)/C81,4)</f>
        <v>17657.704900000001</v>
      </c>
    </row>
    <row r="84" spans="2:3" x14ac:dyDescent="0.25">
      <c r="B84" s="9" t="s">
        <v>47</v>
      </c>
      <c r="C84" s="1">
        <f>N78+C83</f>
        <v>388310.76230000018</v>
      </c>
    </row>
  </sheetData>
  <conditionalFormatting sqref="F79:G1048576 F5:G5 F1:G1 F77:G77">
    <cfRule type="top10" dxfId="62" priority="36" rank="1"/>
  </conditionalFormatting>
  <conditionalFormatting sqref="F1 F6 F79:F1048576 F77">
    <cfRule type="cellIs" dxfId="61" priority="35" operator="lessThan">
      <formula>0</formula>
    </cfRule>
  </conditionalFormatting>
  <conditionalFormatting sqref="F7:F16">
    <cfRule type="cellIs" dxfId="60" priority="34" operator="lessThan">
      <formula>0</formula>
    </cfRule>
  </conditionalFormatting>
  <conditionalFormatting sqref="F18">
    <cfRule type="cellIs" dxfId="59" priority="33" operator="lessThan">
      <formula>0</formula>
    </cfRule>
  </conditionalFormatting>
  <conditionalFormatting sqref="F24">
    <cfRule type="cellIs" dxfId="58" priority="32" operator="lessThan">
      <formula>0</formula>
    </cfRule>
  </conditionalFormatting>
  <conditionalFormatting sqref="G41:G44">
    <cfRule type="top10" dxfId="57" priority="37" rank="1"/>
  </conditionalFormatting>
  <conditionalFormatting sqref="F25">
    <cfRule type="cellIs" dxfId="56" priority="31" operator="lessThan">
      <formula>0</formula>
    </cfRule>
  </conditionalFormatting>
  <conditionalFormatting sqref="F26">
    <cfRule type="cellIs" dxfId="55" priority="30" operator="lessThan">
      <formula>0</formula>
    </cfRule>
  </conditionalFormatting>
  <conditionalFormatting sqref="F27">
    <cfRule type="cellIs" dxfId="54" priority="29" operator="lessThan">
      <formula>0</formula>
    </cfRule>
  </conditionalFormatting>
  <conditionalFormatting sqref="F28">
    <cfRule type="cellIs" dxfId="53" priority="28" operator="lessThan">
      <formula>0</formula>
    </cfRule>
  </conditionalFormatting>
  <conditionalFormatting sqref="F19:F23">
    <cfRule type="cellIs" dxfId="52" priority="27" operator="lessThan">
      <formula>0</formula>
    </cfRule>
  </conditionalFormatting>
  <conditionalFormatting sqref="F29">
    <cfRule type="cellIs" dxfId="51" priority="26" operator="lessThan">
      <formula>0</formula>
    </cfRule>
  </conditionalFormatting>
  <conditionalFormatting sqref="F30">
    <cfRule type="cellIs" dxfId="50" priority="25" operator="lessThan">
      <formula>0</formula>
    </cfRule>
  </conditionalFormatting>
  <conditionalFormatting sqref="F31">
    <cfRule type="cellIs" dxfId="49" priority="24" operator="lessThan">
      <formula>0</formula>
    </cfRule>
  </conditionalFormatting>
  <conditionalFormatting sqref="F32">
    <cfRule type="cellIs" dxfId="48" priority="23" operator="lessThan">
      <formula>0</formula>
    </cfRule>
  </conditionalFormatting>
  <conditionalFormatting sqref="F33">
    <cfRule type="cellIs" dxfId="47" priority="22" operator="lessThan">
      <formula>0</formula>
    </cfRule>
  </conditionalFormatting>
  <conditionalFormatting sqref="F34">
    <cfRule type="cellIs" dxfId="46" priority="21" operator="lessThan">
      <formula>0</formula>
    </cfRule>
  </conditionalFormatting>
  <conditionalFormatting sqref="F40">
    <cfRule type="cellIs" dxfId="45" priority="20" operator="lessThan">
      <formula>0</formula>
    </cfRule>
  </conditionalFormatting>
  <conditionalFormatting sqref="F45">
    <cfRule type="cellIs" dxfId="44" priority="19" operator="lessThan">
      <formula>0</formula>
    </cfRule>
  </conditionalFormatting>
  <conditionalFormatting sqref="F52">
    <cfRule type="cellIs" dxfId="43" priority="18" operator="lessThan">
      <formula>0</formula>
    </cfRule>
  </conditionalFormatting>
  <conditionalFormatting sqref="F78">
    <cfRule type="cellIs" dxfId="42" priority="16" operator="lessThan">
      <formula>0</formula>
    </cfRule>
  </conditionalFormatting>
  <conditionalFormatting sqref="F78:G78">
    <cfRule type="top10" dxfId="41" priority="17" rank="1"/>
  </conditionalFormatting>
  <conditionalFormatting sqref="F63">
    <cfRule type="cellIs" dxfId="40" priority="15" operator="lessThan">
      <formula>0</formula>
    </cfRule>
  </conditionalFormatting>
  <conditionalFormatting sqref="F64">
    <cfRule type="cellIs" dxfId="39" priority="14" operator="lessThan">
      <formula>0</formula>
    </cfRule>
  </conditionalFormatting>
  <conditionalFormatting sqref="F65">
    <cfRule type="cellIs" dxfId="38" priority="13" operator="lessThan">
      <formula>0</formula>
    </cfRule>
  </conditionalFormatting>
  <conditionalFormatting sqref="F66">
    <cfRule type="cellIs" dxfId="37" priority="12" operator="lessThan">
      <formula>0</formula>
    </cfRule>
  </conditionalFormatting>
  <conditionalFormatting sqref="F67">
    <cfRule type="cellIs" dxfId="36" priority="11" operator="lessThan">
      <formula>0</formula>
    </cfRule>
  </conditionalFormatting>
  <conditionalFormatting sqref="F68">
    <cfRule type="cellIs" dxfId="35" priority="10" operator="lessThan">
      <formula>0</formula>
    </cfRule>
  </conditionalFormatting>
  <conditionalFormatting sqref="F69">
    <cfRule type="cellIs" dxfId="34" priority="9" operator="lessThan">
      <formula>0</formula>
    </cfRule>
  </conditionalFormatting>
  <conditionalFormatting sqref="F57">
    <cfRule type="cellIs" dxfId="33" priority="8" operator="lessThan">
      <formula>0</formula>
    </cfRule>
  </conditionalFormatting>
  <conditionalFormatting sqref="F76">
    <cfRule type="cellIs" dxfId="32" priority="7" operator="lessThan">
      <formula>0</formula>
    </cfRule>
  </conditionalFormatting>
  <conditionalFormatting sqref="F70">
    <cfRule type="cellIs" dxfId="31" priority="6" operator="lessThan">
      <formula>0</formula>
    </cfRule>
  </conditionalFormatting>
  <conditionalFormatting sqref="F71">
    <cfRule type="cellIs" dxfId="30" priority="5" operator="lessThan">
      <formula>0</formula>
    </cfRule>
  </conditionalFormatting>
  <conditionalFormatting sqref="F72">
    <cfRule type="cellIs" dxfId="29" priority="4" operator="lessThan">
      <formula>0</formula>
    </cfRule>
  </conditionalFormatting>
  <conditionalFormatting sqref="F73">
    <cfRule type="cellIs" dxfId="28" priority="3" operator="lessThan">
      <formula>0</formula>
    </cfRule>
  </conditionalFormatting>
  <conditionalFormatting sqref="F74">
    <cfRule type="cellIs" dxfId="27" priority="2" operator="lessThan">
      <formula>0</formula>
    </cfRule>
  </conditionalFormatting>
  <conditionalFormatting sqref="F75">
    <cfRule type="cellIs" dxfId="26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05C3EB-2F84-4D2C-9CBD-BEE4F9B068A0}">
  <dimension ref="A1:R84"/>
  <sheetViews>
    <sheetView topLeftCell="A70" workbookViewId="0">
      <selection activeCell="D84" sqref="D84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101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WORKDAY(E74,-4)</f>
        <v>44593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75" si="0">NETWORKDAYS(C7,$D$3)</f>
        <v>220</v>
      </c>
      <c r="G7" s="14" t="str">
        <f t="shared" ref="G7:G75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70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214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75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206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193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220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191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191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187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191</v>
      </c>
      <c r="G15" s="14" t="str">
        <f t="shared" si="1"/>
        <v>Complete</v>
      </c>
      <c r="H15" s="1">
        <v>3220</v>
      </c>
      <c r="I15" s="1">
        <f t="shared" ref="I15:I76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188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191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173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173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167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173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173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173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142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145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142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140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142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127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663.75</v>
      </c>
      <c r="N29" s="17">
        <f t="shared" si="4"/>
        <v>663.75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127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123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121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127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110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4851</v>
      </c>
      <c r="N34" s="17">
        <f t="shared" si="4"/>
        <v>4851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110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106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110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110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110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si="3"/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96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3"/>
        <v>0</v>
      </c>
      <c r="M40" s="19">
        <v>4638</v>
      </c>
      <c r="N40" s="17">
        <f t="shared" si="4"/>
        <v>4638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96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3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">
        <f t="shared" si="0"/>
        <v>88</v>
      </c>
      <c r="G42" s="3" t="str">
        <f t="shared" si="1"/>
        <v>Complete</v>
      </c>
      <c r="H42" s="1">
        <v>6608</v>
      </c>
      <c r="I42" s="1">
        <f t="shared" si="5"/>
        <v>6608</v>
      </c>
      <c r="J42" s="1">
        <v>1</v>
      </c>
      <c r="K42" s="1">
        <v>1</v>
      </c>
      <c r="L42" s="1">
        <f t="shared" si="3"/>
        <v>6608</v>
      </c>
      <c r="M42" s="1">
        <v>9250</v>
      </c>
      <c r="N42" s="1">
        <f t="shared" si="4"/>
        <v>9250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96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3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96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3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96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1</v>
      </c>
      <c r="L45" s="17">
        <f t="shared" si="3"/>
        <v>0</v>
      </c>
      <c r="M45" s="19">
        <v>4449</v>
      </c>
      <c r="N45" s="17">
        <f t="shared" si="4"/>
        <v>4449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">
        <f t="shared" si="0"/>
        <v>71</v>
      </c>
      <c r="G46" s="1" t="str">
        <f t="shared" si="1"/>
        <v>Complete</v>
      </c>
      <c r="H46" s="1">
        <v>4352</v>
      </c>
      <c r="I46" s="1">
        <f t="shared" si="5"/>
        <v>4352</v>
      </c>
      <c r="J46" s="1">
        <v>1</v>
      </c>
      <c r="K46" s="1">
        <v>1</v>
      </c>
      <c r="L46" s="1">
        <f t="shared" si="3"/>
        <v>4352</v>
      </c>
      <c r="M46" s="1">
        <v>6078</v>
      </c>
      <c r="N46" s="1">
        <f t="shared" si="4"/>
        <v>6078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">
        <f t="shared" si="0"/>
        <v>58</v>
      </c>
      <c r="G47" s="1" t="str">
        <f t="shared" si="1"/>
        <v>Complete</v>
      </c>
      <c r="H47" s="1">
        <v>2200</v>
      </c>
      <c r="I47" s="1">
        <f t="shared" si="5"/>
        <v>2200</v>
      </c>
      <c r="J47" s="1">
        <v>1</v>
      </c>
      <c r="K47" s="1">
        <v>1</v>
      </c>
      <c r="L47" s="1">
        <f t="shared" si="3"/>
        <v>2200</v>
      </c>
      <c r="M47" s="1">
        <v>3188.5</v>
      </c>
      <c r="N47" s="1">
        <f t="shared" si="4"/>
        <v>3188.5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">
        <f t="shared" si="0"/>
        <v>71</v>
      </c>
      <c r="G48" s="1" t="str">
        <f t="shared" si="1"/>
        <v>Complete</v>
      </c>
      <c r="H48" s="1">
        <v>6000</v>
      </c>
      <c r="I48" s="1">
        <f t="shared" si="5"/>
        <v>6000</v>
      </c>
      <c r="J48" s="1">
        <v>1</v>
      </c>
      <c r="K48" s="1">
        <v>1</v>
      </c>
      <c r="L48" s="1">
        <f t="shared" si="3"/>
        <v>6000</v>
      </c>
      <c r="M48" s="1">
        <v>5635.52</v>
      </c>
      <c r="N48" s="1">
        <f t="shared" si="4"/>
        <v>5635.52</v>
      </c>
    </row>
    <row r="49" spans="2:16" x14ac:dyDescent="0.25">
      <c r="B49" s="1" t="s">
        <v>68</v>
      </c>
      <c r="C49" s="26">
        <v>44495.553472222222</v>
      </c>
      <c r="D49" s="1">
        <v>17.63</v>
      </c>
      <c r="E49" s="28">
        <v>44519.388194444444</v>
      </c>
      <c r="F49" s="1">
        <f t="shared" si="0"/>
        <v>71</v>
      </c>
      <c r="G49" s="1" t="str">
        <f t="shared" si="1"/>
        <v>Complete</v>
      </c>
      <c r="H49" s="1">
        <v>6000</v>
      </c>
      <c r="I49" s="1">
        <f t="shared" si="5"/>
        <v>6000</v>
      </c>
      <c r="J49" s="1">
        <v>1</v>
      </c>
      <c r="K49" s="1">
        <v>1</v>
      </c>
      <c r="L49" s="1">
        <f t="shared" si="3"/>
        <v>6000</v>
      </c>
      <c r="M49" s="1">
        <v>7811.1</v>
      </c>
      <c r="N49" s="1">
        <f t="shared" si="4"/>
        <v>7811.1</v>
      </c>
    </row>
    <row r="50" spans="2:16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">
        <f t="shared" si="0"/>
        <v>67</v>
      </c>
      <c r="G50" s="1" t="str">
        <f t="shared" si="1"/>
        <v>Complete</v>
      </c>
      <c r="H50" s="1">
        <v>2352</v>
      </c>
      <c r="I50" s="1">
        <f t="shared" si="5"/>
        <v>2352</v>
      </c>
      <c r="J50" s="1">
        <v>1</v>
      </c>
      <c r="K50" s="1">
        <v>1</v>
      </c>
      <c r="L50" s="1">
        <f t="shared" si="3"/>
        <v>2352</v>
      </c>
      <c r="M50" s="1">
        <v>2535</v>
      </c>
      <c r="N50" s="1">
        <f t="shared" si="4"/>
        <v>2535</v>
      </c>
    </row>
    <row r="51" spans="2:16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">
        <f t="shared" si="0"/>
        <v>71</v>
      </c>
      <c r="G51" s="1" t="str">
        <f t="shared" si="1"/>
        <v>Complete</v>
      </c>
      <c r="H51" s="1">
        <v>2352</v>
      </c>
      <c r="I51" s="1">
        <f t="shared" si="5"/>
        <v>2352</v>
      </c>
      <c r="J51" s="1">
        <v>1</v>
      </c>
      <c r="K51" s="1">
        <v>1</v>
      </c>
      <c r="L51" s="1">
        <f t="shared" si="3"/>
        <v>2352</v>
      </c>
      <c r="M51" s="1">
        <v>2636.4</v>
      </c>
      <c r="N51" s="1">
        <f t="shared" si="4"/>
        <v>2636.4</v>
      </c>
    </row>
    <row r="52" spans="2:16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53</v>
      </c>
      <c r="G52" s="18" t="str">
        <f t="shared" si="1"/>
        <v>Complete</v>
      </c>
      <c r="H52" s="17">
        <v>0</v>
      </c>
      <c r="I52" s="17">
        <f t="shared" si="5"/>
        <v>0</v>
      </c>
      <c r="J52" s="17">
        <v>1</v>
      </c>
      <c r="K52" s="17">
        <v>1</v>
      </c>
      <c r="L52" s="17">
        <f t="shared" si="3"/>
        <v>0</v>
      </c>
      <c r="M52" s="19">
        <v>40</v>
      </c>
      <c r="N52" s="17">
        <f t="shared" si="4"/>
        <v>40</v>
      </c>
    </row>
    <row r="53" spans="2:16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">
        <f t="shared" si="0"/>
        <v>53</v>
      </c>
      <c r="G53" s="1" t="str">
        <f t="shared" si="1"/>
        <v>Complete</v>
      </c>
      <c r="H53" s="1">
        <v>1968</v>
      </c>
      <c r="I53" s="1">
        <f t="shared" si="5"/>
        <v>1968</v>
      </c>
      <c r="J53" s="1">
        <v>1</v>
      </c>
      <c r="K53" s="1">
        <v>1</v>
      </c>
      <c r="L53" s="1">
        <f t="shared" si="3"/>
        <v>1968</v>
      </c>
      <c r="M53" s="1">
        <v>2565</v>
      </c>
      <c r="N53" s="1">
        <f t="shared" si="4"/>
        <v>2565</v>
      </c>
    </row>
    <row r="54" spans="2:16" x14ac:dyDescent="0.25">
      <c r="B54" s="1" t="s">
        <v>73</v>
      </c>
      <c r="C54" s="26">
        <v>44525.679861111108</v>
      </c>
      <c r="D54" s="1">
        <v>5.13</v>
      </c>
      <c r="E54" s="28">
        <v>44533.348611111112</v>
      </c>
      <c r="F54" s="1">
        <f t="shared" si="0"/>
        <v>49</v>
      </c>
      <c r="G54" s="1" t="str">
        <f t="shared" si="1"/>
        <v>Complete</v>
      </c>
      <c r="H54" s="1">
        <v>1968</v>
      </c>
      <c r="I54" s="1">
        <f t="shared" si="5"/>
        <v>1968</v>
      </c>
      <c r="J54" s="1">
        <v>1</v>
      </c>
      <c r="K54" s="1">
        <v>1</v>
      </c>
      <c r="L54" s="1">
        <f t="shared" si="3"/>
        <v>1968</v>
      </c>
      <c r="M54" s="1">
        <v>2267.46</v>
      </c>
      <c r="N54" s="1">
        <f t="shared" si="4"/>
        <v>2267.46</v>
      </c>
    </row>
    <row r="55" spans="2:16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">
        <f t="shared" si="0"/>
        <v>53</v>
      </c>
      <c r="G55" s="1" t="str">
        <f t="shared" si="1"/>
        <v>Complete</v>
      </c>
      <c r="H55" s="1">
        <v>3600</v>
      </c>
      <c r="I55" s="1">
        <f t="shared" si="5"/>
        <v>3600</v>
      </c>
      <c r="J55" s="1">
        <v>1</v>
      </c>
      <c r="K55" s="1">
        <v>1</v>
      </c>
      <c r="L55" s="1">
        <f t="shared" si="3"/>
        <v>3600</v>
      </c>
      <c r="M55" s="1">
        <v>4428</v>
      </c>
      <c r="N55" s="1">
        <f t="shared" si="4"/>
        <v>4428</v>
      </c>
    </row>
    <row r="56" spans="2:16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">
        <f t="shared" si="0"/>
        <v>53</v>
      </c>
      <c r="G56" s="1" t="str">
        <f t="shared" si="1"/>
        <v>Complete</v>
      </c>
      <c r="H56" s="1">
        <v>3136</v>
      </c>
      <c r="I56" s="1">
        <f t="shared" si="5"/>
        <v>3136</v>
      </c>
      <c r="J56" s="1">
        <v>1</v>
      </c>
      <c r="K56" s="1">
        <v>1</v>
      </c>
      <c r="L56" s="1">
        <f t="shared" si="3"/>
        <v>3136</v>
      </c>
      <c r="M56" s="1">
        <v>3611.4</v>
      </c>
      <c r="N56" s="1">
        <f t="shared" si="4"/>
        <v>3611.4</v>
      </c>
    </row>
    <row r="57" spans="2:16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18">
        <f t="shared" si="0"/>
        <v>43</v>
      </c>
      <c r="G57" s="18" t="str">
        <f t="shared" si="1"/>
        <v>Complete</v>
      </c>
      <c r="H57" s="17">
        <v>0</v>
      </c>
      <c r="I57" s="17">
        <f t="shared" si="5"/>
        <v>0</v>
      </c>
      <c r="J57" s="17">
        <v>1</v>
      </c>
      <c r="K57" s="17">
        <v>1</v>
      </c>
      <c r="L57" s="17">
        <f t="shared" si="3"/>
        <v>0</v>
      </c>
      <c r="M57" s="19">
        <v>240</v>
      </c>
      <c r="N57" s="17">
        <f t="shared" si="4"/>
        <v>240</v>
      </c>
    </row>
    <row r="58" spans="2:16" x14ac:dyDescent="0.25">
      <c r="B58" s="1" t="s">
        <v>77</v>
      </c>
      <c r="C58" s="26">
        <v>44533.348611111112</v>
      </c>
      <c r="D58" s="1">
        <v>12.5</v>
      </c>
      <c r="E58" s="28">
        <v>44551.556944444441</v>
      </c>
      <c r="F58" s="1">
        <f t="shared" si="0"/>
        <v>43</v>
      </c>
      <c r="G58" s="1" t="str">
        <f t="shared" si="1"/>
        <v>Complete</v>
      </c>
      <c r="H58" s="1">
        <v>6000</v>
      </c>
      <c r="I58" s="1">
        <f t="shared" si="5"/>
        <v>6000</v>
      </c>
      <c r="J58" s="1">
        <v>1</v>
      </c>
      <c r="K58" s="1">
        <v>1</v>
      </c>
      <c r="L58" s="1">
        <f t="shared" si="3"/>
        <v>6000</v>
      </c>
      <c r="M58" s="1">
        <v>7500</v>
      </c>
      <c r="N58" s="1">
        <f t="shared" si="4"/>
        <v>7500</v>
      </c>
      <c r="P58" s="7"/>
    </row>
    <row r="59" spans="2:16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1">
        <f t="shared" si="0"/>
        <v>43</v>
      </c>
      <c r="G59" s="1" t="str">
        <f t="shared" si="1"/>
        <v>Complete</v>
      </c>
      <c r="H59" s="1">
        <v>4200</v>
      </c>
      <c r="I59" s="1">
        <f t="shared" si="5"/>
        <v>4200</v>
      </c>
      <c r="J59" s="1">
        <v>1</v>
      </c>
      <c r="K59" s="1">
        <v>1</v>
      </c>
      <c r="L59" s="1">
        <f t="shared" si="3"/>
        <v>4200</v>
      </c>
      <c r="M59" s="1">
        <v>4455</v>
      </c>
      <c r="N59" s="1">
        <f t="shared" si="4"/>
        <v>4455</v>
      </c>
      <c r="P59" s="7"/>
    </row>
    <row r="60" spans="2:16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1">
        <f t="shared" si="0"/>
        <v>35</v>
      </c>
      <c r="G60" s="1" t="str">
        <f t="shared" si="1"/>
        <v>Complete</v>
      </c>
      <c r="H60" s="1">
        <v>3000</v>
      </c>
      <c r="I60" s="1">
        <f t="shared" si="5"/>
        <v>3000</v>
      </c>
      <c r="J60" s="1">
        <v>1</v>
      </c>
      <c r="K60" s="1">
        <v>1</v>
      </c>
      <c r="L60" s="1">
        <f t="shared" si="3"/>
        <v>3000</v>
      </c>
      <c r="M60" s="1">
        <v>2636</v>
      </c>
      <c r="N60" s="1">
        <f t="shared" si="4"/>
        <v>2636</v>
      </c>
    </row>
    <row r="61" spans="2:16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1">
        <f t="shared" si="0"/>
        <v>43</v>
      </c>
      <c r="G61" s="1" t="str">
        <f t="shared" si="1"/>
        <v>Complete</v>
      </c>
      <c r="H61" s="1">
        <v>2400</v>
      </c>
      <c r="I61" s="1">
        <f t="shared" si="5"/>
        <v>2400</v>
      </c>
      <c r="J61" s="1">
        <v>1</v>
      </c>
      <c r="K61" s="1">
        <v>1</v>
      </c>
      <c r="L61" s="1">
        <f t="shared" si="3"/>
        <v>2400</v>
      </c>
      <c r="M61" s="1">
        <v>3646.5</v>
      </c>
      <c r="N61" s="1">
        <f t="shared" si="4"/>
        <v>3646.5</v>
      </c>
      <c r="P61" s="7"/>
    </row>
    <row r="62" spans="2:16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1">
        <f t="shared" si="0"/>
        <v>43</v>
      </c>
      <c r="G62" s="1" t="str">
        <f t="shared" si="1"/>
        <v>Complete</v>
      </c>
      <c r="H62" s="1">
        <v>3920</v>
      </c>
      <c r="I62" s="1">
        <f t="shared" si="5"/>
        <v>3920</v>
      </c>
      <c r="J62" s="1">
        <v>1</v>
      </c>
      <c r="K62" s="1">
        <v>1</v>
      </c>
      <c r="L62" s="1">
        <f t="shared" si="3"/>
        <v>3920</v>
      </c>
      <c r="M62" s="1">
        <v>4391.3999999999996</v>
      </c>
      <c r="N62" s="1">
        <f t="shared" si="4"/>
        <v>4391.3999999999996</v>
      </c>
      <c r="P62" s="7"/>
    </row>
    <row r="63" spans="2:16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0"/>
        <v>31</v>
      </c>
      <c r="G63" s="18" t="str">
        <f t="shared" si="1"/>
        <v>Complete</v>
      </c>
      <c r="H63" s="17">
        <v>0</v>
      </c>
      <c r="I63" s="17">
        <f t="shared" si="5"/>
        <v>0</v>
      </c>
      <c r="J63" s="17">
        <v>1</v>
      </c>
      <c r="K63" s="17">
        <v>1</v>
      </c>
      <c r="L63" s="17">
        <f t="shared" si="3"/>
        <v>0</v>
      </c>
      <c r="M63" s="19">
        <v>40</v>
      </c>
      <c r="N63" s="17">
        <f t="shared" si="4"/>
        <v>40</v>
      </c>
    </row>
    <row r="64" spans="2:16" x14ac:dyDescent="0.25">
      <c r="B64" s="1" t="s">
        <v>83</v>
      </c>
      <c r="C64" s="26">
        <v>44551.556944444441</v>
      </c>
      <c r="D64" s="1">
        <v>6.06</v>
      </c>
      <c r="E64" s="26">
        <v>44559.576388888891</v>
      </c>
      <c r="F64" s="1">
        <f t="shared" si="0"/>
        <v>31</v>
      </c>
      <c r="G64" s="1" t="str">
        <f t="shared" si="1"/>
        <v>Complete</v>
      </c>
      <c r="H64" s="1">
        <v>6000</v>
      </c>
      <c r="I64" s="1">
        <f t="shared" si="5"/>
        <v>6000</v>
      </c>
      <c r="J64" s="1">
        <v>1</v>
      </c>
      <c r="K64" s="1">
        <v>1</v>
      </c>
      <c r="L64" s="1">
        <f t="shared" si="3"/>
        <v>6000</v>
      </c>
      <c r="M64" s="1">
        <v>6908.4</v>
      </c>
      <c r="N64" s="1">
        <f t="shared" si="4"/>
        <v>6908.4</v>
      </c>
      <c r="P64" s="7"/>
    </row>
    <row r="65" spans="2:16" x14ac:dyDescent="0.25">
      <c r="B65" s="1" t="s">
        <v>84</v>
      </c>
      <c r="C65" s="26">
        <v>44551.556944444441</v>
      </c>
      <c r="D65" s="1">
        <v>11.13</v>
      </c>
      <c r="E65" s="26">
        <v>44566.6</v>
      </c>
      <c r="F65" s="1">
        <f t="shared" si="0"/>
        <v>31</v>
      </c>
      <c r="G65" s="1" t="str">
        <f t="shared" si="1"/>
        <v>Complete</v>
      </c>
      <c r="H65" s="1">
        <v>3400</v>
      </c>
      <c r="I65" s="1">
        <f t="shared" si="5"/>
        <v>3400</v>
      </c>
      <c r="J65" s="1">
        <v>1</v>
      </c>
      <c r="K65" s="1">
        <v>1</v>
      </c>
      <c r="L65" s="1">
        <f t="shared" si="3"/>
        <v>3400</v>
      </c>
      <c r="M65" s="1">
        <v>4919.46</v>
      </c>
      <c r="N65" s="1">
        <f t="shared" si="4"/>
        <v>4919.46</v>
      </c>
      <c r="P65" s="7"/>
    </row>
    <row r="66" spans="2:16" x14ac:dyDescent="0.25">
      <c r="B66" s="1" t="s">
        <v>85</v>
      </c>
      <c r="C66" s="26">
        <v>44566.6</v>
      </c>
      <c r="D66" s="1">
        <v>3.31</v>
      </c>
      <c r="E66" s="26">
        <v>44571.703472222223</v>
      </c>
      <c r="F66" s="1">
        <f t="shared" si="0"/>
        <v>20</v>
      </c>
      <c r="G66" s="1" t="str">
        <f t="shared" si="1"/>
        <v>Complete</v>
      </c>
      <c r="H66" s="1">
        <v>2000</v>
      </c>
      <c r="I66" s="1">
        <f t="shared" si="5"/>
        <v>2000</v>
      </c>
      <c r="J66" s="1">
        <v>1</v>
      </c>
      <c r="K66" s="1">
        <v>1</v>
      </c>
      <c r="L66" s="1">
        <f t="shared" si="3"/>
        <v>2000</v>
      </c>
      <c r="M66" s="1">
        <v>3250.42</v>
      </c>
      <c r="N66" s="1">
        <f t="shared" si="4"/>
        <v>3250.42</v>
      </c>
      <c r="P66" s="7"/>
    </row>
    <row r="67" spans="2:16" x14ac:dyDescent="0.25">
      <c r="B67" s="1" t="s">
        <v>86</v>
      </c>
      <c r="C67" s="26">
        <v>44571.703472222223</v>
      </c>
      <c r="D67" s="1">
        <v>5.13</v>
      </c>
      <c r="E67" s="28">
        <v>44579.371527777781</v>
      </c>
      <c r="F67" s="1">
        <f t="shared" si="0"/>
        <v>17</v>
      </c>
      <c r="G67" s="1" t="str">
        <f t="shared" si="1"/>
        <v>Complete</v>
      </c>
      <c r="H67" s="1">
        <v>3200</v>
      </c>
      <c r="I67" s="1">
        <f t="shared" si="5"/>
        <v>3200</v>
      </c>
      <c r="J67" s="1">
        <v>1</v>
      </c>
      <c r="K67" s="1">
        <v>1</v>
      </c>
      <c r="L67" s="1">
        <f t="shared" si="3"/>
        <v>3200</v>
      </c>
      <c r="M67" s="1">
        <v>5037.66</v>
      </c>
      <c r="N67" s="1">
        <f t="shared" si="4"/>
        <v>5037.66</v>
      </c>
      <c r="P67" s="7"/>
    </row>
    <row r="68" spans="2:16" x14ac:dyDescent="0.25">
      <c r="B68" s="1" t="s">
        <v>87</v>
      </c>
      <c r="C68" s="26">
        <v>44551.556944444441</v>
      </c>
      <c r="D68" s="1">
        <v>14.75</v>
      </c>
      <c r="E68" s="26">
        <v>44572.431944444441</v>
      </c>
      <c r="F68" s="1">
        <f t="shared" si="0"/>
        <v>31</v>
      </c>
      <c r="G68" s="1" t="str">
        <f t="shared" si="1"/>
        <v>Complete</v>
      </c>
      <c r="H68" s="1">
        <v>5720</v>
      </c>
      <c r="I68" s="1">
        <f t="shared" si="5"/>
        <v>5720</v>
      </c>
      <c r="J68" s="1">
        <v>1</v>
      </c>
      <c r="K68" s="1">
        <v>1</v>
      </c>
      <c r="L68" s="1">
        <f t="shared" si="3"/>
        <v>5720</v>
      </c>
      <c r="M68" s="1">
        <v>11505</v>
      </c>
      <c r="N68" s="1">
        <f t="shared" si="4"/>
        <v>11505</v>
      </c>
      <c r="P68" s="7"/>
    </row>
    <row r="69" spans="2:16" x14ac:dyDescent="0.25">
      <c r="B69" s="17" t="s">
        <v>88</v>
      </c>
      <c r="C69" s="26">
        <v>44579.371527777781</v>
      </c>
      <c r="D69" s="17">
        <v>0</v>
      </c>
      <c r="E69" s="26">
        <v>44579.371527777781</v>
      </c>
      <c r="F69" s="18">
        <f t="shared" si="0"/>
        <v>11</v>
      </c>
      <c r="G69" s="18" t="str">
        <f t="shared" si="1"/>
        <v>Complete</v>
      </c>
      <c r="H69" s="17">
        <v>0</v>
      </c>
      <c r="I69" s="17">
        <f t="shared" si="5"/>
        <v>0</v>
      </c>
      <c r="J69" s="17">
        <v>1</v>
      </c>
      <c r="K69" s="17">
        <v>1</v>
      </c>
      <c r="L69" s="17">
        <f t="shared" si="3"/>
        <v>0</v>
      </c>
      <c r="M69" s="19">
        <v>40</v>
      </c>
      <c r="N69" s="17">
        <f t="shared" si="4"/>
        <v>40</v>
      </c>
    </row>
    <row r="70" spans="2:16" x14ac:dyDescent="0.25">
      <c r="B70" s="1" t="s">
        <v>89</v>
      </c>
      <c r="C70" s="26">
        <v>44579.371527777781</v>
      </c>
      <c r="D70" s="1">
        <v>1.31</v>
      </c>
      <c r="E70" s="26">
        <v>44580.474999999999</v>
      </c>
      <c r="F70" s="1">
        <f t="shared" si="0"/>
        <v>11</v>
      </c>
      <c r="G70" s="1" t="str">
        <f t="shared" si="1"/>
        <v>Complete</v>
      </c>
      <c r="H70" s="1">
        <v>800</v>
      </c>
      <c r="I70" s="1">
        <f t="shared" si="5"/>
        <v>800</v>
      </c>
      <c r="J70" s="1">
        <v>1</v>
      </c>
      <c r="K70" s="1">
        <v>1</v>
      </c>
      <c r="L70" s="1">
        <f t="shared" si="3"/>
        <v>800</v>
      </c>
      <c r="M70" s="1">
        <v>1286.42</v>
      </c>
      <c r="N70" s="1">
        <f t="shared" si="4"/>
        <v>1286.42</v>
      </c>
      <c r="P70" s="7"/>
    </row>
    <row r="71" spans="2:16" x14ac:dyDescent="0.25">
      <c r="B71" s="1" t="s">
        <v>90</v>
      </c>
      <c r="C71" s="26">
        <v>44580.474999999999</v>
      </c>
      <c r="D71" s="1">
        <v>3.19</v>
      </c>
      <c r="E71" s="26">
        <v>44585.579861111109</v>
      </c>
      <c r="F71" s="1">
        <f t="shared" si="0"/>
        <v>10</v>
      </c>
      <c r="G71" s="1" t="str">
        <f t="shared" si="1"/>
        <v>Complete</v>
      </c>
      <c r="H71" s="1">
        <v>2000</v>
      </c>
      <c r="I71" s="1">
        <f t="shared" si="5"/>
        <v>2000</v>
      </c>
      <c r="J71" s="1">
        <v>1</v>
      </c>
      <c r="K71" s="1">
        <v>1</v>
      </c>
      <c r="L71" s="1">
        <f t="shared" ref="L71:L76" si="6">I71*K71</f>
        <v>2000</v>
      </c>
      <c r="M71" s="1">
        <v>3132.58</v>
      </c>
      <c r="N71" s="1">
        <f t="shared" si="4"/>
        <v>3132.58</v>
      </c>
    </row>
    <row r="72" spans="2:16" x14ac:dyDescent="0.25">
      <c r="B72" s="1" t="s">
        <v>91</v>
      </c>
      <c r="C72" s="26">
        <v>44585.579861111109</v>
      </c>
      <c r="D72" s="1">
        <v>2.44</v>
      </c>
      <c r="E72" s="26">
        <v>44588.351388888892</v>
      </c>
      <c r="F72" s="1">
        <f t="shared" si="0"/>
        <v>7</v>
      </c>
      <c r="G72" s="1" t="str">
        <f t="shared" si="1"/>
        <v>Complete</v>
      </c>
      <c r="H72" s="1">
        <v>1600</v>
      </c>
      <c r="I72" s="1">
        <f t="shared" si="5"/>
        <v>1600</v>
      </c>
      <c r="J72" s="1">
        <v>1</v>
      </c>
      <c r="K72" s="1">
        <v>1</v>
      </c>
      <c r="L72" s="1">
        <f t="shared" si="6"/>
        <v>1600</v>
      </c>
      <c r="M72" s="1">
        <v>2396.08</v>
      </c>
      <c r="N72" s="1">
        <f t="shared" si="4"/>
        <v>2396.08</v>
      </c>
    </row>
    <row r="73" spans="2:16" x14ac:dyDescent="0.25">
      <c r="B73" s="1" t="s">
        <v>92</v>
      </c>
      <c r="C73" s="26">
        <v>44588.351388888892</v>
      </c>
      <c r="D73" s="1">
        <v>2</v>
      </c>
      <c r="E73" s="26">
        <v>44592.351388888892</v>
      </c>
      <c r="F73" s="1">
        <f t="shared" si="0"/>
        <v>4</v>
      </c>
      <c r="G73" s="1" t="str">
        <f t="shared" si="1"/>
        <v>Complete</v>
      </c>
      <c r="H73" s="1">
        <v>1200</v>
      </c>
      <c r="I73" s="1">
        <f t="shared" si="5"/>
        <v>1200</v>
      </c>
      <c r="J73" s="1">
        <v>1</v>
      </c>
      <c r="K73" s="1">
        <v>1</v>
      </c>
      <c r="L73" s="1">
        <f t="shared" si="6"/>
        <v>1200</v>
      </c>
      <c r="M73" s="1">
        <v>1964</v>
      </c>
      <c r="N73" s="1">
        <f t="shared" si="4"/>
        <v>1964</v>
      </c>
    </row>
    <row r="74" spans="2:16" x14ac:dyDescent="0.25">
      <c r="B74" s="1" t="s">
        <v>93</v>
      </c>
      <c r="C74" s="26">
        <v>44594.498611111114</v>
      </c>
      <c r="D74" s="1">
        <v>3.38</v>
      </c>
      <c r="E74" s="27">
        <v>44599.666666666664</v>
      </c>
      <c r="F74" s="29">
        <f t="shared" si="0"/>
        <v>-2</v>
      </c>
      <c r="G74" s="1" t="str">
        <f t="shared" si="1"/>
        <v>Busy</v>
      </c>
      <c r="H74" s="1">
        <v>1512</v>
      </c>
      <c r="I74" s="1">
        <f t="shared" si="5"/>
        <v>1512</v>
      </c>
      <c r="J74" s="1">
        <v>1</v>
      </c>
      <c r="K74" s="1">
        <v>0</v>
      </c>
      <c r="L74" s="1">
        <f t="shared" si="6"/>
        <v>0</v>
      </c>
      <c r="M74" s="1">
        <v>2636.4</v>
      </c>
      <c r="N74" s="1">
        <f t="shared" si="4"/>
        <v>0</v>
      </c>
    </row>
    <row r="75" spans="2:16" x14ac:dyDescent="0.25">
      <c r="B75" s="1" t="s">
        <v>94</v>
      </c>
      <c r="C75" s="26">
        <v>44579.371527777781</v>
      </c>
      <c r="D75" s="1">
        <v>11.38</v>
      </c>
      <c r="E75" s="26">
        <v>44594.498611111114</v>
      </c>
      <c r="F75" s="1">
        <f t="shared" si="0"/>
        <v>11</v>
      </c>
      <c r="G75" s="1" t="str">
        <f t="shared" si="1"/>
        <v>Busy</v>
      </c>
      <c r="H75" s="1">
        <v>4400</v>
      </c>
      <c r="I75" s="1">
        <f t="shared" si="5"/>
        <v>4400</v>
      </c>
      <c r="J75" s="1">
        <v>1</v>
      </c>
      <c r="K75" s="1">
        <v>0.96</v>
      </c>
      <c r="L75" s="1">
        <f t="shared" si="6"/>
        <v>4224</v>
      </c>
      <c r="M75" s="1">
        <v>8876.4</v>
      </c>
      <c r="N75" s="1">
        <f t="shared" si="4"/>
        <v>8521.3439999999991</v>
      </c>
      <c r="P75" s="7"/>
    </row>
    <row r="76" spans="2:16" x14ac:dyDescent="0.25">
      <c r="B76" s="17" t="s">
        <v>95</v>
      </c>
      <c r="C76" s="26">
        <v>44599.666666666664</v>
      </c>
      <c r="D76" s="17">
        <v>0</v>
      </c>
      <c r="E76" s="26">
        <v>44599.666666666664</v>
      </c>
      <c r="F76" s="29">
        <f t="shared" ref="F76" si="7">NETWORKDAYS(C76,$D$3)</f>
        <v>-5</v>
      </c>
      <c r="G76" s="18" t="str">
        <f t="shared" ref="G76" si="8">IF(F76&gt;D76,"Complete","Busy")</f>
        <v>Busy</v>
      </c>
      <c r="H76" s="17">
        <v>0</v>
      </c>
      <c r="I76" s="17">
        <f t="shared" si="5"/>
        <v>0</v>
      </c>
      <c r="J76" s="17">
        <v>1</v>
      </c>
      <c r="K76" s="17">
        <v>0</v>
      </c>
      <c r="L76" s="17">
        <f t="shared" si="6"/>
        <v>0</v>
      </c>
      <c r="M76" s="19">
        <v>0</v>
      </c>
      <c r="N76" s="17">
        <f t="shared" ref="N76" si="9">M76*K76</f>
        <v>0</v>
      </c>
    </row>
    <row r="77" spans="2:16" x14ac:dyDescent="0.25">
      <c r="F77" s="1"/>
    </row>
    <row r="78" spans="2:16" x14ac:dyDescent="0.25">
      <c r="B78" s="20" t="s">
        <v>43</v>
      </c>
      <c r="C78" s="20"/>
      <c r="D78" s="20"/>
      <c r="E78" s="21"/>
      <c r="F78" s="1"/>
      <c r="G78" s="21"/>
      <c r="H78" s="20">
        <f>SUM(H7:H76)</f>
        <v>296072</v>
      </c>
      <c r="I78" s="20">
        <f>SUM(I7:I76)</f>
        <v>296072</v>
      </c>
      <c r="J78" s="20"/>
      <c r="K78" s="20"/>
      <c r="L78" s="20">
        <f>SUM(L7:L76)</f>
        <v>294384</v>
      </c>
      <c r="M78" s="20"/>
      <c r="N78" s="20">
        <f>SUM(N7:N76)</f>
        <v>391066.45400000014</v>
      </c>
    </row>
    <row r="81" spans="2:3" x14ac:dyDescent="0.25">
      <c r="B81" s="9" t="s">
        <v>44</v>
      </c>
      <c r="C81" s="1">
        <f>ROUND(L78/N78,4)</f>
        <v>0.75280000000000002</v>
      </c>
    </row>
    <row r="82" spans="2:3" x14ac:dyDescent="0.25">
      <c r="B82" s="9" t="s">
        <v>45</v>
      </c>
      <c r="C82" s="1">
        <f>ROUND(L78/I78,4)</f>
        <v>0.99429999999999996</v>
      </c>
    </row>
    <row r="83" spans="2:3" x14ac:dyDescent="0.25">
      <c r="B83" s="9" t="s">
        <v>46</v>
      </c>
      <c r="C83" s="1">
        <f>ROUND((296072-L78)/C81,4)</f>
        <v>2242.2954</v>
      </c>
    </row>
    <row r="84" spans="2:3" x14ac:dyDescent="0.25">
      <c r="B84" s="9" t="s">
        <v>47</v>
      </c>
      <c r="C84" s="1">
        <f>N78+C83</f>
        <v>393308.74940000015</v>
      </c>
    </row>
  </sheetData>
  <conditionalFormatting sqref="F79:G1048576 F5:G5 F1:G1 G77">
    <cfRule type="top10" dxfId="25" priority="38" rank="1"/>
  </conditionalFormatting>
  <conditionalFormatting sqref="F1 F6 F79:F1048576">
    <cfRule type="cellIs" dxfId="24" priority="37" operator="lessThan">
      <formula>0</formula>
    </cfRule>
  </conditionalFormatting>
  <conditionalFormatting sqref="F7:F16">
    <cfRule type="cellIs" dxfId="23" priority="36" operator="lessThan">
      <formula>0</formula>
    </cfRule>
  </conditionalFormatting>
  <conditionalFormatting sqref="F18">
    <cfRule type="cellIs" dxfId="22" priority="35" operator="lessThan">
      <formula>0</formula>
    </cfRule>
  </conditionalFormatting>
  <conditionalFormatting sqref="F24">
    <cfRule type="cellIs" dxfId="21" priority="34" operator="lessThan">
      <formula>0</formula>
    </cfRule>
  </conditionalFormatting>
  <conditionalFormatting sqref="G41:G44">
    <cfRule type="top10" dxfId="20" priority="39" rank="1"/>
  </conditionalFormatting>
  <conditionalFormatting sqref="F25">
    <cfRule type="cellIs" dxfId="19" priority="33" operator="lessThan">
      <formula>0</formula>
    </cfRule>
  </conditionalFormatting>
  <conditionalFormatting sqref="F26">
    <cfRule type="cellIs" dxfId="18" priority="32" operator="lessThan">
      <formula>0</formula>
    </cfRule>
  </conditionalFormatting>
  <conditionalFormatting sqref="F27">
    <cfRule type="cellIs" dxfId="17" priority="31" operator="lessThan">
      <formula>0</formula>
    </cfRule>
  </conditionalFormatting>
  <conditionalFormatting sqref="F28">
    <cfRule type="cellIs" dxfId="16" priority="30" operator="lessThan">
      <formula>0</formula>
    </cfRule>
  </conditionalFormatting>
  <conditionalFormatting sqref="F19:F23">
    <cfRule type="cellIs" dxfId="15" priority="29" operator="lessThan">
      <formula>0</formula>
    </cfRule>
  </conditionalFormatting>
  <conditionalFormatting sqref="F29">
    <cfRule type="cellIs" dxfId="14" priority="28" operator="lessThan">
      <formula>0</formula>
    </cfRule>
  </conditionalFormatting>
  <conditionalFormatting sqref="F30">
    <cfRule type="cellIs" dxfId="13" priority="27" operator="lessThan">
      <formula>0</formula>
    </cfRule>
  </conditionalFormatting>
  <conditionalFormatting sqref="F31">
    <cfRule type="cellIs" dxfId="12" priority="26" operator="lessThan">
      <formula>0</formula>
    </cfRule>
  </conditionalFormatting>
  <conditionalFormatting sqref="F32">
    <cfRule type="cellIs" dxfId="11" priority="25" operator="lessThan">
      <formula>0</formula>
    </cfRule>
  </conditionalFormatting>
  <conditionalFormatting sqref="F33">
    <cfRule type="cellIs" dxfId="10" priority="24" operator="lessThan">
      <formula>0</formula>
    </cfRule>
  </conditionalFormatting>
  <conditionalFormatting sqref="F34">
    <cfRule type="cellIs" dxfId="9" priority="23" operator="lessThan">
      <formula>0</formula>
    </cfRule>
  </conditionalFormatting>
  <conditionalFormatting sqref="F40">
    <cfRule type="cellIs" dxfId="8" priority="22" operator="lessThan">
      <formula>0</formula>
    </cfRule>
  </conditionalFormatting>
  <conditionalFormatting sqref="F45">
    <cfRule type="cellIs" dxfId="7" priority="21" operator="lessThan">
      <formula>0</formula>
    </cfRule>
  </conditionalFormatting>
  <conditionalFormatting sqref="F52">
    <cfRule type="cellIs" dxfId="6" priority="20" operator="lessThan">
      <formula>0</formula>
    </cfRule>
  </conditionalFormatting>
  <conditionalFormatting sqref="G78">
    <cfRule type="top10" dxfId="5" priority="19" rank="1"/>
  </conditionalFormatting>
  <conditionalFormatting sqref="F63">
    <cfRule type="cellIs" dxfId="4" priority="17" operator="lessThan">
      <formula>0</formula>
    </cfRule>
  </conditionalFormatting>
  <conditionalFormatting sqref="F57">
    <cfRule type="cellIs" dxfId="3" priority="10" operator="lessThan">
      <formula>0</formula>
    </cfRule>
  </conditionalFormatting>
  <conditionalFormatting sqref="F74">
    <cfRule type="cellIs" dxfId="2" priority="4" operator="lessThan">
      <formula>0</formula>
    </cfRule>
  </conditionalFormatting>
  <conditionalFormatting sqref="F69">
    <cfRule type="cellIs" dxfId="1" priority="1" operator="lessThan">
      <formula>0</formula>
    </cfRule>
  </conditionalFormatting>
  <conditionalFormatting sqref="F76">
    <cfRule type="cellIs" dxfId="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543C14-4642-4528-B35A-96BC53387948}">
  <dimension ref="A1:R24"/>
  <sheetViews>
    <sheetView topLeftCell="B10" workbookViewId="0">
      <selection activeCell="C24" sqref="C24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48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WORKDAY(E10,-4)</f>
        <v>44321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18" si="0">NETWORKDAYS(C7,$D$3)</f>
        <v>26</v>
      </c>
      <c r="G7" s="14" t="str">
        <f t="shared" ref="G7:G18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18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20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18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12</v>
      </c>
      <c r="G9" s="14" t="str">
        <f t="shared" si="1"/>
        <v>Busy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7">
        <v>44327.461805555555</v>
      </c>
      <c r="F10" s="14">
        <f t="shared" si="0"/>
        <v>-3</v>
      </c>
      <c r="G10" s="14" t="str">
        <f t="shared" si="1"/>
        <v>Busy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26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-5</v>
      </c>
      <c r="G12" s="18" t="str">
        <f t="shared" si="1"/>
        <v>Busy</v>
      </c>
      <c r="H12" s="17">
        <v>0</v>
      </c>
      <c r="I12" s="17">
        <f t="shared" si="2"/>
        <v>0</v>
      </c>
      <c r="J12" s="17">
        <v>1</v>
      </c>
      <c r="K12" s="17">
        <v>0</v>
      </c>
      <c r="L12" s="17">
        <f t="shared" si="3"/>
        <v>0</v>
      </c>
      <c r="M12" s="19">
        <v>40</v>
      </c>
      <c r="N12" s="17">
        <f t="shared" si="4"/>
        <v>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-5</v>
      </c>
      <c r="G13" s="14" t="str">
        <f t="shared" si="1"/>
        <v>Busy</v>
      </c>
      <c r="H13" s="1">
        <v>2352</v>
      </c>
      <c r="I13" s="1">
        <f>J13*H13</f>
        <v>783.92160000000001</v>
      </c>
      <c r="J13" s="1">
        <f>ROUND(Q13/R13,4)</f>
        <v>0.33329999999999999</v>
      </c>
      <c r="K13" s="1">
        <v>0</v>
      </c>
      <c r="L13" s="1">
        <f t="shared" si="3"/>
        <v>0</v>
      </c>
      <c r="M13" s="16">
        <v>3585.12</v>
      </c>
      <c r="N13" s="1">
        <f t="shared" si="4"/>
        <v>0</v>
      </c>
      <c r="P13" s="7">
        <v>44321</v>
      </c>
      <c r="Q13" s="1">
        <f>NETWORKDAYS(P13,$D$3)</f>
        <v>1</v>
      </c>
      <c r="R13" s="1">
        <v>3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-9</v>
      </c>
      <c r="G14" s="14" t="str">
        <f t="shared" si="1"/>
        <v>Busy</v>
      </c>
      <c r="H14" s="1">
        <v>8624</v>
      </c>
      <c r="I14" s="1">
        <f>J14*H14</f>
        <v>0</v>
      </c>
      <c r="J14" s="1">
        <v>0</v>
      </c>
      <c r="K14" s="1">
        <v>0</v>
      </c>
      <c r="L14" s="1">
        <f t="shared" si="3"/>
        <v>0</v>
      </c>
      <c r="M14" s="16">
        <v>12705</v>
      </c>
      <c r="N14" s="1">
        <f t="shared" si="4"/>
        <v>0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-5</v>
      </c>
      <c r="G15" s="14" t="str">
        <f t="shared" si="1"/>
        <v>Busy</v>
      </c>
      <c r="H15" s="1">
        <v>3220</v>
      </c>
      <c r="I15" s="1">
        <f t="shared" ref="I15:I18" si="5">J15*H15</f>
        <v>1288</v>
      </c>
      <c r="J15" s="1">
        <f>ROUND(Q15/R15,4)</f>
        <v>0.4</v>
      </c>
      <c r="K15" s="1">
        <v>0</v>
      </c>
      <c r="L15" s="1">
        <f t="shared" si="3"/>
        <v>0</v>
      </c>
      <c r="M15" s="16">
        <v>3596.8</v>
      </c>
      <c r="N15" s="1">
        <f t="shared" si="4"/>
        <v>0</v>
      </c>
      <c r="P15" s="7">
        <v>44321</v>
      </c>
      <c r="Q15" s="1">
        <f>NETWORKDAYS(P15,$D$3)</f>
        <v>1</v>
      </c>
      <c r="R15" s="1">
        <v>2.5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-8</v>
      </c>
      <c r="G16" s="14" t="str">
        <f t="shared" si="1"/>
        <v>Busy</v>
      </c>
      <c r="H16" s="1">
        <v>9660</v>
      </c>
      <c r="I16" s="1">
        <f t="shared" si="5"/>
        <v>0</v>
      </c>
      <c r="J16" s="1">
        <v>0</v>
      </c>
      <c r="K16" s="1">
        <v>0</v>
      </c>
      <c r="L16" s="1">
        <f t="shared" si="3"/>
        <v>0</v>
      </c>
      <c r="M16" s="16">
        <v>10803.2</v>
      </c>
      <c r="N16" s="1">
        <f t="shared" si="4"/>
        <v>0</v>
      </c>
    </row>
    <row r="17" spans="2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4">
        <f t="shared" si="0"/>
        <v>-5</v>
      </c>
      <c r="G17" s="14" t="str">
        <f t="shared" si="1"/>
        <v>Busy</v>
      </c>
      <c r="H17" s="1">
        <v>6888</v>
      </c>
      <c r="I17" s="1">
        <f t="shared" si="5"/>
        <v>984.29520000000002</v>
      </c>
      <c r="J17" s="1">
        <f>ROUND(Q17/R17,4)</f>
        <v>0.1429</v>
      </c>
      <c r="K17" s="1">
        <v>0</v>
      </c>
      <c r="L17" s="1">
        <f t="shared" si="3"/>
        <v>0</v>
      </c>
      <c r="M17" s="16">
        <v>9878.92</v>
      </c>
      <c r="N17" s="1">
        <f t="shared" si="4"/>
        <v>0</v>
      </c>
      <c r="P17" s="7">
        <v>44321</v>
      </c>
      <c r="Q17" s="1">
        <f>NETWORKDAYS(P17,$D$3)</f>
        <v>1</v>
      </c>
      <c r="R17" s="1">
        <v>7</v>
      </c>
    </row>
    <row r="18" spans="2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-23</v>
      </c>
      <c r="G18" s="18" t="str">
        <f t="shared" si="1"/>
        <v>Busy</v>
      </c>
      <c r="H18" s="17">
        <v>0</v>
      </c>
      <c r="I18" s="17">
        <f t="shared" si="5"/>
        <v>0</v>
      </c>
      <c r="J18" s="17">
        <v>0</v>
      </c>
      <c r="K18" s="17">
        <v>0</v>
      </c>
      <c r="L18" s="17">
        <f t="shared" si="3"/>
        <v>0</v>
      </c>
      <c r="M18" s="19">
        <v>360</v>
      </c>
      <c r="N18" s="17">
        <f t="shared" si="4"/>
        <v>0</v>
      </c>
    </row>
    <row r="19" spans="2:18" x14ac:dyDescent="0.25">
      <c r="B19" s="20" t="s">
        <v>43</v>
      </c>
      <c r="C19" s="20"/>
      <c r="D19" s="20"/>
      <c r="E19" s="21"/>
      <c r="F19" s="21"/>
      <c r="G19" s="21"/>
      <c r="H19" s="20"/>
      <c r="I19" s="20">
        <f>SUM(I7:I18)</f>
        <v>48200.216800000002</v>
      </c>
      <c r="J19" s="20"/>
      <c r="K19" s="20"/>
      <c r="L19" s="20">
        <f>SUM(L7:L18)</f>
        <v>45144</v>
      </c>
      <c r="M19" s="20"/>
      <c r="N19" s="20">
        <f>SUM(N7:N18)</f>
        <v>55827.92</v>
      </c>
    </row>
    <row r="21" spans="2:18" x14ac:dyDescent="0.25">
      <c r="B21" s="9" t="s">
        <v>44</v>
      </c>
      <c r="C21" s="1">
        <f>ROUND(L19/N19,4)</f>
        <v>0.80859999999999999</v>
      </c>
    </row>
    <row r="22" spans="2:18" x14ac:dyDescent="0.25">
      <c r="B22" s="9" t="s">
        <v>45</v>
      </c>
      <c r="C22" s="1">
        <f>ROUND(L19/I19,4)</f>
        <v>0.93659999999999999</v>
      </c>
    </row>
    <row r="23" spans="2:18" x14ac:dyDescent="0.25">
      <c r="B23" s="9" t="s">
        <v>46</v>
      </c>
      <c r="C23" s="1">
        <f>ROUND((296072-L19)/C21,4)</f>
        <v>310324.01679999998</v>
      </c>
    </row>
    <row r="24" spans="2:18" x14ac:dyDescent="0.25">
      <c r="B24" s="9" t="s">
        <v>47</v>
      </c>
      <c r="C24" s="1">
        <f>N19+C23</f>
        <v>366151.93679999997</v>
      </c>
    </row>
  </sheetData>
  <conditionalFormatting sqref="F19:G1048576 F5:G5 F1:G1">
    <cfRule type="top10" dxfId="307" priority="7" rank="1"/>
  </conditionalFormatting>
  <conditionalFormatting sqref="F1 F19:F1048576 F6">
    <cfRule type="cellIs" dxfId="306" priority="6" operator="lessThan">
      <formula>0</formula>
    </cfRule>
  </conditionalFormatting>
  <conditionalFormatting sqref="F7:F16">
    <cfRule type="cellIs" dxfId="305" priority="5" operator="lessThan">
      <formula>0</formula>
    </cfRule>
  </conditionalFormatting>
  <conditionalFormatting sqref="F18">
    <cfRule type="cellIs" dxfId="304" priority="4" operator="lessThan">
      <formula>0</formula>
    </cfRule>
  </conditionalFormatting>
  <conditionalFormatting sqref="F17">
    <cfRule type="cellIs" dxfId="303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C0926-A0D2-41BD-A840-271E53FDE580}">
  <dimension ref="A1:R30"/>
  <sheetViews>
    <sheetView topLeftCell="A10" workbookViewId="0">
      <selection activeCell="C30" sqref="C30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48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WORKDAY(E14,-4)</f>
        <v>44347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24" si="0">NETWORKDAYS(C7,$D$3)</f>
        <v>44</v>
      </c>
      <c r="G7" s="14" t="str">
        <f t="shared" ref="G7:G24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24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38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24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30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17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44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15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15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7">
        <v>44351.338194444441</v>
      </c>
      <c r="F14" s="14">
        <f t="shared" si="0"/>
        <v>11</v>
      </c>
      <c r="G14" s="14" t="str">
        <f t="shared" si="1"/>
        <v>Busy</v>
      </c>
      <c r="H14" s="1">
        <v>8624</v>
      </c>
      <c r="I14" s="1">
        <f>J14*H14</f>
        <v>8624</v>
      </c>
      <c r="J14" s="1">
        <v>1</v>
      </c>
      <c r="K14" s="1">
        <v>0.71</v>
      </c>
      <c r="L14" s="1">
        <f t="shared" si="3"/>
        <v>6123.04</v>
      </c>
      <c r="M14" s="16">
        <v>12705</v>
      </c>
      <c r="N14" s="1">
        <f t="shared" si="4"/>
        <v>9020.5499999999993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15</v>
      </c>
      <c r="G15" s="14" t="str">
        <f t="shared" si="1"/>
        <v>Complete</v>
      </c>
      <c r="H15" s="1">
        <v>3220</v>
      </c>
      <c r="I15" s="1">
        <f t="shared" ref="I15:I23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12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15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-5</v>
      </c>
      <c r="G18" s="18" t="str">
        <f t="shared" si="1"/>
        <v>Busy</v>
      </c>
      <c r="H18" s="17">
        <v>0</v>
      </c>
      <c r="I18" s="17">
        <f t="shared" si="5"/>
        <v>0</v>
      </c>
      <c r="J18" s="17">
        <v>1</v>
      </c>
      <c r="K18" s="17">
        <v>0</v>
      </c>
      <c r="L18" s="17">
        <f t="shared" si="3"/>
        <v>0</v>
      </c>
      <c r="M18" s="19">
        <v>360</v>
      </c>
      <c r="N18" s="17">
        <f t="shared" ref="N18" si="6">M18*K18</f>
        <v>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8">
        <f t="shared" si="0"/>
        <v>-5</v>
      </c>
      <c r="G19" s="14" t="str">
        <f t="shared" si="1"/>
        <v>Busy</v>
      </c>
      <c r="H19" s="1">
        <v>3920</v>
      </c>
      <c r="I19" s="1">
        <f t="shared" si="5"/>
        <v>3920</v>
      </c>
      <c r="J19" s="1">
        <f>ROUND(Q19/R19,4)</f>
        <v>1</v>
      </c>
      <c r="K19" s="1">
        <v>0</v>
      </c>
      <c r="L19" s="1">
        <f t="shared" si="3"/>
        <v>0</v>
      </c>
      <c r="M19" s="1">
        <v>5775</v>
      </c>
      <c r="N19" s="1">
        <f t="shared" si="4"/>
        <v>0</v>
      </c>
      <c r="O19" s="1"/>
      <c r="P19" s="7">
        <v>44341</v>
      </c>
      <c r="Q19" s="1">
        <f>NETWORKDAYS(P19,$D$3)</f>
        <v>5</v>
      </c>
      <c r="R19" s="25">
        <v>5</v>
      </c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8">
        <f t="shared" si="0"/>
        <v>-11</v>
      </c>
      <c r="G20" s="14" t="str">
        <f t="shared" si="1"/>
        <v>Busy</v>
      </c>
      <c r="H20" s="1">
        <v>3920</v>
      </c>
      <c r="I20" s="1">
        <f t="shared" si="5"/>
        <v>0</v>
      </c>
      <c r="J20" s="1">
        <v>0</v>
      </c>
      <c r="K20" s="1">
        <v>0</v>
      </c>
      <c r="L20" s="1">
        <f t="shared" si="3"/>
        <v>0</v>
      </c>
      <c r="M20" s="1">
        <v>6523.44</v>
      </c>
      <c r="N20" s="1">
        <f t="shared" si="4"/>
        <v>0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8">
        <f t="shared" si="0"/>
        <v>-5</v>
      </c>
      <c r="G21" s="14" t="str">
        <f t="shared" si="1"/>
        <v>Busy</v>
      </c>
      <c r="H21" s="1">
        <v>11088</v>
      </c>
      <c r="I21" s="1">
        <f t="shared" si="5"/>
        <v>2520.3024</v>
      </c>
      <c r="J21" s="1">
        <f>ROUND(Q21/R21,4)</f>
        <v>0.2273</v>
      </c>
      <c r="K21" s="1">
        <v>0</v>
      </c>
      <c r="L21" s="1">
        <f t="shared" si="3"/>
        <v>0</v>
      </c>
      <c r="M21" s="1">
        <v>12440</v>
      </c>
      <c r="N21" s="1">
        <f t="shared" si="4"/>
        <v>0</v>
      </c>
      <c r="P21" s="7">
        <v>44341</v>
      </c>
      <c r="Q21" s="1">
        <f>NETWORKDAYS(P21,$D$3)</f>
        <v>5</v>
      </c>
      <c r="R21" s="1">
        <v>22</v>
      </c>
    </row>
    <row r="22" spans="1:18" x14ac:dyDescent="0.25">
      <c r="B22" s="1" t="s">
        <v>16</v>
      </c>
      <c r="C22" s="26">
        <v>44351.338194444441</v>
      </c>
      <c r="D22" s="1">
        <v>31.38</v>
      </c>
      <c r="E22" s="26">
        <v>44396.465277777781</v>
      </c>
      <c r="F22" s="18">
        <f t="shared" si="0"/>
        <v>-5</v>
      </c>
      <c r="G22" s="14" t="str">
        <f t="shared" si="1"/>
        <v>Busy</v>
      </c>
      <c r="H22" s="1">
        <v>21952</v>
      </c>
      <c r="I22" s="1">
        <f t="shared" si="5"/>
        <v>3920.6272000000004</v>
      </c>
      <c r="J22" s="1">
        <f>ROUND(Q22/R22,4)</f>
        <v>0.17860000000000001</v>
      </c>
      <c r="K22" s="1">
        <v>0</v>
      </c>
      <c r="L22" s="1">
        <f t="shared" si="3"/>
        <v>0</v>
      </c>
      <c r="M22" s="1">
        <v>24476.400000000001</v>
      </c>
      <c r="N22" s="1">
        <f t="shared" si="4"/>
        <v>0</v>
      </c>
      <c r="P22" s="7">
        <v>44341</v>
      </c>
      <c r="Q22" s="1">
        <f>NETWORKDAYS(P22,$D$3)</f>
        <v>5</v>
      </c>
      <c r="R22" s="1">
        <v>28</v>
      </c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8">
        <f t="shared" si="0"/>
        <v>-5</v>
      </c>
      <c r="G23" s="14" t="str">
        <f t="shared" si="1"/>
        <v>Busy</v>
      </c>
      <c r="H23" s="1">
        <v>6888</v>
      </c>
      <c r="I23" s="1">
        <f t="shared" si="5"/>
        <v>4920.0984000000008</v>
      </c>
      <c r="J23" s="1">
        <f>ROUND(Q23/R23,4)</f>
        <v>0.71430000000000005</v>
      </c>
      <c r="K23" s="1">
        <v>0</v>
      </c>
      <c r="L23" s="1">
        <f t="shared" si="3"/>
        <v>0</v>
      </c>
      <c r="M23" s="1">
        <v>9947.66</v>
      </c>
      <c r="N23" s="1">
        <f t="shared" si="4"/>
        <v>0</v>
      </c>
      <c r="P23" s="7">
        <v>44341</v>
      </c>
      <c r="Q23" s="1">
        <f>NETWORKDAYS(P23,$D$3)</f>
        <v>5</v>
      </c>
      <c r="R23" s="1">
        <v>7</v>
      </c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-36</v>
      </c>
      <c r="G24" s="18" t="str">
        <f t="shared" si="1"/>
        <v>Busy</v>
      </c>
      <c r="H24" s="17">
        <v>0</v>
      </c>
      <c r="I24" s="17">
        <f t="shared" ref="I24" si="7">J24*H24</f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20" t="s">
        <v>43</v>
      </c>
      <c r="C25" s="20"/>
      <c r="D25" s="20"/>
      <c r="E25" s="21"/>
      <c r="F25" s="21"/>
      <c r="G25" s="21"/>
      <c r="H25" s="20"/>
      <c r="I25" s="20">
        <f>SUM(I7:I24)</f>
        <v>91169.028000000006</v>
      </c>
      <c r="J25" s="20"/>
      <c r="K25" s="20"/>
      <c r="L25" s="20">
        <f>SUM(L7:L24)</f>
        <v>73387.040000000008</v>
      </c>
      <c r="M25" s="20"/>
      <c r="N25" s="20">
        <f>SUM(N7:N24)</f>
        <v>92812.51</v>
      </c>
    </row>
    <row r="27" spans="1:18" x14ac:dyDescent="0.25">
      <c r="B27" s="9" t="s">
        <v>44</v>
      </c>
      <c r="C27" s="1">
        <f>ROUND(L25/N25,4)</f>
        <v>0.79069999999999996</v>
      </c>
    </row>
    <row r="28" spans="1:18" x14ac:dyDescent="0.25">
      <c r="B28" s="9" t="s">
        <v>45</v>
      </c>
      <c r="C28" s="1">
        <f>ROUND(L25/I25,4)</f>
        <v>0.80500000000000005</v>
      </c>
    </row>
    <row r="29" spans="1:18" x14ac:dyDescent="0.25">
      <c r="B29" s="9" t="s">
        <v>46</v>
      </c>
      <c r="C29" s="1">
        <f>ROUND((296072-L25)/C27,4)</f>
        <v>281630.15049999999</v>
      </c>
    </row>
    <row r="30" spans="1:18" x14ac:dyDescent="0.25">
      <c r="B30" s="9" t="s">
        <v>47</v>
      </c>
      <c r="C30" s="1">
        <f>N25+C29</f>
        <v>374442.6605</v>
      </c>
    </row>
  </sheetData>
  <conditionalFormatting sqref="F25:G1048576 F5:G5 F1:G1">
    <cfRule type="top10" dxfId="302" priority="18" rank="1"/>
  </conditionalFormatting>
  <conditionalFormatting sqref="F1 F25:F1048576 F6">
    <cfRule type="cellIs" dxfId="301" priority="17" operator="lessThan">
      <formula>0</formula>
    </cfRule>
  </conditionalFormatting>
  <conditionalFormatting sqref="F7:F16">
    <cfRule type="cellIs" dxfId="300" priority="13" operator="lessThan">
      <formula>0</formula>
    </cfRule>
  </conditionalFormatting>
  <conditionalFormatting sqref="F18">
    <cfRule type="cellIs" dxfId="299" priority="9" operator="lessThan">
      <formula>0</formula>
    </cfRule>
  </conditionalFormatting>
  <conditionalFormatting sqref="F19:F23">
    <cfRule type="cellIs" dxfId="298" priority="2" operator="lessThan">
      <formula>0</formula>
    </cfRule>
  </conditionalFormatting>
  <conditionalFormatting sqref="F24">
    <cfRule type="cellIs" dxfId="297" priority="5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BB0D7-350B-4E86-BA40-BFE6A51007A7}">
  <dimension ref="A1:R36"/>
  <sheetViews>
    <sheetView topLeftCell="A16" workbookViewId="0">
      <selection activeCell="C36" sqref="C36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50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WORKDAY(E22,-4)</f>
        <v>44390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29" si="0">NETWORKDAYS(C7,$D$3)</f>
        <v>75</v>
      </c>
      <c r="G7" s="14" t="str">
        <f t="shared" ref="G7:G29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29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69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28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61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48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75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46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46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42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46</v>
      </c>
      <c r="G15" s="14" t="str">
        <f t="shared" si="1"/>
        <v>Complete</v>
      </c>
      <c r="H15" s="1">
        <v>3220</v>
      </c>
      <c r="I15" s="1">
        <f t="shared" ref="I15:I28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43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46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28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28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22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28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7">
        <v>44396.465277777781</v>
      </c>
      <c r="F22" s="14">
        <f t="shared" si="0"/>
        <v>28</v>
      </c>
      <c r="G22" s="14" t="str">
        <f t="shared" si="1"/>
        <v>Busy</v>
      </c>
      <c r="H22" s="1">
        <v>21952</v>
      </c>
      <c r="I22" s="1">
        <f t="shared" si="5"/>
        <v>21952</v>
      </c>
      <c r="J22" s="1">
        <v>1</v>
      </c>
      <c r="K22" s="1">
        <v>0.89</v>
      </c>
      <c r="L22" s="1">
        <f t="shared" si="3"/>
        <v>19537.28</v>
      </c>
      <c r="M22" s="1">
        <v>24476.400000000001</v>
      </c>
      <c r="N22" s="1">
        <f t="shared" si="4"/>
        <v>21783.996000000003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28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-5</v>
      </c>
      <c r="G24" s="18" t="str">
        <f t="shared" si="1"/>
        <v>Busy</v>
      </c>
      <c r="H24" s="17">
        <v>0</v>
      </c>
      <c r="I24" s="17">
        <f t="shared" si="5"/>
        <v>0</v>
      </c>
      <c r="J24" s="17">
        <v>1</v>
      </c>
      <c r="K24" s="17">
        <v>0</v>
      </c>
      <c r="L24" s="17">
        <f t="shared" si="3"/>
        <v>0</v>
      </c>
      <c r="M24" s="19">
        <v>60</v>
      </c>
      <c r="N24" s="17">
        <f t="shared" si="4"/>
        <v>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-2</v>
      </c>
      <c r="G25" s="14" t="str">
        <f t="shared" si="1"/>
        <v>Busy</v>
      </c>
      <c r="H25" s="1">
        <v>1960</v>
      </c>
      <c r="I25" s="1">
        <f t="shared" si="5"/>
        <v>1960</v>
      </c>
      <c r="J25" s="1">
        <v>1</v>
      </c>
      <c r="K25" s="1">
        <v>0</v>
      </c>
      <c r="L25" s="1">
        <f t="shared" si="3"/>
        <v>0</v>
      </c>
      <c r="M25" s="1">
        <v>3003</v>
      </c>
      <c r="N25" s="1">
        <f t="shared" si="4"/>
        <v>0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-5</v>
      </c>
      <c r="G26" s="14" t="str">
        <f t="shared" si="1"/>
        <v>Busy</v>
      </c>
      <c r="H26" s="1">
        <v>1568</v>
      </c>
      <c r="I26" s="1">
        <f t="shared" si="5"/>
        <v>1568</v>
      </c>
      <c r="J26" s="1">
        <v>1</v>
      </c>
      <c r="K26" s="1">
        <v>0</v>
      </c>
      <c r="L26" s="1">
        <f t="shared" si="3"/>
        <v>0</v>
      </c>
      <c r="M26" s="1">
        <v>2430.12</v>
      </c>
      <c r="N26" s="1">
        <f t="shared" si="4"/>
        <v>0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-7</v>
      </c>
      <c r="G27" s="14" t="str">
        <f t="shared" si="1"/>
        <v>Busy</v>
      </c>
      <c r="H27" s="1">
        <v>2460</v>
      </c>
      <c r="I27" s="1">
        <f t="shared" si="5"/>
        <v>2460</v>
      </c>
      <c r="J27" s="1">
        <v>1</v>
      </c>
      <c r="K27" s="1">
        <v>0</v>
      </c>
      <c r="L27" s="1">
        <f t="shared" si="3"/>
        <v>0</v>
      </c>
      <c r="M27" s="1">
        <v>2828.16</v>
      </c>
      <c r="N27" s="1">
        <f t="shared" si="4"/>
        <v>0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6">
        <v>44417.341666666667</v>
      </c>
      <c r="F28" s="14">
        <f t="shared" si="0"/>
        <v>-5</v>
      </c>
      <c r="G28" s="14" t="str">
        <f t="shared" si="1"/>
        <v>Busy</v>
      </c>
      <c r="H28" s="1">
        <v>10192</v>
      </c>
      <c r="I28" s="1">
        <f t="shared" si="5"/>
        <v>6272.1567999999997</v>
      </c>
      <c r="J28" s="1">
        <f>ROUND(Q28/R28,4)</f>
        <v>0.61539999999999995</v>
      </c>
      <c r="K28" s="1">
        <v>0</v>
      </c>
      <c r="L28" s="1">
        <f t="shared" si="3"/>
        <v>0</v>
      </c>
      <c r="M28" s="1">
        <v>11411.4</v>
      </c>
      <c r="N28" s="1">
        <f t="shared" si="4"/>
        <v>0</v>
      </c>
      <c r="P28" s="7">
        <v>44379</v>
      </c>
      <c r="Q28" s="1">
        <f>NETWORKDAYS(P28,$D$3)</f>
        <v>8</v>
      </c>
      <c r="R28" s="1">
        <v>13</v>
      </c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-20</v>
      </c>
      <c r="G29" s="18" t="str">
        <f t="shared" si="1"/>
        <v>Busy</v>
      </c>
      <c r="H29" s="17">
        <v>0</v>
      </c>
      <c r="I29" s="17">
        <f t="shared" ref="I29" si="6">J29*H29</f>
        <v>0</v>
      </c>
      <c r="J29" s="17">
        <v>1</v>
      </c>
      <c r="K29" s="17">
        <v>0</v>
      </c>
      <c r="L29" s="17">
        <f t="shared" si="3"/>
        <v>0</v>
      </c>
      <c r="M29" s="19">
        <v>663.75</v>
      </c>
      <c r="N29" s="17">
        <f t="shared" ref="N29" si="7">M29*K29</f>
        <v>0</v>
      </c>
    </row>
    <row r="31" spans="1:18" x14ac:dyDescent="0.25">
      <c r="B31" s="20" t="s">
        <v>43</v>
      </c>
      <c r="C31" s="20"/>
      <c r="D31" s="20"/>
      <c r="E31" s="21"/>
      <c r="F31" s="21"/>
      <c r="G31" s="21"/>
      <c r="H31" s="20"/>
      <c r="I31" s="20">
        <f>SUM(I7:I29)</f>
        <v>135916.1568</v>
      </c>
      <c r="J31" s="20"/>
      <c r="K31" s="20"/>
      <c r="L31" s="20">
        <f>SUM(L7:L29)</f>
        <v>121241.28</v>
      </c>
      <c r="M31" s="20"/>
      <c r="N31" s="20">
        <f>SUM(N7:N29)</f>
        <v>153267.05600000001</v>
      </c>
    </row>
    <row r="33" spans="2:3" x14ac:dyDescent="0.25">
      <c r="B33" s="9" t="s">
        <v>44</v>
      </c>
      <c r="C33" s="1">
        <f>ROUND(L31/N31,4)</f>
        <v>0.79100000000000004</v>
      </c>
    </row>
    <row r="34" spans="2:3" x14ac:dyDescent="0.25">
      <c r="B34" s="9" t="s">
        <v>45</v>
      </c>
      <c r="C34" s="1">
        <f>ROUND(L31/I31,4)</f>
        <v>0.89200000000000002</v>
      </c>
    </row>
    <row r="35" spans="2:3" x14ac:dyDescent="0.25">
      <c r="B35" s="9" t="s">
        <v>46</v>
      </c>
      <c r="C35" s="1">
        <f>ROUND((296072-L31)/C33,4)</f>
        <v>221024.93049999999</v>
      </c>
    </row>
    <row r="36" spans="2:3" x14ac:dyDescent="0.25">
      <c r="B36" s="9" t="s">
        <v>47</v>
      </c>
      <c r="C36" s="1">
        <f>N31+C35</f>
        <v>374291.9865</v>
      </c>
    </row>
  </sheetData>
  <conditionalFormatting sqref="F31:G1048576 F5:G5 F1:G1">
    <cfRule type="top10" dxfId="296" priority="15" rank="1"/>
  </conditionalFormatting>
  <conditionalFormatting sqref="F1 F6 F30:F1048576">
    <cfRule type="cellIs" dxfId="295" priority="14" operator="lessThan">
      <formula>0</formula>
    </cfRule>
  </conditionalFormatting>
  <conditionalFormatting sqref="F7:F16">
    <cfRule type="cellIs" dxfId="294" priority="13" operator="lessThan">
      <formula>0</formula>
    </cfRule>
  </conditionalFormatting>
  <conditionalFormatting sqref="F18">
    <cfRule type="cellIs" dxfId="293" priority="12" operator="lessThan">
      <formula>0</formula>
    </cfRule>
  </conditionalFormatting>
  <conditionalFormatting sqref="F24">
    <cfRule type="cellIs" dxfId="292" priority="11" operator="lessThan">
      <formula>0</formula>
    </cfRule>
  </conditionalFormatting>
  <conditionalFormatting sqref="F30:G30">
    <cfRule type="top10" dxfId="291" priority="28" rank="1"/>
  </conditionalFormatting>
  <conditionalFormatting sqref="F25">
    <cfRule type="cellIs" dxfId="290" priority="7" operator="lessThan">
      <formula>0</formula>
    </cfRule>
  </conditionalFormatting>
  <conditionalFormatting sqref="F26">
    <cfRule type="cellIs" dxfId="289" priority="6" operator="lessThan">
      <formula>0</formula>
    </cfRule>
  </conditionalFormatting>
  <conditionalFormatting sqref="F27">
    <cfRule type="cellIs" dxfId="288" priority="5" operator="lessThan">
      <formula>0</formula>
    </cfRule>
  </conditionalFormatting>
  <conditionalFormatting sqref="F28">
    <cfRule type="cellIs" dxfId="287" priority="4" operator="lessThan">
      <formula>0</formula>
    </cfRule>
  </conditionalFormatting>
  <conditionalFormatting sqref="F19:F23">
    <cfRule type="cellIs" dxfId="286" priority="3" operator="lessThan">
      <formula>0</formula>
    </cfRule>
  </conditionalFormatting>
  <conditionalFormatting sqref="F29">
    <cfRule type="cellIs" dxfId="285" priority="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C1008-E3EF-4B7C-A8DE-FF6AF86E2120}">
  <dimension ref="A1:R41"/>
  <sheetViews>
    <sheetView topLeftCell="A22" workbookViewId="0">
      <selection activeCell="C41" sqref="C41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58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WORKDAY(E28,-4)</f>
        <v>44411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34" si="0">NETWORKDAYS(C7,$D$3)</f>
        <v>90</v>
      </c>
      <c r="G7" s="14" t="str">
        <f t="shared" ref="G7:G34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34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84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33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76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63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90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61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61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57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61</v>
      </c>
      <c r="G15" s="14" t="str">
        <f t="shared" si="1"/>
        <v>Complete</v>
      </c>
      <c r="H15" s="1">
        <v>3220</v>
      </c>
      <c r="I15" s="1">
        <f t="shared" ref="I15:I33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58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61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43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43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37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43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43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43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12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15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12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10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7">
        <v>44417.341666666667</v>
      </c>
      <c r="F28" s="14">
        <f t="shared" si="0"/>
        <v>12</v>
      </c>
      <c r="G28" s="14" t="str">
        <f t="shared" si="1"/>
        <v>Busy</v>
      </c>
      <c r="H28" s="1">
        <v>10192</v>
      </c>
      <c r="I28" s="1">
        <f t="shared" si="5"/>
        <v>10192</v>
      </c>
      <c r="J28" s="1">
        <v>1</v>
      </c>
      <c r="K28" s="1">
        <v>0.79</v>
      </c>
      <c r="L28" s="1">
        <f t="shared" si="3"/>
        <v>8051.68</v>
      </c>
      <c r="M28" s="1">
        <v>11411.4</v>
      </c>
      <c r="N28" s="1">
        <f t="shared" si="4"/>
        <v>9015.0059999999994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-5</v>
      </c>
      <c r="G29" s="18" t="str">
        <f t="shared" si="1"/>
        <v>Busy</v>
      </c>
      <c r="H29" s="17">
        <v>0</v>
      </c>
      <c r="I29" s="17">
        <f t="shared" si="5"/>
        <v>0</v>
      </c>
      <c r="J29" s="17">
        <v>1</v>
      </c>
      <c r="K29" s="17">
        <v>0</v>
      </c>
      <c r="L29" s="17">
        <f t="shared" si="3"/>
        <v>0</v>
      </c>
      <c r="M29" s="19">
        <v>663.75</v>
      </c>
      <c r="N29" s="17">
        <f t="shared" si="4"/>
        <v>0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-5</v>
      </c>
      <c r="G30" s="14" t="str">
        <f t="shared" si="1"/>
        <v>Busy</v>
      </c>
      <c r="H30" s="14">
        <v>3444</v>
      </c>
      <c r="I30" s="1">
        <f t="shared" si="5"/>
        <v>3444</v>
      </c>
      <c r="J30" s="1">
        <v>1</v>
      </c>
      <c r="K30" s="1">
        <v>0</v>
      </c>
      <c r="L30" s="1">
        <f t="shared" si="3"/>
        <v>0</v>
      </c>
      <c r="M30" s="1">
        <v>4114.58</v>
      </c>
      <c r="N30" s="1">
        <f t="shared" si="4"/>
        <v>0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-9</v>
      </c>
      <c r="G31" s="14" t="str">
        <f t="shared" si="1"/>
        <v>Busy</v>
      </c>
      <c r="H31" s="1">
        <v>1968</v>
      </c>
      <c r="I31" s="1">
        <f t="shared" si="5"/>
        <v>1968</v>
      </c>
      <c r="J31" s="1">
        <v>1</v>
      </c>
      <c r="K31" s="1">
        <v>0</v>
      </c>
      <c r="L31" s="1">
        <f t="shared" si="3"/>
        <v>0</v>
      </c>
      <c r="M31" s="1">
        <v>2268.42</v>
      </c>
      <c r="N31" s="1">
        <f t="shared" si="4"/>
        <v>0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-11</v>
      </c>
      <c r="G32" s="14" t="str">
        <f t="shared" si="1"/>
        <v>Busy</v>
      </c>
      <c r="H32" s="1">
        <v>4920</v>
      </c>
      <c r="I32" s="1">
        <f t="shared" si="5"/>
        <v>3280.1639999999998</v>
      </c>
      <c r="J32" s="1">
        <f>ROUND(Q32/R32,4)</f>
        <v>0.66669999999999996</v>
      </c>
      <c r="K32" s="1">
        <v>0</v>
      </c>
      <c r="L32" s="1">
        <f t="shared" si="3"/>
        <v>0</v>
      </c>
      <c r="M32" s="1">
        <v>5892</v>
      </c>
      <c r="N32" s="1">
        <f t="shared" si="4"/>
        <v>0</v>
      </c>
      <c r="P32" s="7">
        <v>44406</v>
      </c>
      <c r="Q32" s="1">
        <f>NETWORKDAYS(P32,$D$3)</f>
        <v>4</v>
      </c>
      <c r="R32" s="1">
        <v>6</v>
      </c>
    </row>
    <row r="33" spans="2:18" x14ac:dyDescent="0.25">
      <c r="B33" s="1" t="s">
        <v>26</v>
      </c>
      <c r="C33" s="26">
        <v>44417.341666666667</v>
      </c>
      <c r="D33" s="1">
        <v>17</v>
      </c>
      <c r="E33" s="26">
        <v>44440.341666666667</v>
      </c>
      <c r="F33" s="14">
        <f t="shared" si="0"/>
        <v>-5</v>
      </c>
      <c r="G33" s="14" t="str">
        <f t="shared" si="1"/>
        <v>Busy</v>
      </c>
      <c r="H33" s="1">
        <v>11760</v>
      </c>
      <c r="I33" s="1">
        <f t="shared" si="5"/>
        <v>7840.3919999999998</v>
      </c>
      <c r="J33" s="1">
        <f>ROUND(Q33/R33,4)</f>
        <v>0.66669999999999996</v>
      </c>
      <c r="K33" s="1">
        <v>0</v>
      </c>
      <c r="L33" s="1">
        <f t="shared" si="3"/>
        <v>0</v>
      </c>
      <c r="M33" s="1">
        <v>13260</v>
      </c>
      <c r="N33" s="1">
        <f t="shared" si="4"/>
        <v>0</v>
      </c>
      <c r="P33" s="7">
        <v>44398</v>
      </c>
      <c r="Q33" s="1">
        <f>NETWORKDAYS(P33,$D$3)</f>
        <v>10</v>
      </c>
      <c r="R33" s="1">
        <v>15</v>
      </c>
    </row>
    <row r="34" spans="2:18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-22</v>
      </c>
      <c r="G34" s="18" t="str">
        <f t="shared" si="1"/>
        <v>Busy</v>
      </c>
      <c r="H34" s="17">
        <v>0</v>
      </c>
      <c r="I34" s="17">
        <f t="shared" ref="I34" si="6">J34*H34</f>
        <v>0</v>
      </c>
      <c r="J34" s="17">
        <v>0</v>
      </c>
      <c r="K34" s="17">
        <v>0</v>
      </c>
      <c r="L34" s="17">
        <f t="shared" si="3"/>
        <v>0</v>
      </c>
      <c r="M34" s="19">
        <v>4851</v>
      </c>
      <c r="N34" s="17">
        <f t="shared" ref="N34" si="7">M34*K34</f>
        <v>0</v>
      </c>
    </row>
    <row r="36" spans="2:18" x14ac:dyDescent="0.25">
      <c r="B36" s="20" t="s">
        <v>43</v>
      </c>
      <c r="C36" s="20"/>
      <c r="D36" s="20"/>
      <c r="E36" s="21"/>
      <c r="F36" s="21"/>
      <c r="G36" s="21"/>
      <c r="H36" s="20"/>
      <c r="I36" s="20">
        <f>SUM(I7:I34)</f>
        <v>156368.55599999998</v>
      </c>
      <c r="J36" s="20"/>
      <c r="K36" s="20"/>
      <c r="L36" s="20">
        <f>SUM(L7:L34)</f>
        <v>137695.67999999999</v>
      </c>
      <c r="M36" s="20"/>
      <c r="N36" s="20">
        <f>SUM(N7:N34)</f>
        <v>173295.74600000001</v>
      </c>
    </row>
    <row r="38" spans="2:18" x14ac:dyDescent="0.25">
      <c r="B38" s="9" t="s">
        <v>44</v>
      </c>
      <c r="C38" s="1">
        <f>ROUND(L36/N36,4)</f>
        <v>0.79459999999999997</v>
      </c>
    </row>
    <row r="39" spans="2:18" x14ac:dyDescent="0.25">
      <c r="B39" s="9" t="s">
        <v>45</v>
      </c>
      <c r="C39" s="1">
        <f>ROUND(L36/I36,4)</f>
        <v>0.88060000000000005</v>
      </c>
    </row>
    <row r="40" spans="2:18" x14ac:dyDescent="0.25">
      <c r="B40" s="9" t="s">
        <v>46</v>
      </c>
      <c r="C40" s="1">
        <f>ROUND((296072-L36)/C38,4)</f>
        <v>199315.78150000001</v>
      </c>
    </row>
    <row r="41" spans="2:18" x14ac:dyDescent="0.25">
      <c r="B41" s="9" t="s">
        <v>47</v>
      </c>
      <c r="C41" s="1">
        <f>N36+C40</f>
        <v>372611.52750000003</v>
      </c>
    </row>
  </sheetData>
  <conditionalFormatting sqref="F36:G1048576 F5:G5 F1:G1">
    <cfRule type="top10" dxfId="284" priority="18" rank="1"/>
  </conditionalFormatting>
  <conditionalFormatting sqref="F1 F6 F35:F1048576">
    <cfRule type="cellIs" dxfId="283" priority="17" operator="lessThan">
      <formula>0</formula>
    </cfRule>
  </conditionalFormatting>
  <conditionalFormatting sqref="F7:F16">
    <cfRule type="cellIs" dxfId="282" priority="16" operator="lessThan">
      <formula>0</formula>
    </cfRule>
  </conditionalFormatting>
  <conditionalFormatting sqref="F18">
    <cfRule type="cellIs" dxfId="281" priority="15" operator="lessThan">
      <formula>0</formula>
    </cfRule>
  </conditionalFormatting>
  <conditionalFormatting sqref="F24">
    <cfRule type="cellIs" dxfId="280" priority="14" operator="lessThan">
      <formula>0</formula>
    </cfRule>
  </conditionalFormatting>
  <conditionalFormatting sqref="F35:G35">
    <cfRule type="top10" dxfId="279" priority="19" rank="1"/>
  </conditionalFormatting>
  <conditionalFormatting sqref="F25">
    <cfRule type="cellIs" dxfId="278" priority="13" operator="lessThan">
      <formula>0</formula>
    </cfRule>
  </conditionalFormatting>
  <conditionalFormatting sqref="F26">
    <cfRule type="cellIs" dxfId="277" priority="12" operator="lessThan">
      <formula>0</formula>
    </cfRule>
  </conditionalFormatting>
  <conditionalFormatting sqref="F27">
    <cfRule type="cellIs" dxfId="276" priority="11" operator="lessThan">
      <formula>0</formula>
    </cfRule>
  </conditionalFormatting>
  <conditionalFormatting sqref="F28">
    <cfRule type="cellIs" dxfId="275" priority="10" operator="lessThan">
      <formula>0</formula>
    </cfRule>
  </conditionalFormatting>
  <conditionalFormatting sqref="F19:F23">
    <cfRule type="cellIs" dxfId="274" priority="9" operator="lessThan">
      <formula>0</formula>
    </cfRule>
  </conditionalFormatting>
  <conditionalFormatting sqref="F29">
    <cfRule type="cellIs" dxfId="273" priority="8" operator="lessThan">
      <formula>0</formula>
    </cfRule>
  </conditionalFormatting>
  <conditionalFormatting sqref="F30">
    <cfRule type="cellIs" dxfId="272" priority="7" operator="lessThan">
      <formula>0</formula>
    </cfRule>
  </conditionalFormatting>
  <conditionalFormatting sqref="F31">
    <cfRule type="cellIs" dxfId="271" priority="6" operator="lessThan">
      <formula>0</formula>
    </cfRule>
  </conditionalFormatting>
  <conditionalFormatting sqref="F32">
    <cfRule type="cellIs" dxfId="270" priority="5" operator="lessThan">
      <formula>0</formula>
    </cfRule>
  </conditionalFormatting>
  <conditionalFormatting sqref="F33">
    <cfRule type="cellIs" dxfId="269" priority="3" operator="lessThan">
      <formula>0</formula>
    </cfRule>
  </conditionalFormatting>
  <conditionalFormatting sqref="F34">
    <cfRule type="cellIs" dxfId="268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3442B-36FE-4536-AF6A-F902A9F96283}">
  <dimension ref="A1:R47"/>
  <sheetViews>
    <sheetView workbookViewId="0">
      <selection activeCell="C47" sqref="C47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57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WORKDAY(E33,-4)</f>
        <v>44434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40" si="0">NETWORKDAYS(C7,$D$3)</f>
        <v>107</v>
      </c>
      <c r="G7" s="14" t="str">
        <f t="shared" ref="G7:G40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40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101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39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93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80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107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78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78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74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78</v>
      </c>
      <c r="G15" s="14" t="str">
        <f t="shared" si="1"/>
        <v>Complete</v>
      </c>
      <c r="H15" s="1">
        <v>3220</v>
      </c>
      <c r="I15" s="1">
        <f t="shared" ref="I15:I40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75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78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60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60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54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60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60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60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29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32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29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27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29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14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663.75</v>
      </c>
      <c r="N29" s="17">
        <f t="shared" si="4"/>
        <v>663.75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14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10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8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8" x14ac:dyDescent="0.25">
      <c r="B33" s="1" t="s">
        <v>26</v>
      </c>
      <c r="C33" s="26">
        <v>44417.341666666667</v>
      </c>
      <c r="D33" s="1">
        <v>17</v>
      </c>
      <c r="E33" s="27">
        <v>44440.341666666667</v>
      </c>
      <c r="F33" s="14">
        <f t="shared" si="0"/>
        <v>14</v>
      </c>
      <c r="G33" s="14" t="str">
        <f t="shared" si="1"/>
        <v>Busy</v>
      </c>
      <c r="H33" s="1">
        <v>11760</v>
      </c>
      <c r="I33" s="1">
        <f t="shared" si="5"/>
        <v>11760</v>
      </c>
      <c r="J33" s="1">
        <v>1</v>
      </c>
      <c r="K33" s="1">
        <v>0.82</v>
      </c>
      <c r="L33" s="1">
        <f t="shared" si="3"/>
        <v>9643.1999999999989</v>
      </c>
      <c r="M33" s="1">
        <v>13260</v>
      </c>
      <c r="N33" s="1">
        <f t="shared" si="4"/>
        <v>10873.199999999999</v>
      </c>
      <c r="P33" s="7"/>
    </row>
    <row r="34" spans="2:18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-5</v>
      </c>
      <c r="G34" s="18" t="str">
        <f t="shared" si="1"/>
        <v>Busy</v>
      </c>
      <c r="H34" s="17">
        <v>0</v>
      </c>
      <c r="I34" s="17">
        <f t="shared" si="5"/>
        <v>0</v>
      </c>
      <c r="J34" s="17">
        <v>0</v>
      </c>
      <c r="K34" s="17">
        <v>0</v>
      </c>
      <c r="L34" s="17">
        <f t="shared" si="3"/>
        <v>0</v>
      </c>
      <c r="M34" s="19">
        <v>4851</v>
      </c>
      <c r="N34" s="17">
        <f t="shared" si="4"/>
        <v>0</v>
      </c>
    </row>
    <row r="35" spans="2:18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8">
        <f t="shared" si="0"/>
        <v>-5</v>
      </c>
      <c r="G35" s="14" t="str">
        <f t="shared" si="1"/>
        <v>Busy</v>
      </c>
      <c r="H35" s="1">
        <v>2800</v>
      </c>
      <c r="I35" s="1">
        <f t="shared" si="5"/>
        <v>2800</v>
      </c>
      <c r="J35" s="1">
        <v>1</v>
      </c>
      <c r="K35" s="1">
        <v>0</v>
      </c>
      <c r="L35" s="1">
        <f t="shared" si="3"/>
        <v>0</v>
      </c>
      <c r="M35" s="1">
        <v>3528</v>
      </c>
      <c r="N35" s="1">
        <f t="shared" si="4"/>
        <v>0</v>
      </c>
    </row>
    <row r="36" spans="2:18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8">
        <f t="shared" si="0"/>
        <v>-9</v>
      </c>
      <c r="G36" s="14" t="str">
        <f t="shared" si="1"/>
        <v>Busy</v>
      </c>
      <c r="H36" s="1">
        <v>2400</v>
      </c>
      <c r="I36" s="1">
        <f t="shared" si="5"/>
        <v>1999.92</v>
      </c>
      <c r="J36" s="1">
        <f>ROUND(Q36/R36,4)</f>
        <v>0.83330000000000004</v>
      </c>
      <c r="K36" s="1">
        <v>0</v>
      </c>
      <c r="L36" s="1">
        <f t="shared" si="3"/>
        <v>0</v>
      </c>
      <c r="M36" s="1">
        <v>3041.92</v>
      </c>
      <c r="N36" s="1">
        <f t="shared" si="4"/>
        <v>0</v>
      </c>
      <c r="P36" s="7">
        <v>44428</v>
      </c>
      <c r="Q36" s="1">
        <f>NETWORKDAYS(P36,$D$3)</f>
        <v>5</v>
      </c>
      <c r="R36" s="1">
        <v>6</v>
      </c>
    </row>
    <row r="37" spans="2:18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8">
        <f t="shared" si="0"/>
        <v>-5</v>
      </c>
      <c r="G37" s="14" t="str">
        <f t="shared" si="1"/>
        <v>Busy</v>
      </c>
      <c r="H37" s="1">
        <v>8856</v>
      </c>
      <c r="I37" s="1">
        <f t="shared" si="5"/>
        <v>8856</v>
      </c>
      <c r="J37" s="1">
        <v>1</v>
      </c>
      <c r="K37" s="1">
        <v>0</v>
      </c>
      <c r="L37" s="1">
        <f t="shared" si="3"/>
        <v>0</v>
      </c>
      <c r="M37" s="1">
        <v>11047.5</v>
      </c>
      <c r="N37" s="1">
        <f t="shared" si="4"/>
        <v>0</v>
      </c>
    </row>
    <row r="38" spans="2:18" x14ac:dyDescent="0.25">
      <c r="B38" s="1" t="s">
        <v>54</v>
      </c>
      <c r="C38" s="26">
        <v>44440.341666666667</v>
      </c>
      <c r="D38" s="1">
        <v>14.88</v>
      </c>
      <c r="E38" s="26">
        <v>44460.676388888889</v>
      </c>
      <c r="F38" s="18">
        <f t="shared" si="0"/>
        <v>-5</v>
      </c>
      <c r="G38" s="14" t="str">
        <f t="shared" si="1"/>
        <v>Busy</v>
      </c>
      <c r="H38" s="1">
        <v>6000</v>
      </c>
      <c r="I38" s="1">
        <f t="shared" si="5"/>
        <v>6000</v>
      </c>
      <c r="J38" s="1">
        <v>1</v>
      </c>
      <c r="K38" s="1">
        <v>0</v>
      </c>
      <c r="L38" s="1">
        <f t="shared" si="3"/>
        <v>0</v>
      </c>
      <c r="M38" s="1">
        <v>8928</v>
      </c>
      <c r="N38" s="1">
        <f t="shared" si="4"/>
        <v>0</v>
      </c>
    </row>
    <row r="39" spans="2:18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8">
        <f t="shared" si="0"/>
        <v>-5</v>
      </c>
      <c r="G39" s="14" t="str">
        <f t="shared" si="1"/>
        <v>Busy</v>
      </c>
      <c r="H39" s="1">
        <v>7056</v>
      </c>
      <c r="I39" s="1">
        <f t="shared" si="5"/>
        <v>7056</v>
      </c>
      <c r="J39" s="1">
        <v>1</v>
      </c>
      <c r="K39" s="1">
        <v>0</v>
      </c>
      <c r="L39" s="1">
        <f t="shared" si="3"/>
        <v>0</v>
      </c>
      <c r="M39" s="1">
        <v>7995</v>
      </c>
      <c r="N39" s="1">
        <f t="shared" si="4"/>
        <v>0</v>
      </c>
    </row>
    <row r="40" spans="2:18" x14ac:dyDescent="0.25">
      <c r="B40" s="17" t="s">
        <v>56</v>
      </c>
      <c r="C40" s="26">
        <v>44454.425000000003</v>
      </c>
      <c r="D40" s="17">
        <v>0</v>
      </c>
      <c r="E40" s="26">
        <v>44454.425000000003</v>
      </c>
      <c r="F40" s="18">
        <f t="shared" si="0"/>
        <v>-15</v>
      </c>
      <c r="G40" s="18" t="str">
        <f t="shared" si="1"/>
        <v>Busy</v>
      </c>
      <c r="H40" s="17">
        <v>0</v>
      </c>
      <c r="I40" s="17">
        <f t="shared" si="5"/>
        <v>0</v>
      </c>
      <c r="J40" s="17">
        <v>0</v>
      </c>
      <c r="K40" s="17">
        <v>0</v>
      </c>
      <c r="L40" s="17">
        <f t="shared" si="3"/>
        <v>0</v>
      </c>
      <c r="M40" s="19">
        <v>4638</v>
      </c>
      <c r="N40" s="17">
        <f t="shared" ref="N40" si="6">M40*K40</f>
        <v>0</v>
      </c>
    </row>
    <row r="42" spans="2:18" x14ac:dyDescent="0.25">
      <c r="B42" s="20" t="s">
        <v>43</v>
      </c>
      <c r="C42" s="20"/>
      <c r="D42" s="20"/>
      <c r="E42" s="21"/>
      <c r="F42" s="21"/>
      <c r="G42" s="21"/>
      <c r="H42" s="20"/>
      <c r="I42" s="20">
        <f>SUM(I7:I40)</f>
        <v>188639.92</v>
      </c>
      <c r="J42" s="20"/>
      <c r="K42" s="20"/>
      <c r="L42" s="20">
        <f>SUM(L7:L40)</f>
        <v>159811.20000000001</v>
      </c>
      <c r="M42" s="20"/>
      <c r="N42" s="20">
        <f>SUM(N7:N40)</f>
        <v>199504.09000000003</v>
      </c>
    </row>
    <row r="44" spans="2:18" x14ac:dyDescent="0.25">
      <c r="B44" s="9" t="s">
        <v>44</v>
      </c>
      <c r="C44" s="1">
        <f>ROUND(L42/N42,4)</f>
        <v>0.80100000000000005</v>
      </c>
    </row>
    <row r="45" spans="2:18" x14ac:dyDescent="0.25">
      <c r="B45" s="9" t="s">
        <v>45</v>
      </c>
      <c r="C45" s="1">
        <f>ROUND(L42/I42,4)</f>
        <v>0.84719999999999995</v>
      </c>
    </row>
    <row r="46" spans="2:18" x14ac:dyDescent="0.25">
      <c r="B46" s="9" t="s">
        <v>46</v>
      </c>
      <c r="C46" s="1">
        <f>ROUND((296072-L42)/C44,4)</f>
        <v>170113.35829999999</v>
      </c>
    </row>
    <row r="47" spans="2:18" x14ac:dyDescent="0.25">
      <c r="B47" s="9" t="s">
        <v>47</v>
      </c>
      <c r="C47" s="1">
        <f>N42+C46</f>
        <v>369617.44830000005</v>
      </c>
    </row>
  </sheetData>
  <conditionalFormatting sqref="F42:G1048576 F5:G5 F1:G1">
    <cfRule type="top10" dxfId="267" priority="22" rank="1"/>
  </conditionalFormatting>
  <conditionalFormatting sqref="F1 F6 F41:F1048576">
    <cfRule type="cellIs" dxfId="266" priority="21" operator="lessThan">
      <formula>0</formula>
    </cfRule>
  </conditionalFormatting>
  <conditionalFormatting sqref="F7:F16">
    <cfRule type="cellIs" dxfId="265" priority="20" operator="lessThan">
      <formula>0</formula>
    </cfRule>
  </conditionalFormatting>
  <conditionalFormatting sqref="F18">
    <cfRule type="cellIs" dxfId="264" priority="19" operator="lessThan">
      <formula>0</formula>
    </cfRule>
  </conditionalFormatting>
  <conditionalFormatting sqref="F24">
    <cfRule type="cellIs" dxfId="263" priority="18" operator="lessThan">
      <formula>0</formula>
    </cfRule>
  </conditionalFormatting>
  <conditionalFormatting sqref="F41:G41">
    <cfRule type="top10" dxfId="262" priority="23" rank="1"/>
  </conditionalFormatting>
  <conditionalFormatting sqref="F25">
    <cfRule type="cellIs" dxfId="261" priority="17" operator="lessThan">
      <formula>0</formula>
    </cfRule>
  </conditionalFormatting>
  <conditionalFormatting sqref="F26">
    <cfRule type="cellIs" dxfId="260" priority="16" operator="lessThan">
      <formula>0</formula>
    </cfRule>
  </conditionalFormatting>
  <conditionalFormatting sqref="F27">
    <cfRule type="cellIs" dxfId="259" priority="15" operator="lessThan">
      <formula>0</formula>
    </cfRule>
  </conditionalFormatting>
  <conditionalFormatting sqref="F28">
    <cfRule type="cellIs" dxfId="258" priority="14" operator="lessThan">
      <formula>0</formula>
    </cfRule>
  </conditionalFormatting>
  <conditionalFormatting sqref="F19:F23">
    <cfRule type="cellIs" dxfId="257" priority="13" operator="lessThan">
      <formula>0</formula>
    </cfRule>
  </conditionalFormatting>
  <conditionalFormatting sqref="F29">
    <cfRule type="cellIs" dxfId="256" priority="12" operator="lessThan">
      <formula>0</formula>
    </cfRule>
  </conditionalFormatting>
  <conditionalFormatting sqref="F30">
    <cfRule type="cellIs" dxfId="255" priority="11" operator="lessThan">
      <formula>0</formula>
    </cfRule>
  </conditionalFormatting>
  <conditionalFormatting sqref="F31">
    <cfRule type="cellIs" dxfId="254" priority="10" operator="lessThan">
      <formula>0</formula>
    </cfRule>
  </conditionalFormatting>
  <conditionalFormatting sqref="F32">
    <cfRule type="cellIs" dxfId="253" priority="9" operator="lessThan">
      <formula>0</formula>
    </cfRule>
  </conditionalFormatting>
  <conditionalFormatting sqref="F33">
    <cfRule type="cellIs" dxfId="252" priority="8" operator="lessThan">
      <formula>0</formula>
    </cfRule>
  </conditionalFormatting>
  <conditionalFormatting sqref="F34">
    <cfRule type="cellIs" dxfId="251" priority="7" operator="lessThan">
      <formula>0</formula>
    </cfRule>
  </conditionalFormatting>
  <conditionalFormatting sqref="F35">
    <cfRule type="cellIs" dxfId="250" priority="6" operator="lessThan">
      <formula>0</formula>
    </cfRule>
  </conditionalFormatting>
  <conditionalFormatting sqref="F36">
    <cfRule type="cellIs" dxfId="249" priority="5" operator="lessThan">
      <formula>0</formula>
    </cfRule>
  </conditionalFormatting>
  <conditionalFormatting sqref="F37">
    <cfRule type="cellIs" dxfId="248" priority="4" operator="lessThan">
      <formula>0</formula>
    </cfRule>
  </conditionalFormatting>
  <conditionalFormatting sqref="F38">
    <cfRule type="cellIs" dxfId="247" priority="3" operator="lessThan">
      <formula>0</formula>
    </cfRule>
  </conditionalFormatting>
  <conditionalFormatting sqref="F39">
    <cfRule type="cellIs" dxfId="246" priority="2" operator="lessThan">
      <formula>0</formula>
    </cfRule>
  </conditionalFormatting>
  <conditionalFormatting sqref="F40">
    <cfRule type="cellIs" dxfId="245" priority="1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32D3A-EC12-41E3-9777-CA462179FB45}">
  <dimension ref="A1:R59"/>
  <sheetViews>
    <sheetView topLeftCell="A43" workbookViewId="0">
      <selection activeCell="C59" sqref="C59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59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WORKDAY(E38,-4)</f>
        <v>44454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44" si="0">NETWORKDAYS(C7,$D$3)</f>
        <v>121</v>
      </c>
      <c r="G7" s="14" t="str">
        <f t="shared" ref="G7:G44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52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115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44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107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94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121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92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92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88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92</v>
      </c>
      <c r="G15" s="14" t="str">
        <f t="shared" si="1"/>
        <v>Complete</v>
      </c>
      <c r="H15" s="1">
        <v>3220</v>
      </c>
      <c r="I15" s="1">
        <f t="shared" ref="I15:I51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89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92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74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74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68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74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74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74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43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46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43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41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43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28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663.75</v>
      </c>
      <c r="N29" s="17">
        <f t="shared" si="4"/>
        <v>663.75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28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24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22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8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28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8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11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4851</v>
      </c>
      <c r="N34" s="17">
        <f t="shared" si="4"/>
        <v>4851</v>
      </c>
    </row>
    <row r="35" spans="2:18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11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8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7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8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11</v>
      </c>
      <c r="G37" s="14" t="str">
        <f t="shared" si="1"/>
        <v>Busy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8" x14ac:dyDescent="0.25">
      <c r="B38" s="1" t="s">
        <v>54</v>
      </c>
      <c r="C38" s="26">
        <v>44440.341666666667</v>
      </c>
      <c r="D38" s="1">
        <v>14.88</v>
      </c>
      <c r="E38" s="27">
        <v>44460.676388888889</v>
      </c>
      <c r="F38" s="1">
        <f t="shared" si="0"/>
        <v>11</v>
      </c>
      <c r="G38" s="14" t="str">
        <f t="shared" si="1"/>
        <v>Busy</v>
      </c>
      <c r="H38" s="1">
        <v>6000</v>
      </c>
      <c r="I38" s="1">
        <f t="shared" si="5"/>
        <v>6000</v>
      </c>
      <c r="J38" s="1">
        <v>1</v>
      </c>
      <c r="K38" s="1">
        <v>0.74</v>
      </c>
      <c r="L38" s="1">
        <f t="shared" si="3"/>
        <v>4440</v>
      </c>
      <c r="M38" s="1">
        <v>8928</v>
      </c>
      <c r="N38" s="1">
        <f t="shared" si="4"/>
        <v>6606.72</v>
      </c>
    </row>
    <row r="39" spans="2:18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11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si="3"/>
        <v>7056</v>
      </c>
      <c r="M39" s="1">
        <v>7995</v>
      </c>
      <c r="N39" s="1">
        <f t="shared" si="4"/>
        <v>7995</v>
      </c>
    </row>
    <row r="40" spans="2:18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-5</v>
      </c>
      <c r="G40" s="18" t="str">
        <f t="shared" si="1"/>
        <v>Busy</v>
      </c>
      <c r="H40" s="17">
        <v>0</v>
      </c>
      <c r="I40" s="17">
        <f t="shared" si="5"/>
        <v>0</v>
      </c>
      <c r="J40" s="17">
        <v>1</v>
      </c>
      <c r="K40" s="17">
        <v>0</v>
      </c>
      <c r="L40" s="17">
        <f t="shared" si="3"/>
        <v>0</v>
      </c>
      <c r="M40" s="19">
        <v>4638</v>
      </c>
      <c r="N40" s="17">
        <f t="shared" si="4"/>
        <v>0</v>
      </c>
    </row>
    <row r="41" spans="2:18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8">
        <f t="shared" si="0"/>
        <v>-5</v>
      </c>
      <c r="G41" s="3" t="str">
        <f t="shared" si="1"/>
        <v>Busy</v>
      </c>
      <c r="H41" s="1">
        <v>3000</v>
      </c>
      <c r="I41" s="1">
        <f t="shared" si="5"/>
        <v>3000</v>
      </c>
      <c r="J41" s="1">
        <v>1</v>
      </c>
      <c r="K41" s="1">
        <v>0</v>
      </c>
      <c r="L41" s="1">
        <f t="shared" si="3"/>
        <v>0</v>
      </c>
      <c r="M41" s="1">
        <v>4500</v>
      </c>
      <c r="N41" s="1">
        <f t="shared" si="4"/>
        <v>0</v>
      </c>
    </row>
    <row r="42" spans="2:18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8">
        <f t="shared" si="0"/>
        <v>-13</v>
      </c>
      <c r="G42" s="3" t="str">
        <f t="shared" si="1"/>
        <v>Busy</v>
      </c>
      <c r="H42" s="1">
        <v>6608</v>
      </c>
      <c r="I42" s="1">
        <f t="shared" si="5"/>
        <v>6608</v>
      </c>
      <c r="J42" s="1">
        <v>1</v>
      </c>
      <c r="K42" s="1">
        <v>0</v>
      </c>
      <c r="L42" s="1">
        <f t="shared" si="3"/>
        <v>0</v>
      </c>
      <c r="M42" s="1">
        <v>9250</v>
      </c>
      <c r="N42" s="1">
        <f t="shared" si="4"/>
        <v>0</v>
      </c>
    </row>
    <row r="43" spans="2:18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8">
        <f t="shared" si="0"/>
        <v>-5</v>
      </c>
      <c r="G43" s="3" t="str">
        <f t="shared" si="1"/>
        <v>Busy</v>
      </c>
      <c r="H43" s="1">
        <v>3520</v>
      </c>
      <c r="I43" s="1">
        <f t="shared" si="5"/>
        <v>3520</v>
      </c>
      <c r="J43" s="1">
        <v>1</v>
      </c>
      <c r="K43" s="1">
        <v>0</v>
      </c>
      <c r="L43" s="1">
        <f t="shared" si="3"/>
        <v>0</v>
      </c>
      <c r="M43" s="1">
        <v>4530.5</v>
      </c>
      <c r="N43" s="1">
        <f t="shared" si="4"/>
        <v>0</v>
      </c>
    </row>
    <row r="44" spans="2:18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8">
        <f t="shared" si="0"/>
        <v>-5</v>
      </c>
      <c r="G44" s="3" t="str">
        <f t="shared" si="1"/>
        <v>Busy</v>
      </c>
      <c r="H44" s="1">
        <v>8624</v>
      </c>
      <c r="I44" s="1">
        <f t="shared" si="5"/>
        <v>8624</v>
      </c>
      <c r="J44" s="1">
        <v>1</v>
      </c>
      <c r="K44" s="1">
        <v>0</v>
      </c>
      <c r="L44" s="1">
        <f t="shared" si="3"/>
        <v>0</v>
      </c>
      <c r="M44" s="1">
        <v>9750</v>
      </c>
      <c r="N44" s="1">
        <f t="shared" si="4"/>
        <v>0</v>
      </c>
    </row>
    <row r="45" spans="2:18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ref="F45:F51" si="6">NETWORKDAYS(C45,$D$3)</f>
        <v>-5</v>
      </c>
      <c r="G45" s="18" t="str">
        <f t="shared" ref="G45:G51" si="7">IF(F45&gt;D45,"Complete","Busy")</f>
        <v>Busy</v>
      </c>
      <c r="H45" s="17">
        <v>0</v>
      </c>
      <c r="I45" s="17">
        <f t="shared" ref="I45" si="8">J45*H45</f>
        <v>0</v>
      </c>
      <c r="J45" s="17">
        <v>1</v>
      </c>
      <c r="K45" s="17">
        <v>0</v>
      </c>
      <c r="L45" s="17">
        <f t="shared" si="3"/>
        <v>0</v>
      </c>
      <c r="M45" s="19">
        <v>4449</v>
      </c>
      <c r="N45" s="17">
        <f t="shared" ref="N45:N51" si="9">M45*K45</f>
        <v>0</v>
      </c>
    </row>
    <row r="46" spans="2:18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8">
        <f t="shared" si="6"/>
        <v>-30</v>
      </c>
      <c r="G46" s="1" t="str">
        <f t="shared" si="7"/>
        <v>Busy</v>
      </c>
      <c r="H46" s="1">
        <v>4352</v>
      </c>
      <c r="I46" s="1">
        <f t="shared" si="5"/>
        <v>544</v>
      </c>
      <c r="J46" s="1">
        <f>ROUND(Q46/R46,4)</f>
        <v>0.125</v>
      </c>
      <c r="K46" s="1">
        <v>0</v>
      </c>
      <c r="L46" s="1">
        <f t="shared" si="3"/>
        <v>0</v>
      </c>
      <c r="M46" s="1">
        <v>6078</v>
      </c>
      <c r="N46" s="1">
        <f t="shared" si="9"/>
        <v>0</v>
      </c>
      <c r="P46" s="7">
        <v>44454</v>
      </c>
      <c r="Q46" s="1">
        <f>NETWORKDAYS(P46,$D$3)</f>
        <v>1</v>
      </c>
      <c r="R46" s="1">
        <v>8</v>
      </c>
    </row>
    <row r="47" spans="2:18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8">
        <f t="shared" si="6"/>
        <v>-43</v>
      </c>
      <c r="G47" s="1" t="str">
        <f t="shared" si="7"/>
        <v>Busy</v>
      </c>
      <c r="H47" s="1">
        <v>2200</v>
      </c>
      <c r="I47" s="1">
        <f t="shared" si="5"/>
        <v>440</v>
      </c>
      <c r="J47" s="1">
        <f>ROUND(Q47/R47,4)</f>
        <v>0.2</v>
      </c>
      <c r="K47" s="1">
        <v>0</v>
      </c>
      <c r="L47" s="1">
        <f t="shared" si="3"/>
        <v>0</v>
      </c>
      <c r="M47" s="1">
        <v>5635.52</v>
      </c>
      <c r="N47" s="1">
        <f t="shared" si="9"/>
        <v>0</v>
      </c>
      <c r="P47" s="7">
        <v>44454</v>
      </c>
      <c r="Q47" s="1">
        <f>NETWORKDAYS(P47,$D$3)</f>
        <v>1</v>
      </c>
      <c r="R47" s="1">
        <v>5</v>
      </c>
    </row>
    <row r="48" spans="2:18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8">
        <f t="shared" si="6"/>
        <v>-30</v>
      </c>
      <c r="G48" s="1" t="str">
        <f t="shared" si="7"/>
        <v>Busy</v>
      </c>
      <c r="H48" s="1">
        <v>6000</v>
      </c>
      <c r="I48" s="1">
        <f t="shared" si="5"/>
        <v>600</v>
      </c>
      <c r="J48" s="1">
        <f>ROUND(Q48/R48,4)</f>
        <v>0.1</v>
      </c>
      <c r="K48" s="1">
        <v>0</v>
      </c>
      <c r="L48" s="1">
        <f t="shared" si="3"/>
        <v>0</v>
      </c>
      <c r="M48" s="1">
        <v>5635.5</v>
      </c>
      <c r="N48" s="1">
        <f t="shared" si="9"/>
        <v>0</v>
      </c>
      <c r="P48" s="7">
        <v>44454</v>
      </c>
      <c r="Q48" s="1">
        <f>NETWORKDAYS(P48,$D$3)</f>
        <v>1</v>
      </c>
      <c r="R48" s="1">
        <v>10</v>
      </c>
    </row>
    <row r="49" spans="2:18" x14ac:dyDescent="0.25">
      <c r="B49" s="1" t="s">
        <v>68</v>
      </c>
      <c r="C49" s="26">
        <v>44495.553472222222</v>
      </c>
      <c r="D49" s="1">
        <v>17.63</v>
      </c>
      <c r="E49" s="26">
        <v>44519.388194444444</v>
      </c>
      <c r="F49" s="18">
        <f t="shared" si="6"/>
        <v>-30</v>
      </c>
      <c r="G49" s="1" t="str">
        <f t="shared" si="7"/>
        <v>Busy</v>
      </c>
      <c r="H49" s="1">
        <v>6000</v>
      </c>
      <c r="I49" s="1">
        <f t="shared" si="5"/>
        <v>400.2</v>
      </c>
      <c r="J49" s="1">
        <f>ROUND(Q49/R49,4)</f>
        <v>6.6699999999999995E-2</v>
      </c>
      <c r="K49" s="1">
        <v>0</v>
      </c>
      <c r="L49" s="1">
        <f t="shared" si="3"/>
        <v>0</v>
      </c>
      <c r="M49" s="1">
        <v>7811.1</v>
      </c>
      <c r="N49" s="1">
        <f t="shared" si="9"/>
        <v>0</v>
      </c>
      <c r="P49" s="7">
        <v>44454</v>
      </c>
      <c r="Q49" s="1">
        <f>NETWORKDAYS(P49,$D$3)</f>
        <v>1</v>
      </c>
      <c r="R49" s="1">
        <v>15</v>
      </c>
    </row>
    <row r="50" spans="2:18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8">
        <f t="shared" si="6"/>
        <v>-34</v>
      </c>
      <c r="G50" s="1" t="str">
        <f t="shared" si="7"/>
        <v>Busy</v>
      </c>
      <c r="H50" s="1">
        <v>2352</v>
      </c>
      <c r="I50" s="1">
        <f t="shared" si="5"/>
        <v>0</v>
      </c>
      <c r="J50" s="1">
        <v>0</v>
      </c>
      <c r="K50" s="1">
        <v>0</v>
      </c>
      <c r="L50" s="1">
        <f t="shared" si="3"/>
        <v>0</v>
      </c>
      <c r="M50" s="1">
        <v>2535</v>
      </c>
      <c r="N50" s="1">
        <f t="shared" si="9"/>
        <v>0</v>
      </c>
      <c r="P50" s="7"/>
    </row>
    <row r="51" spans="2:18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8">
        <f t="shared" si="6"/>
        <v>-30</v>
      </c>
      <c r="G51" s="1" t="str">
        <f t="shared" si="7"/>
        <v>Busy</v>
      </c>
      <c r="H51" s="1">
        <v>2352</v>
      </c>
      <c r="I51" s="1">
        <f t="shared" si="5"/>
        <v>783.92160000000001</v>
      </c>
      <c r="J51" s="1">
        <f>ROUND(Q51/R51,4)</f>
        <v>0.33329999999999999</v>
      </c>
      <c r="K51" s="1">
        <v>0</v>
      </c>
      <c r="L51" s="1">
        <f t="shared" si="3"/>
        <v>0</v>
      </c>
      <c r="M51" s="1">
        <v>2636.4</v>
      </c>
      <c r="N51" s="1">
        <f t="shared" si="9"/>
        <v>0</v>
      </c>
      <c r="P51" s="7">
        <v>44454</v>
      </c>
      <c r="Q51" s="1">
        <f>NETWORKDAYS(P51,$D$3)</f>
        <v>1</v>
      </c>
      <c r="R51" s="1">
        <v>3</v>
      </c>
    </row>
    <row r="52" spans="2:18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ref="F52" si="10">NETWORKDAYS(C52,$D$3)</f>
        <v>-48</v>
      </c>
      <c r="G52" s="18" t="str">
        <f t="shared" ref="G52" si="11">IF(F52&gt;D52,"Complete","Busy")</f>
        <v>Busy</v>
      </c>
      <c r="H52" s="17">
        <v>0</v>
      </c>
      <c r="I52" s="17">
        <f t="shared" ref="I52" si="12">J52*H52</f>
        <v>0</v>
      </c>
      <c r="J52" s="17">
        <v>0</v>
      </c>
      <c r="K52" s="17">
        <v>0</v>
      </c>
      <c r="L52" s="17">
        <f t="shared" si="3"/>
        <v>0</v>
      </c>
      <c r="M52" s="19">
        <v>40</v>
      </c>
      <c r="N52" s="17">
        <f t="shared" ref="N52" si="13">M52*K52</f>
        <v>0</v>
      </c>
    </row>
    <row r="54" spans="2:18" x14ac:dyDescent="0.25">
      <c r="B54" s="20" t="s">
        <v>43</v>
      </c>
      <c r="C54" s="20"/>
      <c r="D54" s="20"/>
      <c r="E54" s="21"/>
      <c r="F54" s="21"/>
      <c r="G54" s="21"/>
      <c r="H54" s="20"/>
      <c r="I54" s="20">
        <f>SUM(I7:I52)</f>
        <v>213560.12160000001</v>
      </c>
      <c r="J54" s="20"/>
      <c r="K54" s="20"/>
      <c r="L54" s="20">
        <f>SUM(L7:L52)</f>
        <v>187480</v>
      </c>
      <c r="M54" s="20"/>
      <c r="N54" s="20">
        <f>SUM(N7:N52)</f>
        <v>238961.03000000003</v>
      </c>
    </row>
    <row r="56" spans="2:18" x14ac:dyDescent="0.25">
      <c r="B56" s="9" t="s">
        <v>44</v>
      </c>
      <c r="C56" s="1">
        <f>ROUND(L54/N54,4)</f>
        <v>0.78459999999999996</v>
      </c>
    </row>
    <row r="57" spans="2:18" x14ac:dyDescent="0.25">
      <c r="B57" s="9" t="s">
        <v>45</v>
      </c>
      <c r="C57" s="1">
        <f>ROUND(L54/I54,4)</f>
        <v>0.87790000000000001</v>
      </c>
    </row>
    <row r="58" spans="2:18" x14ac:dyDescent="0.25">
      <c r="B58" s="9" t="s">
        <v>46</v>
      </c>
      <c r="C58" s="1">
        <f>ROUND((296072-L54)/C56,4)</f>
        <v>138404.2824</v>
      </c>
    </row>
    <row r="59" spans="2:18" x14ac:dyDescent="0.25">
      <c r="B59" s="9" t="s">
        <v>47</v>
      </c>
      <c r="C59" s="1">
        <f>N54+C58</f>
        <v>377365.31240000005</v>
      </c>
    </row>
  </sheetData>
  <conditionalFormatting sqref="F54:G1048576 F5:G5 F1:G1">
    <cfRule type="top10" dxfId="244" priority="32" rank="1"/>
  </conditionalFormatting>
  <conditionalFormatting sqref="F1 F6 F53:F1048576">
    <cfRule type="cellIs" dxfId="243" priority="31" operator="lessThan">
      <formula>0</formula>
    </cfRule>
  </conditionalFormatting>
  <conditionalFormatting sqref="F7:F16">
    <cfRule type="cellIs" dxfId="242" priority="30" operator="lessThan">
      <formula>0</formula>
    </cfRule>
  </conditionalFormatting>
  <conditionalFormatting sqref="F18">
    <cfRule type="cellIs" dxfId="241" priority="29" operator="lessThan">
      <formula>0</formula>
    </cfRule>
  </conditionalFormatting>
  <conditionalFormatting sqref="F24">
    <cfRule type="cellIs" dxfId="240" priority="28" operator="lessThan">
      <formula>0</formula>
    </cfRule>
  </conditionalFormatting>
  <conditionalFormatting sqref="G41:G44 F53:G53">
    <cfRule type="top10" dxfId="239" priority="33" rank="1"/>
  </conditionalFormatting>
  <conditionalFormatting sqref="F25">
    <cfRule type="cellIs" dxfId="238" priority="27" operator="lessThan">
      <formula>0</formula>
    </cfRule>
  </conditionalFormatting>
  <conditionalFormatting sqref="F26">
    <cfRule type="cellIs" dxfId="237" priority="26" operator="lessThan">
      <formula>0</formula>
    </cfRule>
  </conditionalFormatting>
  <conditionalFormatting sqref="F27">
    <cfRule type="cellIs" dxfId="236" priority="25" operator="lessThan">
      <formula>0</formula>
    </cfRule>
  </conditionalFormatting>
  <conditionalFormatting sqref="F28">
    <cfRule type="cellIs" dxfId="235" priority="24" operator="lessThan">
      <formula>0</formula>
    </cfRule>
  </conditionalFormatting>
  <conditionalFormatting sqref="F19:F23">
    <cfRule type="cellIs" dxfId="234" priority="23" operator="lessThan">
      <formula>0</formula>
    </cfRule>
  </conditionalFormatting>
  <conditionalFormatting sqref="F29">
    <cfRule type="cellIs" dxfId="233" priority="22" operator="lessThan">
      <formula>0</formula>
    </cfRule>
  </conditionalFormatting>
  <conditionalFormatting sqref="F30">
    <cfRule type="cellIs" dxfId="232" priority="21" operator="lessThan">
      <formula>0</formula>
    </cfRule>
  </conditionalFormatting>
  <conditionalFormatting sqref="F31">
    <cfRule type="cellIs" dxfId="231" priority="20" operator="lessThan">
      <formula>0</formula>
    </cfRule>
  </conditionalFormatting>
  <conditionalFormatting sqref="F32">
    <cfRule type="cellIs" dxfId="230" priority="19" operator="lessThan">
      <formula>0</formula>
    </cfRule>
  </conditionalFormatting>
  <conditionalFormatting sqref="F33">
    <cfRule type="cellIs" dxfId="229" priority="18" operator="lessThan">
      <formula>0</formula>
    </cfRule>
  </conditionalFormatting>
  <conditionalFormatting sqref="F34">
    <cfRule type="cellIs" dxfId="228" priority="17" operator="lessThan">
      <formula>0</formula>
    </cfRule>
  </conditionalFormatting>
  <conditionalFormatting sqref="F40:F44">
    <cfRule type="cellIs" dxfId="227" priority="11" operator="lessThan">
      <formula>0</formula>
    </cfRule>
  </conditionalFormatting>
  <conditionalFormatting sqref="F45">
    <cfRule type="cellIs" dxfId="226" priority="9" operator="lessThan">
      <formula>0</formula>
    </cfRule>
  </conditionalFormatting>
  <conditionalFormatting sqref="F51">
    <cfRule type="cellIs" dxfId="225" priority="1" operator="lessThan">
      <formula>0</formula>
    </cfRule>
  </conditionalFormatting>
  <conditionalFormatting sqref="F52">
    <cfRule type="cellIs" dxfId="224" priority="7" operator="lessThan">
      <formula>0</formula>
    </cfRule>
  </conditionalFormatting>
  <conditionalFormatting sqref="F46">
    <cfRule type="cellIs" dxfId="223" priority="6" operator="lessThan">
      <formula>0</formula>
    </cfRule>
  </conditionalFormatting>
  <conditionalFormatting sqref="F47">
    <cfRule type="cellIs" dxfId="222" priority="5" operator="lessThan">
      <formula>0</formula>
    </cfRule>
  </conditionalFormatting>
  <conditionalFormatting sqref="F48">
    <cfRule type="cellIs" dxfId="221" priority="4" operator="lessThan">
      <formula>0</formula>
    </cfRule>
  </conditionalFormatting>
  <conditionalFormatting sqref="F49">
    <cfRule type="cellIs" dxfId="220" priority="3" operator="lessThan">
      <formula>0</formula>
    </cfRule>
  </conditionalFormatting>
  <conditionalFormatting sqref="F50">
    <cfRule type="cellIs" dxfId="219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77579-AC8E-4ACE-BEFB-4C491BCFA8CE}">
  <dimension ref="A1:R71"/>
  <sheetViews>
    <sheetView topLeftCell="A52" workbookViewId="0">
      <selection activeCell="C71" sqref="C71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97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WORKDAY(E42,-4)</f>
        <v>44489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56" si="0">NETWORKDAYS(C7,$D$3)</f>
        <v>146</v>
      </c>
      <c r="G7" s="14" t="str">
        <f t="shared" ref="G7:G62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38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140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56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132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119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146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117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117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113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117</v>
      </c>
      <c r="G15" s="14" t="str">
        <f t="shared" si="1"/>
        <v>Complete</v>
      </c>
      <c r="H15" s="1">
        <v>3220</v>
      </c>
      <c r="I15" s="1">
        <f t="shared" ref="I15:I62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114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117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99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99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93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99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99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99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68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71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68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66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68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53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663.75</v>
      </c>
      <c r="N29" s="17">
        <f t="shared" si="4"/>
        <v>663.75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53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49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47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53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36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4851</v>
      </c>
      <c r="N34" s="17">
        <f t="shared" si="4"/>
        <v>4851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36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32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36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36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36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ref="L39:L63" si="6">I39*K39</f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22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6"/>
        <v>0</v>
      </c>
      <c r="M40" s="19">
        <v>4638</v>
      </c>
      <c r="N40" s="17">
        <f t="shared" si="4"/>
        <v>4638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22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6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7">
        <v>44495.553472222222</v>
      </c>
      <c r="F42" s="1">
        <f t="shared" si="0"/>
        <v>14</v>
      </c>
      <c r="G42" s="3" t="str">
        <f t="shared" si="1"/>
        <v>Busy</v>
      </c>
      <c r="H42" s="1">
        <v>6608</v>
      </c>
      <c r="I42" s="1">
        <f t="shared" si="5"/>
        <v>6608</v>
      </c>
      <c r="J42" s="1">
        <v>1</v>
      </c>
      <c r="K42" s="1">
        <v>0.79</v>
      </c>
      <c r="L42" s="1">
        <f t="shared" si="6"/>
        <v>5220.3200000000006</v>
      </c>
      <c r="M42" s="1">
        <v>9250</v>
      </c>
      <c r="N42" s="1">
        <f t="shared" si="4"/>
        <v>7307.5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22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6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22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6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22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0</v>
      </c>
      <c r="L45" s="17">
        <f t="shared" si="6"/>
        <v>0</v>
      </c>
      <c r="M45" s="19">
        <v>4449</v>
      </c>
      <c r="N45" s="17">
        <f t="shared" si="4"/>
        <v>0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8">
        <f t="shared" si="0"/>
        <v>-5</v>
      </c>
      <c r="G46" s="1" t="str">
        <f t="shared" si="1"/>
        <v>Busy</v>
      </c>
      <c r="H46" s="1">
        <v>4352</v>
      </c>
      <c r="I46" s="1">
        <f t="shared" si="5"/>
        <v>4352</v>
      </c>
      <c r="J46" s="1">
        <v>1</v>
      </c>
      <c r="K46" s="1">
        <v>0</v>
      </c>
      <c r="L46" s="1">
        <f t="shared" si="6"/>
        <v>0</v>
      </c>
      <c r="M46" s="1">
        <v>6078</v>
      </c>
      <c r="N46" s="1">
        <f t="shared" si="4"/>
        <v>0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8">
        <f t="shared" si="0"/>
        <v>-18</v>
      </c>
      <c r="G47" s="1" t="str">
        <f t="shared" si="1"/>
        <v>Busy</v>
      </c>
      <c r="H47" s="1">
        <v>2200</v>
      </c>
      <c r="I47" s="1">
        <f t="shared" si="5"/>
        <v>2200</v>
      </c>
      <c r="J47" s="1">
        <v>1</v>
      </c>
      <c r="K47" s="1">
        <v>0</v>
      </c>
      <c r="L47" s="1">
        <f t="shared" si="6"/>
        <v>0</v>
      </c>
      <c r="M47" s="1">
        <v>3188.5</v>
      </c>
      <c r="N47" s="1">
        <f t="shared" si="4"/>
        <v>0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8">
        <f t="shared" si="0"/>
        <v>-5</v>
      </c>
      <c r="G48" s="1" t="str">
        <f t="shared" si="1"/>
        <v>Busy</v>
      </c>
      <c r="H48" s="1">
        <v>6000</v>
      </c>
      <c r="I48" s="1">
        <f t="shared" si="5"/>
        <v>6000</v>
      </c>
      <c r="J48" s="1">
        <v>1</v>
      </c>
      <c r="K48" s="1">
        <v>0</v>
      </c>
      <c r="L48" s="1">
        <f t="shared" si="6"/>
        <v>0</v>
      </c>
      <c r="M48" s="1">
        <v>5635.52</v>
      </c>
      <c r="N48" s="1">
        <f t="shared" si="4"/>
        <v>0</v>
      </c>
    </row>
    <row r="49" spans="2:18" x14ac:dyDescent="0.25">
      <c r="B49" s="1" t="s">
        <v>68</v>
      </c>
      <c r="C49" s="26">
        <v>44495.553472222222</v>
      </c>
      <c r="D49" s="1">
        <v>17.63</v>
      </c>
      <c r="E49" s="26">
        <v>44519.388194444444</v>
      </c>
      <c r="F49" s="18">
        <f t="shared" si="0"/>
        <v>-5</v>
      </c>
      <c r="G49" s="1" t="str">
        <f t="shared" si="1"/>
        <v>Busy</v>
      </c>
      <c r="H49" s="1">
        <v>6000</v>
      </c>
      <c r="I49" s="1">
        <f t="shared" si="5"/>
        <v>6000</v>
      </c>
      <c r="J49" s="1">
        <v>1</v>
      </c>
      <c r="K49" s="1">
        <v>0</v>
      </c>
      <c r="L49" s="1">
        <f t="shared" si="6"/>
        <v>0</v>
      </c>
      <c r="M49" s="1">
        <v>7811.1</v>
      </c>
      <c r="N49" s="1">
        <f t="shared" si="4"/>
        <v>0</v>
      </c>
    </row>
    <row r="50" spans="2:18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8">
        <f t="shared" si="0"/>
        <v>-9</v>
      </c>
      <c r="G50" s="1" t="str">
        <f t="shared" si="1"/>
        <v>Busy</v>
      </c>
      <c r="H50" s="1">
        <v>2352</v>
      </c>
      <c r="I50" s="1">
        <f t="shared" si="5"/>
        <v>2352</v>
      </c>
      <c r="J50" s="1">
        <v>1</v>
      </c>
      <c r="K50" s="1">
        <v>0</v>
      </c>
      <c r="L50" s="1">
        <f t="shared" si="6"/>
        <v>0</v>
      </c>
      <c r="M50" s="1">
        <v>2535</v>
      </c>
      <c r="N50" s="1">
        <f t="shared" si="4"/>
        <v>0</v>
      </c>
    </row>
    <row r="51" spans="2:18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8">
        <f t="shared" si="0"/>
        <v>-5</v>
      </c>
      <c r="G51" s="1" t="str">
        <f t="shared" si="1"/>
        <v>Busy</v>
      </c>
      <c r="H51" s="1">
        <v>2352</v>
      </c>
      <c r="I51" s="1">
        <f t="shared" si="5"/>
        <v>2352</v>
      </c>
      <c r="J51" s="1">
        <v>1</v>
      </c>
      <c r="K51" s="1">
        <v>0</v>
      </c>
      <c r="L51" s="1">
        <f t="shared" si="6"/>
        <v>0</v>
      </c>
      <c r="M51" s="1">
        <v>2636.4</v>
      </c>
      <c r="N51" s="1">
        <f t="shared" si="4"/>
        <v>0</v>
      </c>
    </row>
    <row r="52" spans="2:18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-23</v>
      </c>
      <c r="G52" s="18" t="str">
        <f t="shared" si="1"/>
        <v>Busy</v>
      </c>
      <c r="H52" s="17">
        <v>0</v>
      </c>
      <c r="I52" s="17">
        <f t="shared" si="5"/>
        <v>0</v>
      </c>
      <c r="J52" s="17">
        <v>1</v>
      </c>
      <c r="K52" s="17">
        <v>0</v>
      </c>
      <c r="L52" s="17">
        <f t="shared" si="6"/>
        <v>0</v>
      </c>
      <c r="M52" s="19">
        <v>40</v>
      </c>
      <c r="N52" s="17">
        <f t="shared" si="4"/>
        <v>0</v>
      </c>
    </row>
    <row r="53" spans="2:18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8">
        <f t="shared" si="0"/>
        <v>-23</v>
      </c>
      <c r="G53" s="1" t="str">
        <f t="shared" si="1"/>
        <v>Busy</v>
      </c>
      <c r="H53" s="1">
        <v>1968</v>
      </c>
      <c r="I53" s="1">
        <f t="shared" si="5"/>
        <v>1968</v>
      </c>
      <c r="J53" s="1">
        <v>1</v>
      </c>
      <c r="K53" s="1">
        <v>0</v>
      </c>
      <c r="L53" s="1">
        <f t="shared" si="6"/>
        <v>0</v>
      </c>
      <c r="M53" s="1">
        <v>2565</v>
      </c>
      <c r="N53" s="1">
        <f t="shared" si="4"/>
        <v>0</v>
      </c>
    </row>
    <row r="54" spans="2:18" x14ac:dyDescent="0.25">
      <c r="B54" s="1" t="s">
        <v>73</v>
      </c>
      <c r="C54" s="26">
        <v>44525.679861111108</v>
      </c>
      <c r="D54" s="1">
        <v>5.13</v>
      </c>
      <c r="E54" s="26">
        <v>44533.348611111112</v>
      </c>
      <c r="F54" s="18">
        <f t="shared" si="0"/>
        <v>-27</v>
      </c>
      <c r="G54" s="1" t="str">
        <f t="shared" si="1"/>
        <v>Busy</v>
      </c>
      <c r="H54" s="1">
        <v>1968</v>
      </c>
      <c r="I54" s="1">
        <f t="shared" si="5"/>
        <v>1968</v>
      </c>
      <c r="J54" s="1">
        <v>1</v>
      </c>
      <c r="K54" s="1">
        <v>0</v>
      </c>
      <c r="L54" s="1">
        <f t="shared" si="6"/>
        <v>0</v>
      </c>
      <c r="M54" s="1">
        <v>2267.46</v>
      </c>
      <c r="N54" s="1">
        <f t="shared" si="4"/>
        <v>0</v>
      </c>
    </row>
    <row r="55" spans="2:18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8">
        <f t="shared" si="0"/>
        <v>-23</v>
      </c>
      <c r="G55" s="1" t="str">
        <f t="shared" si="1"/>
        <v>Busy</v>
      </c>
      <c r="H55" s="1">
        <v>3600</v>
      </c>
      <c r="I55" s="1">
        <f t="shared" si="5"/>
        <v>3600</v>
      </c>
      <c r="J55" s="1">
        <v>1</v>
      </c>
      <c r="K55" s="1">
        <v>0</v>
      </c>
      <c r="L55" s="1">
        <f t="shared" si="6"/>
        <v>0</v>
      </c>
      <c r="M55" s="1">
        <v>4428</v>
      </c>
      <c r="N55" s="1">
        <f t="shared" si="4"/>
        <v>0</v>
      </c>
    </row>
    <row r="56" spans="2:18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8">
        <f t="shared" si="0"/>
        <v>-23</v>
      </c>
      <c r="G56" s="1" t="str">
        <f t="shared" si="1"/>
        <v>Busy</v>
      </c>
      <c r="H56" s="1">
        <v>3136</v>
      </c>
      <c r="I56" s="1">
        <f t="shared" si="5"/>
        <v>3136</v>
      </c>
      <c r="J56" s="1">
        <v>1</v>
      </c>
      <c r="K56" s="1">
        <v>0</v>
      </c>
      <c r="L56" s="1">
        <f t="shared" si="6"/>
        <v>0</v>
      </c>
      <c r="M56" s="1">
        <v>3611.4</v>
      </c>
      <c r="N56" s="1">
        <f t="shared" si="4"/>
        <v>0</v>
      </c>
    </row>
    <row r="57" spans="2:18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29">
        <f t="shared" ref="F57:F63" si="7">NETWORKDAYS(C57,$D$3)</f>
        <v>-33</v>
      </c>
      <c r="G57" s="18" t="str">
        <f t="shared" ref="G57" si="8">IF(F57&gt;D57,"Complete","Busy")</f>
        <v>Busy</v>
      </c>
      <c r="H57" s="17">
        <v>0</v>
      </c>
      <c r="I57" s="17">
        <f t="shared" ref="I57" si="9">J57*H57</f>
        <v>0</v>
      </c>
      <c r="J57" s="17">
        <v>1</v>
      </c>
      <c r="K57" s="17">
        <v>0</v>
      </c>
      <c r="L57" s="17">
        <f t="shared" si="6"/>
        <v>0</v>
      </c>
      <c r="M57" s="19">
        <v>240</v>
      </c>
      <c r="N57" s="17">
        <f t="shared" ref="N57:N63" si="10">M57*K57</f>
        <v>0</v>
      </c>
    </row>
    <row r="58" spans="2:18" x14ac:dyDescent="0.25">
      <c r="B58" s="1" t="s">
        <v>77</v>
      </c>
      <c r="C58" s="26">
        <v>44533.348611111112</v>
      </c>
      <c r="D58" s="1">
        <v>12.5</v>
      </c>
      <c r="E58" s="26">
        <v>44551.556944444441</v>
      </c>
      <c r="F58" s="29">
        <f t="shared" si="7"/>
        <v>-33</v>
      </c>
      <c r="G58" s="1" t="str">
        <f t="shared" si="1"/>
        <v>Busy</v>
      </c>
      <c r="H58" s="1">
        <v>6000</v>
      </c>
      <c r="I58" s="1">
        <f t="shared" si="5"/>
        <v>3000</v>
      </c>
      <c r="J58" s="1">
        <f>ROUND(Q58/R58,4)</f>
        <v>0.5</v>
      </c>
      <c r="K58" s="1">
        <v>0</v>
      </c>
      <c r="L58" s="1">
        <f t="shared" si="6"/>
        <v>0</v>
      </c>
      <c r="M58" s="1">
        <v>7500</v>
      </c>
      <c r="N58" s="1">
        <f t="shared" si="10"/>
        <v>0</v>
      </c>
      <c r="P58" s="7">
        <v>44483</v>
      </c>
      <c r="Q58" s="1">
        <f>NETWORKDAYS(P58,$D$3)</f>
        <v>5</v>
      </c>
      <c r="R58" s="1">
        <v>10</v>
      </c>
    </row>
    <row r="59" spans="2:18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29">
        <f t="shared" si="7"/>
        <v>-33</v>
      </c>
      <c r="G59" s="1" t="str">
        <f t="shared" si="1"/>
        <v>Busy</v>
      </c>
      <c r="H59" s="1">
        <v>4200</v>
      </c>
      <c r="I59" s="1">
        <f t="shared" si="5"/>
        <v>4200</v>
      </c>
      <c r="J59" s="1">
        <v>1</v>
      </c>
      <c r="K59" s="1">
        <v>0</v>
      </c>
      <c r="L59" s="1">
        <v>0</v>
      </c>
      <c r="M59" s="1">
        <v>4455</v>
      </c>
      <c r="N59" s="1">
        <f t="shared" si="10"/>
        <v>0</v>
      </c>
      <c r="P59" s="7"/>
    </row>
    <row r="60" spans="2:18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29">
        <f t="shared" si="7"/>
        <v>-41</v>
      </c>
      <c r="G60" s="1" t="str">
        <f t="shared" si="1"/>
        <v>Busy</v>
      </c>
      <c r="H60" s="1">
        <v>3000</v>
      </c>
      <c r="I60" s="1">
        <f t="shared" si="5"/>
        <v>0</v>
      </c>
      <c r="J60" s="1">
        <v>0</v>
      </c>
      <c r="K60" s="1">
        <v>0</v>
      </c>
      <c r="L60" s="1">
        <f t="shared" si="6"/>
        <v>0</v>
      </c>
      <c r="M60" s="1">
        <v>2636</v>
      </c>
      <c r="N60" s="1">
        <f t="shared" si="10"/>
        <v>0</v>
      </c>
    </row>
    <row r="61" spans="2:18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29">
        <f t="shared" si="7"/>
        <v>-33</v>
      </c>
      <c r="G61" s="1" t="str">
        <f t="shared" si="1"/>
        <v>Busy</v>
      </c>
      <c r="H61" s="1">
        <v>2400</v>
      </c>
      <c r="I61" s="1">
        <f t="shared" si="5"/>
        <v>1999.92</v>
      </c>
      <c r="J61" s="1">
        <f>ROUND(Q61/R61,4)</f>
        <v>0.83330000000000004</v>
      </c>
      <c r="K61" s="1">
        <v>0</v>
      </c>
      <c r="L61" s="1">
        <f t="shared" si="6"/>
        <v>0</v>
      </c>
      <c r="M61" s="1">
        <v>3646.5</v>
      </c>
      <c r="N61" s="1">
        <f t="shared" si="10"/>
        <v>0</v>
      </c>
      <c r="P61" s="7">
        <v>44483</v>
      </c>
      <c r="Q61" s="1">
        <f>NETWORKDAYS(P61,$D$3)</f>
        <v>5</v>
      </c>
      <c r="R61" s="1">
        <v>6</v>
      </c>
    </row>
    <row r="62" spans="2:18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29">
        <f t="shared" si="7"/>
        <v>-33</v>
      </c>
      <c r="G62" s="1" t="str">
        <f t="shared" si="1"/>
        <v>Busy</v>
      </c>
      <c r="H62" s="1">
        <v>3920</v>
      </c>
      <c r="I62" s="1">
        <f t="shared" si="5"/>
        <v>3920</v>
      </c>
      <c r="J62" s="1">
        <f>ROUND(Q62/R62,4)</f>
        <v>1</v>
      </c>
      <c r="K62" s="1">
        <v>0</v>
      </c>
      <c r="L62" s="1">
        <f t="shared" si="6"/>
        <v>0</v>
      </c>
      <c r="M62" s="1">
        <v>4391.3999999999996</v>
      </c>
      <c r="N62" s="1">
        <f t="shared" si="10"/>
        <v>0</v>
      </c>
      <c r="P62" s="7">
        <v>44483</v>
      </c>
      <c r="Q62" s="1">
        <f>NETWORKDAYS(P62,$D$3)</f>
        <v>5</v>
      </c>
      <c r="R62" s="1">
        <v>5</v>
      </c>
    </row>
    <row r="63" spans="2:18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7"/>
        <v>-45</v>
      </c>
      <c r="G63" s="18" t="str">
        <f t="shared" ref="G63" si="11">IF(F63&gt;D63,"Complete","Busy")</f>
        <v>Busy</v>
      </c>
      <c r="H63" s="17">
        <v>0</v>
      </c>
      <c r="I63" s="17">
        <f t="shared" ref="I63" si="12">J63*H63</f>
        <v>0</v>
      </c>
      <c r="J63" s="17">
        <v>1</v>
      </c>
      <c r="K63" s="17">
        <v>0</v>
      </c>
      <c r="L63" s="17">
        <f t="shared" si="6"/>
        <v>0</v>
      </c>
      <c r="M63" s="19">
        <v>40</v>
      </c>
      <c r="N63" s="17">
        <f t="shared" si="10"/>
        <v>0</v>
      </c>
    </row>
    <row r="65" spans="2:14" x14ac:dyDescent="0.25">
      <c r="B65" s="20" t="s">
        <v>43</v>
      </c>
      <c r="C65" s="20"/>
      <c r="D65" s="20"/>
      <c r="E65" s="21"/>
      <c r="F65" s="21"/>
      <c r="G65" s="21"/>
      <c r="H65" s="20"/>
      <c r="I65" s="20">
        <f>SUM(I7:I63)</f>
        <v>257839.92</v>
      </c>
      <c r="J65" s="20"/>
      <c r="K65" s="20"/>
      <c r="L65" s="20">
        <f>SUM(L7:L63)</f>
        <v>209404.32</v>
      </c>
      <c r="M65" s="20"/>
      <c r="N65" s="20">
        <f>SUM(N7:N63)</f>
        <v>272008.31000000006</v>
      </c>
    </row>
    <row r="68" spans="2:14" x14ac:dyDescent="0.25">
      <c r="B68" s="9" t="s">
        <v>44</v>
      </c>
      <c r="C68" s="1">
        <f>ROUND(L65/N65,4)</f>
        <v>0.76980000000000004</v>
      </c>
    </row>
    <row r="69" spans="2:14" x14ac:dyDescent="0.25">
      <c r="B69" s="9" t="s">
        <v>45</v>
      </c>
      <c r="C69" s="1">
        <f>ROUND(L65/I65,4)</f>
        <v>0.81210000000000004</v>
      </c>
    </row>
    <row r="70" spans="2:14" x14ac:dyDescent="0.25">
      <c r="B70" s="9" t="s">
        <v>46</v>
      </c>
      <c r="C70" s="1">
        <f>ROUND((296072-L65)/C68,4)</f>
        <v>112584.6713</v>
      </c>
    </row>
    <row r="71" spans="2:14" x14ac:dyDescent="0.25">
      <c r="B71" s="9" t="s">
        <v>47</v>
      </c>
      <c r="C71" s="1">
        <f>N65+C70</f>
        <v>384592.98130000004</v>
      </c>
    </row>
  </sheetData>
  <conditionalFormatting sqref="F66:G1048576 F64:G64 F5:G5 F1:G1">
    <cfRule type="top10" dxfId="218" priority="41" rank="1"/>
  </conditionalFormatting>
  <conditionalFormatting sqref="F1 F6 F64 F66:F1048576">
    <cfRule type="cellIs" dxfId="217" priority="40" operator="lessThan">
      <formula>0</formula>
    </cfRule>
  </conditionalFormatting>
  <conditionalFormatting sqref="F7:F16">
    <cfRule type="cellIs" dxfId="216" priority="39" operator="lessThan">
      <formula>0</formula>
    </cfRule>
  </conditionalFormatting>
  <conditionalFormatting sqref="F18">
    <cfRule type="cellIs" dxfId="215" priority="38" operator="lessThan">
      <formula>0</formula>
    </cfRule>
  </conditionalFormatting>
  <conditionalFormatting sqref="F24">
    <cfRule type="cellIs" dxfId="214" priority="37" operator="lessThan">
      <formula>0</formula>
    </cfRule>
  </conditionalFormatting>
  <conditionalFormatting sqref="G41:G44">
    <cfRule type="top10" dxfId="213" priority="42" rank="1"/>
  </conditionalFormatting>
  <conditionalFormatting sqref="F25">
    <cfRule type="cellIs" dxfId="212" priority="36" operator="lessThan">
      <formula>0</formula>
    </cfRule>
  </conditionalFormatting>
  <conditionalFormatting sqref="F26">
    <cfRule type="cellIs" dxfId="211" priority="35" operator="lessThan">
      <formula>0</formula>
    </cfRule>
  </conditionalFormatting>
  <conditionalFormatting sqref="F27">
    <cfRule type="cellIs" dxfId="210" priority="34" operator="lessThan">
      <formula>0</formula>
    </cfRule>
  </conditionalFormatting>
  <conditionalFormatting sqref="F28">
    <cfRule type="cellIs" dxfId="209" priority="33" operator="lessThan">
      <formula>0</formula>
    </cfRule>
  </conditionalFormatting>
  <conditionalFormatting sqref="F19:F23">
    <cfRule type="cellIs" dxfId="208" priority="32" operator="lessThan">
      <formula>0</formula>
    </cfRule>
  </conditionalFormatting>
  <conditionalFormatting sqref="F29">
    <cfRule type="cellIs" dxfId="207" priority="31" operator="lessThan">
      <formula>0</formula>
    </cfRule>
  </conditionalFormatting>
  <conditionalFormatting sqref="F30">
    <cfRule type="cellIs" dxfId="206" priority="30" operator="lessThan">
      <formula>0</formula>
    </cfRule>
  </conditionalFormatting>
  <conditionalFormatting sqref="F31">
    <cfRule type="cellIs" dxfId="205" priority="29" operator="lessThan">
      <formula>0</formula>
    </cfRule>
  </conditionalFormatting>
  <conditionalFormatting sqref="F32">
    <cfRule type="cellIs" dxfId="204" priority="28" operator="lessThan">
      <formula>0</formula>
    </cfRule>
  </conditionalFormatting>
  <conditionalFormatting sqref="F33">
    <cfRule type="cellIs" dxfId="203" priority="27" operator="lessThan">
      <formula>0</formula>
    </cfRule>
  </conditionalFormatting>
  <conditionalFormatting sqref="F34">
    <cfRule type="cellIs" dxfId="202" priority="26" operator="lessThan">
      <formula>0</formula>
    </cfRule>
  </conditionalFormatting>
  <conditionalFormatting sqref="F40">
    <cfRule type="cellIs" dxfId="201" priority="25" operator="lessThan">
      <formula>0</formula>
    </cfRule>
  </conditionalFormatting>
  <conditionalFormatting sqref="F45">
    <cfRule type="cellIs" dxfId="200" priority="24" operator="lessThan">
      <formula>0</formula>
    </cfRule>
  </conditionalFormatting>
  <conditionalFormatting sqref="F52">
    <cfRule type="cellIs" dxfId="199" priority="23" operator="lessThan">
      <formula>0</formula>
    </cfRule>
  </conditionalFormatting>
  <conditionalFormatting sqref="F46">
    <cfRule type="cellIs" dxfId="198" priority="22" operator="lessThan">
      <formula>0</formula>
    </cfRule>
  </conditionalFormatting>
  <conditionalFormatting sqref="F47">
    <cfRule type="cellIs" dxfId="197" priority="21" operator="lessThan">
      <formula>0</formula>
    </cfRule>
  </conditionalFormatting>
  <conditionalFormatting sqref="F48">
    <cfRule type="cellIs" dxfId="196" priority="20" operator="lessThan">
      <formula>0</formula>
    </cfRule>
  </conditionalFormatting>
  <conditionalFormatting sqref="F49">
    <cfRule type="cellIs" dxfId="195" priority="19" operator="lessThan">
      <formula>0</formula>
    </cfRule>
  </conditionalFormatting>
  <conditionalFormatting sqref="F50">
    <cfRule type="cellIs" dxfId="194" priority="18" operator="lessThan">
      <formula>0</formula>
    </cfRule>
  </conditionalFormatting>
  <conditionalFormatting sqref="F51">
    <cfRule type="cellIs" dxfId="193" priority="17" operator="lessThan">
      <formula>0</formula>
    </cfRule>
  </conditionalFormatting>
  <conditionalFormatting sqref="F65">
    <cfRule type="cellIs" dxfId="192" priority="15" operator="lessThan">
      <formula>0</formula>
    </cfRule>
  </conditionalFormatting>
  <conditionalFormatting sqref="F65:G65">
    <cfRule type="top10" dxfId="191" priority="16" rank="1"/>
  </conditionalFormatting>
  <conditionalFormatting sqref="F53">
    <cfRule type="cellIs" dxfId="190" priority="14" operator="lessThan">
      <formula>0</formula>
    </cfRule>
  </conditionalFormatting>
  <conditionalFormatting sqref="F54">
    <cfRule type="cellIs" dxfId="189" priority="13" operator="lessThan">
      <formula>0</formula>
    </cfRule>
  </conditionalFormatting>
  <conditionalFormatting sqref="F55">
    <cfRule type="cellIs" dxfId="188" priority="12" operator="lessThan">
      <formula>0</formula>
    </cfRule>
  </conditionalFormatting>
  <conditionalFormatting sqref="F57">
    <cfRule type="cellIs" dxfId="187" priority="8" operator="lessThan">
      <formula>0</formula>
    </cfRule>
  </conditionalFormatting>
  <conditionalFormatting sqref="F56">
    <cfRule type="cellIs" dxfId="186" priority="10" operator="lessThan">
      <formula>0</formula>
    </cfRule>
  </conditionalFormatting>
  <conditionalFormatting sqref="F58">
    <cfRule type="cellIs" dxfId="185" priority="7" operator="lessThan">
      <formula>0</formula>
    </cfRule>
  </conditionalFormatting>
  <conditionalFormatting sqref="F59">
    <cfRule type="cellIs" dxfId="184" priority="6" operator="lessThan">
      <formula>0</formula>
    </cfRule>
  </conditionalFormatting>
  <conditionalFormatting sqref="F60">
    <cfRule type="cellIs" dxfId="183" priority="5" operator="lessThan">
      <formula>0</formula>
    </cfRule>
  </conditionalFormatting>
  <conditionalFormatting sqref="F61">
    <cfRule type="cellIs" dxfId="182" priority="4" operator="lessThan">
      <formula>0</formula>
    </cfRule>
  </conditionalFormatting>
  <conditionalFormatting sqref="F63">
    <cfRule type="cellIs" dxfId="181" priority="1" operator="lessThan">
      <formula>0</formula>
    </cfRule>
  </conditionalFormatting>
  <conditionalFormatting sqref="F62">
    <cfRule type="cellIs" dxfId="180" priority="2" operator="lessThan">
      <formula>0</formula>
    </cfRule>
  </conditionalFormatting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6601A-8407-4587-BCED-074E4BF39E1F}">
  <dimension ref="A1:R77"/>
  <sheetViews>
    <sheetView topLeftCell="A58" workbookViewId="0">
      <selection activeCell="C77" sqref="C77"/>
    </sheetView>
  </sheetViews>
  <sheetFormatPr defaultRowHeight="15" x14ac:dyDescent="0.25"/>
  <cols>
    <col min="1" max="1" width="6.28515625" style="1" customWidth="1"/>
    <col min="2" max="2" width="30.7109375" style="1" customWidth="1"/>
    <col min="3" max="3" width="18.42578125" style="1" customWidth="1"/>
    <col min="4" max="4" width="20.7109375" style="1" customWidth="1"/>
    <col min="5" max="5" width="23.7109375" style="3" customWidth="1"/>
    <col min="6" max="7" width="16" style="3" customWidth="1"/>
    <col min="8" max="8" width="16" style="1" bestFit="1" customWidth="1"/>
    <col min="9" max="9" width="19.42578125" style="1" customWidth="1"/>
    <col min="10" max="10" width="20.7109375" style="1" customWidth="1"/>
    <col min="11" max="11" width="15.42578125" style="1" customWidth="1"/>
    <col min="12" max="12" width="12.42578125" style="1" customWidth="1"/>
    <col min="13" max="13" width="12.5703125" style="1" customWidth="1"/>
    <col min="14" max="15" width="15.7109375" style="1" customWidth="1"/>
    <col min="16" max="16" width="18" style="1" customWidth="1"/>
    <col min="17" max="17" width="20.28515625" style="1" customWidth="1"/>
    <col min="18" max="18" width="16.28515625" style="1" customWidth="1"/>
    <col min="19" max="16384" width="9.140625" style="1"/>
  </cols>
  <sheetData>
    <row r="1" spans="1:18" x14ac:dyDescent="0.25">
      <c r="A1" s="3"/>
      <c r="B1" s="3"/>
      <c r="C1" s="5"/>
      <c r="D1" s="5"/>
      <c r="E1" s="1"/>
      <c r="F1" s="1"/>
      <c r="G1" s="1"/>
    </row>
    <row r="2" spans="1:18" x14ac:dyDescent="0.25">
      <c r="A2" s="3"/>
      <c r="B2" s="6" t="s">
        <v>99</v>
      </c>
      <c r="C2" s="5"/>
      <c r="D2" s="2" t="s">
        <v>28</v>
      </c>
      <c r="E2" s="23"/>
      <c r="F2" s="23"/>
      <c r="G2" s="23"/>
      <c r="H2" s="23"/>
      <c r="J2" s="4"/>
      <c r="K2" s="13"/>
      <c r="L2" s="13"/>
      <c r="Q2" s="13"/>
      <c r="R2" s="13"/>
    </row>
    <row r="3" spans="1:18" x14ac:dyDescent="0.25">
      <c r="C3" s="3"/>
      <c r="D3" s="7">
        <f>WORKDAY(E49,-4)</f>
        <v>44515</v>
      </c>
      <c r="E3" s="24"/>
      <c r="F3" s="24"/>
      <c r="G3" s="24"/>
      <c r="H3" s="24"/>
      <c r="J3" s="4"/>
      <c r="K3" s="4"/>
      <c r="L3" s="4"/>
      <c r="M3" s="4"/>
    </row>
    <row r="4" spans="1:18" x14ac:dyDescent="0.25">
      <c r="E4" s="1"/>
      <c r="F4" s="1"/>
      <c r="G4" s="1"/>
    </row>
    <row r="5" spans="1:18" ht="30" x14ac:dyDescent="0.25">
      <c r="B5" s="2" t="s">
        <v>0</v>
      </c>
      <c r="C5" s="2" t="s">
        <v>29</v>
      </c>
      <c r="D5" s="2" t="s">
        <v>30</v>
      </c>
      <c r="E5" s="12" t="s">
        <v>31</v>
      </c>
      <c r="F5" s="11" t="s">
        <v>32</v>
      </c>
      <c r="G5" s="11" t="s">
        <v>33</v>
      </c>
      <c r="H5" s="2" t="s">
        <v>34</v>
      </c>
      <c r="I5" s="10" t="s">
        <v>36</v>
      </c>
      <c r="J5" s="8" t="s">
        <v>35</v>
      </c>
      <c r="K5" s="10" t="s">
        <v>37</v>
      </c>
      <c r="L5" s="2" t="s">
        <v>38</v>
      </c>
      <c r="M5" s="2" t="s">
        <v>39</v>
      </c>
      <c r="N5" s="10" t="s">
        <v>40</v>
      </c>
      <c r="P5" s="15" t="s">
        <v>41</v>
      </c>
      <c r="Q5" s="15" t="s">
        <v>32</v>
      </c>
      <c r="R5" s="8" t="s">
        <v>42</v>
      </c>
    </row>
    <row r="6" spans="1:18" x14ac:dyDescent="0.25">
      <c r="C6" s="3"/>
      <c r="F6" s="14"/>
      <c r="G6" s="22"/>
      <c r="H6" s="13"/>
      <c r="I6" s="13"/>
      <c r="J6" s="13"/>
      <c r="K6" s="13"/>
      <c r="L6" s="13"/>
      <c r="M6" s="16"/>
      <c r="N6" s="13"/>
      <c r="P6" s="7"/>
    </row>
    <row r="7" spans="1:18" x14ac:dyDescent="0.25">
      <c r="B7" s="1" t="s">
        <v>1</v>
      </c>
      <c r="C7" s="26">
        <v>44286.375</v>
      </c>
      <c r="D7" s="1">
        <v>6.69</v>
      </c>
      <c r="E7" s="26">
        <v>44294.646527777775</v>
      </c>
      <c r="F7" s="14">
        <f t="shared" ref="F7:F68" si="0">NETWORKDAYS(C7,$D$3)</f>
        <v>164</v>
      </c>
      <c r="G7" s="14" t="str">
        <f t="shared" ref="G7:G68" si="1">IF(F7&gt;D7,"Complete","Busy")</f>
        <v>Complete</v>
      </c>
      <c r="H7" s="1">
        <v>7728</v>
      </c>
      <c r="I7" s="1">
        <f t="shared" ref="I7:I12" si="2">J7*H7</f>
        <v>7728</v>
      </c>
      <c r="J7" s="1">
        <v>1</v>
      </c>
      <c r="K7" s="1">
        <v>1</v>
      </c>
      <c r="L7" s="1">
        <f t="shared" ref="L7:L38" si="3">I7*K7</f>
        <v>7728</v>
      </c>
      <c r="M7" s="16">
        <v>8563.2000000000007</v>
      </c>
      <c r="N7" s="1">
        <f>M7*K7</f>
        <v>8563.2000000000007</v>
      </c>
      <c r="P7" s="7"/>
    </row>
    <row r="8" spans="1:18" x14ac:dyDescent="0.25">
      <c r="B8" s="1" t="s">
        <v>2</v>
      </c>
      <c r="C8" s="26">
        <v>44294.646527777775</v>
      </c>
      <c r="D8" s="1">
        <v>8.06</v>
      </c>
      <c r="E8" s="26">
        <v>44306.666666666664</v>
      </c>
      <c r="F8" s="14">
        <f t="shared" si="0"/>
        <v>158</v>
      </c>
      <c r="G8" s="14" t="str">
        <f t="shared" si="1"/>
        <v>Complete</v>
      </c>
      <c r="H8" s="1">
        <v>9016</v>
      </c>
      <c r="I8" s="1">
        <f t="shared" si="2"/>
        <v>9016</v>
      </c>
      <c r="J8" s="1">
        <v>1</v>
      </c>
      <c r="K8" s="1">
        <v>1</v>
      </c>
      <c r="L8" s="1">
        <f t="shared" si="3"/>
        <v>9016</v>
      </c>
      <c r="M8" s="16">
        <v>10316.799999999999</v>
      </c>
      <c r="N8" s="1">
        <f t="shared" ref="N8:N68" si="4">M8*K8</f>
        <v>10316.799999999999</v>
      </c>
    </row>
    <row r="9" spans="1:18" x14ac:dyDescent="0.25">
      <c r="B9" s="1" t="s">
        <v>3</v>
      </c>
      <c r="C9" s="26">
        <v>44306.666666666664</v>
      </c>
      <c r="D9" s="1">
        <v>12.13</v>
      </c>
      <c r="E9" s="26">
        <v>44323.334722222222</v>
      </c>
      <c r="F9" s="14">
        <f t="shared" si="0"/>
        <v>150</v>
      </c>
      <c r="G9" s="14" t="str">
        <f t="shared" si="1"/>
        <v>Complete</v>
      </c>
      <c r="H9" s="1">
        <v>13524</v>
      </c>
      <c r="I9" s="1">
        <f t="shared" si="2"/>
        <v>13524</v>
      </c>
      <c r="J9" s="1">
        <v>1</v>
      </c>
      <c r="K9" s="1">
        <v>1</v>
      </c>
      <c r="L9" s="1">
        <f t="shared" si="3"/>
        <v>13524</v>
      </c>
      <c r="M9" s="16">
        <v>14240</v>
      </c>
      <c r="N9" s="1">
        <f t="shared" si="4"/>
        <v>14240</v>
      </c>
    </row>
    <row r="10" spans="1:18" x14ac:dyDescent="0.25">
      <c r="B10" s="1" t="s">
        <v>4</v>
      </c>
      <c r="C10" s="26">
        <v>44323.334722222222</v>
      </c>
      <c r="D10" s="1">
        <v>2.38</v>
      </c>
      <c r="E10" s="26">
        <v>44327.461805555555</v>
      </c>
      <c r="F10" s="14">
        <f t="shared" si="0"/>
        <v>137</v>
      </c>
      <c r="G10" s="14" t="str">
        <f t="shared" si="1"/>
        <v>Complete</v>
      </c>
      <c r="H10" s="1">
        <v>2576</v>
      </c>
      <c r="I10" s="1">
        <f t="shared" si="2"/>
        <v>2576</v>
      </c>
      <c r="J10" s="1">
        <v>1</v>
      </c>
      <c r="K10" s="1">
        <v>1</v>
      </c>
      <c r="L10" s="1">
        <f t="shared" si="3"/>
        <v>2576</v>
      </c>
      <c r="M10" s="16">
        <v>4973</v>
      </c>
      <c r="N10" s="1">
        <f t="shared" si="4"/>
        <v>4973</v>
      </c>
    </row>
    <row r="11" spans="1:18" x14ac:dyDescent="0.25">
      <c r="B11" s="1" t="s">
        <v>5</v>
      </c>
      <c r="C11" s="26">
        <v>44286.375</v>
      </c>
      <c r="D11" s="1">
        <v>18.059999999999999</v>
      </c>
      <c r="E11" s="26">
        <v>44312.395138888889</v>
      </c>
      <c r="F11" s="14">
        <f t="shared" si="0"/>
        <v>164</v>
      </c>
      <c r="G11" s="14" t="str">
        <f t="shared" si="1"/>
        <v>Complete</v>
      </c>
      <c r="H11" s="1">
        <v>12300</v>
      </c>
      <c r="I11" s="1">
        <f t="shared" si="2"/>
        <v>12300</v>
      </c>
      <c r="J11" s="1">
        <v>1</v>
      </c>
      <c r="K11" s="1">
        <v>1</v>
      </c>
      <c r="L11" s="1">
        <f t="shared" si="3"/>
        <v>12300</v>
      </c>
      <c r="M11" s="16">
        <v>17734.919999999998</v>
      </c>
      <c r="N11" s="1">
        <f t="shared" si="4"/>
        <v>17734.919999999998</v>
      </c>
    </row>
    <row r="12" spans="1:18" x14ac:dyDescent="0.25">
      <c r="B12" s="17" t="s">
        <v>6</v>
      </c>
      <c r="C12" s="26">
        <v>44327.461805555555</v>
      </c>
      <c r="D12" s="17">
        <v>0</v>
      </c>
      <c r="E12" s="26">
        <v>44327.461805555555</v>
      </c>
      <c r="F12" s="18">
        <f t="shared" si="0"/>
        <v>135</v>
      </c>
      <c r="G12" s="18" t="str">
        <f t="shared" si="1"/>
        <v>Complete</v>
      </c>
      <c r="H12" s="17">
        <v>0</v>
      </c>
      <c r="I12" s="17">
        <f t="shared" si="2"/>
        <v>0</v>
      </c>
      <c r="J12" s="17">
        <v>1</v>
      </c>
      <c r="K12" s="17">
        <v>1</v>
      </c>
      <c r="L12" s="17">
        <f t="shared" si="3"/>
        <v>0</v>
      </c>
      <c r="M12" s="19">
        <v>40</v>
      </c>
      <c r="N12" s="17">
        <f t="shared" si="4"/>
        <v>40</v>
      </c>
    </row>
    <row r="13" spans="1:18" x14ac:dyDescent="0.25">
      <c r="B13" s="1" t="s">
        <v>7</v>
      </c>
      <c r="C13" s="26">
        <v>44327.461805555555</v>
      </c>
      <c r="D13" s="1">
        <v>3.88</v>
      </c>
      <c r="E13" s="26">
        <v>44333.421527777777</v>
      </c>
      <c r="F13" s="14">
        <f t="shared" si="0"/>
        <v>135</v>
      </c>
      <c r="G13" s="14" t="str">
        <f t="shared" si="1"/>
        <v>Complete</v>
      </c>
      <c r="H13" s="1">
        <v>2352</v>
      </c>
      <c r="I13" s="1">
        <f>J13*H13</f>
        <v>2352</v>
      </c>
      <c r="J13" s="1">
        <v>1</v>
      </c>
      <c r="K13" s="1">
        <v>1</v>
      </c>
      <c r="L13" s="1">
        <f t="shared" si="3"/>
        <v>2352</v>
      </c>
      <c r="M13" s="16">
        <v>3585.12</v>
      </c>
      <c r="N13" s="1">
        <f t="shared" si="4"/>
        <v>3585.12</v>
      </c>
    </row>
    <row r="14" spans="1:18" x14ac:dyDescent="0.25">
      <c r="B14" s="1" t="s">
        <v>8</v>
      </c>
      <c r="C14" s="26">
        <v>44333.421527777777</v>
      </c>
      <c r="D14" s="1">
        <v>13.75</v>
      </c>
      <c r="E14" s="28">
        <v>44351.338194444441</v>
      </c>
      <c r="F14" s="14">
        <f t="shared" si="0"/>
        <v>131</v>
      </c>
      <c r="G14" s="14" t="str">
        <f t="shared" si="1"/>
        <v>Complete</v>
      </c>
      <c r="H14" s="1">
        <v>8624</v>
      </c>
      <c r="I14" s="1">
        <f>J14*H14</f>
        <v>8624</v>
      </c>
      <c r="J14" s="1">
        <v>1</v>
      </c>
      <c r="K14" s="1">
        <v>1</v>
      </c>
      <c r="L14" s="1">
        <f t="shared" si="3"/>
        <v>8624</v>
      </c>
      <c r="M14" s="16">
        <v>12705</v>
      </c>
      <c r="N14" s="1">
        <f t="shared" si="4"/>
        <v>12705</v>
      </c>
    </row>
    <row r="15" spans="1:18" x14ac:dyDescent="0.25">
      <c r="B15" s="1" t="s">
        <v>9</v>
      </c>
      <c r="C15" s="26">
        <v>44327.461805555555</v>
      </c>
      <c r="D15" s="1">
        <v>2.81</v>
      </c>
      <c r="E15" s="26">
        <v>44330.398611111108</v>
      </c>
      <c r="F15" s="14">
        <f t="shared" si="0"/>
        <v>135</v>
      </c>
      <c r="G15" s="14" t="str">
        <f t="shared" si="1"/>
        <v>Complete</v>
      </c>
      <c r="H15" s="1">
        <v>3220</v>
      </c>
      <c r="I15" s="1">
        <f t="shared" ref="I15:I68" si="5">J15*H15</f>
        <v>3220</v>
      </c>
      <c r="J15" s="1">
        <v>1</v>
      </c>
      <c r="K15" s="1">
        <v>1</v>
      </c>
      <c r="L15" s="1">
        <f t="shared" si="3"/>
        <v>3220</v>
      </c>
      <c r="M15" s="16">
        <v>3596.8</v>
      </c>
      <c r="N15" s="1">
        <f t="shared" si="4"/>
        <v>3596.8</v>
      </c>
    </row>
    <row r="16" spans="1:18" x14ac:dyDescent="0.25">
      <c r="B16" s="1" t="s">
        <v>10</v>
      </c>
      <c r="C16" s="26">
        <v>44330.398611111108</v>
      </c>
      <c r="D16" s="1">
        <v>8.44</v>
      </c>
      <c r="E16" s="26">
        <v>44342.586805555555</v>
      </c>
      <c r="F16" s="14">
        <f t="shared" si="0"/>
        <v>132</v>
      </c>
      <c r="G16" s="14" t="str">
        <f t="shared" si="1"/>
        <v>Complete</v>
      </c>
      <c r="H16" s="1">
        <v>9660</v>
      </c>
      <c r="I16" s="1">
        <f t="shared" si="5"/>
        <v>9660</v>
      </c>
      <c r="J16" s="1">
        <v>1</v>
      </c>
      <c r="K16" s="1">
        <v>1</v>
      </c>
      <c r="L16" s="1">
        <f t="shared" si="3"/>
        <v>9660</v>
      </c>
      <c r="M16" s="16">
        <v>10803.2</v>
      </c>
      <c r="N16" s="1">
        <f t="shared" si="4"/>
        <v>10803.2</v>
      </c>
    </row>
    <row r="17" spans="1:18" x14ac:dyDescent="0.25">
      <c r="B17" s="1" t="s">
        <v>11</v>
      </c>
      <c r="C17" s="26">
        <v>44327.461805555555</v>
      </c>
      <c r="D17" s="1">
        <v>10.06</v>
      </c>
      <c r="E17" s="26">
        <v>44341.481944444444</v>
      </c>
      <c r="F17" s="1">
        <f t="shared" si="0"/>
        <v>135</v>
      </c>
      <c r="G17" s="14" t="str">
        <f t="shared" si="1"/>
        <v>Complete</v>
      </c>
      <c r="H17" s="1">
        <v>6888</v>
      </c>
      <c r="I17" s="1">
        <f t="shared" si="5"/>
        <v>6888</v>
      </c>
      <c r="J17" s="1">
        <v>1</v>
      </c>
      <c r="K17" s="1">
        <v>1</v>
      </c>
      <c r="L17" s="1">
        <f t="shared" si="3"/>
        <v>6888</v>
      </c>
      <c r="M17" s="16">
        <v>9878.92</v>
      </c>
      <c r="N17" s="1">
        <f t="shared" si="4"/>
        <v>9878.92</v>
      </c>
    </row>
    <row r="18" spans="1:18" x14ac:dyDescent="0.25">
      <c r="B18" s="17" t="s">
        <v>12</v>
      </c>
      <c r="C18" s="26">
        <v>44351.338194444441</v>
      </c>
      <c r="D18" s="17">
        <v>0</v>
      </c>
      <c r="E18" s="26">
        <v>44351.338194444441</v>
      </c>
      <c r="F18" s="18">
        <f t="shared" si="0"/>
        <v>117</v>
      </c>
      <c r="G18" s="18" t="str">
        <f t="shared" si="1"/>
        <v>Complete</v>
      </c>
      <c r="H18" s="17">
        <v>0</v>
      </c>
      <c r="I18" s="17">
        <f t="shared" si="5"/>
        <v>0</v>
      </c>
      <c r="J18" s="17">
        <v>1</v>
      </c>
      <c r="K18" s="17">
        <v>1</v>
      </c>
      <c r="L18" s="17">
        <f t="shared" si="3"/>
        <v>0</v>
      </c>
      <c r="M18" s="19">
        <v>360</v>
      </c>
      <c r="N18" s="17">
        <f t="shared" si="4"/>
        <v>360</v>
      </c>
    </row>
    <row r="19" spans="1:18" customFormat="1" x14ac:dyDescent="0.25">
      <c r="A19" s="1"/>
      <c r="B19" s="25" t="s">
        <v>13</v>
      </c>
      <c r="C19" s="26">
        <v>44351.338194444441</v>
      </c>
      <c r="D19" s="1">
        <v>6.25</v>
      </c>
      <c r="E19" s="26">
        <v>44361.421527777777</v>
      </c>
      <c r="F19" s="14">
        <f t="shared" si="0"/>
        <v>117</v>
      </c>
      <c r="G19" s="14" t="str">
        <f t="shared" si="1"/>
        <v>Complete</v>
      </c>
      <c r="H19" s="1">
        <v>3920</v>
      </c>
      <c r="I19" s="1">
        <f t="shared" si="5"/>
        <v>3920</v>
      </c>
      <c r="J19" s="1">
        <v>1</v>
      </c>
      <c r="K19" s="1">
        <v>1</v>
      </c>
      <c r="L19" s="1">
        <f t="shared" si="3"/>
        <v>3920</v>
      </c>
      <c r="M19" s="1">
        <v>5775</v>
      </c>
      <c r="N19" s="1">
        <f t="shared" si="4"/>
        <v>5775</v>
      </c>
      <c r="O19" s="1"/>
      <c r="P19" s="7"/>
      <c r="Q19" s="1"/>
      <c r="R19" s="25"/>
    </row>
    <row r="20" spans="1:18" customFormat="1" x14ac:dyDescent="0.25">
      <c r="B20" s="1" t="s">
        <v>14</v>
      </c>
      <c r="C20" s="26">
        <v>44361.421527777777</v>
      </c>
      <c r="D20" s="1">
        <v>7.06</v>
      </c>
      <c r="E20" s="26">
        <v>44370.441666666666</v>
      </c>
      <c r="F20" s="14">
        <f t="shared" si="0"/>
        <v>111</v>
      </c>
      <c r="G20" s="14" t="str">
        <f t="shared" si="1"/>
        <v>Complete</v>
      </c>
      <c r="H20" s="1">
        <v>3920</v>
      </c>
      <c r="I20" s="1">
        <f t="shared" si="5"/>
        <v>3920</v>
      </c>
      <c r="J20" s="1">
        <v>1</v>
      </c>
      <c r="K20" s="1">
        <v>1</v>
      </c>
      <c r="L20" s="1">
        <f t="shared" si="3"/>
        <v>3920</v>
      </c>
      <c r="M20" s="1">
        <v>6523.44</v>
      </c>
      <c r="N20" s="1">
        <f t="shared" si="4"/>
        <v>6523.44</v>
      </c>
    </row>
    <row r="21" spans="1:18" x14ac:dyDescent="0.25">
      <c r="B21" s="1" t="s">
        <v>15</v>
      </c>
      <c r="C21" s="26">
        <v>44351.338194444441</v>
      </c>
      <c r="D21" s="1">
        <v>24.88</v>
      </c>
      <c r="E21" s="26">
        <v>44385.673611111109</v>
      </c>
      <c r="F21" s="14">
        <f t="shared" si="0"/>
        <v>117</v>
      </c>
      <c r="G21" s="14" t="str">
        <f t="shared" si="1"/>
        <v>Complete</v>
      </c>
      <c r="H21" s="1">
        <v>11088</v>
      </c>
      <c r="I21" s="1">
        <f t="shared" si="5"/>
        <v>11088</v>
      </c>
      <c r="J21" s="1">
        <v>1</v>
      </c>
      <c r="K21" s="1">
        <v>1</v>
      </c>
      <c r="L21" s="1">
        <f t="shared" si="3"/>
        <v>11088</v>
      </c>
      <c r="M21" s="1">
        <v>12440</v>
      </c>
      <c r="N21" s="1">
        <f t="shared" si="4"/>
        <v>12440</v>
      </c>
      <c r="P21" s="7"/>
    </row>
    <row r="22" spans="1:18" x14ac:dyDescent="0.25">
      <c r="B22" s="1" t="s">
        <v>16</v>
      </c>
      <c r="C22" s="26">
        <v>44351.338194444441</v>
      </c>
      <c r="D22" s="1">
        <v>31.38</v>
      </c>
      <c r="E22" s="28">
        <v>44396.465277777781</v>
      </c>
      <c r="F22" s="14">
        <f t="shared" si="0"/>
        <v>117</v>
      </c>
      <c r="G22" s="14" t="str">
        <f t="shared" si="1"/>
        <v>Complete</v>
      </c>
      <c r="H22" s="1">
        <v>21952</v>
      </c>
      <c r="I22" s="1">
        <f t="shared" si="5"/>
        <v>21952</v>
      </c>
      <c r="J22" s="1">
        <v>1</v>
      </c>
      <c r="K22" s="1">
        <v>1</v>
      </c>
      <c r="L22" s="1">
        <f t="shared" si="3"/>
        <v>21952</v>
      </c>
      <c r="M22" s="1">
        <v>24476.400000000001</v>
      </c>
      <c r="N22" s="1">
        <f t="shared" si="4"/>
        <v>24476.400000000001</v>
      </c>
      <c r="P22" s="7"/>
    </row>
    <row r="23" spans="1:18" x14ac:dyDescent="0.25">
      <c r="B23" s="1" t="s">
        <v>17</v>
      </c>
      <c r="C23" s="26">
        <v>44351.338194444441</v>
      </c>
      <c r="D23" s="1">
        <v>10.130000000000001</v>
      </c>
      <c r="E23" s="26">
        <v>44365.381944444445</v>
      </c>
      <c r="F23" s="14">
        <f t="shared" si="0"/>
        <v>117</v>
      </c>
      <c r="G23" s="14" t="str">
        <f t="shared" si="1"/>
        <v>Complete</v>
      </c>
      <c r="H23" s="1">
        <v>6888</v>
      </c>
      <c r="I23" s="1">
        <f t="shared" si="5"/>
        <v>6888</v>
      </c>
      <c r="J23" s="1">
        <v>1</v>
      </c>
      <c r="K23" s="1">
        <v>1</v>
      </c>
      <c r="L23" s="1">
        <f t="shared" si="3"/>
        <v>6888</v>
      </c>
      <c r="M23" s="1">
        <v>9947.66</v>
      </c>
      <c r="N23" s="1">
        <f t="shared" si="4"/>
        <v>9947.66</v>
      </c>
      <c r="P23" s="7"/>
    </row>
    <row r="24" spans="1:18" x14ac:dyDescent="0.25">
      <c r="B24" s="17" t="s">
        <v>18</v>
      </c>
      <c r="C24" s="26">
        <v>44396.465277777781</v>
      </c>
      <c r="D24" s="17">
        <v>0</v>
      </c>
      <c r="E24" s="26">
        <v>44396.465277777781</v>
      </c>
      <c r="F24" s="18">
        <f t="shared" si="0"/>
        <v>86</v>
      </c>
      <c r="G24" s="18" t="str">
        <f t="shared" si="1"/>
        <v>Complete</v>
      </c>
      <c r="H24" s="17">
        <v>0</v>
      </c>
      <c r="I24" s="17">
        <f t="shared" si="5"/>
        <v>0</v>
      </c>
      <c r="J24" s="17">
        <v>1</v>
      </c>
      <c r="K24" s="17">
        <v>1</v>
      </c>
      <c r="L24" s="17">
        <f t="shared" si="3"/>
        <v>0</v>
      </c>
      <c r="M24" s="19">
        <v>60</v>
      </c>
      <c r="N24" s="17">
        <f t="shared" si="4"/>
        <v>60</v>
      </c>
    </row>
    <row r="25" spans="1:18" x14ac:dyDescent="0.25">
      <c r="B25" s="1" t="s">
        <v>49</v>
      </c>
      <c r="C25" s="26">
        <v>44391.338194444441</v>
      </c>
      <c r="D25" s="1">
        <v>3.25</v>
      </c>
      <c r="E25" s="26">
        <v>44396.421527777777</v>
      </c>
      <c r="F25" s="14">
        <f t="shared" si="0"/>
        <v>89</v>
      </c>
      <c r="G25" s="14" t="str">
        <f t="shared" si="1"/>
        <v>Complete</v>
      </c>
      <c r="H25" s="1">
        <v>1960</v>
      </c>
      <c r="I25" s="1">
        <f t="shared" si="5"/>
        <v>1960</v>
      </c>
      <c r="J25" s="1">
        <v>1</v>
      </c>
      <c r="K25" s="1">
        <v>1</v>
      </c>
      <c r="L25" s="1">
        <f t="shared" si="3"/>
        <v>1960</v>
      </c>
      <c r="M25" s="1">
        <v>3003</v>
      </c>
      <c r="N25" s="1">
        <f t="shared" si="4"/>
        <v>3003</v>
      </c>
    </row>
    <row r="26" spans="1:18" x14ac:dyDescent="0.25">
      <c r="B26" s="1" t="s">
        <v>19</v>
      </c>
      <c r="C26" s="26">
        <v>44396.421527777777</v>
      </c>
      <c r="D26" s="1">
        <v>2.63</v>
      </c>
      <c r="E26" s="26">
        <v>44398.673611111109</v>
      </c>
      <c r="F26" s="14">
        <f t="shared" si="0"/>
        <v>86</v>
      </c>
      <c r="G26" s="14" t="str">
        <f t="shared" si="1"/>
        <v>Complete</v>
      </c>
      <c r="H26" s="1">
        <v>1568</v>
      </c>
      <c r="I26" s="1">
        <f t="shared" si="5"/>
        <v>1568</v>
      </c>
      <c r="J26" s="1">
        <v>1</v>
      </c>
      <c r="K26" s="1">
        <v>1</v>
      </c>
      <c r="L26" s="1">
        <f t="shared" si="3"/>
        <v>1568</v>
      </c>
      <c r="M26" s="1">
        <v>2430.12</v>
      </c>
      <c r="N26" s="1">
        <f t="shared" si="4"/>
        <v>2430.12</v>
      </c>
    </row>
    <row r="27" spans="1:18" x14ac:dyDescent="0.25">
      <c r="B27" s="1" t="s">
        <v>20</v>
      </c>
      <c r="C27" s="26">
        <v>44398.673611111109</v>
      </c>
      <c r="D27" s="1">
        <v>2.88</v>
      </c>
      <c r="E27" s="26">
        <v>44403.633333333331</v>
      </c>
      <c r="F27" s="14">
        <f t="shared" si="0"/>
        <v>84</v>
      </c>
      <c r="G27" s="14" t="str">
        <f t="shared" si="1"/>
        <v>Complete</v>
      </c>
      <c r="H27" s="1">
        <v>2460</v>
      </c>
      <c r="I27" s="1">
        <f t="shared" si="5"/>
        <v>2460</v>
      </c>
      <c r="J27" s="1">
        <v>1</v>
      </c>
      <c r="K27" s="1">
        <v>1</v>
      </c>
      <c r="L27" s="1">
        <f t="shared" si="3"/>
        <v>2460</v>
      </c>
      <c r="M27" s="1">
        <v>2828.16</v>
      </c>
      <c r="N27" s="1">
        <f t="shared" si="4"/>
        <v>2828.16</v>
      </c>
    </row>
    <row r="28" spans="1:18" x14ac:dyDescent="0.25">
      <c r="B28" s="1" t="s">
        <v>21</v>
      </c>
      <c r="C28" s="26">
        <v>44396.465277777781</v>
      </c>
      <c r="D28" s="1">
        <v>14.63</v>
      </c>
      <c r="E28" s="28">
        <v>44417.341666666667</v>
      </c>
      <c r="F28" s="14">
        <f t="shared" si="0"/>
        <v>86</v>
      </c>
      <c r="G28" s="14" t="str">
        <f t="shared" si="1"/>
        <v>Complete</v>
      </c>
      <c r="H28" s="1">
        <v>10192</v>
      </c>
      <c r="I28" s="1">
        <f t="shared" si="5"/>
        <v>10192</v>
      </c>
      <c r="J28" s="1">
        <v>1</v>
      </c>
      <c r="K28" s="1">
        <v>1</v>
      </c>
      <c r="L28" s="1">
        <f t="shared" si="3"/>
        <v>10192</v>
      </c>
      <c r="M28" s="1">
        <v>11411.4</v>
      </c>
      <c r="N28" s="1">
        <f t="shared" si="4"/>
        <v>11411.4</v>
      </c>
      <c r="P28" s="7"/>
    </row>
    <row r="29" spans="1:18" x14ac:dyDescent="0.25">
      <c r="B29" s="17" t="s">
        <v>22</v>
      </c>
      <c r="C29" s="26">
        <v>44417.341666666667</v>
      </c>
      <c r="D29" s="17">
        <v>0</v>
      </c>
      <c r="E29" s="26">
        <v>44417.341666666667</v>
      </c>
      <c r="F29" s="18">
        <f t="shared" si="0"/>
        <v>71</v>
      </c>
      <c r="G29" s="18" t="str">
        <f t="shared" si="1"/>
        <v>Complete</v>
      </c>
      <c r="H29" s="17">
        <v>0</v>
      </c>
      <c r="I29" s="17">
        <f t="shared" si="5"/>
        <v>0</v>
      </c>
      <c r="J29" s="17">
        <v>1</v>
      </c>
      <c r="K29" s="17">
        <v>1</v>
      </c>
      <c r="L29" s="17">
        <f t="shared" si="3"/>
        <v>0</v>
      </c>
      <c r="M29" s="19">
        <v>663.75</v>
      </c>
      <c r="N29" s="17">
        <f t="shared" si="4"/>
        <v>663.75</v>
      </c>
    </row>
    <row r="30" spans="1:18" x14ac:dyDescent="0.25">
      <c r="B30" s="1" t="s">
        <v>23</v>
      </c>
      <c r="C30" s="26">
        <v>44417.341666666667</v>
      </c>
      <c r="D30" s="1">
        <v>4.1900000000000004</v>
      </c>
      <c r="E30" s="26">
        <v>44421.404861111114</v>
      </c>
      <c r="F30" s="14">
        <f t="shared" si="0"/>
        <v>71</v>
      </c>
      <c r="G30" s="14" t="str">
        <f t="shared" si="1"/>
        <v>Complete</v>
      </c>
      <c r="H30" s="14">
        <v>3444</v>
      </c>
      <c r="I30" s="1">
        <f t="shared" si="5"/>
        <v>3444</v>
      </c>
      <c r="J30" s="1">
        <v>1</v>
      </c>
      <c r="K30" s="1">
        <v>1</v>
      </c>
      <c r="L30" s="1">
        <f t="shared" si="3"/>
        <v>3444</v>
      </c>
      <c r="M30" s="1">
        <v>4114.58</v>
      </c>
      <c r="N30" s="1">
        <f t="shared" si="4"/>
        <v>4114.58</v>
      </c>
    </row>
    <row r="31" spans="1:18" x14ac:dyDescent="0.25">
      <c r="B31" s="1" t="s">
        <v>24</v>
      </c>
      <c r="C31" s="26">
        <v>44421.404861111114</v>
      </c>
      <c r="D31" s="1">
        <v>2.31</v>
      </c>
      <c r="E31" s="26">
        <v>44425.55</v>
      </c>
      <c r="F31" s="14">
        <f t="shared" si="0"/>
        <v>67</v>
      </c>
      <c r="G31" s="14" t="str">
        <f t="shared" si="1"/>
        <v>Complete</v>
      </c>
      <c r="H31" s="1">
        <v>1968</v>
      </c>
      <c r="I31" s="1">
        <f t="shared" si="5"/>
        <v>1968</v>
      </c>
      <c r="J31" s="1">
        <v>1</v>
      </c>
      <c r="K31" s="1">
        <v>1</v>
      </c>
      <c r="L31" s="1">
        <f t="shared" si="3"/>
        <v>1968</v>
      </c>
      <c r="M31" s="1">
        <v>2268.42</v>
      </c>
      <c r="N31" s="1">
        <f t="shared" si="4"/>
        <v>2268.42</v>
      </c>
    </row>
    <row r="32" spans="1:18" x14ac:dyDescent="0.25">
      <c r="B32" s="1" t="s">
        <v>25</v>
      </c>
      <c r="C32" s="26">
        <v>44425.55</v>
      </c>
      <c r="D32" s="1">
        <v>6</v>
      </c>
      <c r="E32" s="26">
        <v>44433.55</v>
      </c>
      <c r="F32" s="14">
        <f t="shared" si="0"/>
        <v>65</v>
      </c>
      <c r="G32" s="14" t="str">
        <f t="shared" si="1"/>
        <v>Complete</v>
      </c>
      <c r="H32" s="1">
        <v>4920</v>
      </c>
      <c r="I32" s="1">
        <f t="shared" si="5"/>
        <v>4920</v>
      </c>
      <c r="J32" s="1">
        <v>1</v>
      </c>
      <c r="K32" s="1">
        <v>1</v>
      </c>
      <c r="L32" s="1">
        <f t="shared" si="3"/>
        <v>4920</v>
      </c>
      <c r="M32" s="1">
        <v>5892</v>
      </c>
      <c r="N32" s="1">
        <f t="shared" si="4"/>
        <v>5892</v>
      </c>
      <c r="P32" s="7"/>
    </row>
    <row r="33" spans="2:16" x14ac:dyDescent="0.25">
      <c r="B33" s="1" t="s">
        <v>26</v>
      </c>
      <c r="C33" s="26">
        <v>44417.341666666667</v>
      </c>
      <c r="D33" s="1">
        <v>17</v>
      </c>
      <c r="E33" s="28">
        <v>44440.341666666667</v>
      </c>
      <c r="F33" s="14">
        <f t="shared" si="0"/>
        <v>71</v>
      </c>
      <c r="G33" s="14" t="str">
        <f t="shared" si="1"/>
        <v>Complete</v>
      </c>
      <c r="H33" s="1">
        <v>11760</v>
      </c>
      <c r="I33" s="1">
        <f t="shared" si="5"/>
        <v>11760</v>
      </c>
      <c r="J33" s="1">
        <v>1</v>
      </c>
      <c r="K33" s="1">
        <v>1</v>
      </c>
      <c r="L33" s="1">
        <f t="shared" si="3"/>
        <v>11760</v>
      </c>
      <c r="M33" s="1">
        <v>13260</v>
      </c>
      <c r="N33" s="1">
        <f t="shared" si="4"/>
        <v>13260</v>
      </c>
      <c r="P33" s="7"/>
    </row>
    <row r="34" spans="2:16" x14ac:dyDescent="0.25">
      <c r="B34" s="17" t="s">
        <v>27</v>
      </c>
      <c r="C34" s="26">
        <v>44440.341666666667</v>
      </c>
      <c r="D34" s="17">
        <v>0</v>
      </c>
      <c r="E34" s="26">
        <v>44440.341666666667</v>
      </c>
      <c r="F34" s="18">
        <f t="shared" si="0"/>
        <v>54</v>
      </c>
      <c r="G34" s="18" t="str">
        <f t="shared" si="1"/>
        <v>Complete</v>
      </c>
      <c r="H34" s="17">
        <v>0</v>
      </c>
      <c r="I34" s="17">
        <f t="shared" si="5"/>
        <v>0</v>
      </c>
      <c r="J34" s="17">
        <v>1</v>
      </c>
      <c r="K34" s="17">
        <v>1</v>
      </c>
      <c r="L34" s="17">
        <f t="shared" si="3"/>
        <v>0</v>
      </c>
      <c r="M34" s="19">
        <v>4851</v>
      </c>
      <c r="N34" s="17">
        <f t="shared" si="4"/>
        <v>4851</v>
      </c>
    </row>
    <row r="35" spans="2:16" x14ac:dyDescent="0.25">
      <c r="B35" s="1" t="s">
        <v>51</v>
      </c>
      <c r="C35" s="26">
        <v>44440.341666666667</v>
      </c>
      <c r="D35" s="1">
        <v>4.5</v>
      </c>
      <c r="E35" s="26">
        <v>44446.55</v>
      </c>
      <c r="F35" s="1">
        <f t="shared" si="0"/>
        <v>54</v>
      </c>
      <c r="G35" s="14" t="str">
        <f t="shared" si="1"/>
        <v>Complete</v>
      </c>
      <c r="H35" s="1">
        <v>2800</v>
      </c>
      <c r="I35" s="1">
        <f t="shared" si="5"/>
        <v>2800</v>
      </c>
      <c r="J35" s="1">
        <v>1</v>
      </c>
      <c r="K35" s="1">
        <v>1</v>
      </c>
      <c r="L35" s="1">
        <f t="shared" si="3"/>
        <v>2800</v>
      </c>
      <c r="M35" s="1">
        <v>3528</v>
      </c>
      <c r="N35" s="1">
        <f t="shared" si="4"/>
        <v>3528</v>
      </c>
    </row>
    <row r="36" spans="2:16" x14ac:dyDescent="0.25">
      <c r="B36" s="1" t="s">
        <v>52</v>
      </c>
      <c r="C36" s="26">
        <v>44446.55</v>
      </c>
      <c r="D36" s="1">
        <v>3.88</v>
      </c>
      <c r="E36" s="26">
        <v>44452.376388888886</v>
      </c>
      <c r="F36" s="1">
        <f t="shared" si="0"/>
        <v>50</v>
      </c>
      <c r="G36" s="14" t="str">
        <f t="shared" si="1"/>
        <v>Complete</v>
      </c>
      <c r="H36" s="1">
        <v>2400</v>
      </c>
      <c r="I36" s="1">
        <f t="shared" si="5"/>
        <v>2400</v>
      </c>
      <c r="J36" s="1">
        <v>1</v>
      </c>
      <c r="K36" s="1">
        <v>1</v>
      </c>
      <c r="L36" s="1">
        <f t="shared" si="3"/>
        <v>2400</v>
      </c>
      <c r="M36" s="1">
        <v>3041.92</v>
      </c>
      <c r="N36" s="1">
        <f t="shared" si="4"/>
        <v>3041.92</v>
      </c>
      <c r="P36" s="7"/>
    </row>
    <row r="37" spans="2:16" x14ac:dyDescent="0.25">
      <c r="B37" s="1" t="s">
        <v>53</v>
      </c>
      <c r="C37" s="26">
        <v>44440.341666666667</v>
      </c>
      <c r="D37" s="1">
        <v>11.25</v>
      </c>
      <c r="E37" s="26">
        <v>44455.425000000003</v>
      </c>
      <c r="F37" s="1">
        <f t="shared" si="0"/>
        <v>54</v>
      </c>
      <c r="G37" s="14" t="str">
        <f t="shared" si="1"/>
        <v>Complete</v>
      </c>
      <c r="H37" s="1">
        <v>8856</v>
      </c>
      <c r="I37" s="1">
        <f t="shared" si="5"/>
        <v>8856</v>
      </c>
      <c r="J37" s="1">
        <v>1</v>
      </c>
      <c r="K37" s="1">
        <v>1</v>
      </c>
      <c r="L37" s="1">
        <f t="shared" si="3"/>
        <v>8856</v>
      </c>
      <c r="M37" s="1">
        <v>11047.5</v>
      </c>
      <c r="N37" s="1">
        <f t="shared" si="4"/>
        <v>11047.5</v>
      </c>
    </row>
    <row r="38" spans="2:16" x14ac:dyDescent="0.25">
      <c r="B38" s="1" t="s">
        <v>54</v>
      </c>
      <c r="C38" s="26">
        <v>44440.341666666667</v>
      </c>
      <c r="D38" s="1">
        <v>14.88</v>
      </c>
      <c r="E38" s="28">
        <v>44460.676388888889</v>
      </c>
      <c r="F38" s="1">
        <f t="shared" si="0"/>
        <v>54</v>
      </c>
      <c r="G38" s="14" t="str">
        <f t="shared" si="1"/>
        <v>Complete</v>
      </c>
      <c r="H38" s="1">
        <v>6000</v>
      </c>
      <c r="I38" s="1">
        <f t="shared" si="5"/>
        <v>6000</v>
      </c>
      <c r="J38" s="1">
        <v>1</v>
      </c>
      <c r="K38" s="1">
        <v>1</v>
      </c>
      <c r="L38" s="1">
        <f t="shared" si="3"/>
        <v>6000</v>
      </c>
      <c r="M38" s="1">
        <v>8928</v>
      </c>
      <c r="N38" s="1">
        <f t="shared" si="4"/>
        <v>8928</v>
      </c>
    </row>
    <row r="39" spans="2:16" x14ac:dyDescent="0.25">
      <c r="B39" s="1" t="s">
        <v>55</v>
      </c>
      <c r="C39" s="26">
        <v>44440.341666666667</v>
      </c>
      <c r="D39" s="1">
        <v>10.25</v>
      </c>
      <c r="E39" s="26">
        <v>44454.425000000003</v>
      </c>
      <c r="F39" s="1">
        <f t="shared" si="0"/>
        <v>54</v>
      </c>
      <c r="G39" s="14" t="str">
        <f t="shared" si="1"/>
        <v>Complete</v>
      </c>
      <c r="H39" s="1">
        <v>7056</v>
      </c>
      <c r="I39" s="1">
        <f t="shared" si="5"/>
        <v>7056</v>
      </c>
      <c r="J39" s="1">
        <v>1</v>
      </c>
      <c r="K39" s="1">
        <v>1</v>
      </c>
      <c r="L39" s="1">
        <f t="shared" ref="L39:L69" si="6">I39*K39</f>
        <v>7056</v>
      </c>
      <c r="M39" s="1">
        <v>7995</v>
      </c>
      <c r="N39" s="1">
        <f t="shared" si="4"/>
        <v>7995</v>
      </c>
    </row>
    <row r="40" spans="2:16" x14ac:dyDescent="0.25">
      <c r="B40" s="17" t="s">
        <v>56</v>
      </c>
      <c r="C40" s="28">
        <v>44460.676388888889</v>
      </c>
      <c r="D40" s="17">
        <v>0</v>
      </c>
      <c r="E40" s="28">
        <v>44460.676388888889</v>
      </c>
      <c r="F40" s="18">
        <f t="shared" si="0"/>
        <v>40</v>
      </c>
      <c r="G40" s="18" t="str">
        <f t="shared" si="1"/>
        <v>Complete</v>
      </c>
      <c r="H40" s="17">
        <v>0</v>
      </c>
      <c r="I40" s="17">
        <f t="shared" si="5"/>
        <v>0</v>
      </c>
      <c r="J40" s="17">
        <v>1</v>
      </c>
      <c r="K40" s="17">
        <v>1</v>
      </c>
      <c r="L40" s="17">
        <f t="shared" si="6"/>
        <v>0</v>
      </c>
      <c r="M40" s="19">
        <v>4638</v>
      </c>
      <c r="N40" s="17">
        <f t="shared" si="4"/>
        <v>4638</v>
      </c>
    </row>
    <row r="41" spans="2:16" x14ac:dyDescent="0.25">
      <c r="B41" s="1" t="s">
        <v>60</v>
      </c>
      <c r="C41" s="26">
        <v>44460.676388888889</v>
      </c>
      <c r="D41" s="1">
        <v>7.5</v>
      </c>
      <c r="E41" s="26">
        <v>44470.468055555553</v>
      </c>
      <c r="F41" s="1">
        <f t="shared" si="0"/>
        <v>40</v>
      </c>
      <c r="G41" s="3" t="str">
        <f t="shared" si="1"/>
        <v>Complete</v>
      </c>
      <c r="H41" s="1">
        <v>3000</v>
      </c>
      <c r="I41" s="1">
        <f t="shared" si="5"/>
        <v>3000</v>
      </c>
      <c r="J41" s="1">
        <v>1</v>
      </c>
      <c r="K41" s="1">
        <v>1</v>
      </c>
      <c r="L41" s="1">
        <f t="shared" si="6"/>
        <v>3000</v>
      </c>
      <c r="M41" s="1">
        <v>4500</v>
      </c>
      <c r="N41" s="1">
        <f t="shared" si="4"/>
        <v>4500</v>
      </c>
    </row>
    <row r="42" spans="2:16" x14ac:dyDescent="0.25">
      <c r="B42" s="1" t="s">
        <v>61</v>
      </c>
      <c r="C42" s="26">
        <v>44470.468055555553</v>
      </c>
      <c r="D42" s="1">
        <v>17.13</v>
      </c>
      <c r="E42" s="28">
        <v>44495.553472222222</v>
      </c>
      <c r="F42" s="1">
        <f t="shared" si="0"/>
        <v>32</v>
      </c>
      <c r="G42" s="3" t="str">
        <f t="shared" si="1"/>
        <v>Complete</v>
      </c>
      <c r="H42" s="1">
        <v>6608</v>
      </c>
      <c r="I42" s="1">
        <f t="shared" si="5"/>
        <v>6608</v>
      </c>
      <c r="J42" s="1">
        <v>1</v>
      </c>
      <c r="K42" s="1">
        <v>1</v>
      </c>
      <c r="L42" s="1">
        <f t="shared" si="6"/>
        <v>6608</v>
      </c>
      <c r="M42" s="1">
        <v>9250</v>
      </c>
      <c r="N42" s="1">
        <f t="shared" si="4"/>
        <v>9250</v>
      </c>
    </row>
    <row r="43" spans="2:16" x14ac:dyDescent="0.25">
      <c r="B43" s="1" t="s">
        <v>63</v>
      </c>
      <c r="C43" s="26">
        <v>44460.676388888889</v>
      </c>
      <c r="D43" s="1">
        <v>10.25</v>
      </c>
      <c r="E43" s="26">
        <v>44475.384722222225</v>
      </c>
      <c r="F43" s="1">
        <f t="shared" si="0"/>
        <v>40</v>
      </c>
      <c r="G43" s="3" t="str">
        <f t="shared" si="1"/>
        <v>Complete</v>
      </c>
      <c r="H43" s="1">
        <v>3520</v>
      </c>
      <c r="I43" s="1">
        <f t="shared" si="5"/>
        <v>3520</v>
      </c>
      <c r="J43" s="1">
        <v>1</v>
      </c>
      <c r="K43" s="1">
        <v>1</v>
      </c>
      <c r="L43" s="1">
        <f t="shared" si="6"/>
        <v>3520</v>
      </c>
      <c r="M43" s="1">
        <v>4530.5</v>
      </c>
      <c r="N43" s="1">
        <f t="shared" si="4"/>
        <v>4530.5</v>
      </c>
    </row>
    <row r="44" spans="2:16" x14ac:dyDescent="0.25">
      <c r="B44" s="1" t="s">
        <v>64</v>
      </c>
      <c r="C44" s="26">
        <v>44460.676388888889</v>
      </c>
      <c r="D44" s="1">
        <v>12.5</v>
      </c>
      <c r="E44" s="26">
        <v>44477.468055555553</v>
      </c>
      <c r="F44" s="1">
        <f t="shared" si="0"/>
        <v>40</v>
      </c>
      <c r="G44" s="3" t="str">
        <f t="shared" si="1"/>
        <v>Complete</v>
      </c>
      <c r="H44" s="1">
        <v>8624</v>
      </c>
      <c r="I44" s="1">
        <f t="shared" si="5"/>
        <v>8624</v>
      </c>
      <c r="J44" s="1">
        <v>1</v>
      </c>
      <c r="K44" s="1">
        <v>1</v>
      </c>
      <c r="L44" s="1">
        <f t="shared" si="6"/>
        <v>8624</v>
      </c>
      <c r="M44" s="1">
        <v>9750</v>
      </c>
      <c r="N44" s="1">
        <f t="shared" si="4"/>
        <v>9750</v>
      </c>
    </row>
    <row r="45" spans="2:16" x14ac:dyDescent="0.25">
      <c r="B45" s="17" t="s">
        <v>65</v>
      </c>
      <c r="C45" s="28">
        <v>44460.676388888889</v>
      </c>
      <c r="D45" s="17">
        <v>0</v>
      </c>
      <c r="E45" s="28">
        <v>44460.676388888889</v>
      </c>
      <c r="F45" s="18">
        <f t="shared" si="0"/>
        <v>40</v>
      </c>
      <c r="G45" s="18" t="str">
        <f t="shared" si="1"/>
        <v>Complete</v>
      </c>
      <c r="H45" s="17">
        <v>0</v>
      </c>
      <c r="I45" s="17">
        <f t="shared" si="5"/>
        <v>0</v>
      </c>
      <c r="J45" s="17">
        <v>1</v>
      </c>
      <c r="K45" s="17">
        <v>1</v>
      </c>
      <c r="L45" s="17">
        <f t="shared" si="6"/>
        <v>0</v>
      </c>
      <c r="M45" s="19">
        <v>4449</v>
      </c>
      <c r="N45" s="17">
        <f t="shared" si="4"/>
        <v>4449</v>
      </c>
    </row>
    <row r="46" spans="2:16" x14ac:dyDescent="0.25">
      <c r="B46" s="1" t="s">
        <v>66</v>
      </c>
      <c r="C46" s="26">
        <v>44495.553472222222</v>
      </c>
      <c r="D46" s="1">
        <v>10.130000000000001</v>
      </c>
      <c r="E46" s="26">
        <v>44509.59652777778</v>
      </c>
      <c r="F46" s="18">
        <f t="shared" si="0"/>
        <v>15</v>
      </c>
      <c r="G46" s="1" t="str">
        <f t="shared" si="1"/>
        <v>Complete</v>
      </c>
      <c r="H46" s="1">
        <v>4352</v>
      </c>
      <c r="I46" s="1">
        <f t="shared" si="5"/>
        <v>4352</v>
      </c>
      <c r="J46" s="1">
        <v>1</v>
      </c>
      <c r="K46" s="1">
        <v>1</v>
      </c>
      <c r="L46" s="1">
        <f t="shared" si="6"/>
        <v>4352</v>
      </c>
      <c r="M46" s="1">
        <v>6078</v>
      </c>
      <c r="N46" s="1">
        <f t="shared" si="4"/>
        <v>6078</v>
      </c>
    </row>
    <row r="47" spans="2:16" x14ac:dyDescent="0.25">
      <c r="B47" s="1" t="s">
        <v>67</v>
      </c>
      <c r="C47" s="26">
        <v>44512.428472222222</v>
      </c>
      <c r="D47" s="1">
        <v>3.06</v>
      </c>
      <c r="E47" s="26">
        <v>44516.668055555558</v>
      </c>
      <c r="F47" s="18">
        <f t="shared" si="0"/>
        <v>2</v>
      </c>
      <c r="G47" s="1" t="str">
        <f t="shared" si="1"/>
        <v>Busy</v>
      </c>
      <c r="H47" s="1">
        <v>2200</v>
      </c>
      <c r="I47" s="1">
        <f t="shared" si="5"/>
        <v>2200</v>
      </c>
      <c r="J47" s="1">
        <v>1</v>
      </c>
      <c r="K47" s="1">
        <v>0.71</v>
      </c>
      <c r="L47" s="1">
        <f t="shared" si="6"/>
        <v>1562</v>
      </c>
      <c r="M47" s="1">
        <v>3188.5</v>
      </c>
      <c r="N47" s="1">
        <f t="shared" si="4"/>
        <v>2263.835</v>
      </c>
    </row>
    <row r="48" spans="2:16" x14ac:dyDescent="0.25">
      <c r="B48" s="1" t="s">
        <v>62</v>
      </c>
      <c r="C48" s="26">
        <v>44495.553472222222</v>
      </c>
      <c r="D48" s="1">
        <v>12.75</v>
      </c>
      <c r="E48" s="26">
        <v>44512.428472222222</v>
      </c>
      <c r="F48" s="18">
        <f t="shared" si="0"/>
        <v>15</v>
      </c>
      <c r="G48" s="1" t="str">
        <f t="shared" si="1"/>
        <v>Complete</v>
      </c>
      <c r="H48" s="1">
        <v>6000</v>
      </c>
      <c r="I48" s="1">
        <f t="shared" si="5"/>
        <v>6000</v>
      </c>
      <c r="J48" s="1">
        <v>1</v>
      </c>
      <c r="K48" s="1">
        <v>1</v>
      </c>
      <c r="L48" s="1">
        <f t="shared" si="6"/>
        <v>6000</v>
      </c>
      <c r="M48" s="1">
        <v>5635.52</v>
      </c>
      <c r="N48" s="1">
        <f t="shared" si="4"/>
        <v>5635.52</v>
      </c>
    </row>
    <row r="49" spans="2:18" x14ac:dyDescent="0.25">
      <c r="B49" s="1" t="s">
        <v>68</v>
      </c>
      <c r="C49" s="26">
        <v>44495.553472222222</v>
      </c>
      <c r="D49" s="1">
        <v>17.63</v>
      </c>
      <c r="E49" s="27">
        <v>44519.388194444444</v>
      </c>
      <c r="F49" s="18">
        <f t="shared" si="0"/>
        <v>15</v>
      </c>
      <c r="G49" s="1" t="str">
        <f t="shared" si="1"/>
        <v>Busy</v>
      </c>
      <c r="H49" s="1">
        <v>6000</v>
      </c>
      <c r="I49" s="1">
        <f t="shared" si="5"/>
        <v>6000</v>
      </c>
      <c r="J49" s="1">
        <v>1</v>
      </c>
      <c r="K49" s="1">
        <v>0.82</v>
      </c>
      <c r="L49" s="1">
        <f t="shared" si="6"/>
        <v>4920</v>
      </c>
      <c r="M49" s="1">
        <v>7811.1</v>
      </c>
      <c r="N49" s="1">
        <f t="shared" si="4"/>
        <v>6405.1019999999999</v>
      </c>
    </row>
    <row r="50" spans="2:18" x14ac:dyDescent="0.25">
      <c r="B50" s="1" t="s">
        <v>69</v>
      </c>
      <c r="C50" s="26">
        <v>44501.333333333336</v>
      </c>
      <c r="D50" s="1">
        <v>3.25</v>
      </c>
      <c r="E50" s="26">
        <v>44504.416666666664</v>
      </c>
      <c r="F50" s="18">
        <f t="shared" si="0"/>
        <v>11</v>
      </c>
      <c r="G50" s="1" t="str">
        <f t="shared" si="1"/>
        <v>Complete</v>
      </c>
      <c r="H50" s="1">
        <v>2352</v>
      </c>
      <c r="I50" s="1">
        <f t="shared" si="5"/>
        <v>2352</v>
      </c>
      <c r="J50" s="1">
        <v>1</v>
      </c>
      <c r="K50" s="1">
        <v>1</v>
      </c>
      <c r="L50" s="1">
        <f t="shared" si="6"/>
        <v>2352</v>
      </c>
      <c r="M50" s="1">
        <v>2535</v>
      </c>
      <c r="N50" s="1">
        <f t="shared" si="4"/>
        <v>2535</v>
      </c>
    </row>
    <row r="51" spans="2:18" x14ac:dyDescent="0.25">
      <c r="B51" s="1" t="s">
        <v>70</v>
      </c>
      <c r="C51" s="26">
        <v>44495.553472222222</v>
      </c>
      <c r="D51" s="1">
        <v>3.38</v>
      </c>
      <c r="E51" s="26">
        <v>44498.679861111108</v>
      </c>
      <c r="F51" s="18">
        <f t="shared" si="0"/>
        <v>15</v>
      </c>
      <c r="G51" s="1" t="str">
        <f t="shared" si="1"/>
        <v>Complete</v>
      </c>
      <c r="H51" s="1">
        <v>2352</v>
      </c>
      <c r="I51" s="1">
        <f t="shared" si="5"/>
        <v>2352</v>
      </c>
      <c r="J51" s="1">
        <v>1</v>
      </c>
      <c r="K51" s="1">
        <v>1</v>
      </c>
      <c r="L51" s="1">
        <f t="shared" si="6"/>
        <v>2352</v>
      </c>
      <c r="M51" s="1">
        <v>2636.4</v>
      </c>
      <c r="N51" s="1">
        <f t="shared" si="4"/>
        <v>2636.4</v>
      </c>
    </row>
    <row r="52" spans="2:18" x14ac:dyDescent="0.25">
      <c r="B52" s="17" t="s">
        <v>71</v>
      </c>
      <c r="C52" s="26">
        <v>44519.388194444444</v>
      </c>
      <c r="D52" s="17">
        <v>0</v>
      </c>
      <c r="E52" s="26">
        <v>44519.388194444444</v>
      </c>
      <c r="F52" s="18">
        <f t="shared" si="0"/>
        <v>-5</v>
      </c>
      <c r="G52" s="18" t="str">
        <f t="shared" si="1"/>
        <v>Busy</v>
      </c>
      <c r="H52" s="17">
        <v>0</v>
      </c>
      <c r="I52" s="17">
        <f t="shared" si="5"/>
        <v>0</v>
      </c>
      <c r="J52" s="17">
        <v>1</v>
      </c>
      <c r="K52" s="17">
        <v>0</v>
      </c>
      <c r="L52" s="17">
        <f t="shared" si="6"/>
        <v>0</v>
      </c>
      <c r="M52" s="19">
        <v>40</v>
      </c>
      <c r="N52" s="17">
        <f t="shared" si="4"/>
        <v>0</v>
      </c>
    </row>
    <row r="53" spans="2:18" x14ac:dyDescent="0.25">
      <c r="B53" s="1" t="s">
        <v>72</v>
      </c>
      <c r="C53" s="26">
        <v>44519.388194444444</v>
      </c>
      <c r="D53" s="1">
        <v>4.75</v>
      </c>
      <c r="E53" s="26">
        <v>44525.679861111108</v>
      </c>
      <c r="F53" s="18">
        <f t="shared" si="0"/>
        <v>-5</v>
      </c>
      <c r="G53" s="1" t="str">
        <f t="shared" si="1"/>
        <v>Busy</v>
      </c>
      <c r="H53" s="1">
        <v>1968</v>
      </c>
      <c r="I53" s="1">
        <f t="shared" si="5"/>
        <v>1968</v>
      </c>
      <c r="J53" s="1">
        <v>1</v>
      </c>
      <c r="K53" s="1">
        <v>0</v>
      </c>
      <c r="L53" s="1">
        <f t="shared" si="6"/>
        <v>0</v>
      </c>
      <c r="M53" s="1">
        <v>2565</v>
      </c>
      <c r="N53" s="1">
        <f t="shared" si="4"/>
        <v>0</v>
      </c>
    </row>
    <row r="54" spans="2:18" x14ac:dyDescent="0.25">
      <c r="B54" s="1" t="s">
        <v>73</v>
      </c>
      <c r="C54" s="26">
        <v>44525.679861111108</v>
      </c>
      <c r="D54" s="1">
        <v>5.13</v>
      </c>
      <c r="E54" s="26">
        <v>44533.348611111112</v>
      </c>
      <c r="F54" s="18">
        <f t="shared" si="0"/>
        <v>-9</v>
      </c>
      <c r="G54" s="1" t="str">
        <f t="shared" si="1"/>
        <v>Busy</v>
      </c>
      <c r="H54" s="1">
        <v>1968</v>
      </c>
      <c r="I54" s="1">
        <f t="shared" si="5"/>
        <v>1968</v>
      </c>
      <c r="J54" s="1">
        <v>1</v>
      </c>
      <c r="K54" s="1">
        <v>0</v>
      </c>
      <c r="L54" s="1">
        <f t="shared" si="6"/>
        <v>0</v>
      </c>
      <c r="M54" s="1">
        <v>2267.46</v>
      </c>
      <c r="N54" s="1">
        <f t="shared" si="4"/>
        <v>0</v>
      </c>
    </row>
    <row r="55" spans="2:18" x14ac:dyDescent="0.25">
      <c r="B55" s="1" t="s">
        <v>74</v>
      </c>
      <c r="C55" s="26">
        <v>44519.388194444444</v>
      </c>
      <c r="D55" s="1">
        <v>7.38</v>
      </c>
      <c r="E55" s="26">
        <v>44530.556944444441</v>
      </c>
      <c r="F55" s="18">
        <f t="shared" si="0"/>
        <v>-5</v>
      </c>
      <c r="G55" s="1" t="str">
        <f t="shared" si="1"/>
        <v>Busy</v>
      </c>
      <c r="H55" s="1">
        <v>3600</v>
      </c>
      <c r="I55" s="1">
        <f t="shared" si="5"/>
        <v>3600</v>
      </c>
      <c r="J55" s="1">
        <v>1</v>
      </c>
      <c r="K55" s="1">
        <v>0</v>
      </c>
      <c r="L55" s="1">
        <f t="shared" si="6"/>
        <v>0</v>
      </c>
      <c r="M55" s="1">
        <v>4428</v>
      </c>
      <c r="N55" s="1">
        <f t="shared" si="4"/>
        <v>0</v>
      </c>
    </row>
    <row r="56" spans="2:18" x14ac:dyDescent="0.25">
      <c r="B56" s="1" t="s">
        <v>75</v>
      </c>
      <c r="C56" s="26">
        <v>44519.388194444444</v>
      </c>
      <c r="D56" s="1">
        <v>4.63</v>
      </c>
      <c r="E56" s="26">
        <v>44525.640277777777</v>
      </c>
      <c r="F56" s="18">
        <f t="shared" si="0"/>
        <v>-5</v>
      </c>
      <c r="G56" s="1" t="str">
        <f t="shared" si="1"/>
        <v>Busy</v>
      </c>
      <c r="H56" s="1">
        <v>3136</v>
      </c>
      <c r="I56" s="1">
        <f t="shared" si="5"/>
        <v>3136</v>
      </c>
      <c r="J56" s="1">
        <v>1</v>
      </c>
      <c r="K56" s="1">
        <v>0</v>
      </c>
      <c r="L56" s="1">
        <f t="shared" si="6"/>
        <v>0</v>
      </c>
      <c r="M56" s="1">
        <v>3611.4</v>
      </c>
      <c r="N56" s="1">
        <f t="shared" si="4"/>
        <v>0</v>
      </c>
    </row>
    <row r="57" spans="2:18" x14ac:dyDescent="0.25">
      <c r="B57" s="17" t="s">
        <v>76</v>
      </c>
      <c r="C57" s="26">
        <v>44533.348611111112</v>
      </c>
      <c r="D57" s="17">
        <v>0</v>
      </c>
      <c r="E57" s="26">
        <v>44533.348611111112</v>
      </c>
      <c r="F57" s="29">
        <f t="shared" si="0"/>
        <v>-15</v>
      </c>
      <c r="G57" s="18" t="str">
        <f t="shared" si="1"/>
        <v>Busy</v>
      </c>
      <c r="H57" s="17">
        <v>0</v>
      </c>
      <c r="I57" s="17">
        <f t="shared" si="5"/>
        <v>0</v>
      </c>
      <c r="J57" s="17">
        <v>1</v>
      </c>
      <c r="K57" s="17">
        <v>0</v>
      </c>
      <c r="L57" s="17">
        <f t="shared" si="6"/>
        <v>0</v>
      </c>
      <c r="M57" s="19">
        <v>240</v>
      </c>
      <c r="N57" s="17">
        <f t="shared" si="4"/>
        <v>0</v>
      </c>
    </row>
    <row r="58" spans="2:18" x14ac:dyDescent="0.25">
      <c r="B58" s="1" t="s">
        <v>77</v>
      </c>
      <c r="C58" s="26">
        <v>44533.348611111112</v>
      </c>
      <c r="D58" s="1">
        <v>12.5</v>
      </c>
      <c r="E58" s="26">
        <v>44551.556944444441</v>
      </c>
      <c r="F58" s="29">
        <f t="shared" si="0"/>
        <v>-15</v>
      </c>
      <c r="G58" s="1" t="str">
        <f t="shared" si="1"/>
        <v>Busy</v>
      </c>
      <c r="H58" s="1">
        <v>6000</v>
      </c>
      <c r="I58" s="1">
        <f t="shared" si="5"/>
        <v>6000</v>
      </c>
      <c r="J58" s="1">
        <v>1</v>
      </c>
      <c r="K58" s="1">
        <v>0</v>
      </c>
      <c r="L58" s="1">
        <f t="shared" si="6"/>
        <v>0</v>
      </c>
      <c r="M58" s="1">
        <v>7500</v>
      </c>
      <c r="N58" s="1">
        <f t="shared" si="4"/>
        <v>0</v>
      </c>
      <c r="P58" s="7"/>
    </row>
    <row r="59" spans="2:18" x14ac:dyDescent="0.25">
      <c r="B59" s="1" t="s">
        <v>78</v>
      </c>
      <c r="C59" s="26">
        <v>44533.348611111112</v>
      </c>
      <c r="D59" s="1">
        <v>8.25</v>
      </c>
      <c r="E59" s="26">
        <v>44545.431944444441</v>
      </c>
      <c r="F59" s="29">
        <f t="shared" si="0"/>
        <v>-15</v>
      </c>
      <c r="G59" s="1" t="str">
        <f t="shared" si="1"/>
        <v>Busy</v>
      </c>
      <c r="H59" s="1">
        <v>4200</v>
      </c>
      <c r="I59" s="1">
        <f t="shared" si="5"/>
        <v>4200</v>
      </c>
      <c r="J59" s="1">
        <v>1</v>
      </c>
      <c r="K59" s="1">
        <v>0</v>
      </c>
      <c r="L59" s="1">
        <f t="shared" si="6"/>
        <v>0</v>
      </c>
      <c r="M59" s="1">
        <v>4455</v>
      </c>
      <c r="N59" s="1">
        <f t="shared" si="4"/>
        <v>0</v>
      </c>
      <c r="P59" s="7"/>
    </row>
    <row r="60" spans="2:18" x14ac:dyDescent="0.25">
      <c r="B60" s="1" t="s">
        <v>79</v>
      </c>
      <c r="C60" s="26">
        <v>44545.431944444441</v>
      </c>
      <c r="D60" s="1">
        <v>3.38</v>
      </c>
      <c r="E60" s="26">
        <v>44550.6</v>
      </c>
      <c r="F60" s="29">
        <f t="shared" si="0"/>
        <v>-23</v>
      </c>
      <c r="G60" s="1" t="str">
        <f t="shared" si="1"/>
        <v>Busy</v>
      </c>
      <c r="H60" s="1">
        <v>3000</v>
      </c>
      <c r="I60" s="1">
        <f t="shared" si="5"/>
        <v>3000</v>
      </c>
      <c r="J60" s="1">
        <v>1</v>
      </c>
      <c r="K60" s="1">
        <v>0</v>
      </c>
      <c r="L60" s="1">
        <f t="shared" si="6"/>
        <v>0</v>
      </c>
      <c r="M60" s="1">
        <v>2636</v>
      </c>
      <c r="N60" s="1">
        <f t="shared" si="4"/>
        <v>0</v>
      </c>
    </row>
    <row r="61" spans="2:18" x14ac:dyDescent="0.25">
      <c r="B61" s="1" t="s">
        <v>80</v>
      </c>
      <c r="C61" s="26">
        <v>44533.348611111112</v>
      </c>
      <c r="D61" s="1">
        <v>8.25</v>
      </c>
      <c r="E61" s="26">
        <v>44545.431944444441</v>
      </c>
      <c r="F61" s="29">
        <f t="shared" si="0"/>
        <v>-15</v>
      </c>
      <c r="G61" s="1" t="str">
        <f t="shared" si="1"/>
        <v>Busy</v>
      </c>
      <c r="H61" s="1">
        <v>2400</v>
      </c>
      <c r="I61" s="1">
        <f t="shared" si="5"/>
        <v>2400</v>
      </c>
      <c r="J61" s="1">
        <v>1</v>
      </c>
      <c r="K61" s="1">
        <v>0</v>
      </c>
      <c r="L61" s="1">
        <f t="shared" si="6"/>
        <v>0</v>
      </c>
      <c r="M61" s="1">
        <v>3646.5</v>
      </c>
      <c r="N61" s="1">
        <f t="shared" si="4"/>
        <v>0</v>
      </c>
      <c r="P61" s="7"/>
    </row>
    <row r="62" spans="2:18" x14ac:dyDescent="0.25">
      <c r="B62" s="1" t="s">
        <v>81</v>
      </c>
      <c r="C62" s="26">
        <v>44533.348611111112</v>
      </c>
      <c r="D62" s="1">
        <v>5.63</v>
      </c>
      <c r="E62" s="26">
        <v>44540.6</v>
      </c>
      <c r="F62" s="29">
        <f t="shared" si="0"/>
        <v>-15</v>
      </c>
      <c r="G62" s="1" t="str">
        <f t="shared" si="1"/>
        <v>Busy</v>
      </c>
      <c r="H62" s="1">
        <v>3920</v>
      </c>
      <c r="I62" s="1">
        <f t="shared" si="5"/>
        <v>3920</v>
      </c>
      <c r="J62" s="1">
        <v>1</v>
      </c>
      <c r="K62" s="1">
        <v>0</v>
      </c>
      <c r="L62" s="1">
        <f t="shared" si="6"/>
        <v>0</v>
      </c>
      <c r="M62" s="1">
        <v>4391.3999999999996</v>
      </c>
      <c r="N62" s="1">
        <f t="shared" si="4"/>
        <v>0</v>
      </c>
      <c r="P62" s="7"/>
    </row>
    <row r="63" spans="2:18" x14ac:dyDescent="0.25">
      <c r="B63" s="17" t="s">
        <v>82</v>
      </c>
      <c r="C63" s="26">
        <v>44551.556944444441</v>
      </c>
      <c r="D63" s="17">
        <v>0</v>
      </c>
      <c r="E63" s="26">
        <v>44551.556944444441</v>
      </c>
      <c r="F63" s="18">
        <f t="shared" si="0"/>
        <v>-27</v>
      </c>
      <c r="G63" s="18" t="str">
        <f t="shared" si="1"/>
        <v>Busy</v>
      </c>
      <c r="H63" s="17">
        <v>0</v>
      </c>
      <c r="I63" s="17">
        <f t="shared" si="5"/>
        <v>0</v>
      </c>
      <c r="J63" s="17">
        <v>1</v>
      </c>
      <c r="K63" s="17">
        <v>0</v>
      </c>
      <c r="L63" s="17">
        <f t="shared" si="6"/>
        <v>0</v>
      </c>
      <c r="M63" s="19">
        <v>40</v>
      </c>
      <c r="N63" s="17">
        <f t="shared" si="4"/>
        <v>0</v>
      </c>
    </row>
    <row r="64" spans="2:18" x14ac:dyDescent="0.25">
      <c r="B64" s="1" t="s">
        <v>83</v>
      </c>
      <c r="C64" s="26">
        <v>44551.556944444441</v>
      </c>
      <c r="D64" s="1">
        <v>6.06</v>
      </c>
      <c r="E64" s="26">
        <v>44559.576388888891</v>
      </c>
      <c r="F64" s="18">
        <f t="shared" si="0"/>
        <v>-27</v>
      </c>
      <c r="G64" s="1" t="str">
        <f t="shared" si="1"/>
        <v>Busy</v>
      </c>
      <c r="H64" s="1">
        <v>6000</v>
      </c>
      <c r="I64" s="1">
        <f t="shared" si="5"/>
        <v>1200</v>
      </c>
      <c r="J64" s="1">
        <f>ROUND(Q64/R64,4)</f>
        <v>0.2</v>
      </c>
      <c r="K64" s="1">
        <v>0</v>
      </c>
      <c r="L64" s="1">
        <f t="shared" si="6"/>
        <v>0</v>
      </c>
      <c r="M64" s="1">
        <v>6908.4</v>
      </c>
      <c r="N64" s="1">
        <f t="shared" si="4"/>
        <v>0</v>
      </c>
      <c r="P64" s="7">
        <v>44512</v>
      </c>
      <c r="Q64" s="1">
        <f>NETWORKDAYS(P64,$D$3)</f>
        <v>2</v>
      </c>
      <c r="R64" s="1">
        <v>10</v>
      </c>
    </row>
    <row r="65" spans="2:18" x14ac:dyDescent="0.25">
      <c r="B65" s="1" t="s">
        <v>84</v>
      </c>
      <c r="C65" s="26">
        <v>44551.556944444441</v>
      </c>
      <c r="D65" s="1">
        <v>11.13</v>
      </c>
      <c r="E65" s="26">
        <v>44566.6</v>
      </c>
      <c r="F65" s="18">
        <f t="shared" si="0"/>
        <v>-27</v>
      </c>
      <c r="G65" s="1" t="str">
        <f t="shared" si="1"/>
        <v>Busy</v>
      </c>
      <c r="H65" s="1">
        <v>3400</v>
      </c>
      <c r="I65" s="1">
        <f t="shared" si="5"/>
        <v>800.02</v>
      </c>
      <c r="J65" s="1">
        <f>ROUND(Q65/R65,4)</f>
        <v>0.23530000000000001</v>
      </c>
      <c r="K65" s="1">
        <v>0</v>
      </c>
      <c r="L65" s="1">
        <f t="shared" si="6"/>
        <v>0</v>
      </c>
      <c r="M65" s="1">
        <v>4919.46</v>
      </c>
      <c r="N65" s="1">
        <f t="shared" si="4"/>
        <v>0</v>
      </c>
      <c r="P65" s="7">
        <v>44512</v>
      </c>
      <c r="Q65" s="1">
        <f>NETWORKDAYS(P65,$D$3)</f>
        <v>2</v>
      </c>
      <c r="R65" s="1">
        <v>8.5</v>
      </c>
    </row>
    <row r="66" spans="2:18" x14ac:dyDescent="0.25">
      <c r="B66" s="1" t="s">
        <v>85</v>
      </c>
      <c r="C66" s="26">
        <v>44566.6</v>
      </c>
      <c r="D66" s="1">
        <v>3.31</v>
      </c>
      <c r="E66" s="26">
        <v>44571.703472222223</v>
      </c>
      <c r="F66" s="18">
        <f t="shared" si="0"/>
        <v>-38</v>
      </c>
      <c r="G66" s="1" t="str">
        <f t="shared" si="1"/>
        <v>Busy</v>
      </c>
      <c r="H66" s="1">
        <v>2000</v>
      </c>
      <c r="I66" s="1">
        <f t="shared" si="5"/>
        <v>0</v>
      </c>
      <c r="J66" s="1">
        <v>0</v>
      </c>
      <c r="K66" s="1">
        <v>0</v>
      </c>
      <c r="L66" s="1">
        <f t="shared" si="6"/>
        <v>0</v>
      </c>
      <c r="M66" s="1">
        <v>3250.42</v>
      </c>
      <c r="N66" s="1">
        <f t="shared" si="4"/>
        <v>0</v>
      </c>
      <c r="P66" s="7"/>
    </row>
    <row r="67" spans="2:18" x14ac:dyDescent="0.25">
      <c r="B67" s="1" t="s">
        <v>86</v>
      </c>
      <c r="C67" s="26">
        <v>44571.703472222223</v>
      </c>
      <c r="D67" s="1">
        <v>5.13</v>
      </c>
      <c r="E67" s="26">
        <v>44579.371527777781</v>
      </c>
      <c r="F67" s="18">
        <f t="shared" si="0"/>
        <v>-41</v>
      </c>
      <c r="G67" s="1" t="str">
        <f t="shared" si="1"/>
        <v>Busy</v>
      </c>
      <c r="H67" s="1">
        <v>3200</v>
      </c>
      <c r="I67" s="1">
        <f t="shared" si="5"/>
        <v>0</v>
      </c>
      <c r="J67" s="1">
        <v>0</v>
      </c>
      <c r="K67" s="1">
        <v>0</v>
      </c>
      <c r="L67" s="1">
        <f t="shared" si="6"/>
        <v>0</v>
      </c>
      <c r="M67" s="1">
        <v>5037.66</v>
      </c>
      <c r="N67" s="1">
        <f t="shared" si="4"/>
        <v>0</v>
      </c>
      <c r="O67" s="30"/>
      <c r="P67" s="7"/>
    </row>
    <row r="68" spans="2:18" x14ac:dyDescent="0.25">
      <c r="B68" s="1" t="s">
        <v>87</v>
      </c>
      <c r="C68" s="26">
        <v>44551.556944444441</v>
      </c>
      <c r="D68" s="1">
        <v>14.75</v>
      </c>
      <c r="E68" s="26">
        <v>44572.431944444441</v>
      </c>
      <c r="F68" s="18">
        <f t="shared" si="0"/>
        <v>-27</v>
      </c>
      <c r="G68" s="1" t="str">
        <f t="shared" si="1"/>
        <v>Busy</v>
      </c>
      <c r="H68" s="1">
        <v>5720</v>
      </c>
      <c r="I68" s="1">
        <f t="shared" si="5"/>
        <v>879.73599999999999</v>
      </c>
      <c r="J68" s="1">
        <f>ROUND(Q68/R68,4)</f>
        <v>0.15379999999999999</v>
      </c>
      <c r="K68" s="1">
        <v>0</v>
      </c>
      <c r="L68" s="1">
        <f t="shared" si="6"/>
        <v>0</v>
      </c>
      <c r="M68" s="1">
        <v>11505</v>
      </c>
      <c r="N68" s="1">
        <f t="shared" si="4"/>
        <v>0</v>
      </c>
      <c r="P68" s="7">
        <v>44512</v>
      </c>
      <c r="Q68" s="1">
        <f>NETWORKDAYS(P68,$D$3)</f>
        <v>2</v>
      </c>
      <c r="R68" s="1">
        <v>13</v>
      </c>
    </row>
    <row r="69" spans="2:18" x14ac:dyDescent="0.25">
      <c r="B69" s="17" t="s">
        <v>88</v>
      </c>
      <c r="C69" s="26">
        <v>44579.371527777781</v>
      </c>
      <c r="D69" s="17">
        <v>0</v>
      </c>
      <c r="E69" s="26">
        <v>44579.371527777781</v>
      </c>
      <c r="F69" s="29">
        <f t="shared" ref="F69" si="7">NETWORKDAYS(C69,$D$3)</f>
        <v>-47</v>
      </c>
      <c r="G69" s="18" t="str">
        <f t="shared" ref="G69" si="8">IF(F69&gt;D69,"Complete","Busy")</f>
        <v>Busy</v>
      </c>
      <c r="H69" s="17">
        <v>0</v>
      </c>
      <c r="I69" s="17">
        <f t="shared" ref="I69" si="9">J69*H69</f>
        <v>0</v>
      </c>
      <c r="J69" s="17">
        <v>0</v>
      </c>
      <c r="K69" s="17">
        <v>0</v>
      </c>
      <c r="L69" s="17">
        <f t="shared" si="6"/>
        <v>0</v>
      </c>
      <c r="M69" s="19">
        <v>40</v>
      </c>
      <c r="N69" s="17">
        <f t="shared" ref="N69" si="10">M69*K69</f>
        <v>0</v>
      </c>
    </row>
    <row r="71" spans="2:18" x14ac:dyDescent="0.25">
      <c r="B71" s="20" t="s">
        <v>43</v>
      </c>
      <c r="C71" s="20"/>
      <c r="D71" s="20"/>
      <c r="E71" s="21"/>
      <c r="F71" s="21"/>
      <c r="G71" s="21"/>
      <c r="H71" s="20"/>
      <c r="I71" s="20">
        <f>SUM(I7:I69)</f>
        <v>267119.75599999999</v>
      </c>
      <c r="J71" s="20"/>
      <c r="K71" s="20"/>
      <c r="L71" s="20">
        <f>SUM(L7:L69)</f>
        <v>232330</v>
      </c>
      <c r="M71" s="20"/>
      <c r="N71" s="20">
        <f>SUM(N7:N69)</f>
        <v>303953.66700000013</v>
      </c>
    </row>
    <row r="74" spans="2:18" x14ac:dyDescent="0.25">
      <c r="B74" s="9" t="s">
        <v>44</v>
      </c>
      <c r="C74" s="1">
        <f>ROUND(L71/N71,4)</f>
        <v>0.76439999999999997</v>
      </c>
    </row>
    <row r="75" spans="2:18" x14ac:dyDescent="0.25">
      <c r="B75" s="9" t="s">
        <v>45</v>
      </c>
      <c r="C75" s="1">
        <f>ROUND(L71/I71,4)</f>
        <v>0.86980000000000002</v>
      </c>
    </row>
    <row r="76" spans="2:18" x14ac:dyDescent="0.25">
      <c r="B76" s="9" t="s">
        <v>46</v>
      </c>
      <c r="C76" s="1">
        <f>ROUND((296072-L71)/C74,4)</f>
        <v>83388.278399999996</v>
      </c>
    </row>
    <row r="77" spans="2:18" x14ac:dyDescent="0.25">
      <c r="B77" s="9" t="s">
        <v>47</v>
      </c>
      <c r="C77" s="1">
        <f>N71+C76</f>
        <v>387341.94540000014</v>
      </c>
    </row>
  </sheetData>
  <conditionalFormatting sqref="F72:G1048576 F70:G70 F5:G5 F1:G1">
    <cfRule type="top10" dxfId="179" priority="45" rank="1"/>
  </conditionalFormatting>
  <conditionalFormatting sqref="F1 F6 F70 F72:F1048576">
    <cfRule type="cellIs" dxfId="178" priority="44" operator="lessThan">
      <formula>0</formula>
    </cfRule>
  </conditionalFormatting>
  <conditionalFormatting sqref="F7:F16">
    <cfRule type="cellIs" dxfId="177" priority="43" operator="lessThan">
      <formula>0</formula>
    </cfRule>
  </conditionalFormatting>
  <conditionalFormatting sqref="F18">
    <cfRule type="cellIs" dxfId="176" priority="42" operator="lessThan">
      <formula>0</formula>
    </cfRule>
  </conditionalFormatting>
  <conditionalFormatting sqref="F24">
    <cfRule type="cellIs" dxfId="175" priority="41" operator="lessThan">
      <formula>0</formula>
    </cfRule>
  </conditionalFormatting>
  <conditionalFormatting sqref="G41:G44">
    <cfRule type="top10" dxfId="174" priority="46" rank="1"/>
  </conditionalFormatting>
  <conditionalFormatting sqref="F25">
    <cfRule type="cellIs" dxfId="173" priority="40" operator="lessThan">
      <formula>0</formula>
    </cfRule>
  </conditionalFormatting>
  <conditionalFormatting sqref="F26">
    <cfRule type="cellIs" dxfId="172" priority="39" operator="lessThan">
      <formula>0</formula>
    </cfRule>
  </conditionalFormatting>
  <conditionalFormatting sqref="F27">
    <cfRule type="cellIs" dxfId="171" priority="38" operator="lessThan">
      <formula>0</formula>
    </cfRule>
  </conditionalFormatting>
  <conditionalFormatting sqref="F28">
    <cfRule type="cellIs" dxfId="170" priority="37" operator="lessThan">
      <formula>0</formula>
    </cfRule>
  </conditionalFormatting>
  <conditionalFormatting sqref="F19:F23">
    <cfRule type="cellIs" dxfId="169" priority="36" operator="lessThan">
      <formula>0</formula>
    </cfRule>
  </conditionalFormatting>
  <conditionalFormatting sqref="F29">
    <cfRule type="cellIs" dxfId="168" priority="35" operator="lessThan">
      <formula>0</formula>
    </cfRule>
  </conditionalFormatting>
  <conditionalFormatting sqref="F30">
    <cfRule type="cellIs" dxfId="167" priority="34" operator="lessThan">
      <formula>0</formula>
    </cfRule>
  </conditionalFormatting>
  <conditionalFormatting sqref="F31">
    <cfRule type="cellIs" dxfId="166" priority="33" operator="lessThan">
      <formula>0</formula>
    </cfRule>
  </conditionalFormatting>
  <conditionalFormatting sqref="F32">
    <cfRule type="cellIs" dxfId="165" priority="32" operator="lessThan">
      <formula>0</formula>
    </cfRule>
  </conditionalFormatting>
  <conditionalFormatting sqref="F33">
    <cfRule type="cellIs" dxfId="164" priority="31" operator="lessThan">
      <formula>0</formula>
    </cfRule>
  </conditionalFormatting>
  <conditionalFormatting sqref="F34">
    <cfRule type="cellIs" dxfId="163" priority="30" operator="lessThan">
      <formula>0</formula>
    </cfRule>
  </conditionalFormatting>
  <conditionalFormatting sqref="F40">
    <cfRule type="cellIs" dxfId="162" priority="29" operator="lessThan">
      <formula>0</formula>
    </cfRule>
  </conditionalFormatting>
  <conditionalFormatting sqref="F45">
    <cfRule type="cellIs" dxfId="161" priority="28" operator="lessThan">
      <formula>0</formula>
    </cfRule>
  </conditionalFormatting>
  <conditionalFormatting sqref="F52">
    <cfRule type="cellIs" dxfId="160" priority="27" operator="lessThan">
      <formula>0</formula>
    </cfRule>
  </conditionalFormatting>
  <conditionalFormatting sqref="F46">
    <cfRule type="cellIs" dxfId="159" priority="26" operator="lessThan">
      <formula>0</formula>
    </cfRule>
  </conditionalFormatting>
  <conditionalFormatting sqref="F47">
    <cfRule type="cellIs" dxfId="158" priority="25" operator="lessThan">
      <formula>0</formula>
    </cfRule>
  </conditionalFormatting>
  <conditionalFormatting sqref="F48">
    <cfRule type="cellIs" dxfId="157" priority="24" operator="lessThan">
      <formula>0</formula>
    </cfRule>
  </conditionalFormatting>
  <conditionalFormatting sqref="F49">
    <cfRule type="cellIs" dxfId="156" priority="23" operator="lessThan">
      <formula>0</formula>
    </cfRule>
  </conditionalFormatting>
  <conditionalFormatting sqref="F50">
    <cfRule type="cellIs" dxfId="155" priority="22" operator="lessThan">
      <formula>0</formula>
    </cfRule>
  </conditionalFormatting>
  <conditionalFormatting sqref="F51">
    <cfRule type="cellIs" dxfId="154" priority="21" operator="lessThan">
      <formula>0</formula>
    </cfRule>
  </conditionalFormatting>
  <conditionalFormatting sqref="F71">
    <cfRule type="cellIs" dxfId="153" priority="19" operator="lessThan">
      <formula>0</formula>
    </cfRule>
  </conditionalFormatting>
  <conditionalFormatting sqref="F71:G71">
    <cfRule type="top10" dxfId="152" priority="20" rank="1"/>
  </conditionalFormatting>
  <conditionalFormatting sqref="F53">
    <cfRule type="cellIs" dxfId="151" priority="18" operator="lessThan">
      <formula>0</formula>
    </cfRule>
  </conditionalFormatting>
  <conditionalFormatting sqref="F54">
    <cfRule type="cellIs" dxfId="150" priority="17" operator="lessThan">
      <formula>0</formula>
    </cfRule>
  </conditionalFormatting>
  <conditionalFormatting sqref="F55">
    <cfRule type="cellIs" dxfId="149" priority="16" operator="lessThan">
      <formula>0</formula>
    </cfRule>
  </conditionalFormatting>
  <conditionalFormatting sqref="F57">
    <cfRule type="cellIs" dxfId="148" priority="14" operator="lessThan">
      <formula>0</formula>
    </cfRule>
  </conditionalFormatting>
  <conditionalFormatting sqref="F56">
    <cfRule type="cellIs" dxfId="147" priority="15" operator="lessThan">
      <formula>0</formula>
    </cfRule>
  </conditionalFormatting>
  <conditionalFormatting sqref="F58">
    <cfRule type="cellIs" dxfId="146" priority="13" operator="lessThan">
      <formula>0</formula>
    </cfRule>
  </conditionalFormatting>
  <conditionalFormatting sqref="F59">
    <cfRule type="cellIs" dxfId="145" priority="12" operator="lessThan">
      <formula>0</formula>
    </cfRule>
  </conditionalFormatting>
  <conditionalFormatting sqref="F60">
    <cfRule type="cellIs" dxfId="144" priority="11" operator="lessThan">
      <formula>0</formula>
    </cfRule>
  </conditionalFormatting>
  <conditionalFormatting sqref="F61">
    <cfRule type="cellIs" dxfId="143" priority="10" operator="lessThan">
      <formula>0</formula>
    </cfRule>
  </conditionalFormatting>
  <conditionalFormatting sqref="F62">
    <cfRule type="cellIs" dxfId="142" priority="9" operator="lessThan">
      <formula>0</formula>
    </cfRule>
  </conditionalFormatting>
  <conditionalFormatting sqref="F63">
    <cfRule type="cellIs" dxfId="141" priority="8" operator="lessThan">
      <formula>0</formula>
    </cfRule>
  </conditionalFormatting>
  <conditionalFormatting sqref="F64">
    <cfRule type="cellIs" dxfId="140" priority="7" operator="lessThan">
      <formula>0</formula>
    </cfRule>
  </conditionalFormatting>
  <conditionalFormatting sqref="F65">
    <cfRule type="cellIs" dxfId="139" priority="6" operator="lessThan">
      <formula>0</formula>
    </cfRule>
  </conditionalFormatting>
  <conditionalFormatting sqref="F66">
    <cfRule type="cellIs" dxfId="138" priority="5" operator="lessThan">
      <formula>0</formula>
    </cfRule>
  </conditionalFormatting>
  <conditionalFormatting sqref="F67">
    <cfRule type="cellIs" dxfId="137" priority="4" operator="lessThan">
      <formula>0</formula>
    </cfRule>
  </conditionalFormatting>
  <conditionalFormatting sqref="F68">
    <cfRule type="cellIs" dxfId="136" priority="3" operator="lessThan">
      <formula>0</formula>
    </cfRule>
  </conditionalFormatting>
  <conditionalFormatting sqref="F69">
    <cfRule type="cellIs" dxfId="135" priority="1" operator="lessThan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653D7A7AD0F042B81CC9D7104BD79A" ma:contentTypeVersion="9" ma:contentTypeDescription="Create a new document." ma:contentTypeScope="" ma:versionID="53cf290c298691ee1eefd73e74fdead6">
  <xsd:schema xmlns:xsd="http://www.w3.org/2001/XMLSchema" xmlns:xs="http://www.w3.org/2001/XMLSchema" xmlns:p="http://schemas.microsoft.com/office/2006/metadata/properties" xmlns:ns2="d6c70525-6c7a-4f52-b73c-2c8400edbf08" targetNamespace="http://schemas.microsoft.com/office/2006/metadata/properties" ma:root="true" ma:fieldsID="65d72cc0c5b6c426c55d70069f464dc3" ns2:_="">
    <xsd:import namespace="d6c70525-6c7a-4f52-b73c-2c8400edbf0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6c70525-6c7a-4f52-b73c-2c8400edbf0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F13AC17-8982-4195-84C9-077EA8A26B7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6c70525-6c7a-4f52-b73c-2c8400edbf0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7440079-3730-432A-B1FC-864C0EBAE3C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A3C3E4-7362-49E3-85D1-432ABD3BF726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Summary</vt:lpstr>
      <vt:lpstr>Period 1</vt:lpstr>
      <vt:lpstr>Period 2</vt:lpstr>
      <vt:lpstr>Period 3</vt:lpstr>
      <vt:lpstr>Period 4</vt:lpstr>
      <vt:lpstr>Period 5</vt:lpstr>
      <vt:lpstr>Period 6</vt:lpstr>
      <vt:lpstr>Period 7</vt:lpstr>
      <vt:lpstr>Period 8</vt:lpstr>
      <vt:lpstr>Period 9</vt:lpstr>
      <vt:lpstr>Period 10</vt:lpstr>
      <vt:lpstr>Period 11</vt:lpstr>
      <vt:lpstr>Period 12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emile</cp:lastModifiedBy>
  <cp:revision/>
  <dcterms:created xsi:type="dcterms:W3CDTF">2021-05-14T13:36:12Z</dcterms:created>
  <dcterms:modified xsi:type="dcterms:W3CDTF">2021-05-26T17:06:33Z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0x01010071653D7A7AD0F042B81CC9D7104BD79A</vt:lpwstr>
  </property>
</Properties>
</file>