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defaultThemeVersion="166925"/>
  <mc:AlternateContent xmlns:mc="http://schemas.openxmlformats.org/markup-compatibility/2006">
    <mc:Choice Requires="x15">
      <x15ac:absPath xmlns:x15ac="http://schemas.microsoft.com/office/spreadsheetml/2010/11/ac" url="C:\Users\emile\source\repos\ProjMan412\"/>
    </mc:Choice>
  </mc:AlternateContent>
  <xr:revisionPtr revIDLastSave="0" documentId="13_ncr:1_{C4F1124E-EAAF-4CC6-8BE1-CF2155F86D25}" xr6:coauthVersionLast="46" xr6:coauthVersionMax="47" xr10:uidLastSave="{00000000-0000-0000-0000-000000000000}"/>
  <bookViews>
    <workbookView xWindow="-120" yWindow="-120" windowWidth="20730" windowHeight="11160" firstSheet="3" activeTab="10" xr2:uid="{00000000-000D-0000-FFFF-FFFF00000000}"/>
  </bookViews>
  <sheets>
    <sheet name="Summary" sheetId="1" r:id="rId1"/>
    <sheet name="Period 1" sheetId="5" r:id="rId2"/>
    <sheet name="Period 2" sheetId="10" r:id="rId3"/>
    <sheet name="Period 3" sheetId="16" r:id="rId4"/>
    <sheet name="Period 4" sheetId="17" r:id="rId5"/>
    <sheet name="Period 5" sheetId="18" r:id="rId6"/>
    <sheet name="Period 6" sheetId="19" r:id="rId7"/>
    <sheet name="Period 7" sheetId="20" r:id="rId8"/>
    <sheet name="Period 8" sheetId="21" r:id="rId9"/>
    <sheet name="Period 9" sheetId="22" r:id="rId10"/>
    <sheet name="Period 10" sheetId="23"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75" i="23" l="1"/>
  <c r="M74" i="23"/>
  <c r="M73" i="23"/>
  <c r="M72" i="23"/>
  <c r="M71" i="23"/>
  <c r="M70" i="23"/>
  <c r="K75" i="23"/>
  <c r="K74" i="23"/>
  <c r="K73" i="23"/>
  <c r="K72" i="23"/>
  <c r="K71" i="23"/>
  <c r="K70" i="23"/>
  <c r="J70" i="23"/>
  <c r="I70" i="23" s="1"/>
  <c r="R70" i="23"/>
  <c r="J75" i="23"/>
  <c r="I75" i="23" s="1"/>
  <c r="R75" i="23"/>
  <c r="I74" i="23"/>
  <c r="I73" i="23"/>
  <c r="I72" i="23"/>
  <c r="I71" i="23"/>
  <c r="G72" i="23"/>
  <c r="G75" i="23"/>
  <c r="G74" i="23"/>
  <c r="G73" i="23"/>
  <c r="G71" i="23"/>
  <c r="G70" i="23"/>
  <c r="F75" i="23"/>
  <c r="F74" i="23"/>
  <c r="F73" i="23"/>
  <c r="F72" i="23"/>
  <c r="F71" i="23"/>
  <c r="F70" i="23"/>
  <c r="O76" i="23"/>
  <c r="M76" i="23"/>
  <c r="K76" i="23"/>
  <c r="I76" i="23"/>
  <c r="F76" i="23"/>
  <c r="G76" i="23" s="1"/>
  <c r="D3" i="23"/>
  <c r="F39" i="23" s="1"/>
  <c r="G39" i="23" s="1"/>
  <c r="O69" i="23"/>
  <c r="I69" i="23"/>
  <c r="M69" i="23" s="1"/>
  <c r="O68" i="23"/>
  <c r="O67" i="23"/>
  <c r="I67" i="23"/>
  <c r="M67" i="23" s="1"/>
  <c r="O66" i="23"/>
  <c r="O65" i="23"/>
  <c r="I65" i="23"/>
  <c r="M65" i="23" s="1"/>
  <c r="O64" i="23"/>
  <c r="I64" i="23"/>
  <c r="M64" i="23" s="1"/>
  <c r="O63" i="23"/>
  <c r="I63" i="23"/>
  <c r="M63" i="23" s="1"/>
  <c r="O62" i="23"/>
  <c r="I62" i="23"/>
  <c r="M62" i="23" s="1"/>
  <c r="O61" i="23"/>
  <c r="I61" i="23"/>
  <c r="M61" i="23" s="1"/>
  <c r="O60" i="23"/>
  <c r="I60" i="23"/>
  <c r="M60" i="23" s="1"/>
  <c r="O59" i="23"/>
  <c r="I59" i="23"/>
  <c r="M59" i="23" s="1"/>
  <c r="O58" i="23"/>
  <c r="I58" i="23"/>
  <c r="M58" i="23" s="1"/>
  <c r="O57" i="23"/>
  <c r="I57" i="23"/>
  <c r="M57" i="23" s="1"/>
  <c r="O56" i="23"/>
  <c r="I56" i="23"/>
  <c r="M56" i="23" s="1"/>
  <c r="O55" i="23"/>
  <c r="I55" i="23"/>
  <c r="M55" i="23" s="1"/>
  <c r="O54" i="23"/>
  <c r="I54" i="23"/>
  <c r="M54" i="23" s="1"/>
  <c r="O53" i="23"/>
  <c r="I53" i="23"/>
  <c r="M53" i="23" s="1"/>
  <c r="O52" i="23"/>
  <c r="I52" i="23"/>
  <c r="M52" i="23" s="1"/>
  <c r="O51" i="23"/>
  <c r="I51" i="23"/>
  <c r="M51" i="23" s="1"/>
  <c r="O50" i="23"/>
  <c r="I50" i="23"/>
  <c r="M50" i="23" s="1"/>
  <c r="O49" i="23"/>
  <c r="I49" i="23"/>
  <c r="M49" i="23" s="1"/>
  <c r="O48" i="23"/>
  <c r="I48" i="23"/>
  <c r="M48" i="23" s="1"/>
  <c r="O47" i="23"/>
  <c r="I47" i="23"/>
  <c r="M47" i="23" s="1"/>
  <c r="O46" i="23"/>
  <c r="I46" i="23"/>
  <c r="M46" i="23" s="1"/>
  <c r="O45" i="23"/>
  <c r="I45" i="23"/>
  <c r="M45" i="23" s="1"/>
  <c r="O44" i="23"/>
  <c r="I44" i="23"/>
  <c r="M44" i="23" s="1"/>
  <c r="O43" i="23"/>
  <c r="I43" i="23"/>
  <c r="M43" i="23" s="1"/>
  <c r="O42" i="23"/>
  <c r="I42" i="23"/>
  <c r="M42" i="23" s="1"/>
  <c r="O41" i="23"/>
  <c r="I41" i="23"/>
  <c r="M41" i="23" s="1"/>
  <c r="O40" i="23"/>
  <c r="I40" i="23"/>
  <c r="M40" i="23" s="1"/>
  <c r="O39" i="23"/>
  <c r="I39" i="23"/>
  <c r="M39" i="23" s="1"/>
  <c r="O38" i="23"/>
  <c r="I38" i="23"/>
  <c r="M38" i="23" s="1"/>
  <c r="O37" i="23"/>
  <c r="I37" i="23"/>
  <c r="M37" i="23" s="1"/>
  <c r="O36" i="23"/>
  <c r="I36" i="23"/>
  <c r="M36" i="23" s="1"/>
  <c r="O35" i="23"/>
  <c r="I35" i="23"/>
  <c r="M35" i="23" s="1"/>
  <c r="O34" i="23"/>
  <c r="I34" i="23"/>
  <c r="M34" i="23" s="1"/>
  <c r="O33" i="23"/>
  <c r="I33" i="23"/>
  <c r="M33" i="23" s="1"/>
  <c r="O32" i="23"/>
  <c r="I32" i="23"/>
  <c r="M32" i="23" s="1"/>
  <c r="O31" i="23"/>
  <c r="I31" i="23"/>
  <c r="M31" i="23" s="1"/>
  <c r="O30" i="23"/>
  <c r="I30" i="23"/>
  <c r="M30" i="23" s="1"/>
  <c r="O29" i="23"/>
  <c r="I29" i="23"/>
  <c r="M29" i="23" s="1"/>
  <c r="O28" i="23"/>
  <c r="I28" i="23"/>
  <c r="M28" i="23" s="1"/>
  <c r="O27" i="23"/>
  <c r="I27" i="23"/>
  <c r="M27" i="23" s="1"/>
  <c r="O26" i="23"/>
  <c r="I26" i="23"/>
  <c r="M26" i="23" s="1"/>
  <c r="O25" i="23"/>
  <c r="I25" i="23"/>
  <c r="M25" i="23" s="1"/>
  <c r="O24" i="23"/>
  <c r="I24" i="23"/>
  <c r="M24" i="23" s="1"/>
  <c r="O23" i="23"/>
  <c r="I23" i="23"/>
  <c r="M23" i="23" s="1"/>
  <c r="O22" i="23"/>
  <c r="I22" i="23"/>
  <c r="M22" i="23" s="1"/>
  <c r="O21" i="23"/>
  <c r="I21" i="23"/>
  <c r="M21" i="23" s="1"/>
  <c r="O20" i="23"/>
  <c r="I20" i="23"/>
  <c r="M20" i="23" s="1"/>
  <c r="O19" i="23"/>
  <c r="I19" i="23"/>
  <c r="M19" i="23" s="1"/>
  <c r="O18" i="23"/>
  <c r="I18" i="23"/>
  <c r="M18" i="23" s="1"/>
  <c r="O17" i="23"/>
  <c r="I17" i="23"/>
  <c r="M17" i="23" s="1"/>
  <c r="O16" i="23"/>
  <c r="I16" i="23"/>
  <c r="M16" i="23" s="1"/>
  <c r="O15" i="23"/>
  <c r="I15" i="23"/>
  <c r="M15" i="23" s="1"/>
  <c r="O14" i="23"/>
  <c r="I14" i="23"/>
  <c r="M14" i="23" s="1"/>
  <c r="O13" i="23"/>
  <c r="I13" i="23"/>
  <c r="M13" i="23" s="1"/>
  <c r="O12" i="23"/>
  <c r="I12" i="23"/>
  <c r="M12" i="23" s="1"/>
  <c r="O11" i="23"/>
  <c r="I11" i="23"/>
  <c r="M11" i="23" s="1"/>
  <c r="O10" i="23"/>
  <c r="I10" i="23"/>
  <c r="M10" i="23" s="1"/>
  <c r="O9" i="23"/>
  <c r="I9" i="23"/>
  <c r="M9" i="23" s="1"/>
  <c r="O8" i="23"/>
  <c r="I8" i="23"/>
  <c r="M8" i="23" s="1"/>
  <c r="O7" i="23"/>
  <c r="I7" i="23"/>
  <c r="M7" i="23" s="1"/>
  <c r="J68" i="21"/>
  <c r="I68" i="21" s="1"/>
  <c r="R68" i="21"/>
  <c r="I67" i="21"/>
  <c r="K67" i="21" s="1"/>
  <c r="J66" i="22"/>
  <c r="I66" i="22" s="1"/>
  <c r="M66" i="22" s="1"/>
  <c r="R66" i="22"/>
  <c r="J68" i="22"/>
  <c r="R68" i="22"/>
  <c r="D3" i="22"/>
  <c r="F55" i="22" s="1"/>
  <c r="G55" i="22" s="1"/>
  <c r="O69" i="22"/>
  <c r="I69" i="22"/>
  <c r="M69" i="22" s="1"/>
  <c r="O68" i="22"/>
  <c r="K68" i="22"/>
  <c r="I68" i="22"/>
  <c r="M68" i="22" s="1"/>
  <c r="O67" i="22"/>
  <c r="O66" i="22"/>
  <c r="O65" i="22"/>
  <c r="O64" i="22"/>
  <c r="O63" i="22"/>
  <c r="I63" i="22"/>
  <c r="M63" i="22" s="1"/>
  <c r="F63" i="22"/>
  <c r="G63" i="22" s="1"/>
  <c r="O62" i="22"/>
  <c r="I62" i="22"/>
  <c r="M62" i="22" s="1"/>
  <c r="O61" i="22"/>
  <c r="M61" i="22"/>
  <c r="I61" i="22"/>
  <c r="K61" i="22" s="1"/>
  <c r="O60" i="22"/>
  <c r="I60" i="22"/>
  <c r="M60" i="22" s="1"/>
  <c r="O59" i="22"/>
  <c r="M59" i="22"/>
  <c r="I59" i="22"/>
  <c r="K59" i="22" s="1"/>
  <c r="F59" i="22"/>
  <c r="G59" i="22" s="1"/>
  <c r="O58" i="22"/>
  <c r="I58" i="22"/>
  <c r="M58" i="22" s="1"/>
  <c r="O57" i="22"/>
  <c r="M57" i="22"/>
  <c r="I57" i="22"/>
  <c r="K57" i="22" s="1"/>
  <c r="O56" i="22"/>
  <c r="I56" i="22"/>
  <c r="M56" i="22" s="1"/>
  <c r="O55" i="22"/>
  <c r="M55" i="22"/>
  <c r="I55" i="22"/>
  <c r="K55" i="22" s="1"/>
  <c r="O54" i="22"/>
  <c r="I54" i="22"/>
  <c r="M54" i="22" s="1"/>
  <c r="O53" i="22"/>
  <c r="M53" i="22"/>
  <c r="I53" i="22"/>
  <c r="K53" i="22" s="1"/>
  <c r="O52" i="22"/>
  <c r="I52" i="22"/>
  <c r="M52" i="22" s="1"/>
  <c r="O51" i="22"/>
  <c r="M51" i="22"/>
  <c r="I51" i="22"/>
  <c r="K51" i="22" s="1"/>
  <c r="F51" i="22"/>
  <c r="G51" i="22" s="1"/>
  <c r="O50" i="22"/>
  <c r="I50" i="22"/>
  <c r="M50" i="22" s="1"/>
  <c r="O49" i="22"/>
  <c r="M49" i="22"/>
  <c r="I49" i="22"/>
  <c r="K49" i="22" s="1"/>
  <c r="O48" i="22"/>
  <c r="I48" i="22"/>
  <c r="M48" i="22" s="1"/>
  <c r="O47" i="22"/>
  <c r="M47" i="22"/>
  <c r="I47" i="22"/>
  <c r="K47" i="22" s="1"/>
  <c r="F47" i="22"/>
  <c r="G47" i="22" s="1"/>
  <c r="O46" i="22"/>
  <c r="I46" i="22"/>
  <c r="M46" i="22" s="1"/>
  <c r="O45" i="22"/>
  <c r="M45" i="22"/>
  <c r="I45" i="22"/>
  <c r="K45" i="22" s="1"/>
  <c r="O44" i="22"/>
  <c r="I44" i="22"/>
  <c r="M44" i="22" s="1"/>
  <c r="O43" i="22"/>
  <c r="M43" i="22"/>
  <c r="I43" i="22"/>
  <c r="K43" i="22" s="1"/>
  <c r="F43" i="22"/>
  <c r="G43" i="22" s="1"/>
  <c r="O42" i="22"/>
  <c r="I42" i="22"/>
  <c r="M42" i="22" s="1"/>
  <c r="O41" i="22"/>
  <c r="M41" i="22"/>
  <c r="I41" i="22"/>
  <c r="K41" i="22" s="1"/>
  <c r="O40" i="22"/>
  <c r="I40" i="22"/>
  <c r="M40" i="22" s="1"/>
  <c r="O39" i="22"/>
  <c r="M39" i="22"/>
  <c r="I39" i="22"/>
  <c r="K39" i="22" s="1"/>
  <c r="F39" i="22"/>
  <c r="G39" i="22" s="1"/>
  <c r="O38" i="22"/>
  <c r="I38" i="22"/>
  <c r="M38" i="22" s="1"/>
  <c r="O37" i="22"/>
  <c r="M37" i="22"/>
  <c r="I37" i="22"/>
  <c r="K37" i="22" s="1"/>
  <c r="O36" i="22"/>
  <c r="I36" i="22"/>
  <c r="M36" i="22" s="1"/>
  <c r="O35" i="22"/>
  <c r="M35" i="22"/>
  <c r="I35" i="22"/>
  <c r="K35" i="22" s="1"/>
  <c r="F35" i="22"/>
  <c r="G35" i="22" s="1"/>
  <c r="O34" i="22"/>
  <c r="I34" i="22"/>
  <c r="M34" i="22" s="1"/>
  <c r="O33" i="22"/>
  <c r="M33" i="22"/>
  <c r="I33" i="22"/>
  <c r="K33" i="22" s="1"/>
  <c r="O32" i="22"/>
  <c r="I32" i="22"/>
  <c r="M32" i="22" s="1"/>
  <c r="O31" i="22"/>
  <c r="M31" i="22"/>
  <c r="I31" i="22"/>
  <c r="K31" i="22" s="1"/>
  <c r="F31" i="22"/>
  <c r="G31" i="22" s="1"/>
  <c r="O30" i="22"/>
  <c r="I30" i="22"/>
  <c r="M30" i="22" s="1"/>
  <c r="O29" i="22"/>
  <c r="M29" i="22"/>
  <c r="I29" i="22"/>
  <c r="K29" i="22" s="1"/>
  <c r="O28" i="22"/>
  <c r="I28" i="22"/>
  <c r="M28" i="22" s="1"/>
  <c r="O27" i="22"/>
  <c r="M27" i="22"/>
  <c r="I27" i="22"/>
  <c r="K27" i="22" s="1"/>
  <c r="F27" i="22"/>
  <c r="G27" i="22" s="1"/>
  <c r="O26" i="22"/>
  <c r="I26" i="22"/>
  <c r="M26" i="22" s="1"/>
  <c r="O25" i="22"/>
  <c r="M25" i="22"/>
  <c r="I25" i="22"/>
  <c r="K25" i="22" s="1"/>
  <c r="O24" i="22"/>
  <c r="I24" i="22"/>
  <c r="M24" i="22" s="1"/>
  <c r="O23" i="22"/>
  <c r="M23" i="22"/>
  <c r="I23" i="22"/>
  <c r="K23" i="22" s="1"/>
  <c r="F23" i="22"/>
  <c r="G23" i="22" s="1"/>
  <c r="O22" i="22"/>
  <c r="I22" i="22"/>
  <c r="M22" i="22" s="1"/>
  <c r="O21" i="22"/>
  <c r="M21" i="22"/>
  <c r="I21" i="22"/>
  <c r="K21" i="22" s="1"/>
  <c r="O20" i="22"/>
  <c r="I20" i="22"/>
  <c r="M20" i="22" s="1"/>
  <c r="O19" i="22"/>
  <c r="M19" i="22"/>
  <c r="I19" i="22"/>
  <c r="K19" i="22" s="1"/>
  <c r="F19" i="22"/>
  <c r="G19" i="22" s="1"/>
  <c r="O18" i="22"/>
  <c r="I18" i="22"/>
  <c r="M18" i="22" s="1"/>
  <c r="O17" i="22"/>
  <c r="M17" i="22"/>
  <c r="I17" i="22"/>
  <c r="K17" i="22" s="1"/>
  <c r="O16" i="22"/>
  <c r="I16" i="22"/>
  <c r="M16" i="22" s="1"/>
  <c r="O15" i="22"/>
  <c r="M15" i="22"/>
  <c r="I15" i="22"/>
  <c r="K15" i="22" s="1"/>
  <c r="F15" i="22"/>
  <c r="G15" i="22" s="1"/>
  <c r="O14" i="22"/>
  <c r="I14" i="22"/>
  <c r="M14" i="22" s="1"/>
  <c r="O13" i="22"/>
  <c r="M13" i="22"/>
  <c r="I13" i="22"/>
  <c r="K13" i="22" s="1"/>
  <c r="O12" i="22"/>
  <c r="I12" i="22"/>
  <c r="M12" i="22" s="1"/>
  <c r="O11" i="22"/>
  <c r="M11" i="22"/>
  <c r="I11" i="22"/>
  <c r="K11" i="22" s="1"/>
  <c r="F11" i="22"/>
  <c r="G11" i="22" s="1"/>
  <c r="O10" i="22"/>
  <c r="I10" i="22"/>
  <c r="M10" i="22" s="1"/>
  <c r="O9" i="22"/>
  <c r="M9" i="22"/>
  <c r="I9" i="22"/>
  <c r="K9" i="22" s="1"/>
  <c r="O8" i="22"/>
  <c r="I8" i="22"/>
  <c r="O7" i="22"/>
  <c r="M7" i="22"/>
  <c r="I7" i="22"/>
  <c r="K7" i="22" s="1"/>
  <c r="F7" i="22"/>
  <c r="G7" i="22" s="1"/>
  <c r="F66" i="22"/>
  <c r="G66" i="22" s="1"/>
  <c r="O69" i="21"/>
  <c r="M69" i="21"/>
  <c r="I69" i="21"/>
  <c r="K69" i="21" s="1"/>
  <c r="F69" i="21"/>
  <c r="G69" i="21" s="1"/>
  <c r="M16" i="17"/>
  <c r="O68" i="21"/>
  <c r="O67" i="21"/>
  <c r="O66" i="21"/>
  <c r="O65" i="21"/>
  <c r="O64" i="21"/>
  <c r="M66" i="21"/>
  <c r="M65" i="21"/>
  <c r="M64" i="21"/>
  <c r="K66" i="21"/>
  <c r="K65" i="21"/>
  <c r="K64" i="21"/>
  <c r="J65" i="21"/>
  <c r="J64" i="21"/>
  <c r="R65" i="21"/>
  <c r="R64" i="21"/>
  <c r="I60" i="21"/>
  <c r="K60" i="21" s="1"/>
  <c r="I66" i="21"/>
  <c r="I65" i="21"/>
  <c r="I64" i="21"/>
  <c r="F68" i="21"/>
  <c r="G68" i="21" s="1"/>
  <c r="F67" i="21"/>
  <c r="G67" i="21" s="1"/>
  <c r="F66" i="21"/>
  <c r="G66" i="21" s="1"/>
  <c r="F65" i="21"/>
  <c r="G65" i="21" s="1"/>
  <c r="F64" i="21"/>
  <c r="G64" i="21" s="1"/>
  <c r="D3" i="21"/>
  <c r="I59" i="21" s="1"/>
  <c r="O63" i="21"/>
  <c r="I63" i="21"/>
  <c r="K63" i="21" s="1"/>
  <c r="O62" i="21"/>
  <c r="O61" i="21"/>
  <c r="O60" i="21"/>
  <c r="O59" i="21"/>
  <c r="O58" i="21"/>
  <c r="O57" i="21"/>
  <c r="I57" i="21"/>
  <c r="M57" i="21" s="1"/>
  <c r="O56" i="21"/>
  <c r="I56" i="21"/>
  <c r="M56" i="21" s="1"/>
  <c r="O55" i="21"/>
  <c r="I55" i="21"/>
  <c r="K55" i="21" s="1"/>
  <c r="O54" i="21"/>
  <c r="I54" i="21"/>
  <c r="K54" i="21" s="1"/>
  <c r="O53" i="21"/>
  <c r="I53" i="21"/>
  <c r="K53" i="21" s="1"/>
  <c r="O52" i="21"/>
  <c r="I52" i="21"/>
  <c r="K52" i="21" s="1"/>
  <c r="O51" i="21"/>
  <c r="I51" i="21"/>
  <c r="K51" i="21" s="1"/>
  <c r="O50" i="21"/>
  <c r="I50" i="21"/>
  <c r="K50" i="21" s="1"/>
  <c r="O49" i="21"/>
  <c r="I49" i="21"/>
  <c r="K49" i="21" s="1"/>
  <c r="O48" i="21"/>
  <c r="I48" i="21"/>
  <c r="K48" i="21" s="1"/>
  <c r="O47" i="21"/>
  <c r="I47" i="21"/>
  <c r="K47" i="21" s="1"/>
  <c r="O46" i="21"/>
  <c r="I46" i="21"/>
  <c r="K46" i="21" s="1"/>
  <c r="O45" i="21"/>
  <c r="I45" i="21"/>
  <c r="K45" i="21" s="1"/>
  <c r="O44" i="21"/>
  <c r="I44" i="21"/>
  <c r="M44" i="21" s="1"/>
  <c r="O43" i="21"/>
  <c r="I43" i="21"/>
  <c r="K43" i="21" s="1"/>
  <c r="O42" i="21"/>
  <c r="I42" i="21"/>
  <c r="K42" i="21" s="1"/>
  <c r="O41" i="21"/>
  <c r="I41" i="21"/>
  <c r="K41" i="21" s="1"/>
  <c r="O40" i="21"/>
  <c r="I40" i="21"/>
  <c r="K40" i="21" s="1"/>
  <c r="O39" i="21"/>
  <c r="I39" i="21"/>
  <c r="K39" i="21" s="1"/>
  <c r="O38" i="21"/>
  <c r="I38" i="21"/>
  <c r="K38" i="21" s="1"/>
  <c r="O37" i="21"/>
  <c r="I37" i="21"/>
  <c r="K37" i="21" s="1"/>
  <c r="O36" i="21"/>
  <c r="I36" i="21"/>
  <c r="M36" i="21" s="1"/>
  <c r="O35" i="21"/>
  <c r="I35" i="21"/>
  <c r="K35" i="21" s="1"/>
  <c r="O34" i="21"/>
  <c r="I34" i="21"/>
  <c r="K34" i="21" s="1"/>
  <c r="O33" i="21"/>
  <c r="I33" i="21"/>
  <c r="K33" i="21" s="1"/>
  <c r="O32" i="21"/>
  <c r="I32" i="21"/>
  <c r="M32" i="21" s="1"/>
  <c r="O31" i="21"/>
  <c r="I31" i="21"/>
  <c r="K31" i="21" s="1"/>
  <c r="O30" i="21"/>
  <c r="I30" i="21"/>
  <c r="K30" i="21" s="1"/>
  <c r="O29" i="21"/>
  <c r="I29" i="21"/>
  <c r="K29" i="21" s="1"/>
  <c r="O28" i="21"/>
  <c r="I28" i="21"/>
  <c r="M28" i="21" s="1"/>
  <c r="O27" i="21"/>
  <c r="I27" i="21"/>
  <c r="K27" i="21" s="1"/>
  <c r="O26" i="21"/>
  <c r="I26" i="21"/>
  <c r="K26" i="21" s="1"/>
  <c r="O25" i="21"/>
  <c r="I25" i="21"/>
  <c r="K25" i="21" s="1"/>
  <c r="O24" i="21"/>
  <c r="I24" i="21"/>
  <c r="K24" i="21" s="1"/>
  <c r="O23" i="21"/>
  <c r="I23" i="21"/>
  <c r="K23" i="21" s="1"/>
  <c r="O22" i="21"/>
  <c r="I22" i="21"/>
  <c r="K22" i="21" s="1"/>
  <c r="O21" i="21"/>
  <c r="I21" i="21"/>
  <c r="K21" i="21" s="1"/>
  <c r="O20" i="21"/>
  <c r="I20" i="21"/>
  <c r="M20" i="21" s="1"/>
  <c r="O19" i="21"/>
  <c r="I19" i="21"/>
  <c r="K19" i="21" s="1"/>
  <c r="O18" i="21"/>
  <c r="I18" i="21"/>
  <c r="K18" i="21" s="1"/>
  <c r="O17" i="21"/>
  <c r="I17" i="21"/>
  <c r="K17" i="21" s="1"/>
  <c r="O16" i="21"/>
  <c r="I16" i="21"/>
  <c r="K16" i="21" s="1"/>
  <c r="O15" i="21"/>
  <c r="I15" i="21"/>
  <c r="K15" i="21" s="1"/>
  <c r="O14" i="21"/>
  <c r="I14" i="21"/>
  <c r="K14" i="21" s="1"/>
  <c r="O13" i="21"/>
  <c r="I13" i="21"/>
  <c r="K13" i="21" s="1"/>
  <c r="O12" i="21"/>
  <c r="I12" i="21"/>
  <c r="K12" i="21" s="1"/>
  <c r="O11" i="21"/>
  <c r="I11" i="21"/>
  <c r="K11" i="21" s="1"/>
  <c r="O10" i="21"/>
  <c r="I10" i="21"/>
  <c r="K10" i="21" s="1"/>
  <c r="O9" i="21"/>
  <c r="I9" i="21"/>
  <c r="K9" i="21" s="1"/>
  <c r="O8" i="21"/>
  <c r="I8" i="21"/>
  <c r="K8" i="21" s="1"/>
  <c r="O7" i="21"/>
  <c r="I7" i="21"/>
  <c r="K7" i="21" s="1"/>
  <c r="O63" i="20"/>
  <c r="M63" i="20"/>
  <c r="K63" i="20"/>
  <c r="I63" i="20"/>
  <c r="F63" i="20"/>
  <c r="G63" i="20" s="1"/>
  <c r="M29" i="19"/>
  <c r="O62" i="20"/>
  <c r="O61" i="20"/>
  <c r="O60" i="20"/>
  <c r="O59" i="20"/>
  <c r="O58" i="20"/>
  <c r="M62" i="20"/>
  <c r="M61" i="20"/>
  <c r="M60" i="20"/>
  <c r="M59" i="20"/>
  <c r="M58" i="20"/>
  <c r="R59" i="20"/>
  <c r="J59" i="20" s="1"/>
  <c r="I59" i="20" s="1"/>
  <c r="K59" i="20" s="1"/>
  <c r="R58" i="20"/>
  <c r="J58" i="20" s="1"/>
  <c r="I58" i="20" s="1"/>
  <c r="K58" i="20" s="1"/>
  <c r="R61" i="20"/>
  <c r="J61" i="20" s="1"/>
  <c r="I61" i="20" s="1"/>
  <c r="K61" i="20" s="1"/>
  <c r="K62" i="20"/>
  <c r="I62" i="20"/>
  <c r="I60" i="20"/>
  <c r="K60" i="20" s="1"/>
  <c r="J62" i="20"/>
  <c r="R62" i="20"/>
  <c r="G62" i="20"/>
  <c r="G61" i="20"/>
  <c r="G60" i="20"/>
  <c r="G59" i="20"/>
  <c r="G58" i="20"/>
  <c r="F62" i="20"/>
  <c r="F61" i="20"/>
  <c r="F60" i="20"/>
  <c r="F59" i="20"/>
  <c r="F58" i="20"/>
  <c r="O57" i="20"/>
  <c r="I57" i="20"/>
  <c r="M57" i="20" s="1"/>
  <c r="O56" i="20"/>
  <c r="O55" i="20"/>
  <c r="O54" i="20"/>
  <c r="O53" i="20"/>
  <c r="I54" i="20"/>
  <c r="K54" i="20" s="1"/>
  <c r="I56" i="20"/>
  <c r="K56" i="20" s="1"/>
  <c r="I55" i="20"/>
  <c r="K55" i="20" s="1"/>
  <c r="I53" i="20"/>
  <c r="K53" i="20" s="1"/>
  <c r="D3" i="20"/>
  <c r="F49" i="20" s="1"/>
  <c r="G49" i="20" s="1"/>
  <c r="O52" i="20"/>
  <c r="I52" i="20"/>
  <c r="M52" i="20" s="1"/>
  <c r="O51" i="20"/>
  <c r="I51" i="20"/>
  <c r="O50" i="20"/>
  <c r="I50" i="20"/>
  <c r="M50" i="20" s="1"/>
  <c r="O49" i="20"/>
  <c r="I49" i="20"/>
  <c r="M49" i="20" s="1"/>
  <c r="O48" i="20"/>
  <c r="I48" i="20"/>
  <c r="O47" i="20"/>
  <c r="I47" i="20"/>
  <c r="M47" i="20" s="1"/>
  <c r="O46" i="20"/>
  <c r="I46" i="20"/>
  <c r="O45" i="20"/>
  <c r="I45" i="20"/>
  <c r="M45" i="20" s="1"/>
  <c r="O51" i="19"/>
  <c r="O50" i="19"/>
  <c r="O49" i="19"/>
  <c r="O48" i="19"/>
  <c r="O47" i="19"/>
  <c r="O46" i="19"/>
  <c r="M51" i="19"/>
  <c r="M50" i="19"/>
  <c r="M49" i="19"/>
  <c r="J46" i="19"/>
  <c r="K51" i="19"/>
  <c r="K50" i="19"/>
  <c r="K49" i="19"/>
  <c r="K48" i="19"/>
  <c r="K47" i="19"/>
  <c r="R47" i="19"/>
  <c r="J47" i="19" s="1"/>
  <c r="I47" i="19" s="1"/>
  <c r="M47" i="19" s="1"/>
  <c r="R51" i="19"/>
  <c r="J51" i="19" s="1"/>
  <c r="I51" i="19" s="1"/>
  <c r="I50" i="19"/>
  <c r="R49" i="19"/>
  <c r="J49" i="19" s="1"/>
  <c r="I49" i="19" s="1"/>
  <c r="R48" i="19"/>
  <c r="J48" i="19" s="1"/>
  <c r="I48" i="19" s="1"/>
  <c r="M48" i="19" s="1"/>
  <c r="R46" i="19"/>
  <c r="I46" i="19"/>
  <c r="K46" i="19" s="1"/>
  <c r="G48" i="19"/>
  <c r="G47" i="19"/>
  <c r="G46" i="19"/>
  <c r="F51" i="19"/>
  <c r="G51" i="19" s="1"/>
  <c r="F50" i="19"/>
  <c r="G50" i="19" s="1"/>
  <c r="F49" i="19"/>
  <c r="G49" i="19" s="1"/>
  <c r="F48" i="19"/>
  <c r="F47" i="19"/>
  <c r="F46" i="19"/>
  <c r="O52" i="19"/>
  <c r="I52" i="19"/>
  <c r="K52" i="19" s="1"/>
  <c r="F52" i="19"/>
  <c r="G52" i="19" s="1"/>
  <c r="O45" i="19"/>
  <c r="I45" i="19"/>
  <c r="M45" i="19" s="1"/>
  <c r="D3" i="19"/>
  <c r="F44" i="19" s="1"/>
  <c r="G44" i="19" s="1"/>
  <c r="O44" i="20"/>
  <c r="I44" i="20"/>
  <c r="K44" i="20" s="1"/>
  <c r="O43" i="20"/>
  <c r="I43" i="20"/>
  <c r="M43" i="20" s="1"/>
  <c r="O42" i="20"/>
  <c r="I42" i="20"/>
  <c r="M42" i="20" s="1"/>
  <c r="O41" i="20"/>
  <c r="I41" i="20"/>
  <c r="M41" i="20" s="1"/>
  <c r="O40" i="20"/>
  <c r="I40" i="20"/>
  <c r="M40" i="20" s="1"/>
  <c r="O39" i="20"/>
  <c r="I39" i="20"/>
  <c r="K39" i="20" s="1"/>
  <c r="O38" i="20"/>
  <c r="I38" i="20"/>
  <c r="K38" i="20" s="1"/>
  <c r="O37" i="20"/>
  <c r="I37" i="20"/>
  <c r="M37" i="20" s="1"/>
  <c r="O36" i="20"/>
  <c r="I36" i="20"/>
  <c r="K36" i="20" s="1"/>
  <c r="O35" i="20"/>
  <c r="I35" i="20"/>
  <c r="M35" i="20" s="1"/>
  <c r="O34" i="20"/>
  <c r="I34" i="20"/>
  <c r="M34" i="20" s="1"/>
  <c r="O33" i="20"/>
  <c r="I33" i="20"/>
  <c r="M33" i="20" s="1"/>
  <c r="O32" i="20"/>
  <c r="I32" i="20"/>
  <c r="K32" i="20" s="1"/>
  <c r="O31" i="20"/>
  <c r="I31" i="20"/>
  <c r="K31" i="20" s="1"/>
  <c r="O30" i="20"/>
  <c r="I30" i="20"/>
  <c r="M30" i="20" s="1"/>
  <c r="O29" i="20"/>
  <c r="I29" i="20"/>
  <c r="M29" i="20" s="1"/>
  <c r="O28" i="20"/>
  <c r="I28" i="20"/>
  <c r="K28" i="20" s="1"/>
  <c r="O27" i="20"/>
  <c r="I27" i="20"/>
  <c r="M27" i="20" s="1"/>
  <c r="O26" i="20"/>
  <c r="I26" i="20"/>
  <c r="M26" i="20" s="1"/>
  <c r="O25" i="20"/>
  <c r="I25" i="20"/>
  <c r="M25" i="20" s="1"/>
  <c r="O24" i="20"/>
  <c r="I24" i="20"/>
  <c r="K24" i="20" s="1"/>
  <c r="O23" i="20"/>
  <c r="I23" i="20"/>
  <c r="K23" i="20" s="1"/>
  <c r="O22" i="20"/>
  <c r="I22" i="20"/>
  <c r="M22" i="20" s="1"/>
  <c r="O21" i="20"/>
  <c r="I21" i="20"/>
  <c r="M21" i="20" s="1"/>
  <c r="O20" i="20"/>
  <c r="I20" i="20"/>
  <c r="K20" i="20" s="1"/>
  <c r="O19" i="20"/>
  <c r="I19" i="20"/>
  <c r="K19" i="20" s="1"/>
  <c r="O18" i="20"/>
  <c r="I18" i="20"/>
  <c r="M18" i="20" s="1"/>
  <c r="O17" i="20"/>
  <c r="I17" i="20"/>
  <c r="M17" i="20" s="1"/>
  <c r="O16" i="20"/>
  <c r="I16" i="20"/>
  <c r="K16" i="20" s="1"/>
  <c r="O15" i="20"/>
  <c r="I15" i="20"/>
  <c r="K15" i="20" s="1"/>
  <c r="O14" i="20"/>
  <c r="I14" i="20"/>
  <c r="M14" i="20" s="1"/>
  <c r="O13" i="20"/>
  <c r="I13" i="20"/>
  <c r="K13" i="20" s="1"/>
  <c r="O12" i="20"/>
  <c r="I12" i="20"/>
  <c r="K12" i="20" s="1"/>
  <c r="O11" i="20"/>
  <c r="I11" i="20"/>
  <c r="M11" i="20" s="1"/>
  <c r="O10" i="20"/>
  <c r="I10" i="20"/>
  <c r="M10" i="20" s="1"/>
  <c r="O9" i="20"/>
  <c r="I9" i="20"/>
  <c r="K9" i="20" s="1"/>
  <c r="O8" i="20"/>
  <c r="I8" i="20"/>
  <c r="K8" i="20" s="1"/>
  <c r="O7" i="20"/>
  <c r="I7" i="20"/>
  <c r="M7" i="20" s="1"/>
  <c r="O44" i="19"/>
  <c r="O43" i="19"/>
  <c r="O42" i="19"/>
  <c r="O41" i="19"/>
  <c r="K42" i="18"/>
  <c r="I36" i="17"/>
  <c r="M42" i="18"/>
  <c r="I42" i="18"/>
  <c r="I44" i="19"/>
  <c r="K44" i="19" s="1"/>
  <c r="I43" i="19"/>
  <c r="K43" i="19" s="1"/>
  <c r="I42" i="19"/>
  <c r="K42" i="19" s="1"/>
  <c r="I41" i="19"/>
  <c r="K41" i="19" s="1"/>
  <c r="I40" i="19"/>
  <c r="K40" i="19" s="1"/>
  <c r="O40" i="19"/>
  <c r="O39" i="19"/>
  <c r="I39" i="19"/>
  <c r="K39" i="19" s="1"/>
  <c r="O38" i="19"/>
  <c r="I38" i="19"/>
  <c r="K38" i="19" s="1"/>
  <c r="O37" i="19"/>
  <c r="I37" i="19"/>
  <c r="M37" i="19" s="1"/>
  <c r="O36" i="19"/>
  <c r="O35" i="19"/>
  <c r="I35" i="19"/>
  <c r="K35" i="19" s="1"/>
  <c r="O34" i="19"/>
  <c r="I34" i="19"/>
  <c r="K34" i="19" s="1"/>
  <c r="O33" i="19"/>
  <c r="I33" i="19"/>
  <c r="K33" i="19" s="1"/>
  <c r="O32" i="19"/>
  <c r="I32" i="19"/>
  <c r="K32" i="19" s="1"/>
  <c r="O31" i="19"/>
  <c r="I31" i="19"/>
  <c r="K31" i="19" s="1"/>
  <c r="O30" i="19"/>
  <c r="I30" i="19"/>
  <c r="K30" i="19" s="1"/>
  <c r="O29" i="19"/>
  <c r="I29" i="19"/>
  <c r="K29" i="19" s="1"/>
  <c r="O28" i="19"/>
  <c r="I28" i="19"/>
  <c r="K28" i="19" s="1"/>
  <c r="O27" i="19"/>
  <c r="I27" i="19"/>
  <c r="K27" i="19" s="1"/>
  <c r="O26" i="19"/>
  <c r="I26" i="19"/>
  <c r="K26" i="19" s="1"/>
  <c r="O25" i="19"/>
  <c r="I25" i="19"/>
  <c r="K25" i="19" s="1"/>
  <c r="O24" i="19"/>
  <c r="I24" i="19"/>
  <c r="M24" i="19" s="1"/>
  <c r="O23" i="19"/>
  <c r="I23" i="19"/>
  <c r="K23" i="19" s="1"/>
  <c r="O22" i="19"/>
  <c r="I22" i="19"/>
  <c r="K22" i="19" s="1"/>
  <c r="O21" i="19"/>
  <c r="I21" i="19"/>
  <c r="K21" i="19" s="1"/>
  <c r="O20" i="19"/>
  <c r="I20" i="19"/>
  <c r="K20" i="19" s="1"/>
  <c r="O19" i="19"/>
  <c r="I19" i="19"/>
  <c r="K19" i="19" s="1"/>
  <c r="O18" i="19"/>
  <c r="I18" i="19"/>
  <c r="K18" i="19" s="1"/>
  <c r="O17" i="19"/>
  <c r="I17" i="19"/>
  <c r="K17" i="19" s="1"/>
  <c r="O16" i="19"/>
  <c r="I16" i="19"/>
  <c r="M16" i="19" s="1"/>
  <c r="O15" i="19"/>
  <c r="I15" i="19"/>
  <c r="K15" i="19" s="1"/>
  <c r="O14" i="19"/>
  <c r="I14" i="19"/>
  <c r="K14" i="19" s="1"/>
  <c r="O13" i="19"/>
  <c r="I13" i="19"/>
  <c r="K13" i="19" s="1"/>
  <c r="O12" i="19"/>
  <c r="I12" i="19"/>
  <c r="K12" i="19" s="1"/>
  <c r="O11" i="19"/>
  <c r="I11" i="19"/>
  <c r="K11" i="19" s="1"/>
  <c r="O10" i="19"/>
  <c r="I10" i="19"/>
  <c r="K10" i="19" s="1"/>
  <c r="O9" i="19"/>
  <c r="I9" i="19"/>
  <c r="K9" i="19" s="1"/>
  <c r="O8" i="19"/>
  <c r="I8" i="19"/>
  <c r="M8" i="19" s="1"/>
  <c r="O7" i="19"/>
  <c r="I7" i="19"/>
  <c r="K7" i="19" s="1"/>
  <c r="O35" i="18"/>
  <c r="O39" i="18"/>
  <c r="O38" i="18"/>
  <c r="O37" i="18"/>
  <c r="O36" i="18"/>
  <c r="M39" i="18"/>
  <c r="M38" i="18"/>
  <c r="M37" i="18"/>
  <c r="M36" i="18"/>
  <c r="M35" i="18"/>
  <c r="O40" i="18"/>
  <c r="M40" i="18"/>
  <c r="K40" i="18"/>
  <c r="I40" i="18"/>
  <c r="F40" i="18"/>
  <c r="G40" i="18" s="1"/>
  <c r="K39" i="18"/>
  <c r="K38" i="18"/>
  <c r="K37" i="18"/>
  <c r="K36" i="18"/>
  <c r="J36" i="18"/>
  <c r="I36" i="18" s="1"/>
  <c r="R36" i="18"/>
  <c r="I39" i="18"/>
  <c r="I38" i="18"/>
  <c r="I37" i="18"/>
  <c r="I35" i="18"/>
  <c r="K35" i="18" s="1"/>
  <c r="G39" i="18"/>
  <c r="G38" i="18"/>
  <c r="G37" i="18"/>
  <c r="G36" i="18"/>
  <c r="G35" i="18"/>
  <c r="F39" i="18"/>
  <c r="F38" i="18"/>
  <c r="F37" i="18"/>
  <c r="F36" i="18"/>
  <c r="F35" i="18"/>
  <c r="D3" i="18"/>
  <c r="I32" i="18" s="1"/>
  <c r="O34" i="18"/>
  <c r="I34" i="18"/>
  <c r="K34" i="18" s="1"/>
  <c r="O33" i="18"/>
  <c r="O32" i="18"/>
  <c r="O31" i="18"/>
  <c r="I31" i="18"/>
  <c r="K31" i="18" s="1"/>
  <c r="O30" i="18"/>
  <c r="I30" i="18"/>
  <c r="M30" i="18" s="1"/>
  <c r="O29" i="18"/>
  <c r="I29" i="18"/>
  <c r="M29" i="18" s="1"/>
  <c r="O28" i="18"/>
  <c r="I28" i="18"/>
  <c r="K28" i="18" s="1"/>
  <c r="O27" i="18"/>
  <c r="I27" i="18"/>
  <c r="K27" i="18" s="1"/>
  <c r="O26" i="18"/>
  <c r="I26" i="18"/>
  <c r="M26" i="18" s="1"/>
  <c r="O25" i="18"/>
  <c r="I25" i="18"/>
  <c r="M25" i="18" s="1"/>
  <c r="O24" i="18"/>
  <c r="I24" i="18"/>
  <c r="K24" i="18" s="1"/>
  <c r="O23" i="18"/>
  <c r="I23" i="18"/>
  <c r="K23" i="18" s="1"/>
  <c r="O22" i="18"/>
  <c r="I22" i="18"/>
  <c r="M22" i="18" s="1"/>
  <c r="O21" i="18"/>
  <c r="I21" i="18"/>
  <c r="M21" i="18" s="1"/>
  <c r="O20" i="18"/>
  <c r="I20" i="18"/>
  <c r="K20" i="18" s="1"/>
  <c r="O19" i="18"/>
  <c r="I19" i="18"/>
  <c r="K19" i="18" s="1"/>
  <c r="O18" i="18"/>
  <c r="I18" i="18"/>
  <c r="M18" i="18" s="1"/>
  <c r="O17" i="18"/>
  <c r="I17" i="18"/>
  <c r="M17" i="18" s="1"/>
  <c r="O16" i="18"/>
  <c r="I16" i="18"/>
  <c r="K16" i="18" s="1"/>
  <c r="O15" i="18"/>
  <c r="I15" i="18"/>
  <c r="K15" i="18" s="1"/>
  <c r="O14" i="18"/>
  <c r="I14" i="18"/>
  <c r="M14" i="18" s="1"/>
  <c r="O13" i="18"/>
  <c r="I13" i="18"/>
  <c r="M13" i="18" s="1"/>
  <c r="O12" i="18"/>
  <c r="I12" i="18"/>
  <c r="K12" i="18" s="1"/>
  <c r="O11" i="18"/>
  <c r="I11" i="18"/>
  <c r="K11" i="18" s="1"/>
  <c r="O10" i="18"/>
  <c r="I10" i="18"/>
  <c r="M10" i="18" s="1"/>
  <c r="O9" i="18"/>
  <c r="I9" i="18"/>
  <c r="M9" i="18" s="1"/>
  <c r="O8" i="18"/>
  <c r="I8" i="18"/>
  <c r="K8" i="18" s="1"/>
  <c r="O7" i="18"/>
  <c r="I7" i="18"/>
  <c r="K7" i="18" s="1"/>
  <c r="O34" i="17"/>
  <c r="I34" i="17"/>
  <c r="F34" i="17"/>
  <c r="G34" i="17" s="1"/>
  <c r="J33" i="17"/>
  <c r="I33" i="17" s="1"/>
  <c r="R33" i="17"/>
  <c r="O33" i="17"/>
  <c r="G33" i="17"/>
  <c r="F33" i="17"/>
  <c r="K32" i="17"/>
  <c r="J32" i="17"/>
  <c r="I32" i="17" s="1"/>
  <c r="M32" i="17" s="1"/>
  <c r="R32" i="17"/>
  <c r="O32" i="17"/>
  <c r="O31" i="17"/>
  <c r="O30" i="17"/>
  <c r="M31" i="17"/>
  <c r="M30" i="17"/>
  <c r="K31" i="17"/>
  <c r="K30" i="17"/>
  <c r="I31" i="17"/>
  <c r="I30" i="17"/>
  <c r="G32" i="17"/>
  <c r="G31" i="17"/>
  <c r="G30" i="17"/>
  <c r="F32" i="17"/>
  <c r="F31" i="17"/>
  <c r="F30" i="17"/>
  <c r="D3" i="17"/>
  <c r="F25" i="17" s="1"/>
  <c r="G25" i="17" s="1"/>
  <c r="O29" i="17"/>
  <c r="I29" i="17"/>
  <c r="M29" i="17" s="1"/>
  <c r="O29" i="16"/>
  <c r="M29" i="16"/>
  <c r="K29" i="16"/>
  <c r="I29" i="16"/>
  <c r="F29" i="16"/>
  <c r="G29" i="16" s="1"/>
  <c r="O28" i="17"/>
  <c r="O27" i="17"/>
  <c r="I27" i="17"/>
  <c r="K27" i="17" s="1"/>
  <c r="O26" i="17"/>
  <c r="I26" i="17"/>
  <c r="M26" i="17" s="1"/>
  <c r="O25" i="17"/>
  <c r="I25" i="17"/>
  <c r="K25" i="17" s="1"/>
  <c r="O24" i="17"/>
  <c r="I24" i="17"/>
  <c r="M24" i="17" s="1"/>
  <c r="O23" i="17"/>
  <c r="I23" i="17"/>
  <c r="K23" i="17" s="1"/>
  <c r="O22" i="17"/>
  <c r="I22" i="17"/>
  <c r="M22" i="17" s="1"/>
  <c r="O21" i="17"/>
  <c r="I21" i="17"/>
  <c r="K21" i="17" s="1"/>
  <c r="O20" i="17"/>
  <c r="I20" i="17"/>
  <c r="M20" i="17" s="1"/>
  <c r="O19" i="17"/>
  <c r="I19" i="17"/>
  <c r="K19" i="17" s="1"/>
  <c r="O18" i="17"/>
  <c r="I18" i="17"/>
  <c r="M18" i="17" s="1"/>
  <c r="O17" i="17"/>
  <c r="I17" i="17"/>
  <c r="K17" i="17" s="1"/>
  <c r="O16" i="17"/>
  <c r="I16" i="17"/>
  <c r="K16" i="17" s="1"/>
  <c r="O15" i="17"/>
  <c r="I15" i="17"/>
  <c r="K15" i="17" s="1"/>
  <c r="O14" i="17"/>
  <c r="I14" i="17"/>
  <c r="M14" i="17" s="1"/>
  <c r="O13" i="17"/>
  <c r="I13" i="17"/>
  <c r="K13" i="17" s="1"/>
  <c r="O12" i="17"/>
  <c r="I12" i="17"/>
  <c r="M12" i="17" s="1"/>
  <c r="O11" i="17"/>
  <c r="I11" i="17"/>
  <c r="K11" i="17" s="1"/>
  <c r="O10" i="17"/>
  <c r="I10" i="17"/>
  <c r="M10" i="17" s="1"/>
  <c r="O9" i="17"/>
  <c r="I9" i="17"/>
  <c r="K9" i="17" s="1"/>
  <c r="O8" i="17"/>
  <c r="I8" i="17"/>
  <c r="K8" i="17" s="1"/>
  <c r="O7" i="17"/>
  <c r="I7" i="17"/>
  <c r="K7" i="17" s="1"/>
  <c r="I25" i="10"/>
  <c r="K25" i="10"/>
  <c r="O28" i="16"/>
  <c r="O27" i="16"/>
  <c r="O26" i="16"/>
  <c r="O25" i="16"/>
  <c r="M27" i="16"/>
  <c r="R19" i="10"/>
  <c r="I27" i="16"/>
  <c r="K27" i="16"/>
  <c r="I26" i="16"/>
  <c r="M26" i="16" s="1"/>
  <c r="I25" i="16"/>
  <c r="M25" i="16" s="1"/>
  <c r="K25" i="16"/>
  <c r="F27" i="16"/>
  <c r="G27" i="16" s="1"/>
  <c r="F26" i="16"/>
  <c r="G26" i="16" s="1"/>
  <c r="D3" i="16"/>
  <c r="R28" i="16" s="1"/>
  <c r="J28" i="16" s="1"/>
  <c r="I28" i="16" s="1"/>
  <c r="O24" i="16"/>
  <c r="I24" i="16"/>
  <c r="M24" i="16" s="1"/>
  <c r="O23" i="16"/>
  <c r="O22" i="16"/>
  <c r="O21" i="16"/>
  <c r="I20" i="16"/>
  <c r="K20" i="16" s="1"/>
  <c r="O19" i="16"/>
  <c r="O18" i="16"/>
  <c r="I18" i="16"/>
  <c r="K18" i="16" s="1"/>
  <c r="O17" i="16"/>
  <c r="I17" i="16"/>
  <c r="M17" i="16" s="1"/>
  <c r="O16" i="16"/>
  <c r="I16" i="16"/>
  <c r="M16" i="16" s="1"/>
  <c r="O15" i="16"/>
  <c r="I15" i="16"/>
  <c r="K15" i="16" s="1"/>
  <c r="O14" i="16"/>
  <c r="I14" i="16"/>
  <c r="K14" i="16" s="1"/>
  <c r="O13" i="16"/>
  <c r="I13" i="16"/>
  <c r="M13" i="16" s="1"/>
  <c r="O12" i="16"/>
  <c r="I12" i="16"/>
  <c r="M12" i="16" s="1"/>
  <c r="O11" i="16"/>
  <c r="I11" i="16"/>
  <c r="K11" i="16" s="1"/>
  <c r="O10" i="16"/>
  <c r="I10" i="16"/>
  <c r="K10" i="16" s="1"/>
  <c r="O9" i="16"/>
  <c r="I9" i="16"/>
  <c r="K9" i="16" s="1"/>
  <c r="O8" i="16"/>
  <c r="I8" i="16"/>
  <c r="M8" i="16" s="1"/>
  <c r="O7" i="16"/>
  <c r="I7" i="16"/>
  <c r="K7" i="16" s="1"/>
  <c r="O24" i="10"/>
  <c r="I24" i="10"/>
  <c r="M24" i="10" s="1"/>
  <c r="S12" i="5"/>
  <c r="K12" i="5" s="1"/>
  <c r="J12" i="5" s="1"/>
  <c r="N12" i="5" s="1"/>
  <c r="K14" i="5"/>
  <c r="I20" i="10"/>
  <c r="K20" i="10" s="1"/>
  <c r="L20" i="10" s="1"/>
  <c r="I16" i="10"/>
  <c r="M16" i="10" s="1"/>
  <c r="I14" i="10"/>
  <c r="M14" i="10" s="1"/>
  <c r="O18" i="10"/>
  <c r="I18" i="10"/>
  <c r="M18" i="10" s="1"/>
  <c r="M25" i="10" s="1"/>
  <c r="P16" i="5"/>
  <c r="O17" i="10"/>
  <c r="O16" i="10"/>
  <c r="O14" i="10"/>
  <c r="O10" i="10"/>
  <c r="D3" i="10"/>
  <c r="I17" i="10"/>
  <c r="O15" i="10"/>
  <c r="I15" i="10"/>
  <c r="O13" i="10"/>
  <c r="I13" i="10"/>
  <c r="O12" i="10"/>
  <c r="I12" i="10"/>
  <c r="M12" i="10" s="1"/>
  <c r="O11" i="10"/>
  <c r="I11" i="10"/>
  <c r="M11" i="10" s="1"/>
  <c r="I10" i="10"/>
  <c r="M10" i="10" s="1"/>
  <c r="O9" i="10"/>
  <c r="I9" i="10"/>
  <c r="M9" i="10" s="1"/>
  <c r="O8" i="10"/>
  <c r="I8" i="10"/>
  <c r="M8" i="10" s="1"/>
  <c r="O7" i="10"/>
  <c r="I7" i="10"/>
  <c r="M7" i="10" s="1"/>
  <c r="K13" i="5"/>
  <c r="J13" i="5" s="1"/>
  <c r="L13" i="5" s="1"/>
  <c r="S13" i="5"/>
  <c r="S14" i="5"/>
  <c r="P9" i="5"/>
  <c r="F6" i="5"/>
  <c r="F7" i="5"/>
  <c r="J6" i="5"/>
  <c r="N6" i="5" s="1"/>
  <c r="J7" i="5"/>
  <c r="L7" i="5" s="1"/>
  <c r="J8" i="5"/>
  <c r="L8" i="5" s="1"/>
  <c r="J9" i="5"/>
  <c r="N9" i="5" s="1"/>
  <c r="J10" i="5"/>
  <c r="L10" i="5" s="1"/>
  <c r="J11" i="5"/>
  <c r="N11" i="5" s="1"/>
  <c r="P7" i="5"/>
  <c r="P8" i="5"/>
  <c r="P11" i="5"/>
  <c r="P12" i="5"/>
  <c r="P13" i="5"/>
  <c r="P14" i="5"/>
  <c r="P6" i="5"/>
  <c r="F12" i="5"/>
  <c r="F13" i="5"/>
  <c r="F14" i="5"/>
  <c r="F8" i="5"/>
  <c r="F9" i="5"/>
  <c r="E3" i="5" s="1"/>
  <c r="F10" i="5"/>
  <c r="F11" i="5"/>
  <c r="K78" i="23" l="1"/>
  <c r="O78" i="23"/>
  <c r="M78" i="23"/>
  <c r="I78" i="23"/>
  <c r="F35" i="23"/>
  <c r="G35" i="23" s="1"/>
  <c r="F51" i="23"/>
  <c r="G51" i="23" s="1"/>
  <c r="F64" i="23"/>
  <c r="G64" i="23" s="1"/>
  <c r="F7" i="23"/>
  <c r="G7" i="23" s="1"/>
  <c r="K25" i="23"/>
  <c r="F11" i="23"/>
  <c r="G11" i="23" s="1"/>
  <c r="K29" i="23"/>
  <c r="F23" i="23"/>
  <c r="G23" i="23" s="1"/>
  <c r="K57" i="23"/>
  <c r="F63" i="23"/>
  <c r="G63" i="23" s="1"/>
  <c r="K37" i="23"/>
  <c r="K41" i="23"/>
  <c r="F15" i="23"/>
  <c r="G15" i="23" s="1"/>
  <c r="K9" i="23"/>
  <c r="K33" i="23"/>
  <c r="K61" i="23"/>
  <c r="K21" i="23"/>
  <c r="F27" i="23"/>
  <c r="G27" i="23" s="1"/>
  <c r="K45" i="23"/>
  <c r="K67" i="23"/>
  <c r="K13" i="23"/>
  <c r="F19" i="23"/>
  <c r="G19" i="23" s="1"/>
  <c r="K49" i="23"/>
  <c r="F31" i="23"/>
  <c r="G31" i="23" s="1"/>
  <c r="K65" i="23"/>
  <c r="K17" i="23"/>
  <c r="K53" i="23"/>
  <c r="F43" i="23"/>
  <c r="G43" i="23" s="1"/>
  <c r="F55" i="23"/>
  <c r="G55" i="23" s="1"/>
  <c r="F47" i="23"/>
  <c r="G47" i="23" s="1"/>
  <c r="F59" i="23"/>
  <c r="G59" i="23" s="1"/>
  <c r="K8" i="23"/>
  <c r="K12" i="23"/>
  <c r="K16" i="23"/>
  <c r="K20" i="23"/>
  <c r="K24" i="23"/>
  <c r="K28" i="23"/>
  <c r="K32" i="23"/>
  <c r="K36" i="23"/>
  <c r="K40" i="23"/>
  <c r="K44" i="23"/>
  <c r="K48" i="23"/>
  <c r="K52" i="23"/>
  <c r="K56" i="23"/>
  <c r="K60" i="23"/>
  <c r="K64" i="23"/>
  <c r="R68" i="23"/>
  <c r="I68" i="23" s="1"/>
  <c r="F10" i="23"/>
  <c r="G10" i="23" s="1"/>
  <c r="F14" i="23"/>
  <c r="G14" i="23" s="1"/>
  <c r="F18" i="23"/>
  <c r="G18" i="23" s="1"/>
  <c r="F22" i="23"/>
  <c r="G22" i="23" s="1"/>
  <c r="F26" i="23"/>
  <c r="G26" i="23" s="1"/>
  <c r="F30" i="23"/>
  <c r="G30" i="23" s="1"/>
  <c r="F34" i="23"/>
  <c r="G34" i="23" s="1"/>
  <c r="F38" i="23"/>
  <c r="G38" i="23" s="1"/>
  <c r="F42" i="23"/>
  <c r="G42" i="23" s="1"/>
  <c r="F46" i="23"/>
  <c r="G46" i="23" s="1"/>
  <c r="F50" i="23"/>
  <c r="G50" i="23" s="1"/>
  <c r="F54" i="23"/>
  <c r="G54" i="23" s="1"/>
  <c r="F58" i="23"/>
  <c r="G58" i="23" s="1"/>
  <c r="F62" i="23"/>
  <c r="G62" i="23" s="1"/>
  <c r="F68" i="23"/>
  <c r="G68" i="23" s="1"/>
  <c r="F69" i="23"/>
  <c r="G69" i="23" s="1"/>
  <c r="K7" i="23"/>
  <c r="K11" i="23"/>
  <c r="K15" i="23"/>
  <c r="K19" i="23"/>
  <c r="K23" i="23"/>
  <c r="K27" i="23"/>
  <c r="K31" i="23"/>
  <c r="K35" i="23"/>
  <c r="K39" i="23"/>
  <c r="K43" i="23"/>
  <c r="K47" i="23"/>
  <c r="K51" i="23"/>
  <c r="K55" i="23"/>
  <c r="K59" i="23"/>
  <c r="K63" i="23"/>
  <c r="R65" i="23"/>
  <c r="R66" i="23"/>
  <c r="I66" i="23" s="1"/>
  <c r="F9" i="23"/>
  <c r="G9" i="23" s="1"/>
  <c r="F13" i="23"/>
  <c r="G13" i="23" s="1"/>
  <c r="F17" i="23"/>
  <c r="G17" i="23" s="1"/>
  <c r="F21" i="23"/>
  <c r="G21" i="23" s="1"/>
  <c r="F25" i="23"/>
  <c r="G25" i="23" s="1"/>
  <c r="F29" i="23"/>
  <c r="G29" i="23" s="1"/>
  <c r="F33" i="23"/>
  <c r="G33" i="23" s="1"/>
  <c r="F37" i="23"/>
  <c r="G37" i="23" s="1"/>
  <c r="F41" i="23"/>
  <c r="G41" i="23" s="1"/>
  <c r="F45" i="23"/>
  <c r="G45" i="23" s="1"/>
  <c r="F49" i="23"/>
  <c r="G49" i="23" s="1"/>
  <c r="F53" i="23"/>
  <c r="G53" i="23" s="1"/>
  <c r="F57" i="23"/>
  <c r="G57" i="23" s="1"/>
  <c r="F61" i="23"/>
  <c r="G61" i="23" s="1"/>
  <c r="R64" i="23"/>
  <c r="F66" i="23"/>
  <c r="G66" i="23" s="1"/>
  <c r="F67" i="23"/>
  <c r="G67" i="23" s="1"/>
  <c r="K10" i="23"/>
  <c r="K14" i="23"/>
  <c r="K18" i="23"/>
  <c r="K22" i="23"/>
  <c r="K26" i="23"/>
  <c r="K30" i="23"/>
  <c r="K34" i="23"/>
  <c r="K38" i="23"/>
  <c r="K42" i="23"/>
  <c r="K46" i="23"/>
  <c r="K50" i="23"/>
  <c r="K54" i="23"/>
  <c r="K58" i="23"/>
  <c r="K62" i="23"/>
  <c r="F65" i="23"/>
  <c r="G65" i="23" s="1"/>
  <c r="K69" i="23"/>
  <c r="F8" i="23"/>
  <c r="G8" i="23" s="1"/>
  <c r="F12" i="23"/>
  <c r="G12" i="23" s="1"/>
  <c r="F16" i="23"/>
  <c r="G16" i="23" s="1"/>
  <c r="F20" i="23"/>
  <c r="G20" i="23" s="1"/>
  <c r="F24" i="23"/>
  <c r="G24" i="23" s="1"/>
  <c r="F28" i="23"/>
  <c r="G28" i="23" s="1"/>
  <c r="F32" i="23"/>
  <c r="G32" i="23" s="1"/>
  <c r="F36" i="23"/>
  <c r="G36" i="23" s="1"/>
  <c r="F40" i="23"/>
  <c r="G40" i="23" s="1"/>
  <c r="F44" i="23"/>
  <c r="G44" i="23" s="1"/>
  <c r="F48" i="23"/>
  <c r="G48" i="23" s="1"/>
  <c r="F52" i="23"/>
  <c r="G52" i="23" s="1"/>
  <c r="F56" i="23"/>
  <c r="G56" i="23" s="1"/>
  <c r="F60" i="23"/>
  <c r="G60" i="23" s="1"/>
  <c r="M68" i="21"/>
  <c r="K68" i="21"/>
  <c r="K71" i="21" s="1"/>
  <c r="M67" i="21"/>
  <c r="O71" i="22"/>
  <c r="K8" i="22"/>
  <c r="K12" i="22"/>
  <c r="K16" i="22"/>
  <c r="K20" i="22"/>
  <c r="K24" i="22"/>
  <c r="K28" i="22"/>
  <c r="K32" i="22"/>
  <c r="K36" i="22"/>
  <c r="K40" i="22"/>
  <c r="K44" i="22"/>
  <c r="K48" i="22"/>
  <c r="K52" i="22"/>
  <c r="K56" i="22"/>
  <c r="K60" i="22"/>
  <c r="K66" i="22"/>
  <c r="M8" i="22"/>
  <c r="F10" i="22"/>
  <c r="G10" i="22" s="1"/>
  <c r="F14" i="22"/>
  <c r="G14" i="22" s="1"/>
  <c r="F18" i="22"/>
  <c r="G18" i="22" s="1"/>
  <c r="F22" i="22"/>
  <c r="G22" i="22" s="1"/>
  <c r="F26" i="22"/>
  <c r="G26" i="22" s="1"/>
  <c r="F30" i="22"/>
  <c r="G30" i="22" s="1"/>
  <c r="F34" i="22"/>
  <c r="G34" i="22" s="1"/>
  <c r="F38" i="22"/>
  <c r="G38" i="22" s="1"/>
  <c r="F42" i="22"/>
  <c r="G42" i="22" s="1"/>
  <c r="F46" i="22"/>
  <c r="G46" i="22" s="1"/>
  <c r="F50" i="22"/>
  <c r="G50" i="22" s="1"/>
  <c r="F54" i="22"/>
  <c r="G54" i="22" s="1"/>
  <c r="F58" i="22"/>
  <c r="G58" i="22" s="1"/>
  <c r="F62" i="22"/>
  <c r="G62" i="22" s="1"/>
  <c r="F69" i="22"/>
  <c r="G69" i="22" s="1"/>
  <c r="K63" i="22"/>
  <c r="I67" i="22"/>
  <c r="F9" i="22"/>
  <c r="G9" i="22" s="1"/>
  <c r="F13" i="22"/>
  <c r="G13" i="22" s="1"/>
  <c r="F17" i="22"/>
  <c r="G17" i="22" s="1"/>
  <c r="F21" i="22"/>
  <c r="G21" i="22" s="1"/>
  <c r="F25" i="22"/>
  <c r="G25" i="22" s="1"/>
  <c r="F29" i="22"/>
  <c r="G29" i="22" s="1"/>
  <c r="F33" i="22"/>
  <c r="G33" i="22" s="1"/>
  <c r="F37" i="22"/>
  <c r="G37" i="22" s="1"/>
  <c r="F41" i="22"/>
  <c r="G41" i="22" s="1"/>
  <c r="F45" i="22"/>
  <c r="G45" i="22" s="1"/>
  <c r="F49" i="22"/>
  <c r="G49" i="22" s="1"/>
  <c r="F53" i="22"/>
  <c r="G53" i="22" s="1"/>
  <c r="F57" i="22"/>
  <c r="G57" i="22" s="1"/>
  <c r="F61" i="22"/>
  <c r="G61" i="22" s="1"/>
  <c r="F67" i="22"/>
  <c r="G67" i="22" s="1"/>
  <c r="F68" i="22"/>
  <c r="G68" i="22" s="1"/>
  <c r="K10" i="22"/>
  <c r="K14" i="22"/>
  <c r="K18" i="22"/>
  <c r="K22" i="22"/>
  <c r="K26" i="22"/>
  <c r="K30" i="22"/>
  <c r="K34" i="22"/>
  <c r="K38" i="22"/>
  <c r="K42" i="22"/>
  <c r="K46" i="22"/>
  <c r="K50" i="22"/>
  <c r="K54" i="22"/>
  <c r="K58" i="22"/>
  <c r="K62" i="22"/>
  <c r="R64" i="22"/>
  <c r="I64" i="22" s="1"/>
  <c r="R65" i="22"/>
  <c r="I65" i="22" s="1"/>
  <c r="K69" i="22"/>
  <c r="F8" i="22"/>
  <c r="G8" i="22" s="1"/>
  <c r="F12" i="22"/>
  <c r="G12" i="22" s="1"/>
  <c r="F16" i="22"/>
  <c r="G16" i="22" s="1"/>
  <c r="F20" i="22"/>
  <c r="G20" i="22" s="1"/>
  <c r="F24" i="22"/>
  <c r="G24" i="22" s="1"/>
  <c r="F28" i="22"/>
  <c r="G28" i="22" s="1"/>
  <c r="F32" i="22"/>
  <c r="G32" i="22" s="1"/>
  <c r="F36" i="22"/>
  <c r="G36" i="22" s="1"/>
  <c r="F40" i="22"/>
  <c r="G40" i="22" s="1"/>
  <c r="F44" i="22"/>
  <c r="G44" i="22" s="1"/>
  <c r="F48" i="22"/>
  <c r="G48" i="22" s="1"/>
  <c r="F52" i="22"/>
  <c r="G52" i="22" s="1"/>
  <c r="F56" i="22"/>
  <c r="G56" i="22" s="1"/>
  <c r="F60" i="22"/>
  <c r="G60" i="22" s="1"/>
  <c r="F64" i="22"/>
  <c r="G64" i="22" s="1"/>
  <c r="F65" i="22"/>
  <c r="G65" i="22" s="1"/>
  <c r="O71" i="21"/>
  <c r="I71" i="21"/>
  <c r="F43" i="21"/>
  <c r="G43" i="21" s="1"/>
  <c r="F15" i="21"/>
  <c r="G15" i="21" s="1"/>
  <c r="F9" i="21"/>
  <c r="G9" i="21" s="1"/>
  <c r="F25" i="21"/>
  <c r="G25" i="21" s="1"/>
  <c r="M39" i="21"/>
  <c r="F19" i="21"/>
  <c r="G19" i="21" s="1"/>
  <c r="F13" i="21"/>
  <c r="G13" i="21" s="1"/>
  <c r="F21" i="21"/>
  <c r="G21" i="21" s="1"/>
  <c r="F23" i="21"/>
  <c r="G23" i="21" s="1"/>
  <c r="F17" i="21"/>
  <c r="G17" i="21" s="1"/>
  <c r="F57" i="21"/>
  <c r="G57" i="21" s="1"/>
  <c r="F11" i="21"/>
  <c r="G11" i="21" s="1"/>
  <c r="F31" i="21"/>
  <c r="G31" i="21" s="1"/>
  <c r="M51" i="21"/>
  <c r="M27" i="21"/>
  <c r="M45" i="21"/>
  <c r="F61" i="21"/>
  <c r="G61" i="21" s="1"/>
  <c r="F62" i="21"/>
  <c r="G62" i="21" s="1"/>
  <c r="M19" i="21"/>
  <c r="F47" i="21"/>
  <c r="G47" i="21" s="1"/>
  <c r="K57" i="21"/>
  <c r="M33" i="21"/>
  <c r="M11" i="21"/>
  <c r="M37" i="21"/>
  <c r="M9" i="21"/>
  <c r="M17" i="21"/>
  <c r="M25" i="21"/>
  <c r="F55" i="21"/>
  <c r="G55" i="21" s="1"/>
  <c r="M7" i="21"/>
  <c r="M15" i="21"/>
  <c r="M23" i="21"/>
  <c r="F29" i="21"/>
  <c r="G29" i="21" s="1"/>
  <c r="M31" i="21"/>
  <c r="M43" i="21"/>
  <c r="M49" i="21"/>
  <c r="M55" i="21"/>
  <c r="I58" i="21"/>
  <c r="K58" i="21" s="1"/>
  <c r="M13" i="21"/>
  <c r="M21" i="21"/>
  <c r="F27" i="21"/>
  <c r="G27" i="21" s="1"/>
  <c r="M29" i="21"/>
  <c r="M35" i="21"/>
  <c r="M41" i="21"/>
  <c r="M53" i="21"/>
  <c r="M63" i="21"/>
  <c r="F39" i="21"/>
  <c r="G39" i="21" s="1"/>
  <c r="M47" i="21"/>
  <c r="F8" i="21"/>
  <c r="G8" i="21" s="1"/>
  <c r="F35" i="21"/>
  <c r="G35" i="21" s="1"/>
  <c r="F63" i="21"/>
  <c r="G63" i="21" s="1"/>
  <c r="F7" i="21"/>
  <c r="G7" i="21" s="1"/>
  <c r="F51" i="21"/>
  <c r="G51" i="21" s="1"/>
  <c r="M59" i="21"/>
  <c r="K59" i="21"/>
  <c r="M10" i="21"/>
  <c r="F12" i="21"/>
  <c r="G12" i="21" s="1"/>
  <c r="M14" i="21"/>
  <c r="F16" i="21"/>
  <c r="G16" i="21" s="1"/>
  <c r="M18" i="21"/>
  <c r="F20" i="21"/>
  <c r="G20" i="21" s="1"/>
  <c r="M22" i="21"/>
  <c r="F24" i="21"/>
  <c r="G24" i="21" s="1"/>
  <c r="M26" i="21"/>
  <c r="F28" i="21"/>
  <c r="G28" i="21" s="1"/>
  <c r="M30" i="21"/>
  <c r="F32" i="21"/>
  <c r="G32" i="21" s="1"/>
  <c r="M34" i="21"/>
  <c r="F36" i="21"/>
  <c r="G36" i="21" s="1"/>
  <c r="M38" i="21"/>
  <c r="F40" i="21"/>
  <c r="G40" i="21" s="1"/>
  <c r="M42" i="21"/>
  <c r="F44" i="21"/>
  <c r="G44" i="21" s="1"/>
  <c r="M46" i="21"/>
  <c r="F48" i="21"/>
  <c r="G48" i="21" s="1"/>
  <c r="M50" i="21"/>
  <c r="F52" i="21"/>
  <c r="G52" i="21" s="1"/>
  <c r="M54" i="21"/>
  <c r="F56" i="21"/>
  <c r="G56" i="21" s="1"/>
  <c r="M60" i="21"/>
  <c r="K20" i="21"/>
  <c r="K36" i="21"/>
  <c r="K44" i="21"/>
  <c r="I61" i="21"/>
  <c r="I62" i="21"/>
  <c r="K28" i="21"/>
  <c r="K56" i="21"/>
  <c r="K32" i="21"/>
  <c r="M8" i="21"/>
  <c r="F10" i="21"/>
  <c r="G10" i="21" s="1"/>
  <c r="M12" i="21"/>
  <c r="F14" i="21"/>
  <c r="G14" i="21" s="1"/>
  <c r="M16" i="21"/>
  <c r="F18" i="21"/>
  <c r="G18" i="21" s="1"/>
  <c r="F22" i="21"/>
  <c r="G22" i="21" s="1"/>
  <c r="M24" i="21"/>
  <c r="F26" i="21"/>
  <c r="G26" i="21" s="1"/>
  <c r="F30" i="21"/>
  <c r="G30" i="21" s="1"/>
  <c r="F34" i="21"/>
  <c r="G34" i="21" s="1"/>
  <c r="F38" i="21"/>
  <c r="G38" i="21" s="1"/>
  <c r="M40" i="21"/>
  <c r="F42" i="21"/>
  <c r="G42" i="21" s="1"/>
  <c r="F46" i="21"/>
  <c r="G46" i="21" s="1"/>
  <c r="M48" i="21"/>
  <c r="F50" i="21"/>
  <c r="G50" i="21" s="1"/>
  <c r="M52" i="21"/>
  <c r="F54" i="21"/>
  <c r="G54" i="21" s="1"/>
  <c r="F58" i="21"/>
  <c r="G58" i="21" s="1"/>
  <c r="F59" i="21"/>
  <c r="G59" i="21" s="1"/>
  <c r="F60" i="21"/>
  <c r="G60" i="21" s="1"/>
  <c r="F33" i="21"/>
  <c r="G33" i="21" s="1"/>
  <c r="F37" i="21"/>
  <c r="G37" i="21" s="1"/>
  <c r="F41" i="21"/>
  <c r="G41" i="21" s="1"/>
  <c r="F45" i="21"/>
  <c r="G45" i="21" s="1"/>
  <c r="F49" i="21"/>
  <c r="G49" i="21" s="1"/>
  <c r="F53" i="21"/>
  <c r="G53" i="21" s="1"/>
  <c r="O54" i="19"/>
  <c r="O36" i="17"/>
  <c r="F55" i="20"/>
  <c r="G55" i="20" s="1"/>
  <c r="F56" i="20"/>
  <c r="G56" i="20" s="1"/>
  <c r="F57" i="20"/>
  <c r="G57" i="20" s="1"/>
  <c r="K57" i="20"/>
  <c r="O65" i="20"/>
  <c r="M55" i="20"/>
  <c r="F53" i="20"/>
  <c r="G53" i="20" s="1"/>
  <c r="M53" i="20"/>
  <c r="M56" i="20"/>
  <c r="M54" i="20"/>
  <c r="F54" i="20"/>
  <c r="G54" i="20" s="1"/>
  <c r="M32" i="20"/>
  <c r="M19" i="20"/>
  <c r="M44" i="20"/>
  <c r="M13" i="20"/>
  <c r="M28" i="20"/>
  <c r="I65" i="20"/>
  <c r="M9" i="20"/>
  <c r="M20" i="20"/>
  <c r="M31" i="20"/>
  <c r="K25" i="20"/>
  <c r="F50" i="20"/>
  <c r="G50" i="20" s="1"/>
  <c r="K7" i="20"/>
  <c r="M23" i="20"/>
  <c r="K29" i="20"/>
  <c r="K35" i="20"/>
  <c r="K11" i="20"/>
  <c r="M24" i="20"/>
  <c r="K40" i="20"/>
  <c r="K45" i="20"/>
  <c r="M36" i="20"/>
  <c r="M15" i="20"/>
  <c r="K43" i="20"/>
  <c r="M12" i="20"/>
  <c r="K27" i="20"/>
  <c r="M8" i="20"/>
  <c r="K30" i="20"/>
  <c r="M16" i="20"/>
  <c r="K21" i="20"/>
  <c r="K33" i="20"/>
  <c r="M38" i="20"/>
  <c r="F48" i="20"/>
  <c r="G48" i="20" s="1"/>
  <c r="K17" i="20"/>
  <c r="K34" i="20"/>
  <c r="K50" i="20"/>
  <c r="K47" i="20"/>
  <c r="F51" i="20"/>
  <c r="G51" i="20" s="1"/>
  <c r="F46" i="20"/>
  <c r="G46" i="20" s="1"/>
  <c r="F45" i="20"/>
  <c r="G45" i="20" s="1"/>
  <c r="F52" i="20"/>
  <c r="G52" i="20" s="1"/>
  <c r="F47" i="20"/>
  <c r="G47" i="20" s="1"/>
  <c r="I54" i="19"/>
  <c r="M46" i="19"/>
  <c r="M52" i="19"/>
  <c r="M46" i="20"/>
  <c r="K46" i="20"/>
  <c r="K51" i="20"/>
  <c r="M51" i="20"/>
  <c r="M48" i="20"/>
  <c r="K48" i="20"/>
  <c r="K49" i="20"/>
  <c r="K52" i="20"/>
  <c r="F45" i="19"/>
  <c r="G45" i="19" s="1"/>
  <c r="K45" i="19"/>
  <c r="K54" i="19" s="1"/>
  <c r="K10" i="20"/>
  <c r="K14" i="20"/>
  <c r="K18" i="20"/>
  <c r="K22" i="20"/>
  <c r="K26" i="20"/>
  <c r="F37" i="20"/>
  <c r="G37" i="20" s="1"/>
  <c r="M39" i="20"/>
  <c r="F41" i="20"/>
  <c r="G41" i="20" s="1"/>
  <c r="F8" i="20"/>
  <c r="G8" i="20" s="1"/>
  <c r="F12" i="20"/>
  <c r="G12" i="20" s="1"/>
  <c r="F16" i="20"/>
  <c r="G16" i="20" s="1"/>
  <c r="F20" i="20"/>
  <c r="G20" i="20" s="1"/>
  <c r="F24" i="20"/>
  <c r="G24" i="20" s="1"/>
  <c r="F28" i="20"/>
  <c r="G28" i="20" s="1"/>
  <c r="F32" i="20"/>
  <c r="G32" i="20" s="1"/>
  <c r="F36" i="20"/>
  <c r="G36" i="20" s="1"/>
  <c r="K42" i="20"/>
  <c r="F40" i="20"/>
  <c r="G40" i="20" s="1"/>
  <c r="F44" i="20"/>
  <c r="G44" i="20" s="1"/>
  <c r="F7" i="20"/>
  <c r="G7" i="20" s="1"/>
  <c r="F11" i="20"/>
  <c r="G11" i="20" s="1"/>
  <c r="F15" i="20"/>
  <c r="G15" i="20" s="1"/>
  <c r="F19" i="20"/>
  <c r="G19" i="20" s="1"/>
  <c r="F23" i="20"/>
  <c r="G23" i="20" s="1"/>
  <c r="F27" i="20"/>
  <c r="G27" i="20" s="1"/>
  <c r="F35" i="20"/>
  <c r="G35" i="20" s="1"/>
  <c r="K37" i="20"/>
  <c r="K41" i="20"/>
  <c r="F31" i="20"/>
  <c r="G31" i="20" s="1"/>
  <c r="F39" i="20"/>
  <c r="G39" i="20" s="1"/>
  <c r="F43" i="20"/>
  <c r="G43" i="20" s="1"/>
  <c r="F10" i="20"/>
  <c r="G10" i="20" s="1"/>
  <c r="F14" i="20"/>
  <c r="G14" i="20" s="1"/>
  <c r="F18" i="20"/>
  <c r="G18" i="20" s="1"/>
  <c r="F22" i="20"/>
  <c r="G22" i="20" s="1"/>
  <c r="F26" i="20"/>
  <c r="G26" i="20" s="1"/>
  <c r="F30" i="20"/>
  <c r="G30" i="20" s="1"/>
  <c r="F34" i="20"/>
  <c r="G34" i="20" s="1"/>
  <c r="F38" i="20"/>
  <c r="G38" i="20" s="1"/>
  <c r="F42" i="20"/>
  <c r="G42" i="20" s="1"/>
  <c r="F9" i="20"/>
  <c r="G9" i="20" s="1"/>
  <c r="F13" i="20"/>
  <c r="G13" i="20" s="1"/>
  <c r="F17" i="20"/>
  <c r="G17" i="20" s="1"/>
  <c r="F21" i="20"/>
  <c r="G21" i="20" s="1"/>
  <c r="F25" i="20"/>
  <c r="G25" i="20" s="1"/>
  <c r="F29" i="20"/>
  <c r="G29" i="20" s="1"/>
  <c r="F33" i="20"/>
  <c r="G33" i="20" s="1"/>
  <c r="M42" i="19"/>
  <c r="M10" i="19"/>
  <c r="M41" i="19"/>
  <c r="M43" i="19"/>
  <c r="F42" i="19"/>
  <c r="G42" i="19" s="1"/>
  <c r="F27" i="19"/>
  <c r="G27" i="19" s="1"/>
  <c r="M44" i="19"/>
  <c r="F41" i="19"/>
  <c r="G41" i="19" s="1"/>
  <c r="F43" i="19"/>
  <c r="G43" i="19" s="1"/>
  <c r="M26" i="19"/>
  <c r="M15" i="19"/>
  <c r="I36" i="19"/>
  <c r="M36" i="19" s="1"/>
  <c r="F17" i="19"/>
  <c r="G17" i="19" s="1"/>
  <c r="M23" i="19"/>
  <c r="F7" i="19"/>
  <c r="G7" i="19" s="1"/>
  <c r="F31" i="19"/>
  <c r="G31" i="19" s="1"/>
  <c r="F28" i="19"/>
  <c r="G28" i="19" s="1"/>
  <c r="M39" i="19"/>
  <c r="F19" i="19"/>
  <c r="G19" i="19" s="1"/>
  <c r="M31" i="19"/>
  <c r="M38" i="19"/>
  <c r="F10" i="19"/>
  <c r="G10" i="19" s="1"/>
  <c r="F12" i="19"/>
  <c r="G12" i="19" s="1"/>
  <c r="F15" i="19"/>
  <c r="G15" i="19" s="1"/>
  <c r="F20" i="19"/>
  <c r="G20" i="19" s="1"/>
  <c r="F29" i="19"/>
  <c r="G29" i="19" s="1"/>
  <c r="F8" i="19"/>
  <c r="G8" i="19" s="1"/>
  <c r="F18" i="19"/>
  <c r="G18" i="19" s="1"/>
  <c r="M9" i="19"/>
  <c r="M11" i="19"/>
  <c r="F36" i="19"/>
  <c r="G36" i="19" s="1"/>
  <c r="F13" i="19"/>
  <c r="G13" i="19" s="1"/>
  <c r="M18" i="19"/>
  <c r="F9" i="19"/>
  <c r="G9" i="19" s="1"/>
  <c r="F11" i="19"/>
  <c r="G11" i="19" s="1"/>
  <c r="M21" i="19"/>
  <c r="M33" i="19"/>
  <c r="M25" i="19"/>
  <c r="M17" i="19"/>
  <c r="M19" i="19"/>
  <c r="F26" i="19"/>
  <c r="G26" i="19" s="1"/>
  <c r="M30" i="19"/>
  <c r="M35" i="19"/>
  <c r="M13" i="19"/>
  <c r="F22" i="19"/>
  <c r="G22" i="19" s="1"/>
  <c r="F24" i="19"/>
  <c r="G24" i="19" s="1"/>
  <c r="M7" i="19"/>
  <c r="F14" i="19"/>
  <c r="G14" i="19" s="1"/>
  <c r="F16" i="19"/>
  <c r="G16" i="19" s="1"/>
  <c r="M22" i="19"/>
  <c r="F25" i="19"/>
  <c r="G25" i="19" s="1"/>
  <c r="M14" i="19"/>
  <c r="F21" i="19"/>
  <c r="G21" i="19" s="1"/>
  <c r="F23" i="19"/>
  <c r="G23" i="19" s="1"/>
  <c r="M27" i="19"/>
  <c r="M34" i="19"/>
  <c r="M40" i="19"/>
  <c r="F30" i="19"/>
  <c r="G30" i="19" s="1"/>
  <c r="F32" i="19"/>
  <c r="G32" i="19" s="1"/>
  <c r="F37" i="19"/>
  <c r="G37" i="19" s="1"/>
  <c r="F35" i="19"/>
  <c r="G35" i="19" s="1"/>
  <c r="F40" i="19"/>
  <c r="G40" i="19" s="1"/>
  <c r="F33" i="19"/>
  <c r="G33" i="19" s="1"/>
  <c r="F38" i="19"/>
  <c r="G38" i="19" s="1"/>
  <c r="K16" i="19"/>
  <c r="K24" i="19"/>
  <c r="K37" i="19"/>
  <c r="M12" i="19"/>
  <c r="M20" i="19"/>
  <c r="M28" i="19"/>
  <c r="M32" i="19"/>
  <c r="F34" i="19"/>
  <c r="G34" i="19" s="1"/>
  <c r="F39" i="19"/>
  <c r="G39" i="19" s="1"/>
  <c r="K8" i="19"/>
  <c r="K34" i="17"/>
  <c r="K36" i="17" s="1"/>
  <c r="M34" i="17"/>
  <c r="M7" i="18"/>
  <c r="O42" i="18"/>
  <c r="M24" i="18"/>
  <c r="M16" i="18"/>
  <c r="M20" i="18"/>
  <c r="M27" i="18"/>
  <c r="M31" i="18"/>
  <c r="M15" i="18"/>
  <c r="M12" i="18"/>
  <c r="M28" i="18"/>
  <c r="M34" i="18"/>
  <c r="M11" i="18"/>
  <c r="M8" i="18"/>
  <c r="F8" i="18"/>
  <c r="G8" i="18" s="1"/>
  <c r="F10" i="18"/>
  <c r="G10" i="18" s="1"/>
  <c r="F28" i="18"/>
  <c r="G28" i="18" s="1"/>
  <c r="F33" i="18"/>
  <c r="G33" i="18" s="1"/>
  <c r="F13" i="18"/>
  <c r="G13" i="18" s="1"/>
  <c r="F18" i="18"/>
  <c r="G18" i="18" s="1"/>
  <c r="F26" i="18"/>
  <c r="G26" i="18" s="1"/>
  <c r="I33" i="18"/>
  <c r="K33" i="18" s="1"/>
  <c r="F34" i="18"/>
  <c r="G34" i="18" s="1"/>
  <c r="F29" i="18"/>
  <c r="G29" i="18" s="1"/>
  <c r="F31" i="18"/>
  <c r="G31" i="18" s="1"/>
  <c r="F9" i="18"/>
  <c r="G9" i="18" s="1"/>
  <c r="F14" i="18"/>
  <c r="G14" i="18" s="1"/>
  <c r="F32" i="18"/>
  <c r="G32" i="18" s="1"/>
  <c r="F16" i="18"/>
  <c r="G16" i="18" s="1"/>
  <c r="F24" i="18"/>
  <c r="G24" i="18" s="1"/>
  <c r="F12" i="18"/>
  <c r="G12" i="18" s="1"/>
  <c r="F22" i="18"/>
  <c r="G22" i="18" s="1"/>
  <c r="F21" i="18"/>
  <c r="G21" i="18" s="1"/>
  <c r="F17" i="18"/>
  <c r="G17" i="18" s="1"/>
  <c r="F20" i="18"/>
  <c r="G20" i="18" s="1"/>
  <c r="F25" i="18"/>
  <c r="G25" i="18" s="1"/>
  <c r="F30" i="18"/>
  <c r="G30" i="18" s="1"/>
  <c r="M32" i="18"/>
  <c r="K32" i="18"/>
  <c r="M19" i="18"/>
  <c r="M23" i="18"/>
  <c r="K10" i="18"/>
  <c r="K14" i="18"/>
  <c r="K18" i="18"/>
  <c r="K22" i="18"/>
  <c r="K26" i="18"/>
  <c r="K30" i="18"/>
  <c r="K9" i="18"/>
  <c r="K13" i="18"/>
  <c r="K17" i="18"/>
  <c r="K21" i="18"/>
  <c r="K25" i="18"/>
  <c r="K29" i="18"/>
  <c r="F7" i="18"/>
  <c r="G7" i="18" s="1"/>
  <c r="F11" i="18"/>
  <c r="G11" i="18" s="1"/>
  <c r="F15" i="18"/>
  <c r="G15" i="18" s="1"/>
  <c r="F19" i="18"/>
  <c r="G19" i="18" s="1"/>
  <c r="F23" i="18"/>
  <c r="G23" i="18" s="1"/>
  <c r="F27" i="18"/>
  <c r="G27" i="18" s="1"/>
  <c r="M33" i="17"/>
  <c r="K33" i="17"/>
  <c r="M17" i="17"/>
  <c r="K29" i="17"/>
  <c r="M21" i="17"/>
  <c r="M15" i="17"/>
  <c r="F29" i="17"/>
  <c r="G29" i="17" s="1"/>
  <c r="K28" i="16"/>
  <c r="M28" i="16"/>
  <c r="F28" i="16"/>
  <c r="G28" i="16" s="1"/>
  <c r="F16" i="16"/>
  <c r="G16" i="16" s="1"/>
  <c r="K26" i="16"/>
  <c r="F14" i="16"/>
  <c r="G14" i="16" s="1"/>
  <c r="F25" i="16"/>
  <c r="G25" i="16" s="1"/>
  <c r="K10" i="17"/>
  <c r="M19" i="17"/>
  <c r="K22" i="17"/>
  <c r="K14" i="17"/>
  <c r="M23" i="17"/>
  <c r="K18" i="17"/>
  <c r="F9" i="17"/>
  <c r="G9" i="17" s="1"/>
  <c r="F7" i="17"/>
  <c r="G7" i="17" s="1"/>
  <c r="F13" i="17"/>
  <c r="G13" i="17" s="1"/>
  <c r="F27" i="17"/>
  <c r="G27" i="17" s="1"/>
  <c r="F17" i="17"/>
  <c r="G17" i="17" s="1"/>
  <c r="M7" i="17"/>
  <c r="M9" i="17"/>
  <c r="F15" i="17"/>
  <c r="G15" i="17" s="1"/>
  <c r="F19" i="17"/>
  <c r="G19" i="17" s="1"/>
  <c r="F23" i="17"/>
  <c r="G23" i="17" s="1"/>
  <c r="M25" i="17"/>
  <c r="M27" i="17"/>
  <c r="M11" i="17"/>
  <c r="M13" i="17"/>
  <c r="F8" i="17"/>
  <c r="G8" i="17" s="1"/>
  <c r="F10" i="17"/>
  <c r="G10" i="17" s="1"/>
  <c r="F28" i="17"/>
  <c r="G28" i="17" s="1"/>
  <c r="F11" i="17"/>
  <c r="G11" i="17" s="1"/>
  <c r="F21" i="17"/>
  <c r="G21" i="17" s="1"/>
  <c r="F12" i="17"/>
  <c r="G12" i="17" s="1"/>
  <c r="F14" i="17"/>
  <c r="G14" i="17" s="1"/>
  <c r="K26" i="17"/>
  <c r="F16" i="17"/>
  <c r="G16" i="17" s="1"/>
  <c r="F20" i="17"/>
  <c r="G20" i="17" s="1"/>
  <c r="F24" i="17"/>
  <c r="G24" i="17" s="1"/>
  <c r="I28" i="17"/>
  <c r="M28" i="17" s="1"/>
  <c r="M36" i="17" s="1"/>
  <c r="K12" i="17"/>
  <c r="K20" i="17"/>
  <c r="K24" i="17"/>
  <c r="M8" i="17"/>
  <c r="F18" i="17"/>
  <c r="G18" i="17" s="1"/>
  <c r="F22" i="17"/>
  <c r="G22" i="17" s="1"/>
  <c r="F26" i="17"/>
  <c r="G26" i="17" s="1"/>
  <c r="J19" i="10"/>
  <c r="I19" i="10" s="1"/>
  <c r="K19" i="10" s="1"/>
  <c r="K13" i="16"/>
  <c r="K17" i="16"/>
  <c r="M7" i="16"/>
  <c r="F9" i="16"/>
  <c r="G9" i="16" s="1"/>
  <c r="F13" i="16"/>
  <c r="G13" i="16" s="1"/>
  <c r="F17" i="16"/>
  <c r="G17" i="16" s="1"/>
  <c r="M15" i="16"/>
  <c r="M11" i="16"/>
  <c r="M20" i="16"/>
  <c r="O20" i="16"/>
  <c r="O31" i="16" s="1"/>
  <c r="F8" i="16"/>
  <c r="G8" i="16" s="1"/>
  <c r="M10" i="16"/>
  <c r="F12" i="16"/>
  <c r="G12" i="16" s="1"/>
  <c r="M14" i="16"/>
  <c r="M18" i="16"/>
  <c r="I21" i="16"/>
  <c r="I22" i="16"/>
  <c r="I23" i="16"/>
  <c r="F22" i="16"/>
  <c r="G22" i="16" s="1"/>
  <c r="M9" i="16"/>
  <c r="F15" i="16"/>
  <c r="G15" i="16" s="1"/>
  <c r="F19" i="16"/>
  <c r="G19" i="16" s="1"/>
  <c r="F21" i="16"/>
  <c r="G21" i="16" s="1"/>
  <c r="F23" i="16"/>
  <c r="G23" i="16" s="1"/>
  <c r="F11" i="16"/>
  <c r="G11" i="16" s="1"/>
  <c r="F20" i="16"/>
  <c r="G20" i="16" s="1"/>
  <c r="K8" i="16"/>
  <c r="K12" i="16"/>
  <c r="K16" i="16"/>
  <c r="I19" i="16"/>
  <c r="I31" i="16" s="1"/>
  <c r="F24" i="16"/>
  <c r="G24" i="16" s="1"/>
  <c r="F7" i="16"/>
  <c r="G7" i="16" s="1"/>
  <c r="F18" i="16"/>
  <c r="G18" i="16" s="1"/>
  <c r="K24" i="16"/>
  <c r="F10" i="16"/>
  <c r="G10" i="16" s="1"/>
  <c r="K24" i="10"/>
  <c r="F24" i="10"/>
  <c r="G24" i="10" s="1"/>
  <c r="R23" i="10"/>
  <c r="J23" i="10" s="1"/>
  <c r="I23" i="10" s="1"/>
  <c r="R21" i="10"/>
  <c r="J21" i="10" s="1"/>
  <c r="I21" i="10" s="1"/>
  <c r="K21" i="10" s="1"/>
  <c r="R22" i="10"/>
  <c r="J22" i="10" s="1"/>
  <c r="I22" i="10" s="1"/>
  <c r="K22" i="10" s="1"/>
  <c r="F19" i="10"/>
  <c r="G19" i="10" s="1"/>
  <c r="F20" i="10"/>
  <c r="G20" i="10" s="1"/>
  <c r="F21" i="10"/>
  <c r="G21" i="10" s="1"/>
  <c r="F22" i="10"/>
  <c r="G22" i="10" s="1"/>
  <c r="F23" i="10"/>
  <c r="G23" i="10" s="1"/>
  <c r="F18" i="10"/>
  <c r="G18" i="10" s="1"/>
  <c r="O19" i="10"/>
  <c r="O20" i="10"/>
  <c r="M20" i="10"/>
  <c r="K16" i="10"/>
  <c r="K14" i="10"/>
  <c r="K12" i="10"/>
  <c r="K10" i="10"/>
  <c r="K18" i="10"/>
  <c r="F14" i="10"/>
  <c r="G14" i="10" s="1"/>
  <c r="F16" i="10"/>
  <c r="G16" i="10" s="1"/>
  <c r="K7" i="10"/>
  <c r="K9" i="10"/>
  <c r="M13" i="10"/>
  <c r="K13" i="10"/>
  <c r="M15" i="10"/>
  <c r="K15" i="10"/>
  <c r="M17" i="10"/>
  <c r="K17" i="10"/>
  <c r="K8" i="10"/>
  <c r="F13" i="10"/>
  <c r="G13" i="10" s="1"/>
  <c r="F15" i="10"/>
  <c r="G15" i="10" s="1"/>
  <c r="F17" i="10"/>
  <c r="G17" i="10" s="1"/>
  <c r="F12" i="10"/>
  <c r="G12" i="10" s="1"/>
  <c r="F11" i="10"/>
  <c r="G11" i="10" s="1"/>
  <c r="F10" i="10"/>
  <c r="G10" i="10" s="1"/>
  <c r="F9" i="10"/>
  <c r="G9" i="10" s="1"/>
  <c r="F8" i="10"/>
  <c r="G8" i="10" s="1"/>
  <c r="K11" i="10"/>
  <c r="F7" i="10"/>
  <c r="G7" i="10" s="1"/>
  <c r="L9" i="5"/>
  <c r="L6" i="5"/>
  <c r="N8" i="5"/>
  <c r="N7" i="5"/>
  <c r="L12" i="5"/>
  <c r="L11" i="5"/>
  <c r="N13" i="5"/>
  <c r="J14" i="5"/>
  <c r="J16" i="5" s="1"/>
  <c r="G7" i="5"/>
  <c r="H7" i="5" s="1"/>
  <c r="G8" i="5"/>
  <c r="H8" i="5" s="1"/>
  <c r="G9" i="5"/>
  <c r="H9" i="5" s="1"/>
  <c r="G10" i="5"/>
  <c r="G11" i="5"/>
  <c r="H11" i="5" s="1"/>
  <c r="G12" i="5"/>
  <c r="H12" i="5" s="1"/>
  <c r="G13" i="5"/>
  <c r="H13" i="5" s="1"/>
  <c r="G14" i="5"/>
  <c r="H14" i="5" s="1"/>
  <c r="G6" i="5"/>
  <c r="H6" i="5" s="1"/>
  <c r="K66" i="23" l="1"/>
  <c r="M66" i="23"/>
  <c r="M68" i="23"/>
  <c r="K68" i="23"/>
  <c r="M71" i="21"/>
  <c r="M65" i="22"/>
  <c r="K65" i="22"/>
  <c r="K67" i="22"/>
  <c r="M67" i="22"/>
  <c r="M64" i="22"/>
  <c r="K64" i="22"/>
  <c r="K71" i="22" s="1"/>
  <c r="I71" i="22"/>
  <c r="M58" i="21"/>
  <c r="M62" i="21"/>
  <c r="K62" i="21"/>
  <c r="M61" i="21"/>
  <c r="K61" i="21"/>
  <c r="M65" i="20"/>
  <c r="C68" i="20" s="1"/>
  <c r="K65" i="20"/>
  <c r="M54" i="19"/>
  <c r="K36" i="19"/>
  <c r="M33" i="18"/>
  <c r="C44" i="18" s="1"/>
  <c r="C46" i="18" s="1"/>
  <c r="C47" i="18" s="1"/>
  <c r="K28" i="17"/>
  <c r="M19" i="10"/>
  <c r="M23" i="16"/>
  <c r="K23" i="16"/>
  <c r="M22" i="16"/>
  <c r="K22" i="16"/>
  <c r="K19" i="16"/>
  <c r="K31" i="16" s="1"/>
  <c r="M19" i="16"/>
  <c r="M31" i="16" s="1"/>
  <c r="C33" i="16" s="1"/>
  <c r="C35" i="16" s="1"/>
  <c r="C36" i="16" s="1"/>
  <c r="M21" i="16"/>
  <c r="K21" i="16"/>
  <c r="K23" i="10"/>
  <c r="O23" i="10" s="1"/>
  <c r="O25" i="10" s="1"/>
  <c r="O22" i="10"/>
  <c r="M22" i="10"/>
  <c r="O21" i="10"/>
  <c r="M21" i="10"/>
  <c r="H10" i="5"/>
  <c r="L14" i="5"/>
  <c r="N14" i="5"/>
  <c r="M71" i="22" l="1"/>
  <c r="C74" i="22" s="1"/>
  <c r="C76" i="22" s="1"/>
  <c r="C77" i="22" s="1"/>
  <c r="C75" i="21"/>
  <c r="C74" i="21"/>
  <c r="C76" i="21" s="1"/>
  <c r="C77" i="21" s="1"/>
  <c r="C69" i="20"/>
  <c r="C70" i="20"/>
  <c r="C71" i="20" s="1"/>
  <c r="C57" i="19"/>
  <c r="C56" i="19"/>
  <c r="C58" i="19" s="1"/>
  <c r="C59" i="19" s="1"/>
  <c r="C45" i="18"/>
  <c r="C39" i="17"/>
  <c r="C38" i="17"/>
  <c r="C40" i="17" s="1"/>
  <c r="C41" i="17" s="1"/>
  <c r="C34" i="16"/>
  <c r="M23" i="10"/>
  <c r="L16" i="5"/>
  <c r="P10" i="5"/>
  <c r="N10" i="5"/>
  <c r="N16" i="5" s="1"/>
  <c r="C82" i="23" l="1"/>
  <c r="C81" i="23"/>
  <c r="C83" i="23" s="1"/>
  <c r="C84" i="23" s="1"/>
  <c r="C75" i="22"/>
  <c r="C28" i="10"/>
  <c r="C27" i="10"/>
  <c r="C29" i="10" s="1"/>
  <c r="C30" i="10" s="1"/>
  <c r="C19" i="5"/>
  <c r="C18" i="5"/>
  <c r="C20" i="5" s="1"/>
  <c r="C21"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tc={A2F03816-53EA-435E-AFC9-C7EB549B6701}</author>
    <author>tc={82B70192-0CEF-4657-8723-76F2B58E5BB3}</author>
    <author>tc={87F0F0C3-68D3-4D1A-ABB0-A49D6CD0C660}</author>
    <author>tc={524DEDE5-B928-494A-9FC8-46DE8E5262D1}</author>
    <author>tc={BDF1BFC4-EA29-481F-8B11-25A8EADD5117}</author>
    <author>tc={3C10A5E2-0641-4CE8-B01E-32F5688C72F5}</author>
    <author>tc={2C0D95C1-B712-4525-8A61-70508404362C}</author>
    <author>tc={94013558-313F-465A-A149-1C92853BF16E}</author>
    <author>tc={710C2B22-9D59-47C8-A034-15A4CAEC725A}</author>
    <author>tc={DB9480A0-E365-4C41-B504-43BF55888E63}</author>
    <author>tc={0CBCAB92-5CF1-4760-94FA-7F223B63F4BD}</author>
    <author>tc={01D96532-EF20-4C34-951C-A02C4B8CD612}</author>
    <author>tc={009D5788-68B0-4AE0-ACFE-F6F81D3DEDC0}</author>
    <author>tc={804E35DC-7589-4C9E-AC12-659D1A5C760F}</author>
    <author>tc={5FFD76EC-7D13-4DF6-9458-3588A6A60C03}</author>
  </authors>
  <commentList>
    <comment ref="B2" authorId="0" shapeId="0" xr:uid="{A2F03816-53EA-435E-AFC9-C7EB549B6701}">
      <text>
        <t>[Threaded comment]
Your version of Excel allows you to read this threaded comment; however, any edits to it will get removed if the file is opened in a newer version of Excel. Learn more: https://go.microsoft.com/fwlink/?linkid=870924
Comment:
    Tasks not related to this period might be shown here, this is because they were scheduled to be started by the analysis date. They are included to ensure the CPI and SPI are correct.</t>
      </text>
    </comment>
    <comment ref="E3" authorId="1" shapeId="0" xr:uid="{82B70192-0CEF-4657-8723-76F2B58E5BB3}">
      <text>
        <t>[Threaded comment]
Your version of Excel allows you to read this threaded comment; however, any edits to it will get removed if the file is opened in a newer version of Excel. Learn more: https://go.microsoft.com/fwlink/?linkid=870924
Comment:
    All tasks that should have started before this date are shown on this sheet to esnure the CPI and SPI are correct. The analysis date is obtained from the end date of the critical path of the period in question.</t>
      </text>
    </comment>
    <comment ref="C5" authorId="2" shapeId="0" xr:uid="{87F0F0C3-68D3-4D1A-ABB0-A49D6CD0C660}">
      <text>
        <t xml:space="preserve">[Threaded comment]
Your version of Excel allows you to read this threaded comment; however, any edits to it will get removed if the file is opened in a newer version of Excel. Learn more: https://go.microsoft.com/fwlink/?linkid=870924
Comment:
    From Sim4
</t>
      </text>
    </comment>
    <comment ref="D5" authorId="3" shapeId="0" xr:uid="{524DEDE5-B928-494A-9FC8-46DE8E5262D1}">
      <text>
        <t>[Threaded comment]
Your version of Excel allows you to read this threaded comment; however, any edits to it will get removed if the file is opened in a newer version of Excel. Learn more: https://go.microsoft.com/fwlink/?linkid=870924
Comment:
    From Sim4</t>
      </text>
    </comment>
    <comment ref="E5" authorId="4" shapeId="0" xr:uid="{BDF1BFC4-EA29-481F-8B11-25A8EADD5117}">
      <text>
        <t>[Threaded comment]
Your version of Excel allows you to read this threaded comment; however, any edits to it will get removed if the file is opened in a newer version of Excel. Learn more: https://go.microsoft.com/fwlink/?linkid=870924
Comment:
    From Sim4, calculated from real duration</t>
      </text>
    </comment>
    <comment ref="F5" authorId="5" shapeId="0" xr:uid="{3C10A5E2-0641-4CE8-B01E-32F5688C72F5}">
      <text>
        <t xml:space="preserve">[Threaded comment]
Your version of Excel allows you to read this threaded comment; however, any edits to it will get removed if the file is opened in a newer version of Excel. Learn more: https://go.microsoft.com/fwlink/?linkid=870924
Comment:
    From Sim4. Yellow Date is the end of the period. Used to determine analysis date.
</t>
      </text>
    </comment>
    <comment ref="G5" authorId="6" shapeId="0" xr:uid="{2C0D95C1-B712-4525-8A61-70508404362C}">
      <text>
        <t xml:space="preserve">[Threaded comment]
Your version of Excel allows you to read this threaded comment; however, any edits to it will get removed if the file is opened in a newer version of Excel. Learn more: https://go.microsoft.com/fwlink/?linkid=870924
Comment:
    Used to calculate if task is either partially complete, fully complete, or not even started by analysis date. Numbers that are negative and red mean task hasn't even started by Analysis Date.
</t>
      </text>
    </comment>
    <comment ref="I5" authorId="7" shapeId="0" xr:uid="{94013558-313F-465A-A149-1C92853BF16E}">
      <text>
        <t>[Threaded comment]
Your version of Excel allows you to read this threaded comment; however, any edits to it will get removed if the file is opened in a newer version of Excel. Learn more: https://go.microsoft.com/fwlink/?linkid=870924
Comment:
    Full budget from baseline plan</t>
      </text>
    </comment>
    <comment ref="J5" authorId="8" shapeId="0" xr:uid="{710C2B22-9D59-47C8-A034-15A4CAEC725A}">
      <text>
        <t>[Threaded comment]
Your version of Excel allows you to read this threaded comment; however, any edits to it will get removed if the file is opened in a newer version of Excel. Learn more: https://go.microsoft.com/fwlink/?linkid=870924
Comment:
    Budget allocated at analysis date. Calculated by multiplying the shceduled completion with the full budget.</t>
      </text>
    </comment>
    <comment ref="K5" authorId="9" shapeId="0" xr:uid="{DB9480A0-E365-4C41-B504-43BF55888E63}">
      <text>
        <t>[Threaded comment]
Your version of Excel allows you to read this threaded comment; however, any edits to it will get removed if the file is opened in a newer version of Excel. Learn more: https://go.microsoft.com/fwlink/?linkid=870924
Comment:
    Scheduled completion from baseline plan. For tasks that are in progress and not fully complete, more information on the right is used to calculate this percentage.</t>
      </text>
    </comment>
    <comment ref="L5" authorId="10" shapeId="0" xr:uid="{0CBCAB92-5CF1-4760-94FA-7F223B63F4BD}">
      <text>
        <t>[Threaded comment]
Your version of Excel allows you to read this threaded comment; however, any edits to it will get removed if the file is opened in a newer version of Excel. Learn more: https://go.microsoft.com/fwlink/?linkid=870924
Comment:
    Calculated by multiplying scheduled completion and the budget at the analysis date.</t>
      </text>
    </comment>
    <comment ref="M5" authorId="11" shapeId="0" xr:uid="{01D96532-EF20-4C34-951C-A02C4B8CD612}">
      <text>
        <t>[Threaded comment]
Your version of Excel allows you to read this threaded comment; however, any edits to it will get removed if the file is opened in a newer version of Excel. Learn more: https://go.microsoft.com/fwlink/?linkid=870924
Comment:
    Completion according to Sim4. Tasks that are at 0 hasn't started yet.</t>
      </text>
    </comment>
    <comment ref="N5" authorId="12" shapeId="0" xr:uid="{009D5788-68B0-4AE0-ACFE-F6F81D3DEDC0}">
      <text>
        <t>[Threaded comment]
Your version of Excel allows you to read this threaded comment; however, any edits to it will get removed if the file is opened in a newer version of Excel. Learn more: https://go.microsoft.com/fwlink/?linkid=870924
Comment:
    Calculated by multiplying the actual completion with the budget at analysis date.</t>
      </text>
    </comment>
    <comment ref="O5" authorId="13" shapeId="0" xr:uid="{804E35DC-7589-4C9E-AC12-659D1A5C760F}">
      <text>
        <t>[Threaded comment]
Your version of Excel allows you to read this threaded comment; however, any edits to it will get removed if the file is opened in a newer version of Excel. Learn more: https://go.microsoft.com/fwlink/?linkid=870924
Comment:
    From Sim4</t>
      </text>
    </comment>
    <comment ref="P5" authorId="14" shapeId="0" xr:uid="{5FFD76EC-7D13-4DF6-9458-3588A6A60C03}">
      <text>
        <t>[Threaded comment]
Your version of Excel allows you to read this threaded comment; however, any edits to it will get removed if the file is opened in a newer version of Excel. Learn more: https://go.microsoft.com/fwlink/?linkid=870924
Comment:
    Actual completion times actual cost</t>
      </text>
    </comment>
  </commentList>
</comments>
</file>

<file path=xl/sharedStrings.xml><?xml version="1.0" encoding="utf-8"?>
<sst xmlns="http://schemas.openxmlformats.org/spreadsheetml/2006/main" count="655" uniqueCount="101">
  <si>
    <t>Start of Work Day</t>
  </si>
  <si>
    <t>End of Work Day</t>
  </si>
  <si>
    <t>Task</t>
  </si>
  <si>
    <t>Evaluate Market</t>
  </si>
  <si>
    <t>Develop Business Opportunity</t>
  </si>
  <si>
    <t>Customer Preference Study</t>
  </si>
  <si>
    <t>Business Evaluation (NPV, etc.)</t>
  </si>
  <si>
    <t>PM Period 1</t>
  </si>
  <si>
    <t>Milestone 1</t>
  </si>
  <si>
    <t>Design and Development Plan</t>
  </si>
  <si>
    <t>Design Specs</t>
  </si>
  <si>
    <t>Develop Prelim Marketing Plan</t>
  </si>
  <si>
    <t>Develop Marketing Program</t>
  </si>
  <si>
    <t>PM Period 2</t>
  </si>
  <si>
    <t>Milestone 2</t>
  </si>
  <si>
    <t>Identify Testing Requirements</t>
  </si>
  <si>
    <t>Risk Analysis</t>
  </si>
  <si>
    <t>Train Sales Team</t>
  </si>
  <si>
    <t>Advertising Campaign</t>
  </si>
  <si>
    <t>PM Period 3</t>
  </si>
  <si>
    <t>Milestone 3</t>
  </si>
  <si>
    <t>Approve Design</t>
  </si>
  <si>
    <t>Initial Engineering Specs</t>
  </si>
  <si>
    <t>PM Period 4</t>
  </si>
  <si>
    <t>Milestone 4</t>
  </si>
  <si>
    <t>Design Verification Activities</t>
  </si>
  <si>
    <t>Verification Design Review</t>
  </si>
  <si>
    <t>Release Pre-Production Specs</t>
  </si>
  <si>
    <t>PM Period 5</t>
  </si>
  <si>
    <t>Milestone 5</t>
  </si>
  <si>
    <t>Analysis Date at 17:00</t>
  </si>
  <si>
    <t>Milestone costs assumed to take place at start of period</t>
  </si>
  <si>
    <t>Real Start Date</t>
  </si>
  <si>
    <t>Real Duration</t>
  </si>
  <si>
    <t>Real Duration  
hh:mm:ss</t>
  </si>
  <si>
    <t>Real End Date</t>
  </si>
  <si>
    <t>Network Days to
Analysis Date</t>
  </si>
  <si>
    <t>Complete/Busy</t>
  </si>
  <si>
    <t>Full Budget</t>
  </si>
  <si>
    <t>Budget at
 Analysis Date</t>
  </si>
  <si>
    <t>%Sched Completion</t>
  </si>
  <si>
    <t>Planned Value</t>
  </si>
  <si>
    <t>%Actual 
Completion</t>
  </si>
  <si>
    <t>Earned Value</t>
  </si>
  <si>
    <t>Actual Cost</t>
  </si>
  <si>
    <t>Actual Cost at
Analysis Date</t>
  </si>
  <si>
    <t>Planned Start
Date</t>
  </si>
  <si>
    <t>Planned Duration</t>
  </si>
  <si>
    <t>Totals</t>
  </si>
  <si>
    <t>CPI</t>
  </si>
  <si>
    <t>SPI</t>
  </si>
  <si>
    <t>ETC</t>
  </si>
  <si>
    <t>EAC</t>
  </si>
  <si>
    <t>Period 2</t>
  </si>
  <si>
    <t>Period 1</t>
  </si>
  <si>
    <t>Design Labelling</t>
  </si>
  <si>
    <t>Period 3</t>
  </si>
  <si>
    <t>Identify Vendors</t>
  </si>
  <si>
    <t>Develop and Issue RFQ</t>
  </si>
  <si>
    <t>Build Functional Model</t>
  </si>
  <si>
    <t>Evaluate Design Specs</t>
  </si>
  <si>
    <t>PM Period 6</t>
  </si>
  <si>
    <t>Milestone 6</t>
  </si>
  <si>
    <t>Period 5</t>
  </si>
  <si>
    <t>Period 4</t>
  </si>
  <si>
    <t>Period 6</t>
  </si>
  <si>
    <t>Issue Sample</t>
  </si>
  <si>
    <t>Perform Supplier Process Capability</t>
  </si>
  <si>
    <t>Test Prototype</t>
  </si>
  <si>
    <t>Develop Testing Protocol for Prototype</t>
  </si>
  <si>
    <t>PM Period 7</t>
  </si>
  <si>
    <t>Milestone 7</t>
  </si>
  <si>
    <t>Approve Sample Parts</t>
  </si>
  <si>
    <t>Design Validation Activities</t>
  </si>
  <si>
    <t>Process Engineering Plan</t>
  </si>
  <si>
    <t>Show Functional Model at Trade Show</t>
  </si>
  <si>
    <t>PM Period 8</t>
  </si>
  <si>
    <t>Milestone 8</t>
  </si>
  <si>
    <t>Validation Design Review</t>
  </si>
  <si>
    <t>Approve Model Design</t>
  </si>
  <si>
    <t>Evaluate Test Results</t>
  </si>
  <si>
    <t>PM Period 9</t>
  </si>
  <si>
    <t>Milestone 9</t>
  </si>
  <si>
    <t>Qualify Supplier</t>
  </si>
  <si>
    <t>Design Transfer Activities</t>
  </si>
  <si>
    <t>Product Release Meetings</t>
  </si>
  <si>
    <t>Develop Production Plan</t>
  </si>
  <si>
    <t>PM Period 10</t>
  </si>
  <si>
    <t>Milestone 10</t>
  </si>
  <si>
    <t>Assess RFQ Responses</t>
  </si>
  <si>
    <t>Develop Production Control Plan</t>
  </si>
  <si>
    <t>Approve Production Parts</t>
  </si>
  <si>
    <t>Contracting for Deliveries</t>
  </si>
  <si>
    <t>PM Period 11</t>
  </si>
  <si>
    <t>Milestone 11</t>
  </si>
  <si>
    <t>Submit Production Purchase Order</t>
  </si>
  <si>
    <t>Production Pilot Test</t>
  </si>
  <si>
    <t>Debugging Production System</t>
  </si>
  <si>
    <t>Production Release</t>
  </si>
  <si>
    <t>Product Launch</t>
  </si>
  <si>
    <t>PM Period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</si>
</sst>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3" x14ac:knownFonts="1">
    <font>
      <sz val="11"/>
      <color theme="1"/>
      <name val="Calibri"/>
      <family val="2"/>
      <scheme val="minor"/>
    </font>
    <font>
      <b/>
      <sz val="11"/>
      <color theme="1"/>
      <name val="Calibri"/>
      <family val="2"/>
      <scheme val="minor"/>
    </font>
    <font>
      <sz val="8"/>
      <color rgb="FF000000"/>
      <name val="Arial"/>
      <family val="2"/>
    </font>
  </fonts>
  <fills count="10">
    <fill>
      <patternFill patternType="none"/>
    </fill>
    <fill>
      <patternFill patternType="gray125"/>
    </fill>
    <fill>
      <patternFill patternType="solid">
        <fgColor rgb="FFD9E1F2"/>
        <bgColor indexed="64"/>
      </patternFill>
    </fill>
    <fill>
      <patternFill patternType="solid">
        <fgColor rgb="FFFCE4D6"/>
        <bgColor indexed="64"/>
      </patternFill>
    </fill>
    <fill>
      <patternFill patternType="solid">
        <fgColor rgb="FFF4B084"/>
        <bgColor indexed="64"/>
      </patternFill>
    </fill>
    <fill>
      <patternFill patternType="solid">
        <fgColor rgb="FFF2F2F2"/>
        <bgColor indexed="64"/>
      </patternFill>
    </fill>
    <fill>
      <patternFill patternType="solid">
        <fgColor rgb="FFC6E0B4"/>
        <bgColor indexed="64"/>
      </patternFill>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s>
  <borders count="2">
    <border>
      <left/>
      <right/>
      <top/>
      <bottom/>
      <diagonal/>
    </border>
    <border>
      <left style="thin">
        <color rgb="FFB1BBCC"/>
      </left>
      <right style="thin">
        <color rgb="FFB1BBCC"/>
      </right>
      <top style="thin">
        <color rgb="FFB1BBCC"/>
      </top>
      <bottom style="thin">
        <color rgb="FFB1BBCC"/>
      </bottom>
      <diagonal/>
    </border>
  </borders>
  <cellStyleXfs count="1">
    <xf numFmtId="0" fontId="0" fillId="0" borderId="0"/>
  </cellStyleXfs>
  <cellXfs count="33">
    <xf numFmtId="0" fontId="0" fillId="0" borderId="0" xfId="0"/>
    <xf numFmtId="0" fontId="0" fillId="0" borderId="0" xfId="0" applyAlignment="1">
      <alignment horizontal="center" vertical="center"/>
    </xf>
    <xf numFmtId="0" fontId="0" fillId="2" borderId="0" xfId="0" applyFill="1" applyAlignment="1">
      <alignment horizontal="center" vertical="center"/>
    </xf>
    <xf numFmtId="22" fontId="0" fillId="0" borderId="0" xfId="0" applyNumberFormat="1" applyAlignment="1">
      <alignment horizontal="center" vertical="center"/>
    </xf>
    <xf numFmtId="164" fontId="0" fillId="0" borderId="0" xfId="0" applyNumberFormat="1" applyAlignment="1">
      <alignment horizontal="center" vertical="center"/>
    </xf>
    <xf numFmtId="20" fontId="0" fillId="0" borderId="0" xfId="0" applyNumberFormat="1" applyAlignment="1">
      <alignment horizontal="center" vertical="center"/>
    </xf>
    <xf numFmtId="46" fontId="0" fillId="0" borderId="0" xfId="0" applyNumberFormat="1" applyAlignment="1">
      <alignment horizontal="center" vertical="center"/>
    </xf>
    <xf numFmtId="0" fontId="1" fillId="2" borderId="0" xfId="0" applyFont="1" applyFill="1" applyAlignment="1">
      <alignment horizontal="center" vertical="center"/>
    </xf>
    <xf numFmtId="14" fontId="0" fillId="0" borderId="0" xfId="0" applyNumberFormat="1" applyAlignment="1">
      <alignment horizontal="center" vertical="center"/>
    </xf>
    <xf numFmtId="0" fontId="0" fillId="3" borderId="0" xfId="0" applyFill="1" applyAlignment="1">
      <alignment horizontal="center" vertical="center"/>
    </xf>
    <xf numFmtId="0" fontId="0" fillId="4" borderId="0" xfId="0" applyFill="1" applyAlignment="1">
      <alignment horizontal="center" vertical="center"/>
    </xf>
    <xf numFmtId="0" fontId="0" fillId="2" borderId="0" xfId="0" applyFill="1" applyAlignment="1">
      <alignment horizontal="center" vertical="center" wrapText="1"/>
    </xf>
    <xf numFmtId="22" fontId="0" fillId="2" borderId="0" xfId="0" applyNumberFormat="1" applyFill="1" applyAlignment="1">
      <alignment horizontal="center" vertical="center" wrapText="1"/>
    </xf>
    <xf numFmtId="22" fontId="0" fillId="2" borderId="0" xfId="0" applyNumberFormat="1" applyFill="1" applyAlignment="1">
      <alignment horizontal="center" vertical="center"/>
    </xf>
    <xf numFmtId="0" fontId="0" fillId="0" borderId="0" xfId="0" applyFill="1" applyAlignment="1">
      <alignment horizontal="center" vertical="center"/>
    </xf>
    <xf numFmtId="0" fontId="0" fillId="0" borderId="0" xfId="0" applyNumberFormat="1" applyAlignment="1">
      <alignment horizontal="center" vertical="center"/>
    </xf>
    <xf numFmtId="0" fontId="0" fillId="3" borderId="0" xfId="0" applyFill="1" applyAlignment="1">
      <alignment horizontal="center" vertical="center" wrapText="1"/>
    </xf>
    <xf numFmtId="0" fontId="0" fillId="0" borderId="0" xfId="0" applyFill="1" applyBorder="1" applyAlignment="1">
      <alignment horizontal="center" vertical="center"/>
    </xf>
    <xf numFmtId="0" fontId="0" fillId="5" borderId="0" xfId="0" applyFill="1" applyAlignment="1">
      <alignment horizontal="center" vertical="center"/>
    </xf>
    <xf numFmtId="22" fontId="0" fillId="5" borderId="0" xfId="0" applyNumberFormat="1" applyFill="1" applyAlignment="1">
      <alignment horizontal="center" vertical="center"/>
    </xf>
    <xf numFmtId="0" fontId="0" fillId="5" borderId="0" xfId="0" applyNumberFormat="1" applyFill="1" applyAlignment="1">
      <alignment horizontal="center" vertical="center"/>
    </xf>
    <xf numFmtId="0" fontId="0" fillId="5" borderId="0" xfId="0" applyFill="1" applyBorder="1" applyAlignment="1">
      <alignment horizontal="center" vertical="center"/>
    </xf>
    <xf numFmtId="0" fontId="0" fillId="6" borderId="0" xfId="0" applyFill="1" applyAlignment="1">
      <alignment horizontal="center" vertical="center"/>
    </xf>
    <xf numFmtId="22" fontId="0" fillId="6" borderId="0" xfId="0" applyNumberFormat="1" applyFill="1" applyAlignment="1">
      <alignment horizontal="center" vertical="center"/>
    </xf>
    <xf numFmtId="0" fontId="0" fillId="0" borderId="0" xfId="0" applyNumberFormat="1" applyFill="1" applyAlignment="1">
      <alignment horizontal="center" vertical="center"/>
    </xf>
    <xf numFmtId="20" fontId="0" fillId="0" borderId="0" xfId="0" applyNumberFormat="1" applyFill="1" applyAlignment="1">
      <alignment horizontal="center" vertical="center" wrapText="1"/>
    </xf>
    <xf numFmtId="14" fontId="0" fillId="0" borderId="0" xfId="0" applyNumberFormat="1" applyFill="1" applyAlignment="1">
      <alignment horizontal="center" vertical="center"/>
    </xf>
    <xf numFmtId="0" fontId="0" fillId="0" borderId="0" xfId="0" applyAlignment="1">
      <alignment horizontal="center"/>
    </xf>
    <xf numFmtId="22" fontId="2" fillId="0" borderId="1" xfId="0" applyNumberFormat="1" applyFont="1" applyBorder="1" applyAlignment="1">
      <alignment vertical="center"/>
    </xf>
    <xf numFmtId="22" fontId="2" fillId="8" borderId="1" xfId="0" applyNumberFormat="1" applyFont="1" applyFill="1" applyBorder="1" applyAlignment="1">
      <alignment vertical="center"/>
    </xf>
    <xf numFmtId="22" fontId="2" fillId="7" borderId="1" xfId="0" applyNumberFormat="1" applyFont="1" applyFill="1" applyBorder="1" applyAlignment="1">
      <alignment vertical="center"/>
    </xf>
    <xf numFmtId="0" fontId="0" fillId="9" borderId="0" xfId="0" applyNumberFormat="1" applyFill="1" applyAlignment="1">
      <alignment horizontal="center" vertical="center"/>
    </xf>
    <xf numFmtId="0" fontId="0" fillId="9" borderId="0" xfId="0" applyFill="1" applyAlignment="1">
      <alignment horizontal="center" vertical="center"/>
    </xf>
  </cellXfs>
  <cellStyles count="1">
    <cellStyle name="Normal" xfId="0" builtinId="0"/>
  </cellStyles>
  <dxfs count="244">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5700"/>
      </font>
      <fill>
        <patternFill>
          <bgColor rgb="FFFFEB9C"/>
        </patternFill>
      </fill>
    </dxf>
    <dxf>
      <fill>
        <patternFill>
          <bgColor rgb="FFFFC7CE"/>
        </patternFill>
      </fill>
    </dxf>
    <dxf>
      <fill>
        <patternFill>
          <bgColor rgb="FFFFC7CE"/>
        </patternFill>
      </fill>
    </dxf>
  </dxfs>
  <tableStyles count="0" defaultTableStyle="TableStyleMedium2" defaultPivotStyle="PivotStyleMedium9"/>
  <colors>
    <mruColors>
      <color rgb="FFFFB8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orf, GJJ, Mnr [21726167@sun.ac.za]" id="{E6342C1E-6A83-4FD1-BE9B-B17513DF6150}" userId="S::21726167@sun.ac.za::06cff7ed-f478-4b2d-963e-6b1a50c8808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1-05-20T19:29:00.26" personId="{E6342C1E-6A83-4FD1-BE9B-B17513DF6150}" id="{A2F03816-53EA-435E-AFC9-C7EB549B6701}">
    <text>Tasks not related to this period might be shown here, this is because they were scheduled to be started by the analysis date. They are included to ensure the CPI and SPI are correct.</text>
  </threadedComment>
  <threadedComment ref="E3" dT="2021-05-20T13:59:19.27" personId="{E6342C1E-6A83-4FD1-BE9B-B17513DF6150}" id="{82B70192-0CEF-4657-8723-76F2B58E5BB3}">
    <text>All tasks that should have started before this date are shown on this sheet to esnure the CPI and SPI are correct. The analysis date is obtained from the end date of the critical path of the period in question.</text>
  </threadedComment>
  <threadedComment ref="C5" dT="2021-05-20T19:29:28.38" personId="{E6342C1E-6A83-4FD1-BE9B-B17513DF6150}" id="{87F0F0C3-68D3-4D1A-ABB0-A49D6CD0C660}">
    <text xml:space="preserve">From Sim4
</text>
  </threadedComment>
  <threadedComment ref="D5" dT="2021-05-20T19:29:38.10" personId="{E6342C1E-6A83-4FD1-BE9B-B17513DF6150}" id="{524DEDE5-B928-494A-9FC8-46DE8E5262D1}">
    <text>From Sim4</text>
  </threadedComment>
  <threadedComment ref="E5" dT="2021-05-20T19:29:45.96" personId="{E6342C1E-6A83-4FD1-BE9B-B17513DF6150}" id="{BDF1BFC4-EA29-481F-8B11-25A8EADD5117}">
    <text>From Sim4, calculated from real duration</text>
  </threadedComment>
  <threadedComment ref="F5" dT="2021-05-20T19:29:52.09" personId="{E6342C1E-6A83-4FD1-BE9B-B17513DF6150}" id="{3C10A5E2-0641-4CE8-B01E-32F5688C72F5}">
    <text xml:space="preserve">From Sim4. Yellow Date is the end of the period. Used to determine analysis date.
</text>
  </threadedComment>
  <threadedComment ref="G5" dT="2021-05-20T19:30:49.65" personId="{E6342C1E-6A83-4FD1-BE9B-B17513DF6150}" id="{2C0D95C1-B712-4525-8A61-70508404362C}">
    <text xml:space="preserve">Used to calculate if task is either partially complete, fully complete, or not even started by analysis date. Numbers that are negative and red mean task hasn't even started by Analysis Date.
</text>
  </threadedComment>
  <threadedComment ref="I5" dT="2021-05-20T19:31:06.99" personId="{E6342C1E-6A83-4FD1-BE9B-B17513DF6150}" id="{94013558-313F-465A-A149-1C92853BF16E}">
    <text>Full budget from baseline plan</text>
  </threadedComment>
  <threadedComment ref="J5" dT="2021-05-20T19:31:49.49" personId="{E6342C1E-6A83-4FD1-BE9B-B17513DF6150}" id="{710C2B22-9D59-47C8-A034-15A4CAEC725A}">
    <text>Budget allocated at analysis date. Calculated by multiplying the shceduled completion with the full budget.</text>
  </threadedComment>
  <threadedComment ref="K5" dT="2021-05-20T19:32:35.01" personId="{E6342C1E-6A83-4FD1-BE9B-B17513DF6150}" id="{DB9480A0-E365-4C41-B504-43BF55888E63}">
    <text>Scheduled completion from baseline plan. For tasks that are in progress and not fully complete, more information on the right is used to calculate this percentage.</text>
  </threadedComment>
  <threadedComment ref="L5" dT="2021-05-20T19:33:14.28" personId="{E6342C1E-6A83-4FD1-BE9B-B17513DF6150}" id="{0CBCAB92-5CF1-4760-94FA-7F223B63F4BD}">
    <text>Calculated by multiplying scheduled completion and the budget at the analysis date.</text>
  </threadedComment>
  <threadedComment ref="M5" dT="2021-05-20T19:34:14.17" personId="{E6342C1E-6A83-4FD1-BE9B-B17513DF6150}" id="{01D96532-EF20-4C34-951C-A02C4B8CD612}">
    <text>Completion according to Sim4. Tasks that are at 0 hasn't started yet.</text>
  </threadedComment>
  <threadedComment ref="N5" dT="2021-05-20T19:34:50.18" personId="{E6342C1E-6A83-4FD1-BE9B-B17513DF6150}" id="{009D5788-68B0-4AE0-ACFE-F6F81D3DEDC0}">
    <text>Calculated by multiplying the actual completion with the budget at analysis date.</text>
  </threadedComment>
  <threadedComment ref="O5" dT="2021-05-20T19:35:02.20" personId="{E6342C1E-6A83-4FD1-BE9B-B17513DF6150}" id="{804E35DC-7589-4C9E-AC12-659D1A5C760F}">
    <text>From Sim4</text>
  </threadedComment>
  <threadedComment ref="P5" dT="2021-05-20T19:36:07.09" personId="{E6342C1E-6A83-4FD1-BE9B-B17513DF6150}" id="{5FFD76EC-7D13-4DF6-9458-3588A6A60C03}">
    <text>Actual completion times actual cost</text>
  </threadedComment>
</ThreadedComment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B2" sqref="B2"/>
    </sheetView>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81E40-4A45-4609-B2D8-C06D60A215BE}">
  <dimension ref="A1:S77"/>
  <sheetViews>
    <sheetView topLeftCell="C64" workbookViewId="0">
      <selection activeCell="J66" sqref="J66"/>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3.5703125" style="1" customWidth="1"/>
    <col min="12" max="12" width="15.42578125" style="1" customWidth="1"/>
    <col min="13" max="13" width="12.42578125" style="1" customWidth="1"/>
    <col min="14" max="14" width="12.5703125" style="1" customWidth="1"/>
    <col min="15" max="16" width="15.7109375" style="1" customWidth="1"/>
    <col min="17" max="17" width="18" style="1" customWidth="1"/>
    <col min="18" max="18" width="20.28515625" style="1" customWidth="1"/>
    <col min="19" max="19" width="16.28515625" style="1" customWidth="1"/>
    <col min="20" max="16384" width="9.140625" style="1"/>
  </cols>
  <sheetData>
    <row r="1" spans="1:19" x14ac:dyDescent="0.25">
      <c r="A1" s="3"/>
      <c r="B1" s="3"/>
      <c r="C1" s="5"/>
      <c r="D1" s="5"/>
      <c r="E1" s="1"/>
      <c r="F1" s="1"/>
      <c r="G1" s="1"/>
    </row>
    <row r="2" spans="1:19" x14ac:dyDescent="0.25">
      <c r="A2" s="3"/>
      <c r="B2" s="7" t="s">
        <v>65</v>
      </c>
      <c r="C2" s="5"/>
      <c r="D2" s="2" t="s">
        <v>30</v>
      </c>
      <c r="E2" s="25"/>
      <c r="F2" s="25"/>
      <c r="G2" s="25"/>
      <c r="H2" s="25"/>
      <c r="J2" s="4"/>
      <c r="K2" s="14"/>
      <c r="L2" s="14"/>
      <c r="M2" s="14"/>
      <c r="R2" s="14"/>
      <c r="S2" s="14"/>
    </row>
    <row r="3" spans="1:19" x14ac:dyDescent="0.25">
      <c r="C3" s="3"/>
      <c r="D3" s="8">
        <f>WORKDAY(E54,-4)</f>
        <v>44529</v>
      </c>
      <c r="E3" s="26"/>
      <c r="F3" s="26"/>
      <c r="G3" s="26"/>
      <c r="H3" s="26"/>
      <c r="J3" s="4"/>
      <c r="K3" s="4"/>
      <c r="L3" s="4"/>
      <c r="M3" s="4"/>
      <c r="N3" s="4"/>
    </row>
    <row r="4" spans="1:19" x14ac:dyDescent="0.25">
      <c r="E4" s="1"/>
      <c r="F4" s="1"/>
      <c r="G4" s="1"/>
    </row>
    <row r="5" spans="1:19" ht="30" x14ac:dyDescent="0.25">
      <c r="B5" s="2" t="s">
        <v>2</v>
      </c>
      <c r="C5" s="2" t="s">
        <v>32</v>
      </c>
      <c r="D5" s="2" t="s">
        <v>33</v>
      </c>
      <c r="E5" s="13" t="s">
        <v>35</v>
      </c>
      <c r="F5" s="12" t="s">
        <v>36</v>
      </c>
      <c r="G5" s="12" t="s">
        <v>37</v>
      </c>
      <c r="H5" s="2" t="s">
        <v>38</v>
      </c>
      <c r="I5" s="11" t="s">
        <v>39</v>
      </c>
      <c r="J5" s="9" t="s">
        <v>40</v>
      </c>
      <c r="K5" s="2" t="s">
        <v>41</v>
      </c>
      <c r="L5" s="11" t="s">
        <v>42</v>
      </c>
      <c r="M5" s="2" t="s">
        <v>43</v>
      </c>
      <c r="N5" s="2" t="s">
        <v>44</v>
      </c>
      <c r="O5" s="11" t="s">
        <v>45</v>
      </c>
      <c r="Q5" s="16" t="s">
        <v>46</v>
      </c>
      <c r="R5" s="16" t="s">
        <v>36</v>
      </c>
      <c r="S5" s="9" t="s">
        <v>47</v>
      </c>
    </row>
    <row r="6" spans="1:19" x14ac:dyDescent="0.25">
      <c r="C6" s="3"/>
      <c r="F6" s="15"/>
      <c r="G6" s="24"/>
      <c r="H6" s="14"/>
      <c r="I6" s="14"/>
      <c r="J6" s="14"/>
      <c r="K6" s="14"/>
      <c r="L6" s="14"/>
      <c r="M6" s="14"/>
      <c r="N6" s="17"/>
      <c r="O6" s="14"/>
      <c r="Q6" s="8"/>
    </row>
    <row r="7" spans="1:19" x14ac:dyDescent="0.25">
      <c r="B7" s="1" t="s">
        <v>3</v>
      </c>
      <c r="C7" s="28">
        <v>44286.375</v>
      </c>
      <c r="D7" s="1">
        <v>6.69</v>
      </c>
      <c r="E7" s="28">
        <v>44294.646527777775</v>
      </c>
      <c r="F7" s="15">
        <f t="shared" ref="F7:F69" si="0">NETWORKDAYS(C7,$D$3)</f>
        <v>174</v>
      </c>
      <c r="G7" s="15" t="str">
        <f t="shared" ref="G7:G69" si="1">IF(F7&gt;D7,"Complete","Busy")</f>
        <v>Complete</v>
      </c>
      <c r="H7" s="1">
        <v>7728</v>
      </c>
      <c r="I7" s="1">
        <f t="shared" ref="I7:I12" si="2">J7*H7</f>
        <v>7728</v>
      </c>
      <c r="J7" s="1">
        <v>1</v>
      </c>
      <c r="K7" s="1">
        <f>I7*J7</f>
        <v>7728</v>
      </c>
      <c r="L7" s="1">
        <v>1</v>
      </c>
      <c r="M7" s="1">
        <f>I7*L7</f>
        <v>7728</v>
      </c>
      <c r="N7" s="17">
        <v>8563.2000000000007</v>
      </c>
      <c r="O7" s="1">
        <f>N7*L7</f>
        <v>8563.2000000000007</v>
      </c>
      <c r="Q7" s="8"/>
    </row>
    <row r="8" spans="1:19" x14ac:dyDescent="0.25">
      <c r="B8" s="1" t="s">
        <v>4</v>
      </c>
      <c r="C8" s="28">
        <v>44294.646527777775</v>
      </c>
      <c r="D8" s="1">
        <v>8.06</v>
      </c>
      <c r="E8" s="28">
        <v>44306.666666666664</v>
      </c>
      <c r="F8" s="15">
        <f t="shared" si="0"/>
        <v>168</v>
      </c>
      <c r="G8" s="15" t="str">
        <f t="shared" si="1"/>
        <v>Complete</v>
      </c>
      <c r="H8" s="1">
        <v>9016</v>
      </c>
      <c r="I8" s="1">
        <f t="shared" si="2"/>
        <v>9016</v>
      </c>
      <c r="J8" s="1">
        <v>1</v>
      </c>
      <c r="K8" s="1">
        <f t="shared" ref="K8:K69" si="3">I8*J8</f>
        <v>9016</v>
      </c>
      <c r="L8" s="1">
        <v>1</v>
      </c>
      <c r="M8" s="1">
        <f t="shared" ref="M8:M69" si="4">I8*L8</f>
        <v>9016</v>
      </c>
      <c r="N8" s="17">
        <v>10316.799999999999</v>
      </c>
      <c r="O8" s="1">
        <f t="shared" ref="O8:O69" si="5">N8*L8</f>
        <v>10316.799999999999</v>
      </c>
    </row>
    <row r="9" spans="1:19" x14ac:dyDescent="0.25">
      <c r="B9" s="1" t="s">
        <v>5</v>
      </c>
      <c r="C9" s="28">
        <v>44306.666666666664</v>
      </c>
      <c r="D9" s="1">
        <v>12.13</v>
      </c>
      <c r="E9" s="28">
        <v>44323.334722222222</v>
      </c>
      <c r="F9" s="15">
        <f t="shared" si="0"/>
        <v>160</v>
      </c>
      <c r="G9" s="15" t="str">
        <f t="shared" si="1"/>
        <v>Complete</v>
      </c>
      <c r="H9" s="1">
        <v>13524</v>
      </c>
      <c r="I9" s="1">
        <f t="shared" si="2"/>
        <v>13524</v>
      </c>
      <c r="J9" s="1">
        <v>1</v>
      </c>
      <c r="K9" s="1">
        <f t="shared" si="3"/>
        <v>13524</v>
      </c>
      <c r="L9" s="1">
        <v>1</v>
      </c>
      <c r="M9" s="1">
        <f t="shared" si="4"/>
        <v>13524</v>
      </c>
      <c r="N9" s="17">
        <v>14240</v>
      </c>
      <c r="O9" s="1">
        <f t="shared" si="5"/>
        <v>14240</v>
      </c>
    </row>
    <row r="10" spans="1:19" x14ac:dyDescent="0.25">
      <c r="B10" s="1" t="s">
        <v>6</v>
      </c>
      <c r="C10" s="28">
        <v>44323.334722222222</v>
      </c>
      <c r="D10" s="1">
        <v>2.38</v>
      </c>
      <c r="E10" s="28">
        <v>44327.461805555555</v>
      </c>
      <c r="F10" s="15">
        <f t="shared" si="0"/>
        <v>147</v>
      </c>
      <c r="G10" s="15" t="str">
        <f t="shared" si="1"/>
        <v>Complete</v>
      </c>
      <c r="H10" s="1">
        <v>2576</v>
      </c>
      <c r="I10" s="1">
        <f t="shared" si="2"/>
        <v>2576</v>
      </c>
      <c r="J10" s="1">
        <v>1</v>
      </c>
      <c r="K10" s="1">
        <f t="shared" si="3"/>
        <v>2576</v>
      </c>
      <c r="L10" s="1">
        <v>1</v>
      </c>
      <c r="M10" s="1">
        <f t="shared" si="4"/>
        <v>2576</v>
      </c>
      <c r="N10" s="17">
        <v>4973</v>
      </c>
      <c r="O10" s="1">
        <f t="shared" si="5"/>
        <v>4973</v>
      </c>
    </row>
    <row r="11" spans="1:19" x14ac:dyDescent="0.25">
      <c r="B11" s="1" t="s">
        <v>7</v>
      </c>
      <c r="C11" s="28">
        <v>44286.375</v>
      </c>
      <c r="D11" s="1">
        <v>18.059999999999999</v>
      </c>
      <c r="E11" s="28">
        <v>44312.395138888889</v>
      </c>
      <c r="F11" s="15">
        <f t="shared" si="0"/>
        <v>174</v>
      </c>
      <c r="G11" s="15" t="str">
        <f t="shared" si="1"/>
        <v>Complete</v>
      </c>
      <c r="H11" s="1">
        <v>12300</v>
      </c>
      <c r="I11" s="1">
        <f t="shared" si="2"/>
        <v>12300</v>
      </c>
      <c r="J11" s="1">
        <v>1</v>
      </c>
      <c r="K11" s="1">
        <f t="shared" si="3"/>
        <v>12300</v>
      </c>
      <c r="L11" s="1">
        <v>1</v>
      </c>
      <c r="M11" s="1">
        <f t="shared" si="4"/>
        <v>12300</v>
      </c>
      <c r="N11" s="17">
        <v>17734.919999999998</v>
      </c>
      <c r="O11" s="1">
        <f t="shared" si="5"/>
        <v>17734.919999999998</v>
      </c>
    </row>
    <row r="12" spans="1:19" x14ac:dyDescent="0.25">
      <c r="B12" s="18" t="s">
        <v>8</v>
      </c>
      <c r="C12" s="28">
        <v>44327.461805555555</v>
      </c>
      <c r="D12" s="18">
        <v>0</v>
      </c>
      <c r="E12" s="28">
        <v>44327.461805555555</v>
      </c>
      <c r="F12" s="20">
        <f t="shared" si="0"/>
        <v>145</v>
      </c>
      <c r="G12" s="20" t="str">
        <f t="shared" si="1"/>
        <v>Complete</v>
      </c>
      <c r="H12" s="18">
        <v>0</v>
      </c>
      <c r="I12" s="18">
        <f t="shared" si="2"/>
        <v>0</v>
      </c>
      <c r="J12" s="18">
        <v>1</v>
      </c>
      <c r="K12" s="18">
        <f t="shared" si="3"/>
        <v>0</v>
      </c>
      <c r="L12" s="18">
        <v>1</v>
      </c>
      <c r="M12" s="18">
        <f t="shared" si="4"/>
        <v>0</v>
      </c>
      <c r="N12" s="21">
        <v>0</v>
      </c>
      <c r="O12" s="18">
        <f t="shared" si="5"/>
        <v>0</v>
      </c>
    </row>
    <row r="13" spans="1:19" x14ac:dyDescent="0.25">
      <c r="B13" s="1" t="s">
        <v>9</v>
      </c>
      <c r="C13" s="28">
        <v>44327.461805555555</v>
      </c>
      <c r="D13" s="1">
        <v>3.88</v>
      </c>
      <c r="E13" s="28">
        <v>44333.421527777777</v>
      </c>
      <c r="F13" s="15">
        <f t="shared" si="0"/>
        <v>145</v>
      </c>
      <c r="G13" s="15" t="str">
        <f t="shared" si="1"/>
        <v>Complete</v>
      </c>
      <c r="H13" s="1">
        <v>2352</v>
      </c>
      <c r="I13" s="1">
        <f>J13*H13</f>
        <v>2352</v>
      </c>
      <c r="J13" s="1">
        <v>1</v>
      </c>
      <c r="K13" s="1">
        <f t="shared" si="3"/>
        <v>2352</v>
      </c>
      <c r="L13" s="1">
        <v>1</v>
      </c>
      <c r="M13" s="1">
        <f t="shared" si="4"/>
        <v>2352</v>
      </c>
      <c r="N13" s="17">
        <v>3585.12</v>
      </c>
      <c r="O13" s="1">
        <f t="shared" si="5"/>
        <v>3585.12</v>
      </c>
    </row>
    <row r="14" spans="1:19" x14ac:dyDescent="0.25">
      <c r="B14" s="1" t="s">
        <v>10</v>
      </c>
      <c r="C14" s="28">
        <v>44333.421527777777</v>
      </c>
      <c r="D14" s="1">
        <v>13.75</v>
      </c>
      <c r="E14" s="30">
        <v>44351.338194444441</v>
      </c>
      <c r="F14" s="15">
        <f t="shared" si="0"/>
        <v>141</v>
      </c>
      <c r="G14" s="15" t="str">
        <f t="shared" si="1"/>
        <v>Complete</v>
      </c>
      <c r="H14" s="1">
        <v>8624</v>
      </c>
      <c r="I14" s="1">
        <f>J14*H14</f>
        <v>8624</v>
      </c>
      <c r="J14" s="1">
        <v>1</v>
      </c>
      <c r="K14" s="1">
        <f t="shared" si="3"/>
        <v>8624</v>
      </c>
      <c r="L14" s="1">
        <v>1</v>
      </c>
      <c r="M14" s="1">
        <f t="shared" si="4"/>
        <v>8624</v>
      </c>
      <c r="N14" s="17">
        <v>12705</v>
      </c>
      <c r="O14" s="1">
        <f t="shared" si="5"/>
        <v>12705</v>
      </c>
    </row>
    <row r="15" spans="1:19" x14ac:dyDescent="0.25">
      <c r="B15" s="1" t="s">
        <v>11</v>
      </c>
      <c r="C15" s="28">
        <v>44327.461805555555</v>
      </c>
      <c r="D15" s="1">
        <v>2.81</v>
      </c>
      <c r="E15" s="28">
        <v>44330.398611111108</v>
      </c>
      <c r="F15" s="15">
        <f t="shared" si="0"/>
        <v>145</v>
      </c>
      <c r="G15" s="15" t="str">
        <f t="shared" si="1"/>
        <v>Complete</v>
      </c>
      <c r="H15" s="1">
        <v>3220</v>
      </c>
      <c r="I15" s="1">
        <f t="shared" ref="I15:I69" si="6">J15*H15</f>
        <v>3220</v>
      </c>
      <c r="J15" s="1">
        <v>1</v>
      </c>
      <c r="K15" s="1">
        <f t="shared" si="3"/>
        <v>3220</v>
      </c>
      <c r="L15" s="1">
        <v>1</v>
      </c>
      <c r="M15" s="1">
        <f t="shared" si="4"/>
        <v>3220</v>
      </c>
      <c r="N15" s="17">
        <v>3596.8</v>
      </c>
      <c r="O15" s="1">
        <f t="shared" si="5"/>
        <v>3596.8</v>
      </c>
    </row>
    <row r="16" spans="1:19" x14ac:dyDescent="0.25">
      <c r="B16" s="1" t="s">
        <v>12</v>
      </c>
      <c r="C16" s="28">
        <v>44330.398611111108</v>
      </c>
      <c r="D16" s="1">
        <v>8.44</v>
      </c>
      <c r="E16" s="28">
        <v>44342.586805555555</v>
      </c>
      <c r="F16" s="15">
        <f t="shared" si="0"/>
        <v>142</v>
      </c>
      <c r="G16" s="15" t="str">
        <f t="shared" si="1"/>
        <v>Complete</v>
      </c>
      <c r="H16" s="1">
        <v>9660</v>
      </c>
      <c r="I16" s="1">
        <f t="shared" si="6"/>
        <v>9660</v>
      </c>
      <c r="J16" s="1">
        <v>1</v>
      </c>
      <c r="K16" s="1">
        <f t="shared" si="3"/>
        <v>9660</v>
      </c>
      <c r="L16" s="1">
        <v>1</v>
      </c>
      <c r="M16" s="1">
        <f t="shared" si="4"/>
        <v>9660</v>
      </c>
      <c r="N16" s="17">
        <v>10803.2</v>
      </c>
      <c r="O16" s="1">
        <f t="shared" si="5"/>
        <v>10803.2</v>
      </c>
    </row>
    <row r="17" spans="1:19" x14ac:dyDescent="0.25">
      <c r="B17" s="1" t="s">
        <v>13</v>
      </c>
      <c r="C17" s="28">
        <v>44327.461805555555</v>
      </c>
      <c r="D17" s="1">
        <v>10.06</v>
      </c>
      <c r="E17" s="28">
        <v>44341.481944444444</v>
      </c>
      <c r="F17" s="1">
        <f t="shared" si="0"/>
        <v>145</v>
      </c>
      <c r="G17" s="15" t="str">
        <f t="shared" si="1"/>
        <v>Complete</v>
      </c>
      <c r="H17" s="1">
        <v>6888</v>
      </c>
      <c r="I17" s="1">
        <f t="shared" si="6"/>
        <v>6888</v>
      </c>
      <c r="J17" s="1">
        <v>1</v>
      </c>
      <c r="K17" s="1">
        <f t="shared" si="3"/>
        <v>6888</v>
      </c>
      <c r="L17" s="1">
        <v>1</v>
      </c>
      <c r="M17" s="1">
        <f t="shared" si="4"/>
        <v>6888</v>
      </c>
      <c r="N17" s="17">
        <v>9878.92</v>
      </c>
      <c r="O17" s="1">
        <f t="shared" si="5"/>
        <v>9878.92</v>
      </c>
    </row>
    <row r="18" spans="1:19" x14ac:dyDescent="0.25">
      <c r="B18" s="18" t="s">
        <v>14</v>
      </c>
      <c r="C18" s="28">
        <v>44351.338194444441</v>
      </c>
      <c r="D18" s="18">
        <v>0</v>
      </c>
      <c r="E18" s="28">
        <v>44351.338194444441</v>
      </c>
      <c r="F18" s="20">
        <f t="shared" si="0"/>
        <v>127</v>
      </c>
      <c r="G18" s="20" t="str">
        <f t="shared" si="1"/>
        <v>Complete</v>
      </c>
      <c r="H18" s="18">
        <v>0</v>
      </c>
      <c r="I18" s="18">
        <f t="shared" si="6"/>
        <v>0</v>
      </c>
      <c r="J18" s="18">
        <v>1</v>
      </c>
      <c r="K18" s="18">
        <f t="shared" si="3"/>
        <v>0</v>
      </c>
      <c r="L18" s="18">
        <v>1</v>
      </c>
      <c r="M18" s="18">
        <f t="shared" si="4"/>
        <v>0</v>
      </c>
      <c r="N18" s="21">
        <v>5000</v>
      </c>
      <c r="O18" s="18">
        <f t="shared" si="5"/>
        <v>5000</v>
      </c>
    </row>
    <row r="19" spans="1:19" customFormat="1" x14ac:dyDescent="0.25">
      <c r="A19" s="1"/>
      <c r="B19" s="27" t="s">
        <v>15</v>
      </c>
      <c r="C19" s="28">
        <v>44351.338194444441</v>
      </c>
      <c r="D19" s="1">
        <v>6.25</v>
      </c>
      <c r="E19" s="28">
        <v>44361.421527777777</v>
      </c>
      <c r="F19" s="15">
        <f t="shared" si="0"/>
        <v>127</v>
      </c>
      <c r="G19" s="15" t="str">
        <f t="shared" si="1"/>
        <v>Complete</v>
      </c>
      <c r="H19" s="1">
        <v>3920</v>
      </c>
      <c r="I19" s="1">
        <f t="shared" si="6"/>
        <v>3920</v>
      </c>
      <c r="J19" s="1">
        <v>1</v>
      </c>
      <c r="K19" s="1">
        <f t="shared" si="3"/>
        <v>3920</v>
      </c>
      <c r="L19" s="1">
        <v>1</v>
      </c>
      <c r="M19" s="1">
        <f t="shared" si="4"/>
        <v>3920</v>
      </c>
      <c r="N19" s="1">
        <v>5775</v>
      </c>
      <c r="O19" s="1">
        <f t="shared" si="5"/>
        <v>5775</v>
      </c>
      <c r="P19" s="1"/>
      <c r="Q19" s="8"/>
      <c r="R19" s="1"/>
      <c r="S19" s="27"/>
    </row>
    <row r="20" spans="1:19" customFormat="1" x14ac:dyDescent="0.25">
      <c r="B20" s="1" t="s">
        <v>16</v>
      </c>
      <c r="C20" s="28">
        <v>44361.421527777777</v>
      </c>
      <c r="D20" s="1">
        <v>7.06</v>
      </c>
      <c r="E20" s="28">
        <v>44370.441666666666</v>
      </c>
      <c r="F20" s="15">
        <f t="shared" si="0"/>
        <v>121</v>
      </c>
      <c r="G20" s="15" t="str">
        <f t="shared" si="1"/>
        <v>Complete</v>
      </c>
      <c r="H20" s="1">
        <v>3920</v>
      </c>
      <c r="I20" s="1">
        <f t="shared" si="6"/>
        <v>3920</v>
      </c>
      <c r="J20" s="1">
        <v>1</v>
      </c>
      <c r="K20" s="1">
        <f t="shared" si="3"/>
        <v>3920</v>
      </c>
      <c r="L20" s="1">
        <v>1</v>
      </c>
      <c r="M20" s="1">
        <f t="shared" si="4"/>
        <v>3920</v>
      </c>
      <c r="N20" s="1">
        <v>6523.44</v>
      </c>
      <c r="O20" s="1">
        <f t="shared" si="5"/>
        <v>6523.44</v>
      </c>
    </row>
    <row r="21" spans="1:19" x14ac:dyDescent="0.25">
      <c r="B21" s="1" t="s">
        <v>17</v>
      </c>
      <c r="C21" s="28">
        <v>44351.338194444441</v>
      </c>
      <c r="D21" s="1">
        <v>24.88</v>
      </c>
      <c r="E21" s="28">
        <v>44385.673611111109</v>
      </c>
      <c r="F21" s="15">
        <f t="shared" si="0"/>
        <v>127</v>
      </c>
      <c r="G21" s="15" t="str">
        <f t="shared" si="1"/>
        <v>Complete</v>
      </c>
      <c r="H21" s="1">
        <v>11088</v>
      </c>
      <c r="I21" s="1">
        <f t="shared" si="6"/>
        <v>11088</v>
      </c>
      <c r="J21" s="1">
        <v>1</v>
      </c>
      <c r="K21" s="1">
        <f t="shared" si="3"/>
        <v>11088</v>
      </c>
      <c r="L21" s="1">
        <v>1</v>
      </c>
      <c r="M21" s="1">
        <f t="shared" si="4"/>
        <v>11088</v>
      </c>
      <c r="N21" s="1">
        <v>12440</v>
      </c>
      <c r="O21" s="1">
        <f t="shared" si="5"/>
        <v>12440</v>
      </c>
      <c r="Q21" s="8"/>
    </row>
    <row r="22" spans="1:19" x14ac:dyDescent="0.25">
      <c r="B22" s="1" t="s">
        <v>18</v>
      </c>
      <c r="C22" s="28">
        <v>44351.338194444441</v>
      </c>
      <c r="D22" s="1">
        <v>31.38</v>
      </c>
      <c r="E22" s="30">
        <v>44396.465277777781</v>
      </c>
      <c r="F22" s="15">
        <f t="shared" si="0"/>
        <v>127</v>
      </c>
      <c r="G22" s="15" t="str">
        <f t="shared" si="1"/>
        <v>Complete</v>
      </c>
      <c r="H22" s="1">
        <v>21952</v>
      </c>
      <c r="I22" s="1">
        <f t="shared" si="6"/>
        <v>21952</v>
      </c>
      <c r="J22" s="1">
        <v>1</v>
      </c>
      <c r="K22" s="1">
        <f t="shared" si="3"/>
        <v>21952</v>
      </c>
      <c r="L22" s="1">
        <v>1</v>
      </c>
      <c r="M22" s="1">
        <f t="shared" si="4"/>
        <v>21952</v>
      </c>
      <c r="N22" s="1">
        <v>24476.400000000001</v>
      </c>
      <c r="O22" s="1">
        <f t="shared" si="5"/>
        <v>24476.400000000001</v>
      </c>
      <c r="Q22" s="8"/>
    </row>
    <row r="23" spans="1:19" x14ac:dyDescent="0.25">
      <c r="B23" s="1" t="s">
        <v>19</v>
      </c>
      <c r="C23" s="28">
        <v>44351.338194444441</v>
      </c>
      <c r="D23" s="1">
        <v>10.130000000000001</v>
      </c>
      <c r="E23" s="28">
        <v>44365.381944444445</v>
      </c>
      <c r="F23" s="15">
        <f t="shared" si="0"/>
        <v>127</v>
      </c>
      <c r="G23" s="15" t="str">
        <f t="shared" si="1"/>
        <v>Complete</v>
      </c>
      <c r="H23" s="1">
        <v>6888</v>
      </c>
      <c r="I23" s="1">
        <f t="shared" si="6"/>
        <v>6888</v>
      </c>
      <c r="J23" s="1">
        <v>1</v>
      </c>
      <c r="K23" s="1">
        <f t="shared" si="3"/>
        <v>6888</v>
      </c>
      <c r="L23" s="1">
        <v>1</v>
      </c>
      <c r="M23" s="1">
        <f t="shared" si="4"/>
        <v>6888</v>
      </c>
      <c r="N23" s="1">
        <v>9947.66</v>
      </c>
      <c r="O23" s="1">
        <f t="shared" si="5"/>
        <v>9947.66</v>
      </c>
      <c r="Q23" s="8"/>
    </row>
    <row r="24" spans="1:19" x14ac:dyDescent="0.25">
      <c r="B24" s="18" t="s">
        <v>20</v>
      </c>
      <c r="C24" s="28">
        <v>44396.465277777781</v>
      </c>
      <c r="D24" s="18">
        <v>0</v>
      </c>
      <c r="E24" s="28">
        <v>44396.465277777781</v>
      </c>
      <c r="F24" s="20">
        <f t="shared" si="0"/>
        <v>96</v>
      </c>
      <c r="G24" s="20" t="str">
        <f t="shared" si="1"/>
        <v>Complete</v>
      </c>
      <c r="H24" s="18">
        <v>0</v>
      </c>
      <c r="I24" s="18">
        <f t="shared" si="6"/>
        <v>0</v>
      </c>
      <c r="J24" s="18">
        <v>1</v>
      </c>
      <c r="K24" s="18">
        <f t="shared" si="3"/>
        <v>0</v>
      </c>
      <c r="L24" s="18">
        <v>1</v>
      </c>
      <c r="M24" s="18">
        <f t="shared" si="4"/>
        <v>0</v>
      </c>
      <c r="N24" s="21">
        <v>0</v>
      </c>
      <c r="O24" s="18">
        <f t="shared" si="5"/>
        <v>0</v>
      </c>
    </row>
    <row r="25" spans="1:19" x14ac:dyDescent="0.25">
      <c r="B25" s="1" t="s">
        <v>55</v>
      </c>
      <c r="C25" s="28">
        <v>44391.338194444441</v>
      </c>
      <c r="D25" s="1">
        <v>3.25</v>
      </c>
      <c r="E25" s="28">
        <v>44396.421527777777</v>
      </c>
      <c r="F25" s="15">
        <f t="shared" si="0"/>
        <v>99</v>
      </c>
      <c r="G25" s="15" t="str">
        <f t="shared" si="1"/>
        <v>Complete</v>
      </c>
      <c r="H25" s="1">
        <v>1960</v>
      </c>
      <c r="I25" s="1">
        <f t="shared" si="6"/>
        <v>1960</v>
      </c>
      <c r="J25" s="1">
        <v>1</v>
      </c>
      <c r="K25" s="1">
        <f t="shared" si="3"/>
        <v>1960</v>
      </c>
      <c r="L25" s="1">
        <v>1</v>
      </c>
      <c r="M25" s="1">
        <f t="shared" si="4"/>
        <v>1960</v>
      </c>
      <c r="N25" s="1">
        <v>3003</v>
      </c>
      <c r="O25" s="1">
        <f t="shared" si="5"/>
        <v>3003</v>
      </c>
    </row>
    <row r="26" spans="1:19" x14ac:dyDescent="0.25">
      <c r="B26" s="1" t="s">
        <v>21</v>
      </c>
      <c r="C26" s="28">
        <v>44396.421527777777</v>
      </c>
      <c r="D26" s="1">
        <v>2.63</v>
      </c>
      <c r="E26" s="28">
        <v>44398.673611111109</v>
      </c>
      <c r="F26" s="15">
        <f t="shared" si="0"/>
        <v>96</v>
      </c>
      <c r="G26" s="15" t="str">
        <f t="shared" si="1"/>
        <v>Complete</v>
      </c>
      <c r="H26" s="1">
        <v>1568</v>
      </c>
      <c r="I26" s="1">
        <f t="shared" si="6"/>
        <v>1568</v>
      </c>
      <c r="J26" s="1">
        <v>1</v>
      </c>
      <c r="K26" s="1">
        <f t="shared" si="3"/>
        <v>1568</v>
      </c>
      <c r="L26" s="1">
        <v>1</v>
      </c>
      <c r="M26" s="1">
        <f t="shared" si="4"/>
        <v>1568</v>
      </c>
      <c r="N26" s="1">
        <v>2430.12</v>
      </c>
      <c r="O26" s="1">
        <f t="shared" si="5"/>
        <v>2430.12</v>
      </c>
    </row>
    <row r="27" spans="1:19" x14ac:dyDescent="0.25">
      <c r="B27" s="1" t="s">
        <v>22</v>
      </c>
      <c r="C27" s="28">
        <v>44398.673611111109</v>
      </c>
      <c r="D27" s="1">
        <v>2.88</v>
      </c>
      <c r="E27" s="28">
        <v>44403.633333333331</v>
      </c>
      <c r="F27" s="15">
        <f t="shared" si="0"/>
        <v>94</v>
      </c>
      <c r="G27" s="15" t="str">
        <f t="shared" si="1"/>
        <v>Complete</v>
      </c>
      <c r="H27" s="1">
        <v>2460</v>
      </c>
      <c r="I27" s="1">
        <f t="shared" si="6"/>
        <v>2460</v>
      </c>
      <c r="J27" s="1">
        <v>1</v>
      </c>
      <c r="K27" s="1">
        <f t="shared" si="3"/>
        <v>2460</v>
      </c>
      <c r="L27" s="1">
        <v>1</v>
      </c>
      <c r="M27" s="1">
        <f t="shared" si="4"/>
        <v>2460</v>
      </c>
      <c r="N27" s="1">
        <v>2828.16</v>
      </c>
      <c r="O27" s="1">
        <f t="shared" si="5"/>
        <v>2828.16</v>
      </c>
    </row>
    <row r="28" spans="1:19" x14ac:dyDescent="0.25">
      <c r="B28" s="1" t="s">
        <v>23</v>
      </c>
      <c r="C28" s="28">
        <v>44396.465277777781</v>
      </c>
      <c r="D28" s="1">
        <v>14.63</v>
      </c>
      <c r="E28" s="30">
        <v>44417.341666666667</v>
      </c>
      <c r="F28" s="15">
        <f t="shared" si="0"/>
        <v>96</v>
      </c>
      <c r="G28" s="15" t="str">
        <f t="shared" si="1"/>
        <v>Complete</v>
      </c>
      <c r="H28" s="1">
        <v>10192</v>
      </c>
      <c r="I28" s="1">
        <f t="shared" si="6"/>
        <v>10192</v>
      </c>
      <c r="J28" s="1">
        <v>1</v>
      </c>
      <c r="K28" s="1">
        <f t="shared" si="3"/>
        <v>10192</v>
      </c>
      <c r="L28" s="1">
        <v>1</v>
      </c>
      <c r="M28" s="1">
        <f t="shared" si="4"/>
        <v>10192</v>
      </c>
      <c r="N28" s="1">
        <v>11411.4</v>
      </c>
      <c r="O28" s="1">
        <f t="shared" si="5"/>
        <v>11411.4</v>
      </c>
      <c r="Q28" s="8"/>
    </row>
    <row r="29" spans="1:19" x14ac:dyDescent="0.25">
      <c r="B29" s="18" t="s">
        <v>24</v>
      </c>
      <c r="C29" s="28">
        <v>44417.341666666667</v>
      </c>
      <c r="D29" s="18">
        <v>0</v>
      </c>
      <c r="E29" s="28">
        <v>44417.341666666667</v>
      </c>
      <c r="F29" s="20">
        <f t="shared" si="0"/>
        <v>81</v>
      </c>
      <c r="G29" s="20" t="str">
        <f t="shared" si="1"/>
        <v>Complete</v>
      </c>
      <c r="H29" s="18">
        <v>0</v>
      </c>
      <c r="I29" s="18">
        <f t="shared" si="6"/>
        <v>0</v>
      </c>
      <c r="J29" s="18">
        <v>1</v>
      </c>
      <c r="K29" s="18">
        <f t="shared" si="3"/>
        <v>0</v>
      </c>
      <c r="L29" s="18">
        <v>1</v>
      </c>
      <c r="M29" s="18">
        <f t="shared" si="4"/>
        <v>0</v>
      </c>
      <c r="N29" s="21">
        <v>-50000</v>
      </c>
      <c r="O29" s="18">
        <f t="shared" si="5"/>
        <v>-50000</v>
      </c>
    </row>
    <row r="30" spans="1:19" x14ac:dyDescent="0.25">
      <c r="B30" s="1" t="s">
        <v>25</v>
      </c>
      <c r="C30" s="28">
        <v>44417.341666666667</v>
      </c>
      <c r="D30" s="1">
        <v>4.1900000000000004</v>
      </c>
      <c r="E30" s="28">
        <v>44421.404861111114</v>
      </c>
      <c r="F30" s="15">
        <f t="shared" si="0"/>
        <v>81</v>
      </c>
      <c r="G30" s="15" t="str">
        <f t="shared" si="1"/>
        <v>Complete</v>
      </c>
      <c r="H30" s="15">
        <v>3444</v>
      </c>
      <c r="I30" s="1">
        <f t="shared" si="6"/>
        <v>3444</v>
      </c>
      <c r="J30" s="1">
        <v>1</v>
      </c>
      <c r="K30" s="1">
        <f t="shared" si="3"/>
        <v>3444</v>
      </c>
      <c r="L30" s="1">
        <v>1</v>
      </c>
      <c r="M30" s="1">
        <f t="shared" si="4"/>
        <v>3444</v>
      </c>
      <c r="N30" s="1">
        <v>4114.58</v>
      </c>
      <c r="O30" s="1">
        <f t="shared" si="5"/>
        <v>4114.58</v>
      </c>
    </row>
    <row r="31" spans="1:19" x14ac:dyDescent="0.25">
      <c r="B31" s="1" t="s">
        <v>26</v>
      </c>
      <c r="C31" s="28">
        <v>44421.404861111114</v>
      </c>
      <c r="D31" s="1">
        <v>2.31</v>
      </c>
      <c r="E31" s="28">
        <v>44425.55</v>
      </c>
      <c r="F31" s="15">
        <f t="shared" si="0"/>
        <v>77</v>
      </c>
      <c r="G31" s="15" t="str">
        <f t="shared" si="1"/>
        <v>Complete</v>
      </c>
      <c r="H31" s="1">
        <v>1968</v>
      </c>
      <c r="I31" s="1">
        <f t="shared" si="6"/>
        <v>1968</v>
      </c>
      <c r="J31" s="1">
        <v>1</v>
      </c>
      <c r="K31" s="1">
        <f t="shared" si="3"/>
        <v>1968</v>
      </c>
      <c r="L31" s="1">
        <v>1</v>
      </c>
      <c r="M31" s="1">
        <f t="shared" si="4"/>
        <v>1968</v>
      </c>
      <c r="N31" s="1">
        <v>2268.42</v>
      </c>
      <c r="O31" s="1">
        <f t="shared" si="5"/>
        <v>2268.42</v>
      </c>
    </row>
    <row r="32" spans="1:19" x14ac:dyDescent="0.25">
      <c r="B32" s="1" t="s">
        <v>27</v>
      </c>
      <c r="C32" s="28">
        <v>44425.55</v>
      </c>
      <c r="D32" s="1">
        <v>6</v>
      </c>
      <c r="E32" s="28">
        <v>44433.55</v>
      </c>
      <c r="F32" s="15">
        <f t="shared" si="0"/>
        <v>75</v>
      </c>
      <c r="G32" s="15" t="str">
        <f t="shared" si="1"/>
        <v>Complete</v>
      </c>
      <c r="H32" s="1">
        <v>4920</v>
      </c>
      <c r="I32" s="1">
        <f t="shared" si="6"/>
        <v>4920</v>
      </c>
      <c r="J32" s="1">
        <v>1</v>
      </c>
      <c r="K32" s="1">
        <f t="shared" si="3"/>
        <v>4920</v>
      </c>
      <c r="L32" s="1">
        <v>1</v>
      </c>
      <c r="M32" s="1">
        <f t="shared" si="4"/>
        <v>4920</v>
      </c>
      <c r="N32" s="1">
        <v>5892</v>
      </c>
      <c r="O32" s="1">
        <f t="shared" si="5"/>
        <v>5892</v>
      </c>
      <c r="Q32" s="8"/>
    </row>
    <row r="33" spans="2:17" x14ac:dyDescent="0.25">
      <c r="B33" s="1" t="s">
        <v>28</v>
      </c>
      <c r="C33" s="28">
        <v>44417.341666666667</v>
      </c>
      <c r="D33" s="1">
        <v>17</v>
      </c>
      <c r="E33" s="30">
        <v>44440.341666666667</v>
      </c>
      <c r="F33" s="15">
        <f t="shared" si="0"/>
        <v>81</v>
      </c>
      <c r="G33" s="15" t="str">
        <f t="shared" si="1"/>
        <v>Complete</v>
      </c>
      <c r="H33" s="1">
        <v>11760</v>
      </c>
      <c r="I33" s="1">
        <f t="shared" si="6"/>
        <v>11760</v>
      </c>
      <c r="J33" s="1">
        <v>1</v>
      </c>
      <c r="K33" s="1">
        <f t="shared" si="3"/>
        <v>11760</v>
      </c>
      <c r="L33" s="1">
        <v>1</v>
      </c>
      <c r="M33" s="1">
        <f t="shared" si="4"/>
        <v>11760</v>
      </c>
      <c r="N33" s="1">
        <v>13260</v>
      </c>
      <c r="O33" s="1">
        <f t="shared" si="5"/>
        <v>13260</v>
      </c>
      <c r="Q33" s="8"/>
    </row>
    <row r="34" spans="2:17" x14ac:dyDescent="0.25">
      <c r="B34" s="18" t="s">
        <v>29</v>
      </c>
      <c r="C34" s="28">
        <v>44440.341666666667</v>
      </c>
      <c r="D34" s="18">
        <v>0</v>
      </c>
      <c r="E34" s="28">
        <v>44440.341666666667</v>
      </c>
      <c r="F34" s="20">
        <f t="shared" si="0"/>
        <v>64</v>
      </c>
      <c r="G34" s="20" t="str">
        <f t="shared" si="1"/>
        <v>Complete</v>
      </c>
      <c r="H34" s="18">
        <v>0</v>
      </c>
      <c r="I34" s="18">
        <f t="shared" si="6"/>
        <v>0</v>
      </c>
      <c r="J34" s="18">
        <v>1</v>
      </c>
      <c r="K34" s="18">
        <f t="shared" si="3"/>
        <v>0</v>
      </c>
      <c r="L34" s="18">
        <v>1</v>
      </c>
      <c r="M34" s="18">
        <f t="shared" si="4"/>
        <v>0</v>
      </c>
      <c r="N34" s="21">
        <v>15000</v>
      </c>
      <c r="O34" s="18">
        <f t="shared" si="5"/>
        <v>15000</v>
      </c>
    </row>
    <row r="35" spans="2:17" x14ac:dyDescent="0.25">
      <c r="B35" s="1" t="s">
        <v>57</v>
      </c>
      <c r="C35" s="28">
        <v>44440.341666666667</v>
      </c>
      <c r="D35" s="1">
        <v>4.5</v>
      </c>
      <c r="E35" s="28">
        <v>44446.55</v>
      </c>
      <c r="F35" s="1">
        <f t="shared" si="0"/>
        <v>64</v>
      </c>
      <c r="G35" s="15" t="str">
        <f t="shared" si="1"/>
        <v>Complete</v>
      </c>
      <c r="H35" s="1">
        <v>2800</v>
      </c>
      <c r="I35" s="1">
        <f t="shared" si="6"/>
        <v>2800</v>
      </c>
      <c r="J35" s="1">
        <v>1</v>
      </c>
      <c r="K35" s="1">
        <f t="shared" si="3"/>
        <v>2800</v>
      </c>
      <c r="L35" s="1">
        <v>1</v>
      </c>
      <c r="M35" s="1">
        <f t="shared" si="4"/>
        <v>2800</v>
      </c>
      <c r="N35" s="1">
        <v>3528</v>
      </c>
      <c r="O35" s="1">
        <f t="shared" si="5"/>
        <v>3528</v>
      </c>
    </row>
    <row r="36" spans="2:17" x14ac:dyDescent="0.25">
      <c r="B36" s="1" t="s">
        <v>58</v>
      </c>
      <c r="C36" s="28">
        <v>44446.55</v>
      </c>
      <c r="D36" s="1">
        <v>3.88</v>
      </c>
      <c r="E36" s="28">
        <v>44452.376388888886</v>
      </c>
      <c r="F36" s="1">
        <f t="shared" si="0"/>
        <v>60</v>
      </c>
      <c r="G36" s="15" t="str">
        <f t="shared" si="1"/>
        <v>Complete</v>
      </c>
      <c r="H36" s="1">
        <v>2400</v>
      </c>
      <c r="I36" s="1">
        <f t="shared" si="6"/>
        <v>2400</v>
      </c>
      <c r="J36" s="1">
        <v>1</v>
      </c>
      <c r="K36" s="1">
        <f t="shared" si="3"/>
        <v>2400</v>
      </c>
      <c r="L36" s="1">
        <v>1</v>
      </c>
      <c r="M36" s="1">
        <f t="shared" si="4"/>
        <v>2400</v>
      </c>
      <c r="N36" s="1">
        <v>3041.92</v>
      </c>
      <c r="O36" s="1">
        <f t="shared" si="5"/>
        <v>3041.92</v>
      </c>
      <c r="Q36" s="8"/>
    </row>
    <row r="37" spans="2:17" x14ac:dyDescent="0.25">
      <c r="B37" s="1" t="s">
        <v>59</v>
      </c>
      <c r="C37" s="28">
        <v>44440.341666666667</v>
      </c>
      <c r="D37" s="1">
        <v>11.25</v>
      </c>
      <c r="E37" s="28">
        <v>44455.425000000003</v>
      </c>
      <c r="F37" s="1">
        <f t="shared" si="0"/>
        <v>64</v>
      </c>
      <c r="G37" s="15" t="str">
        <f t="shared" si="1"/>
        <v>Complete</v>
      </c>
      <c r="H37" s="1">
        <v>8856</v>
      </c>
      <c r="I37" s="1">
        <f t="shared" si="6"/>
        <v>8856</v>
      </c>
      <c r="J37" s="1">
        <v>1</v>
      </c>
      <c r="K37" s="1">
        <f t="shared" si="3"/>
        <v>8856</v>
      </c>
      <c r="L37" s="1">
        <v>1</v>
      </c>
      <c r="M37" s="1">
        <f t="shared" si="4"/>
        <v>8856</v>
      </c>
      <c r="N37" s="1">
        <v>11047.5</v>
      </c>
      <c r="O37" s="1">
        <f t="shared" si="5"/>
        <v>11047.5</v>
      </c>
    </row>
    <row r="38" spans="2:17" x14ac:dyDescent="0.25">
      <c r="B38" s="1" t="s">
        <v>60</v>
      </c>
      <c r="C38" s="28">
        <v>44440.341666666667</v>
      </c>
      <c r="D38" s="1">
        <v>14.88</v>
      </c>
      <c r="E38" s="30">
        <v>44460.676388888889</v>
      </c>
      <c r="F38" s="1">
        <f t="shared" si="0"/>
        <v>64</v>
      </c>
      <c r="G38" s="15" t="str">
        <f t="shared" si="1"/>
        <v>Complete</v>
      </c>
      <c r="H38" s="1">
        <v>6000</v>
      </c>
      <c r="I38" s="1">
        <f t="shared" si="6"/>
        <v>6000</v>
      </c>
      <c r="J38" s="1">
        <v>1</v>
      </c>
      <c r="K38" s="1">
        <f t="shared" si="3"/>
        <v>6000</v>
      </c>
      <c r="L38" s="1">
        <v>1</v>
      </c>
      <c r="M38" s="1">
        <f t="shared" si="4"/>
        <v>6000</v>
      </c>
      <c r="N38" s="1">
        <v>8928</v>
      </c>
      <c r="O38" s="1">
        <f t="shared" si="5"/>
        <v>8928</v>
      </c>
    </row>
    <row r="39" spans="2:17" x14ac:dyDescent="0.25">
      <c r="B39" s="1" t="s">
        <v>61</v>
      </c>
      <c r="C39" s="28">
        <v>44440.341666666667</v>
      </c>
      <c r="D39" s="1">
        <v>10.25</v>
      </c>
      <c r="E39" s="28">
        <v>44454.425000000003</v>
      </c>
      <c r="F39" s="1">
        <f t="shared" si="0"/>
        <v>64</v>
      </c>
      <c r="G39" s="15" t="str">
        <f t="shared" si="1"/>
        <v>Complete</v>
      </c>
      <c r="H39" s="1">
        <v>7056</v>
      </c>
      <c r="I39" s="1">
        <f t="shared" si="6"/>
        <v>7056</v>
      </c>
      <c r="J39" s="1">
        <v>1</v>
      </c>
      <c r="K39" s="1">
        <f t="shared" si="3"/>
        <v>7056</v>
      </c>
      <c r="L39" s="1">
        <v>1</v>
      </c>
      <c r="M39" s="1">
        <f t="shared" si="4"/>
        <v>7056</v>
      </c>
      <c r="N39" s="1">
        <v>7995</v>
      </c>
      <c r="O39" s="1">
        <f t="shared" si="5"/>
        <v>7995</v>
      </c>
    </row>
    <row r="40" spans="2:17" x14ac:dyDescent="0.25">
      <c r="B40" s="18" t="s">
        <v>62</v>
      </c>
      <c r="C40" s="30">
        <v>44460.676388888889</v>
      </c>
      <c r="D40" s="18">
        <v>0</v>
      </c>
      <c r="E40" s="30">
        <v>44460.676388888889</v>
      </c>
      <c r="F40" s="20">
        <f t="shared" si="0"/>
        <v>50</v>
      </c>
      <c r="G40" s="20" t="str">
        <f t="shared" si="1"/>
        <v>Complete</v>
      </c>
      <c r="H40" s="18">
        <v>0</v>
      </c>
      <c r="I40" s="18">
        <f t="shared" si="6"/>
        <v>0</v>
      </c>
      <c r="J40" s="18">
        <v>1</v>
      </c>
      <c r="K40" s="18">
        <f t="shared" si="3"/>
        <v>0</v>
      </c>
      <c r="L40" s="18">
        <v>1</v>
      </c>
      <c r="M40" s="18">
        <f t="shared" si="4"/>
        <v>0</v>
      </c>
      <c r="N40" s="21">
        <v>0</v>
      </c>
      <c r="O40" s="18">
        <f t="shared" si="5"/>
        <v>0</v>
      </c>
    </row>
    <row r="41" spans="2:17" x14ac:dyDescent="0.25">
      <c r="B41" s="1" t="s">
        <v>66</v>
      </c>
      <c r="C41" s="28">
        <v>44460.676388888889</v>
      </c>
      <c r="D41" s="1">
        <v>7.5</v>
      </c>
      <c r="E41" s="28">
        <v>44470.468055555553</v>
      </c>
      <c r="F41" s="1">
        <f t="shared" si="0"/>
        <v>50</v>
      </c>
      <c r="G41" s="3" t="str">
        <f t="shared" si="1"/>
        <v>Complete</v>
      </c>
      <c r="H41" s="1">
        <v>3000</v>
      </c>
      <c r="I41" s="1">
        <f t="shared" si="6"/>
        <v>3000</v>
      </c>
      <c r="J41" s="1">
        <v>1</v>
      </c>
      <c r="K41" s="1">
        <f t="shared" si="3"/>
        <v>3000</v>
      </c>
      <c r="L41" s="1">
        <v>1</v>
      </c>
      <c r="M41" s="1">
        <f t="shared" si="4"/>
        <v>3000</v>
      </c>
      <c r="N41" s="1">
        <v>4500</v>
      </c>
      <c r="O41" s="1">
        <f t="shared" si="5"/>
        <v>4500</v>
      </c>
    </row>
    <row r="42" spans="2:17" x14ac:dyDescent="0.25">
      <c r="B42" s="1" t="s">
        <v>67</v>
      </c>
      <c r="C42" s="28">
        <v>44470.468055555553</v>
      </c>
      <c r="D42" s="1">
        <v>17.13</v>
      </c>
      <c r="E42" s="30">
        <v>44495.553472222222</v>
      </c>
      <c r="F42" s="1">
        <f t="shared" si="0"/>
        <v>42</v>
      </c>
      <c r="G42" s="3" t="str">
        <f t="shared" si="1"/>
        <v>Complete</v>
      </c>
      <c r="H42" s="1">
        <v>6608</v>
      </c>
      <c r="I42" s="1">
        <f t="shared" si="6"/>
        <v>6608</v>
      </c>
      <c r="J42" s="1">
        <v>1</v>
      </c>
      <c r="K42" s="1">
        <f t="shared" si="3"/>
        <v>6608</v>
      </c>
      <c r="L42" s="1">
        <v>1</v>
      </c>
      <c r="M42" s="1">
        <f t="shared" si="4"/>
        <v>6608</v>
      </c>
      <c r="N42" s="1">
        <v>9250</v>
      </c>
      <c r="O42" s="1">
        <f t="shared" si="5"/>
        <v>9250</v>
      </c>
    </row>
    <row r="43" spans="2:17" x14ac:dyDescent="0.25">
      <c r="B43" s="1" t="s">
        <v>69</v>
      </c>
      <c r="C43" s="28">
        <v>44460.676388888889</v>
      </c>
      <c r="D43" s="1">
        <v>10.25</v>
      </c>
      <c r="E43" s="28">
        <v>44475.384722222225</v>
      </c>
      <c r="F43" s="1">
        <f t="shared" si="0"/>
        <v>50</v>
      </c>
      <c r="G43" s="3" t="str">
        <f t="shared" si="1"/>
        <v>Complete</v>
      </c>
      <c r="H43" s="1">
        <v>3520</v>
      </c>
      <c r="I43" s="1">
        <f t="shared" si="6"/>
        <v>3520</v>
      </c>
      <c r="J43" s="1">
        <v>1</v>
      </c>
      <c r="K43" s="1">
        <f t="shared" si="3"/>
        <v>3520</v>
      </c>
      <c r="L43" s="1">
        <v>1</v>
      </c>
      <c r="M43" s="1">
        <f t="shared" si="4"/>
        <v>3520</v>
      </c>
      <c r="N43" s="1">
        <v>4530.5</v>
      </c>
      <c r="O43" s="1">
        <f t="shared" si="5"/>
        <v>4530.5</v>
      </c>
    </row>
    <row r="44" spans="2:17" x14ac:dyDescent="0.25">
      <c r="B44" s="1" t="s">
        <v>70</v>
      </c>
      <c r="C44" s="28">
        <v>44460.676388888889</v>
      </c>
      <c r="D44" s="1">
        <v>12.5</v>
      </c>
      <c r="E44" s="28">
        <v>44477.468055555553</v>
      </c>
      <c r="F44" s="1">
        <f t="shared" si="0"/>
        <v>50</v>
      </c>
      <c r="G44" s="3" t="str">
        <f t="shared" si="1"/>
        <v>Complete</v>
      </c>
      <c r="H44" s="1">
        <v>8624</v>
      </c>
      <c r="I44" s="1">
        <f t="shared" si="6"/>
        <v>8624</v>
      </c>
      <c r="J44" s="1">
        <v>1</v>
      </c>
      <c r="K44" s="1">
        <f t="shared" si="3"/>
        <v>8624</v>
      </c>
      <c r="L44" s="1">
        <v>1</v>
      </c>
      <c r="M44" s="1">
        <f t="shared" si="4"/>
        <v>8624</v>
      </c>
      <c r="N44" s="1">
        <v>9750</v>
      </c>
      <c r="O44" s="1">
        <f t="shared" si="5"/>
        <v>9750</v>
      </c>
    </row>
    <row r="45" spans="2:17" x14ac:dyDescent="0.25">
      <c r="B45" s="18" t="s">
        <v>71</v>
      </c>
      <c r="C45" s="30">
        <v>44460.676388888889</v>
      </c>
      <c r="D45" s="18">
        <v>0</v>
      </c>
      <c r="E45" s="30">
        <v>44460.676388888889</v>
      </c>
      <c r="F45" s="20">
        <f t="shared" si="0"/>
        <v>50</v>
      </c>
      <c r="G45" s="20" t="str">
        <f t="shared" si="1"/>
        <v>Complete</v>
      </c>
      <c r="H45" s="18">
        <v>0</v>
      </c>
      <c r="I45" s="18">
        <f t="shared" si="6"/>
        <v>0</v>
      </c>
      <c r="J45" s="18">
        <v>1</v>
      </c>
      <c r="K45" s="18">
        <f t="shared" si="3"/>
        <v>0</v>
      </c>
      <c r="L45" s="18">
        <v>1</v>
      </c>
      <c r="M45" s="18">
        <f t="shared" si="4"/>
        <v>0</v>
      </c>
      <c r="N45" s="21">
        <v>35000</v>
      </c>
      <c r="O45" s="18">
        <f t="shared" si="5"/>
        <v>35000</v>
      </c>
    </row>
    <row r="46" spans="2:17" x14ac:dyDescent="0.25">
      <c r="B46" s="1" t="s">
        <v>72</v>
      </c>
      <c r="C46" s="28">
        <v>44495.553472222222</v>
      </c>
      <c r="D46" s="1">
        <v>10.130000000000001</v>
      </c>
      <c r="E46" s="28">
        <v>44509.59652777778</v>
      </c>
      <c r="F46" s="1">
        <f t="shared" si="0"/>
        <v>25</v>
      </c>
      <c r="G46" s="1" t="str">
        <f t="shared" si="1"/>
        <v>Complete</v>
      </c>
      <c r="H46" s="1">
        <v>4352</v>
      </c>
      <c r="I46" s="1">
        <f t="shared" si="6"/>
        <v>4352</v>
      </c>
      <c r="J46" s="1">
        <v>1</v>
      </c>
      <c r="K46" s="1">
        <f t="shared" si="3"/>
        <v>4352</v>
      </c>
      <c r="L46" s="1">
        <v>1</v>
      </c>
      <c r="M46" s="1">
        <f t="shared" si="4"/>
        <v>4352</v>
      </c>
      <c r="N46" s="1">
        <v>6078</v>
      </c>
      <c r="O46" s="1">
        <f t="shared" si="5"/>
        <v>6078</v>
      </c>
    </row>
    <row r="47" spans="2:17" x14ac:dyDescent="0.25">
      <c r="B47" s="1" t="s">
        <v>73</v>
      </c>
      <c r="C47" s="28">
        <v>44512.428472222222</v>
      </c>
      <c r="D47" s="1">
        <v>3.06</v>
      </c>
      <c r="E47" s="28">
        <v>44516.668055555558</v>
      </c>
      <c r="F47" s="1">
        <f t="shared" si="0"/>
        <v>12</v>
      </c>
      <c r="G47" s="1" t="str">
        <f t="shared" si="1"/>
        <v>Complete</v>
      </c>
      <c r="H47" s="1">
        <v>2200</v>
      </c>
      <c r="I47" s="1">
        <f t="shared" si="6"/>
        <v>2200</v>
      </c>
      <c r="J47" s="1">
        <v>1</v>
      </c>
      <c r="K47" s="1">
        <f t="shared" si="3"/>
        <v>2200</v>
      </c>
      <c r="L47" s="1">
        <v>1</v>
      </c>
      <c r="M47" s="1">
        <f t="shared" si="4"/>
        <v>2200</v>
      </c>
      <c r="N47" s="1">
        <v>3188.5</v>
      </c>
      <c r="O47" s="1">
        <f t="shared" si="5"/>
        <v>3188.5</v>
      </c>
    </row>
    <row r="48" spans="2:17" x14ac:dyDescent="0.25">
      <c r="B48" s="1" t="s">
        <v>68</v>
      </c>
      <c r="C48" s="28">
        <v>44495.553472222222</v>
      </c>
      <c r="D48" s="1">
        <v>12.75</v>
      </c>
      <c r="E48" s="28">
        <v>44512.428472222222</v>
      </c>
      <c r="F48" s="1">
        <f t="shared" si="0"/>
        <v>25</v>
      </c>
      <c r="G48" s="1" t="str">
        <f t="shared" si="1"/>
        <v>Complete</v>
      </c>
      <c r="H48" s="1">
        <v>6000</v>
      </c>
      <c r="I48" s="1">
        <f t="shared" si="6"/>
        <v>6000</v>
      </c>
      <c r="J48" s="1">
        <v>1</v>
      </c>
      <c r="K48" s="1">
        <f t="shared" si="3"/>
        <v>6000</v>
      </c>
      <c r="L48" s="1">
        <v>1</v>
      </c>
      <c r="M48" s="1">
        <f t="shared" si="4"/>
        <v>6000</v>
      </c>
      <c r="N48" s="1">
        <v>5635.52</v>
      </c>
      <c r="O48" s="1">
        <f t="shared" si="5"/>
        <v>5635.52</v>
      </c>
    </row>
    <row r="49" spans="2:19" x14ac:dyDescent="0.25">
      <c r="B49" s="1" t="s">
        <v>74</v>
      </c>
      <c r="C49" s="28">
        <v>44495.553472222222</v>
      </c>
      <c r="D49" s="1">
        <v>17.63</v>
      </c>
      <c r="E49" s="30">
        <v>44519.388194444444</v>
      </c>
      <c r="F49" s="1">
        <f t="shared" si="0"/>
        <v>25</v>
      </c>
      <c r="G49" s="1" t="str">
        <f t="shared" si="1"/>
        <v>Complete</v>
      </c>
      <c r="H49" s="1">
        <v>6000</v>
      </c>
      <c r="I49" s="1">
        <f t="shared" si="6"/>
        <v>6000</v>
      </c>
      <c r="J49" s="1">
        <v>1</v>
      </c>
      <c r="K49" s="1">
        <f t="shared" si="3"/>
        <v>6000</v>
      </c>
      <c r="L49" s="1">
        <v>1</v>
      </c>
      <c r="M49" s="1">
        <f t="shared" si="4"/>
        <v>6000</v>
      </c>
      <c r="N49" s="1">
        <v>7811.1</v>
      </c>
      <c r="O49" s="1">
        <f t="shared" si="5"/>
        <v>7811.1</v>
      </c>
    </row>
    <row r="50" spans="2:19" x14ac:dyDescent="0.25">
      <c r="B50" s="1" t="s">
        <v>75</v>
      </c>
      <c r="C50" s="28">
        <v>44501.333333333336</v>
      </c>
      <c r="D50" s="1">
        <v>3.25</v>
      </c>
      <c r="E50" s="28">
        <v>44504.416666666664</v>
      </c>
      <c r="F50" s="1">
        <f t="shared" si="0"/>
        <v>21</v>
      </c>
      <c r="G50" s="1" t="str">
        <f t="shared" si="1"/>
        <v>Complete</v>
      </c>
      <c r="H50" s="1">
        <v>2352</v>
      </c>
      <c r="I50" s="1">
        <f t="shared" si="6"/>
        <v>2352</v>
      </c>
      <c r="J50" s="1">
        <v>1</v>
      </c>
      <c r="K50" s="1">
        <f t="shared" si="3"/>
        <v>2352</v>
      </c>
      <c r="L50" s="1">
        <v>1</v>
      </c>
      <c r="M50" s="1">
        <f t="shared" si="4"/>
        <v>2352</v>
      </c>
      <c r="N50" s="1">
        <v>2535</v>
      </c>
      <c r="O50" s="1">
        <f t="shared" si="5"/>
        <v>2535</v>
      </c>
    </row>
    <row r="51" spans="2:19" x14ac:dyDescent="0.25">
      <c r="B51" s="1" t="s">
        <v>76</v>
      </c>
      <c r="C51" s="28">
        <v>44495.553472222222</v>
      </c>
      <c r="D51" s="1">
        <v>3.38</v>
      </c>
      <c r="E51" s="28">
        <v>44498.679861111108</v>
      </c>
      <c r="F51" s="1">
        <f t="shared" si="0"/>
        <v>25</v>
      </c>
      <c r="G51" s="1" t="str">
        <f t="shared" si="1"/>
        <v>Complete</v>
      </c>
      <c r="H51" s="1">
        <v>2352</v>
      </c>
      <c r="I51" s="1">
        <f t="shared" si="6"/>
        <v>2352</v>
      </c>
      <c r="J51" s="1">
        <v>1</v>
      </c>
      <c r="K51" s="1">
        <f t="shared" si="3"/>
        <v>2352</v>
      </c>
      <c r="L51" s="1">
        <v>1</v>
      </c>
      <c r="M51" s="1">
        <f t="shared" si="4"/>
        <v>2352</v>
      </c>
      <c r="N51" s="1">
        <v>2636.4</v>
      </c>
      <c r="O51" s="1">
        <f t="shared" si="5"/>
        <v>2636.4</v>
      </c>
    </row>
    <row r="52" spans="2:19" x14ac:dyDescent="0.25">
      <c r="B52" s="18" t="s">
        <v>77</v>
      </c>
      <c r="C52" s="28">
        <v>44519.388194444444</v>
      </c>
      <c r="D52" s="18">
        <v>0</v>
      </c>
      <c r="E52" s="28">
        <v>44519.388194444444</v>
      </c>
      <c r="F52" s="20">
        <f t="shared" si="0"/>
        <v>7</v>
      </c>
      <c r="G52" s="20" t="str">
        <f t="shared" si="1"/>
        <v>Complete</v>
      </c>
      <c r="H52" s="18">
        <v>0</v>
      </c>
      <c r="I52" s="18">
        <f t="shared" si="6"/>
        <v>0</v>
      </c>
      <c r="J52" s="18">
        <v>1</v>
      </c>
      <c r="K52" s="18">
        <f t="shared" si="3"/>
        <v>0</v>
      </c>
      <c r="L52" s="18">
        <v>0</v>
      </c>
      <c r="M52" s="18">
        <f t="shared" si="4"/>
        <v>0</v>
      </c>
      <c r="N52" s="21">
        <v>0</v>
      </c>
      <c r="O52" s="18">
        <f t="shared" si="5"/>
        <v>0</v>
      </c>
    </row>
    <row r="53" spans="2:19" x14ac:dyDescent="0.25">
      <c r="B53" s="1" t="s">
        <v>78</v>
      </c>
      <c r="C53" s="28">
        <v>44519.388194444444</v>
      </c>
      <c r="D53" s="1">
        <v>4.75</v>
      </c>
      <c r="E53" s="28">
        <v>44525.679861111108</v>
      </c>
      <c r="F53" s="1">
        <f t="shared" si="0"/>
        <v>7</v>
      </c>
      <c r="G53" s="1" t="str">
        <f t="shared" si="1"/>
        <v>Complete</v>
      </c>
      <c r="H53" s="1">
        <v>1968</v>
      </c>
      <c r="I53" s="1">
        <f t="shared" si="6"/>
        <v>1968</v>
      </c>
      <c r="J53" s="1">
        <v>1</v>
      </c>
      <c r="K53" s="1">
        <f t="shared" si="3"/>
        <v>1968</v>
      </c>
      <c r="L53" s="1">
        <v>1</v>
      </c>
      <c r="M53" s="1">
        <f t="shared" si="4"/>
        <v>1968</v>
      </c>
      <c r="N53" s="1">
        <v>2565</v>
      </c>
      <c r="O53" s="1">
        <f t="shared" si="5"/>
        <v>2565</v>
      </c>
    </row>
    <row r="54" spans="2:19" x14ac:dyDescent="0.25">
      <c r="B54" s="1" t="s">
        <v>79</v>
      </c>
      <c r="C54" s="28">
        <v>44525.679861111108</v>
      </c>
      <c r="D54" s="1">
        <v>5.13</v>
      </c>
      <c r="E54" s="29">
        <v>44533.348611111112</v>
      </c>
      <c r="F54" s="1">
        <f t="shared" si="0"/>
        <v>3</v>
      </c>
      <c r="G54" s="1" t="str">
        <f t="shared" si="1"/>
        <v>Busy</v>
      </c>
      <c r="H54" s="1">
        <v>1968</v>
      </c>
      <c r="I54" s="1">
        <f t="shared" si="6"/>
        <v>1968</v>
      </c>
      <c r="J54" s="1">
        <v>1</v>
      </c>
      <c r="K54" s="1">
        <f t="shared" si="3"/>
        <v>1968</v>
      </c>
      <c r="L54" s="1">
        <v>0.41</v>
      </c>
      <c r="M54" s="1">
        <f t="shared" si="4"/>
        <v>806.88</v>
      </c>
      <c r="N54" s="1">
        <v>2267.46</v>
      </c>
      <c r="O54" s="1">
        <f t="shared" si="5"/>
        <v>929.65859999999998</v>
      </c>
    </row>
    <row r="55" spans="2:19" x14ac:dyDescent="0.25">
      <c r="B55" s="1" t="s">
        <v>80</v>
      </c>
      <c r="C55" s="28">
        <v>44519.388194444444</v>
      </c>
      <c r="D55" s="1">
        <v>7.38</v>
      </c>
      <c r="E55" s="28">
        <v>44530.556944444441</v>
      </c>
      <c r="F55" s="1">
        <f t="shared" si="0"/>
        <v>7</v>
      </c>
      <c r="G55" s="1" t="str">
        <f t="shared" si="1"/>
        <v>Busy</v>
      </c>
      <c r="H55" s="1">
        <v>3600</v>
      </c>
      <c r="I55" s="1">
        <f t="shared" si="6"/>
        <v>3600</v>
      </c>
      <c r="J55" s="1">
        <v>1</v>
      </c>
      <c r="K55" s="1">
        <f t="shared" si="3"/>
        <v>3600</v>
      </c>
      <c r="L55" s="1">
        <v>0.93</v>
      </c>
      <c r="M55" s="1">
        <f t="shared" si="4"/>
        <v>3348</v>
      </c>
      <c r="N55" s="1">
        <v>4428</v>
      </c>
      <c r="O55" s="1">
        <f t="shared" si="5"/>
        <v>4118.04</v>
      </c>
    </row>
    <row r="56" spans="2:19" x14ac:dyDescent="0.25">
      <c r="B56" s="1" t="s">
        <v>81</v>
      </c>
      <c r="C56" s="28">
        <v>44519.388194444444</v>
      </c>
      <c r="D56" s="1">
        <v>4.63</v>
      </c>
      <c r="E56" s="28">
        <v>44525.640277777777</v>
      </c>
      <c r="F56" s="1">
        <f t="shared" si="0"/>
        <v>7</v>
      </c>
      <c r="G56" s="1" t="str">
        <f t="shared" si="1"/>
        <v>Complete</v>
      </c>
      <c r="H56" s="1">
        <v>3136</v>
      </c>
      <c r="I56" s="1">
        <f t="shared" si="6"/>
        <v>3136</v>
      </c>
      <c r="J56" s="1">
        <v>1</v>
      </c>
      <c r="K56" s="1">
        <f t="shared" si="3"/>
        <v>3136</v>
      </c>
      <c r="L56" s="1">
        <v>1</v>
      </c>
      <c r="M56" s="1">
        <f t="shared" si="4"/>
        <v>3136</v>
      </c>
      <c r="N56" s="1">
        <v>3611.4</v>
      </c>
      <c r="O56" s="1">
        <f t="shared" si="5"/>
        <v>3611.4</v>
      </c>
    </row>
    <row r="57" spans="2:19" x14ac:dyDescent="0.25">
      <c r="B57" s="18" t="s">
        <v>82</v>
      </c>
      <c r="C57" s="28">
        <v>44533.348611111112</v>
      </c>
      <c r="D57" s="18">
        <v>0</v>
      </c>
      <c r="E57" s="28">
        <v>44533.348611111112</v>
      </c>
      <c r="F57" s="31">
        <f t="shared" si="0"/>
        <v>-5</v>
      </c>
      <c r="G57" s="20" t="str">
        <f t="shared" si="1"/>
        <v>Busy</v>
      </c>
      <c r="H57" s="18">
        <v>0</v>
      </c>
      <c r="I57" s="18">
        <f t="shared" si="6"/>
        <v>0</v>
      </c>
      <c r="J57" s="18">
        <v>1</v>
      </c>
      <c r="K57" s="18">
        <f t="shared" si="3"/>
        <v>0</v>
      </c>
      <c r="L57" s="18">
        <v>0</v>
      </c>
      <c r="M57" s="18">
        <f t="shared" si="4"/>
        <v>0</v>
      </c>
      <c r="N57" s="21">
        <v>0</v>
      </c>
      <c r="O57" s="18">
        <f t="shared" si="5"/>
        <v>0</v>
      </c>
    </row>
    <row r="58" spans="2:19" x14ac:dyDescent="0.25">
      <c r="B58" s="1" t="s">
        <v>83</v>
      </c>
      <c r="C58" s="28">
        <v>44533.348611111112</v>
      </c>
      <c r="D58" s="1">
        <v>12.5</v>
      </c>
      <c r="E58" s="28">
        <v>44551.556944444441</v>
      </c>
      <c r="F58" s="31">
        <f t="shared" si="0"/>
        <v>-5</v>
      </c>
      <c r="G58" s="1" t="str">
        <f t="shared" si="1"/>
        <v>Busy</v>
      </c>
      <c r="H58" s="1">
        <v>6000</v>
      </c>
      <c r="I58" s="1">
        <f t="shared" si="6"/>
        <v>6000</v>
      </c>
      <c r="J58" s="1">
        <v>1</v>
      </c>
      <c r="K58" s="1">
        <f t="shared" si="3"/>
        <v>6000</v>
      </c>
      <c r="L58" s="1">
        <v>0</v>
      </c>
      <c r="M58" s="1">
        <f t="shared" si="4"/>
        <v>0</v>
      </c>
      <c r="N58" s="1">
        <v>7500</v>
      </c>
      <c r="O58" s="1">
        <f t="shared" si="5"/>
        <v>0</v>
      </c>
      <c r="Q58" s="8"/>
    </row>
    <row r="59" spans="2:19" x14ac:dyDescent="0.25">
      <c r="B59" s="1" t="s">
        <v>84</v>
      </c>
      <c r="C59" s="28">
        <v>44533.348611111112</v>
      </c>
      <c r="D59" s="1">
        <v>8.25</v>
      </c>
      <c r="E59" s="28">
        <v>44545.431944444441</v>
      </c>
      <c r="F59" s="31">
        <f t="shared" si="0"/>
        <v>-5</v>
      </c>
      <c r="G59" s="1" t="str">
        <f t="shared" si="1"/>
        <v>Busy</v>
      </c>
      <c r="H59" s="1">
        <v>4200</v>
      </c>
      <c r="I59" s="1">
        <f t="shared" si="6"/>
        <v>4200</v>
      </c>
      <c r="J59" s="1">
        <v>1</v>
      </c>
      <c r="K59" s="1">
        <f t="shared" si="3"/>
        <v>4200</v>
      </c>
      <c r="L59" s="1">
        <v>0</v>
      </c>
      <c r="M59" s="1">
        <f t="shared" si="4"/>
        <v>0</v>
      </c>
      <c r="N59" s="1">
        <v>4455</v>
      </c>
      <c r="O59" s="1">
        <f t="shared" si="5"/>
        <v>0</v>
      </c>
      <c r="Q59" s="8"/>
    </row>
    <row r="60" spans="2:19" x14ac:dyDescent="0.25">
      <c r="B60" s="1" t="s">
        <v>85</v>
      </c>
      <c r="C60" s="28">
        <v>44545.431944444441</v>
      </c>
      <c r="D60" s="1">
        <v>3.38</v>
      </c>
      <c r="E60" s="28">
        <v>44550.6</v>
      </c>
      <c r="F60" s="31">
        <f t="shared" si="0"/>
        <v>-13</v>
      </c>
      <c r="G60" s="1" t="str">
        <f t="shared" si="1"/>
        <v>Busy</v>
      </c>
      <c r="H60" s="1">
        <v>3000</v>
      </c>
      <c r="I60" s="1">
        <f t="shared" si="6"/>
        <v>3000</v>
      </c>
      <c r="J60" s="1">
        <v>1</v>
      </c>
      <c r="K60" s="1">
        <f t="shared" si="3"/>
        <v>3000</v>
      </c>
      <c r="L60" s="1">
        <v>0</v>
      </c>
      <c r="M60" s="1">
        <f t="shared" si="4"/>
        <v>0</v>
      </c>
      <c r="N60" s="1">
        <v>2636</v>
      </c>
      <c r="O60" s="1">
        <f t="shared" si="5"/>
        <v>0</v>
      </c>
    </row>
    <row r="61" spans="2:19" x14ac:dyDescent="0.25">
      <c r="B61" s="1" t="s">
        <v>86</v>
      </c>
      <c r="C61" s="28">
        <v>44533.348611111112</v>
      </c>
      <c r="D61" s="1">
        <v>8.25</v>
      </c>
      <c r="E61" s="28">
        <v>44545.431944444441</v>
      </c>
      <c r="F61" s="31">
        <f t="shared" si="0"/>
        <v>-5</v>
      </c>
      <c r="G61" s="1" t="str">
        <f t="shared" si="1"/>
        <v>Busy</v>
      </c>
      <c r="H61" s="1">
        <v>2400</v>
      </c>
      <c r="I61" s="1">
        <f t="shared" si="6"/>
        <v>2400</v>
      </c>
      <c r="J61" s="1">
        <v>1</v>
      </c>
      <c r="K61" s="1">
        <f t="shared" si="3"/>
        <v>2400</v>
      </c>
      <c r="L61" s="1">
        <v>0</v>
      </c>
      <c r="M61" s="1">
        <f t="shared" si="4"/>
        <v>0</v>
      </c>
      <c r="N61" s="1">
        <v>3646.5</v>
      </c>
      <c r="O61" s="1">
        <f t="shared" si="5"/>
        <v>0</v>
      </c>
      <c r="Q61" s="8"/>
    </row>
    <row r="62" spans="2:19" x14ac:dyDescent="0.25">
      <c r="B62" s="1" t="s">
        <v>87</v>
      </c>
      <c r="C62" s="28">
        <v>44533.348611111112</v>
      </c>
      <c r="D62" s="1">
        <v>5.63</v>
      </c>
      <c r="E62" s="28">
        <v>44540.6</v>
      </c>
      <c r="F62" s="31">
        <f t="shared" si="0"/>
        <v>-5</v>
      </c>
      <c r="G62" s="1" t="str">
        <f t="shared" si="1"/>
        <v>Busy</v>
      </c>
      <c r="H62" s="1">
        <v>3920</v>
      </c>
      <c r="I62" s="1">
        <f t="shared" si="6"/>
        <v>3920</v>
      </c>
      <c r="J62" s="1">
        <v>1</v>
      </c>
      <c r="K62" s="1">
        <f t="shared" si="3"/>
        <v>3920</v>
      </c>
      <c r="L62" s="1">
        <v>0</v>
      </c>
      <c r="M62" s="1">
        <f t="shared" si="4"/>
        <v>0</v>
      </c>
      <c r="N62" s="1">
        <v>4391.3999999999996</v>
      </c>
      <c r="O62" s="1">
        <f t="shared" si="5"/>
        <v>0</v>
      </c>
      <c r="Q62" s="8"/>
    </row>
    <row r="63" spans="2:19" x14ac:dyDescent="0.25">
      <c r="B63" s="18" t="s">
        <v>88</v>
      </c>
      <c r="C63" s="28">
        <v>44551.556944444441</v>
      </c>
      <c r="D63" s="18">
        <v>0</v>
      </c>
      <c r="E63" s="28">
        <v>44551.556944444441</v>
      </c>
      <c r="F63" s="20">
        <f t="shared" si="0"/>
        <v>-17</v>
      </c>
      <c r="G63" s="20" t="str">
        <f t="shared" si="1"/>
        <v>Busy</v>
      </c>
      <c r="H63" s="18">
        <v>0</v>
      </c>
      <c r="I63" s="18">
        <f t="shared" si="6"/>
        <v>0</v>
      </c>
      <c r="J63" s="18">
        <v>1</v>
      </c>
      <c r="K63" s="18">
        <f t="shared" si="3"/>
        <v>0</v>
      </c>
      <c r="L63" s="18">
        <v>0</v>
      </c>
      <c r="M63" s="18">
        <f t="shared" si="4"/>
        <v>0</v>
      </c>
      <c r="N63" s="21">
        <v>10000</v>
      </c>
      <c r="O63" s="18">
        <f t="shared" si="5"/>
        <v>0</v>
      </c>
    </row>
    <row r="64" spans="2:19" x14ac:dyDescent="0.25">
      <c r="B64" s="1" t="s">
        <v>89</v>
      </c>
      <c r="C64" s="28">
        <v>44551.556944444441</v>
      </c>
      <c r="D64" s="1">
        <v>6.06</v>
      </c>
      <c r="E64" s="28">
        <v>44559.576388888891</v>
      </c>
      <c r="F64" s="20">
        <f t="shared" si="0"/>
        <v>-17</v>
      </c>
      <c r="G64" s="1" t="str">
        <f t="shared" si="1"/>
        <v>Busy</v>
      </c>
      <c r="H64" s="1">
        <v>6000</v>
      </c>
      <c r="I64" s="1">
        <f t="shared" si="6"/>
        <v>6000</v>
      </c>
      <c r="J64" s="1">
        <v>1</v>
      </c>
      <c r="K64" s="1">
        <f t="shared" si="3"/>
        <v>6000</v>
      </c>
      <c r="L64" s="1">
        <v>0</v>
      </c>
      <c r="M64" s="1">
        <f t="shared" si="4"/>
        <v>0</v>
      </c>
      <c r="N64" s="1">
        <v>6908.4</v>
      </c>
      <c r="O64" s="1">
        <f t="shared" si="5"/>
        <v>0</v>
      </c>
      <c r="Q64" s="8">
        <v>44512</v>
      </c>
      <c r="R64" s="1">
        <f>NETWORKDAYS(Q64,$D$3)</f>
        <v>12</v>
      </c>
      <c r="S64" s="1">
        <v>10</v>
      </c>
    </row>
    <row r="65" spans="2:19" x14ac:dyDescent="0.25">
      <c r="B65" s="1" t="s">
        <v>90</v>
      </c>
      <c r="C65" s="28">
        <v>44551.556944444441</v>
      </c>
      <c r="D65" s="1">
        <v>11.13</v>
      </c>
      <c r="E65" s="28">
        <v>44566.6</v>
      </c>
      <c r="F65" s="20">
        <f t="shared" si="0"/>
        <v>-17</v>
      </c>
      <c r="G65" s="1" t="str">
        <f t="shared" si="1"/>
        <v>Busy</v>
      </c>
      <c r="H65" s="1">
        <v>3400</v>
      </c>
      <c r="I65" s="1">
        <f t="shared" si="6"/>
        <v>3400</v>
      </c>
      <c r="J65" s="1">
        <v>1</v>
      </c>
      <c r="K65" s="1">
        <f t="shared" si="3"/>
        <v>3400</v>
      </c>
      <c r="L65" s="1">
        <v>0</v>
      </c>
      <c r="M65" s="1">
        <f t="shared" si="4"/>
        <v>0</v>
      </c>
      <c r="N65" s="1">
        <v>4919.46</v>
      </c>
      <c r="O65" s="1">
        <f t="shared" si="5"/>
        <v>0</v>
      </c>
      <c r="Q65" s="8">
        <v>44512</v>
      </c>
      <c r="R65" s="1">
        <f>NETWORKDAYS(Q65,$D$3)</f>
        <v>12</v>
      </c>
      <c r="S65" s="1">
        <v>8.5</v>
      </c>
    </row>
    <row r="66" spans="2:19" x14ac:dyDescent="0.25">
      <c r="B66" s="1" t="s">
        <v>91</v>
      </c>
      <c r="C66" s="28">
        <v>44566.6</v>
      </c>
      <c r="D66" s="1">
        <v>3.31</v>
      </c>
      <c r="E66" s="28">
        <v>44571.703472222223</v>
      </c>
      <c r="F66" s="20">
        <f t="shared" si="0"/>
        <v>-28</v>
      </c>
      <c r="G66" s="1" t="str">
        <f t="shared" si="1"/>
        <v>Busy</v>
      </c>
      <c r="H66" s="1">
        <v>2000</v>
      </c>
      <c r="I66" s="1">
        <f t="shared" si="6"/>
        <v>1200</v>
      </c>
      <c r="J66" s="1">
        <f>ROUND(R66/S66,4)</f>
        <v>0.6</v>
      </c>
      <c r="K66" s="1">
        <f t="shared" si="3"/>
        <v>720</v>
      </c>
      <c r="L66" s="1">
        <v>0</v>
      </c>
      <c r="M66" s="1">
        <f t="shared" si="4"/>
        <v>0</v>
      </c>
      <c r="N66" s="1">
        <v>3250.42</v>
      </c>
      <c r="O66" s="1">
        <f t="shared" si="5"/>
        <v>0</v>
      </c>
      <c r="Q66" s="8">
        <v>44525</v>
      </c>
      <c r="R66" s="1">
        <f>NETWORKDAYS(Q66,$D$3)</f>
        <v>3</v>
      </c>
      <c r="S66" s="1">
        <v>5</v>
      </c>
    </row>
    <row r="67" spans="2:19" x14ac:dyDescent="0.25">
      <c r="B67" s="1" t="s">
        <v>92</v>
      </c>
      <c r="C67" s="28">
        <v>44571.703472222223</v>
      </c>
      <c r="D67" s="1">
        <v>5.13</v>
      </c>
      <c r="E67" s="28">
        <v>44579.371527777781</v>
      </c>
      <c r="F67" s="20">
        <f t="shared" si="0"/>
        <v>-31</v>
      </c>
      <c r="G67" s="1" t="str">
        <f t="shared" si="1"/>
        <v>Busy</v>
      </c>
      <c r="H67" s="1">
        <v>3200</v>
      </c>
      <c r="I67" s="1">
        <f t="shared" si="6"/>
        <v>0</v>
      </c>
      <c r="J67" s="1">
        <v>0</v>
      </c>
      <c r="K67" s="1">
        <f t="shared" si="3"/>
        <v>0</v>
      </c>
      <c r="L67" s="1">
        <v>0</v>
      </c>
      <c r="M67" s="1">
        <f t="shared" si="4"/>
        <v>0</v>
      </c>
      <c r="N67" s="1">
        <v>5037.66</v>
      </c>
      <c r="O67" s="1">
        <f t="shared" si="5"/>
        <v>0</v>
      </c>
      <c r="Q67" s="8"/>
    </row>
    <row r="68" spans="2:19" x14ac:dyDescent="0.25">
      <c r="B68" s="1" t="s">
        <v>93</v>
      </c>
      <c r="C68" s="28">
        <v>44551.556944444441</v>
      </c>
      <c r="D68" s="1">
        <v>14.75</v>
      </c>
      <c r="E68" s="28">
        <v>44572.431944444441</v>
      </c>
      <c r="F68" s="20">
        <f t="shared" si="0"/>
        <v>-17</v>
      </c>
      <c r="G68" s="1" t="str">
        <f t="shared" si="1"/>
        <v>Busy</v>
      </c>
      <c r="H68" s="1">
        <v>5720</v>
      </c>
      <c r="I68" s="1">
        <f t="shared" si="6"/>
        <v>5280.1320000000005</v>
      </c>
      <c r="J68" s="1">
        <f>ROUND(R68/S68,4)</f>
        <v>0.92310000000000003</v>
      </c>
      <c r="K68" s="1">
        <f t="shared" si="3"/>
        <v>4874.0898492000006</v>
      </c>
      <c r="L68" s="1">
        <v>0</v>
      </c>
      <c r="M68" s="1">
        <f t="shared" si="4"/>
        <v>0</v>
      </c>
      <c r="N68" s="1">
        <v>11505</v>
      </c>
      <c r="O68" s="1">
        <f t="shared" si="5"/>
        <v>0</v>
      </c>
      <c r="Q68" s="8">
        <v>44512</v>
      </c>
      <c r="R68" s="1">
        <f>NETWORKDAYS(Q68,$D$3)</f>
        <v>12</v>
      </c>
      <c r="S68" s="1">
        <v>13</v>
      </c>
    </row>
    <row r="69" spans="2:19" x14ac:dyDescent="0.25">
      <c r="B69" s="18" t="s">
        <v>94</v>
      </c>
      <c r="C69" s="28">
        <v>44579.371527777781</v>
      </c>
      <c r="D69" s="18">
        <v>0</v>
      </c>
      <c r="E69" s="28">
        <v>44579.371527777781</v>
      </c>
      <c r="F69" s="31">
        <f t="shared" si="0"/>
        <v>-37</v>
      </c>
      <c r="G69" s="20" t="str">
        <f t="shared" si="1"/>
        <v>Busy</v>
      </c>
      <c r="H69" s="18">
        <v>0</v>
      </c>
      <c r="I69" s="18">
        <f t="shared" si="6"/>
        <v>0</v>
      </c>
      <c r="J69" s="18">
        <v>0</v>
      </c>
      <c r="K69" s="18">
        <f t="shared" si="3"/>
        <v>0</v>
      </c>
      <c r="L69" s="18">
        <v>0</v>
      </c>
      <c r="M69" s="18">
        <f t="shared" si="4"/>
        <v>0</v>
      </c>
      <c r="N69" s="21">
        <v>0</v>
      </c>
      <c r="O69" s="18">
        <f t="shared" si="5"/>
        <v>0</v>
      </c>
    </row>
    <row r="71" spans="2:19" x14ac:dyDescent="0.25">
      <c r="B71" s="22" t="s">
        <v>48</v>
      </c>
      <c r="C71" s="22"/>
      <c r="D71" s="22"/>
      <c r="E71" s="23"/>
      <c r="F71" s="23"/>
      <c r="G71" s="23"/>
      <c r="H71" s="22"/>
      <c r="I71" s="22">
        <f>SUM(I7:I69)</f>
        <v>280120.13199999998</v>
      </c>
      <c r="J71" s="22"/>
      <c r="K71" s="22">
        <f>SUM(K7:K69)</f>
        <v>279234.08984919998</v>
      </c>
      <c r="L71" s="22"/>
      <c r="M71" s="22">
        <f>SUM(M7:M69)</f>
        <v>243306.88</v>
      </c>
      <c r="N71" s="22"/>
      <c r="O71" s="22">
        <f>SUM(O7:O69)</f>
        <v>307446.6786000001</v>
      </c>
    </row>
    <row r="74" spans="2:19" x14ac:dyDescent="0.25">
      <c r="B74" s="10" t="s">
        <v>49</v>
      </c>
      <c r="C74" s="1">
        <f>ROUND(M71/O71,4)</f>
        <v>0.79139999999999999</v>
      </c>
    </row>
    <row r="75" spans="2:19" x14ac:dyDescent="0.25">
      <c r="B75" s="10" t="s">
        <v>50</v>
      </c>
      <c r="C75" s="1">
        <f>ROUND(M71/K71,4)</f>
        <v>0.87129999999999996</v>
      </c>
    </row>
    <row r="76" spans="2:19" x14ac:dyDescent="0.25">
      <c r="B76" s="10" t="s">
        <v>51</v>
      </c>
      <c r="C76" s="1">
        <f>ROUND((I71-M71)/C74,4)</f>
        <v>46516.618699999999</v>
      </c>
    </row>
    <row r="77" spans="2:19" x14ac:dyDescent="0.25">
      <c r="B77" s="10" t="s">
        <v>52</v>
      </c>
      <c r="C77" s="1">
        <f>O71+C76</f>
        <v>353963.29730000009</v>
      </c>
    </row>
  </sheetData>
  <conditionalFormatting sqref="F72:G1048576 F70:G70 F5:G5 F1:G1">
    <cfRule type="top10" dxfId="72" priority="44" rank="1"/>
  </conditionalFormatting>
  <conditionalFormatting sqref="F1 F6 F70 F72:F1048576">
    <cfRule type="cellIs" dxfId="71" priority="43" operator="lessThan">
      <formula>0</formula>
    </cfRule>
  </conditionalFormatting>
  <conditionalFormatting sqref="F7:F16">
    <cfRule type="cellIs" dxfId="70" priority="42" operator="lessThan">
      <formula>0</formula>
    </cfRule>
  </conditionalFormatting>
  <conditionalFormatting sqref="F18">
    <cfRule type="cellIs" dxfId="69" priority="41" operator="lessThan">
      <formula>0</formula>
    </cfRule>
  </conditionalFormatting>
  <conditionalFormatting sqref="F24">
    <cfRule type="cellIs" dxfId="68" priority="40" operator="lessThan">
      <formula>0</formula>
    </cfRule>
  </conditionalFormatting>
  <conditionalFormatting sqref="G41:G44">
    <cfRule type="top10" dxfId="67" priority="45" rank="1"/>
  </conditionalFormatting>
  <conditionalFormatting sqref="F25">
    <cfRule type="cellIs" dxfId="66" priority="39" operator="lessThan">
      <formula>0</formula>
    </cfRule>
  </conditionalFormatting>
  <conditionalFormatting sqref="F26">
    <cfRule type="cellIs" dxfId="65" priority="38" operator="lessThan">
      <formula>0</formula>
    </cfRule>
  </conditionalFormatting>
  <conditionalFormatting sqref="F27">
    <cfRule type="cellIs" dxfId="64" priority="37" operator="lessThan">
      <formula>0</formula>
    </cfRule>
  </conditionalFormatting>
  <conditionalFormatting sqref="F28">
    <cfRule type="cellIs" dxfId="63" priority="36" operator="lessThan">
      <formula>0</formula>
    </cfRule>
  </conditionalFormatting>
  <conditionalFormatting sqref="F19:F23">
    <cfRule type="cellIs" dxfId="62" priority="35" operator="lessThan">
      <formula>0</formula>
    </cfRule>
  </conditionalFormatting>
  <conditionalFormatting sqref="F29">
    <cfRule type="cellIs" dxfId="61" priority="34" operator="lessThan">
      <formula>0</formula>
    </cfRule>
  </conditionalFormatting>
  <conditionalFormatting sqref="F30">
    <cfRule type="cellIs" dxfId="60" priority="33" operator="lessThan">
      <formula>0</formula>
    </cfRule>
  </conditionalFormatting>
  <conditionalFormatting sqref="F31">
    <cfRule type="cellIs" dxfId="59" priority="32" operator="lessThan">
      <formula>0</formula>
    </cfRule>
  </conditionalFormatting>
  <conditionalFormatting sqref="F32">
    <cfRule type="cellIs" dxfId="58" priority="31" operator="lessThan">
      <formula>0</formula>
    </cfRule>
  </conditionalFormatting>
  <conditionalFormatting sqref="F33">
    <cfRule type="cellIs" dxfId="57" priority="30" operator="lessThan">
      <formula>0</formula>
    </cfRule>
  </conditionalFormatting>
  <conditionalFormatting sqref="F34">
    <cfRule type="cellIs" dxfId="56" priority="29" operator="lessThan">
      <formula>0</formula>
    </cfRule>
  </conditionalFormatting>
  <conditionalFormatting sqref="F40">
    <cfRule type="cellIs" dxfId="55" priority="28" operator="lessThan">
      <formula>0</formula>
    </cfRule>
  </conditionalFormatting>
  <conditionalFormatting sqref="F45">
    <cfRule type="cellIs" dxfId="54" priority="27" operator="lessThan">
      <formula>0</formula>
    </cfRule>
  </conditionalFormatting>
  <conditionalFormatting sqref="F52">
    <cfRule type="cellIs" dxfId="53" priority="26" operator="lessThan">
      <formula>0</formula>
    </cfRule>
  </conditionalFormatting>
  <conditionalFormatting sqref="F71">
    <cfRule type="cellIs" dxfId="52" priority="18" operator="lessThan">
      <formula>0</formula>
    </cfRule>
  </conditionalFormatting>
  <conditionalFormatting sqref="F71:G71">
    <cfRule type="top10" dxfId="51" priority="19" rank="1"/>
  </conditionalFormatting>
  <conditionalFormatting sqref="F57">
    <cfRule type="cellIs" dxfId="50" priority="13" operator="lessThan">
      <formula>0</formula>
    </cfRule>
  </conditionalFormatting>
  <conditionalFormatting sqref="F58">
    <cfRule type="cellIs" dxfId="49" priority="12" operator="lessThan">
      <formula>0</formula>
    </cfRule>
  </conditionalFormatting>
  <conditionalFormatting sqref="F59">
    <cfRule type="cellIs" dxfId="48" priority="11" operator="lessThan">
      <formula>0</formula>
    </cfRule>
  </conditionalFormatting>
  <conditionalFormatting sqref="F60">
    <cfRule type="cellIs" dxfId="47" priority="10" operator="lessThan">
      <formula>0</formula>
    </cfRule>
  </conditionalFormatting>
  <conditionalFormatting sqref="F61">
    <cfRule type="cellIs" dxfId="46" priority="9" operator="lessThan">
      <formula>0</formula>
    </cfRule>
  </conditionalFormatting>
  <conditionalFormatting sqref="F62">
    <cfRule type="cellIs" dxfId="45" priority="8" operator="lessThan">
      <formula>0</formula>
    </cfRule>
  </conditionalFormatting>
  <conditionalFormatting sqref="F63">
    <cfRule type="cellIs" dxfId="44" priority="7" operator="lessThan">
      <formula>0</formula>
    </cfRule>
  </conditionalFormatting>
  <conditionalFormatting sqref="F64">
    <cfRule type="cellIs" dxfId="43" priority="6" operator="lessThan">
      <formula>0</formula>
    </cfRule>
  </conditionalFormatting>
  <conditionalFormatting sqref="F65">
    <cfRule type="cellIs" dxfId="42" priority="5" operator="lessThan">
      <formula>0</formula>
    </cfRule>
  </conditionalFormatting>
  <conditionalFormatting sqref="F66">
    <cfRule type="cellIs" dxfId="41" priority="4" operator="lessThan">
      <formula>0</formula>
    </cfRule>
  </conditionalFormatting>
  <conditionalFormatting sqref="F67">
    <cfRule type="cellIs" dxfId="40" priority="3" operator="lessThan">
      <formula>0</formula>
    </cfRule>
  </conditionalFormatting>
  <conditionalFormatting sqref="F68">
    <cfRule type="cellIs" dxfId="39" priority="2" operator="lessThan">
      <formula>0</formula>
    </cfRule>
  </conditionalFormatting>
  <conditionalFormatting sqref="F69">
    <cfRule type="cellIs" dxfId="38" priority="1" operator="lessThan">
      <formula>0</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5A411-E67B-42F0-8AD6-E820C26AEDF2}">
  <dimension ref="A1:S84"/>
  <sheetViews>
    <sheetView tabSelected="1" workbookViewId="0">
      <selection activeCell="D70" sqref="D70"/>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3.5703125" style="1" customWidth="1"/>
    <col min="12" max="12" width="15.42578125" style="1" customWidth="1"/>
    <col min="13" max="13" width="12.42578125" style="1" customWidth="1"/>
    <col min="14" max="14" width="12.5703125" style="1" customWidth="1"/>
    <col min="15" max="16" width="15.7109375" style="1" customWidth="1"/>
    <col min="17" max="17" width="18" style="1" customWidth="1"/>
    <col min="18" max="18" width="20.28515625" style="1" customWidth="1"/>
    <col min="19" max="19" width="16.28515625" style="1" customWidth="1"/>
    <col min="20" max="16384" width="9.140625" style="1"/>
  </cols>
  <sheetData>
    <row r="1" spans="1:19" x14ac:dyDescent="0.25">
      <c r="A1" s="3"/>
      <c r="B1" s="3"/>
      <c r="C1" s="5"/>
      <c r="D1" s="5"/>
      <c r="E1" s="1"/>
      <c r="F1" s="1"/>
      <c r="G1" s="1"/>
    </row>
    <row r="2" spans="1:19" x14ac:dyDescent="0.25">
      <c r="A2" s="3"/>
      <c r="B2" s="7" t="s">
        <v>65</v>
      </c>
      <c r="C2" s="5"/>
      <c r="D2" s="2" t="s">
        <v>30</v>
      </c>
      <c r="E2" s="25"/>
      <c r="F2" s="25"/>
      <c r="G2" s="25"/>
      <c r="H2" s="25"/>
      <c r="J2" s="4"/>
      <c r="K2" s="14"/>
      <c r="L2" s="14"/>
      <c r="M2" s="14"/>
      <c r="R2" s="14"/>
      <c r="S2" s="14"/>
    </row>
    <row r="3" spans="1:19" x14ac:dyDescent="0.25">
      <c r="C3" s="3"/>
      <c r="D3" s="8">
        <f>WORKDAY(E58,-4)</f>
        <v>44545</v>
      </c>
      <c r="E3" s="26"/>
      <c r="F3" s="26"/>
      <c r="G3" s="26"/>
      <c r="H3" s="26"/>
      <c r="J3" s="4"/>
      <c r="K3" s="4"/>
      <c r="L3" s="4"/>
      <c r="M3" s="4"/>
      <c r="N3" s="4"/>
    </row>
    <row r="4" spans="1:19" x14ac:dyDescent="0.25">
      <c r="E4" s="1"/>
      <c r="F4" s="1"/>
      <c r="G4" s="1"/>
    </row>
    <row r="5" spans="1:19" ht="30" x14ac:dyDescent="0.25">
      <c r="B5" s="2" t="s">
        <v>2</v>
      </c>
      <c r="C5" s="2" t="s">
        <v>32</v>
      </c>
      <c r="D5" s="2" t="s">
        <v>33</v>
      </c>
      <c r="E5" s="13" t="s">
        <v>35</v>
      </c>
      <c r="F5" s="12" t="s">
        <v>36</v>
      </c>
      <c r="G5" s="12" t="s">
        <v>37</v>
      </c>
      <c r="H5" s="2" t="s">
        <v>38</v>
      </c>
      <c r="I5" s="11" t="s">
        <v>39</v>
      </c>
      <c r="J5" s="9" t="s">
        <v>40</v>
      </c>
      <c r="K5" s="2" t="s">
        <v>41</v>
      </c>
      <c r="L5" s="11" t="s">
        <v>42</v>
      </c>
      <c r="M5" s="2" t="s">
        <v>43</v>
      </c>
      <c r="N5" s="2" t="s">
        <v>44</v>
      </c>
      <c r="O5" s="11" t="s">
        <v>45</v>
      </c>
      <c r="Q5" s="16" t="s">
        <v>46</v>
      </c>
      <c r="R5" s="16" t="s">
        <v>36</v>
      </c>
      <c r="S5" s="9" t="s">
        <v>47</v>
      </c>
    </row>
    <row r="6" spans="1:19" x14ac:dyDescent="0.25">
      <c r="C6" s="3"/>
      <c r="F6" s="15"/>
      <c r="G6" s="24"/>
      <c r="H6" s="14"/>
      <c r="I6" s="14"/>
      <c r="J6" s="14"/>
      <c r="K6" s="14"/>
      <c r="L6" s="14"/>
      <c r="M6" s="14"/>
      <c r="N6" s="17"/>
      <c r="O6" s="14"/>
      <c r="Q6" s="8"/>
    </row>
    <row r="7" spans="1:19" x14ac:dyDescent="0.25">
      <c r="B7" s="1" t="s">
        <v>3</v>
      </c>
      <c r="C7" s="28">
        <v>44286.375</v>
      </c>
      <c r="D7" s="1">
        <v>6.69</v>
      </c>
      <c r="E7" s="28">
        <v>44294.646527777775</v>
      </c>
      <c r="F7" s="15">
        <f t="shared" ref="F7:F75" si="0">NETWORKDAYS(C7,$D$3)</f>
        <v>186</v>
      </c>
      <c r="G7" s="15" t="str">
        <f t="shared" ref="G7:G75" si="1">IF(F7&gt;D7,"Complete","Busy")</f>
        <v>Complete</v>
      </c>
      <c r="H7" s="1">
        <v>7728</v>
      </c>
      <c r="I7" s="1">
        <f t="shared" ref="I7:I12" si="2">J7*H7</f>
        <v>7728</v>
      </c>
      <c r="J7" s="1">
        <v>1</v>
      </c>
      <c r="K7" s="1">
        <f>I7*J7</f>
        <v>7728</v>
      </c>
      <c r="L7" s="1">
        <v>1</v>
      </c>
      <c r="M7" s="1">
        <f>I7*L7</f>
        <v>7728</v>
      </c>
      <c r="N7" s="17">
        <v>8563.2000000000007</v>
      </c>
      <c r="O7" s="1">
        <f>N7*L7</f>
        <v>8563.2000000000007</v>
      </c>
      <c r="Q7" s="8"/>
    </row>
    <row r="8" spans="1:19" x14ac:dyDescent="0.25">
      <c r="B8" s="1" t="s">
        <v>4</v>
      </c>
      <c r="C8" s="28">
        <v>44294.646527777775</v>
      </c>
      <c r="D8" s="1">
        <v>8.06</v>
      </c>
      <c r="E8" s="28">
        <v>44306.666666666664</v>
      </c>
      <c r="F8" s="15">
        <f t="shared" si="0"/>
        <v>180</v>
      </c>
      <c r="G8" s="15" t="str">
        <f t="shared" si="1"/>
        <v>Complete</v>
      </c>
      <c r="H8" s="1">
        <v>9016</v>
      </c>
      <c r="I8" s="1">
        <f t="shared" si="2"/>
        <v>9016</v>
      </c>
      <c r="J8" s="1">
        <v>1</v>
      </c>
      <c r="K8" s="1">
        <f t="shared" ref="K8:K75" si="3">I8*J8</f>
        <v>9016</v>
      </c>
      <c r="L8" s="1">
        <v>1</v>
      </c>
      <c r="M8" s="1">
        <f t="shared" ref="M8:M75" si="4">I8*L8</f>
        <v>9016</v>
      </c>
      <c r="N8" s="17">
        <v>10316.799999999999</v>
      </c>
      <c r="O8" s="1">
        <f t="shared" ref="O8:O69" si="5">N8*L8</f>
        <v>10316.799999999999</v>
      </c>
    </row>
    <row r="9" spans="1:19" x14ac:dyDescent="0.25">
      <c r="B9" s="1" t="s">
        <v>5</v>
      </c>
      <c r="C9" s="28">
        <v>44306.666666666664</v>
      </c>
      <c r="D9" s="1">
        <v>12.13</v>
      </c>
      <c r="E9" s="28">
        <v>44323.334722222222</v>
      </c>
      <c r="F9" s="15">
        <f t="shared" si="0"/>
        <v>172</v>
      </c>
      <c r="G9" s="15" t="str">
        <f t="shared" si="1"/>
        <v>Complete</v>
      </c>
      <c r="H9" s="1">
        <v>13524</v>
      </c>
      <c r="I9" s="1">
        <f t="shared" si="2"/>
        <v>13524</v>
      </c>
      <c r="J9" s="1">
        <v>1</v>
      </c>
      <c r="K9" s="1">
        <f t="shared" si="3"/>
        <v>13524</v>
      </c>
      <c r="L9" s="1">
        <v>1</v>
      </c>
      <c r="M9" s="1">
        <f t="shared" si="4"/>
        <v>13524</v>
      </c>
      <c r="N9" s="17">
        <v>14240</v>
      </c>
      <c r="O9" s="1">
        <f t="shared" si="5"/>
        <v>14240</v>
      </c>
    </row>
    <row r="10" spans="1:19" x14ac:dyDescent="0.25">
      <c r="B10" s="1" t="s">
        <v>6</v>
      </c>
      <c r="C10" s="28">
        <v>44323.334722222222</v>
      </c>
      <c r="D10" s="1">
        <v>2.38</v>
      </c>
      <c r="E10" s="28">
        <v>44327.461805555555</v>
      </c>
      <c r="F10" s="15">
        <f t="shared" si="0"/>
        <v>159</v>
      </c>
      <c r="G10" s="15" t="str">
        <f t="shared" si="1"/>
        <v>Complete</v>
      </c>
      <c r="H10" s="1">
        <v>2576</v>
      </c>
      <c r="I10" s="1">
        <f t="shared" si="2"/>
        <v>2576</v>
      </c>
      <c r="J10" s="1">
        <v>1</v>
      </c>
      <c r="K10" s="1">
        <f t="shared" si="3"/>
        <v>2576</v>
      </c>
      <c r="L10" s="1">
        <v>1</v>
      </c>
      <c r="M10" s="1">
        <f t="shared" si="4"/>
        <v>2576</v>
      </c>
      <c r="N10" s="17">
        <v>4973</v>
      </c>
      <c r="O10" s="1">
        <f t="shared" si="5"/>
        <v>4973</v>
      </c>
    </row>
    <row r="11" spans="1:19" x14ac:dyDescent="0.25">
      <c r="B11" s="1" t="s">
        <v>7</v>
      </c>
      <c r="C11" s="28">
        <v>44286.375</v>
      </c>
      <c r="D11" s="1">
        <v>18.059999999999999</v>
      </c>
      <c r="E11" s="28">
        <v>44312.395138888889</v>
      </c>
      <c r="F11" s="15">
        <f t="shared" si="0"/>
        <v>186</v>
      </c>
      <c r="G11" s="15" t="str">
        <f t="shared" si="1"/>
        <v>Complete</v>
      </c>
      <c r="H11" s="1">
        <v>12300</v>
      </c>
      <c r="I11" s="1">
        <f t="shared" si="2"/>
        <v>12300</v>
      </c>
      <c r="J11" s="1">
        <v>1</v>
      </c>
      <c r="K11" s="1">
        <f t="shared" si="3"/>
        <v>12300</v>
      </c>
      <c r="L11" s="1">
        <v>1</v>
      </c>
      <c r="M11" s="1">
        <f t="shared" si="4"/>
        <v>12300</v>
      </c>
      <c r="N11" s="17">
        <v>17734.919999999998</v>
      </c>
      <c r="O11" s="1">
        <f t="shared" si="5"/>
        <v>17734.919999999998</v>
      </c>
    </row>
    <row r="12" spans="1:19" x14ac:dyDescent="0.25">
      <c r="B12" s="18" t="s">
        <v>8</v>
      </c>
      <c r="C12" s="28">
        <v>44327.461805555555</v>
      </c>
      <c r="D12" s="18">
        <v>0</v>
      </c>
      <c r="E12" s="28">
        <v>44327.461805555555</v>
      </c>
      <c r="F12" s="20">
        <f t="shared" si="0"/>
        <v>157</v>
      </c>
      <c r="G12" s="20" t="str">
        <f t="shared" si="1"/>
        <v>Complete</v>
      </c>
      <c r="H12" s="18">
        <v>0</v>
      </c>
      <c r="I12" s="18">
        <f t="shared" si="2"/>
        <v>0</v>
      </c>
      <c r="J12" s="18">
        <v>1</v>
      </c>
      <c r="K12" s="18">
        <f t="shared" si="3"/>
        <v>0</v>
      </c>
      <c r="L12" s="18">
        <v>1</v>
      </c>
      <c r="M12" s="18">
        <f t="shared" si="4"/>
        <v>0</v>
      </c>
      <c r="N12" s="21">
        <v>0</v>
      </c>
      <c r="O12" s="18">
        <f t="shared" si="5"/>
        <v>0</v>
      </c>
    </row>
    <row r="13" spans="1:19" x14ac:dyDescent="0.25">
      <c r="B13" s="1" t="s">
        <v>9</v>
      </c>
      <c r="C13" s="28">
        <v>44327.461805555555</v>
      </c>
      <c r="D13" s="1">
        <v>3.88</v>
      </c>
      <c r="E13" s="28">
        <v>44333.421527777777</v>
      </c>
      <c r="F13" s="15">
        <f t="shared" si="0"/>
        <v>157</v>
      </c>
      <c r="G13" s="15" t="str">
        <f t="shared" si="1"/>
        <v>Complete</v>
      </c>
      <c r="H13" s="1">
        <v>2352</v>
      </c>
      <c r="I13" s="1">
        <f>J13*H13</f>
        <v>2352</v>
      </c>
      <c r="J13" s="1">
        <v>1</v>
      </c>
      <c r="K13" s="1">
        <f t="shared" si="3"/>
        <v>2352</v>
      </c>
      <c r="L13" s="1">
        <v>1</v>
      </c>
      <c r="M13" s="1">
        <f t="shared" si="4"/>
        <v>2352</v>
      </c>
      <c r="N13" s="17">
        <v>3585.12</v>
      </c>
      <c r="O13" s="1">
        <f t="shared" si="5"/>
        <v>3585.12</v>
      </c>
    </row>
    <row r="14" spans="1:19" x14ac:dyDescent="0.25">
      <c r="B14" s="1" t="s">
        <v>10</v>
      </c>
      <c r="C14" s="28">
        <v>44333.421527777777</v>
      </c>
      <c r="D14" s="1">
        <v>13.75</v>
      </c>
      <c r="E14" s="30">
        <v>44351.338194444441</v>
      </c>
      <c r="F14" s="15">
        <f t="shared" si="0"/>
        <v>153</v>
      </c>
      <c r="G14" s="15" t="str">
        <f t="shared" si="1"/>
        <v>Complete</v>
      </c>
      <c r="H14" s="1">
        <v>8624</v>
      </c>
      <c r="I14" s="1">
        <f>J14*H14</f>
        <v>8624</v>
      </c>
      <c r="J14" s="1">
        <v>1</v>
      </c>
      <c r="K14" s="1">
        <f t="shared" si="3"/>
        <v>8624</v>
      </c>
      <c r="L14" s="1">
        <v>1</v>
      </c>
      <c r="M14" s="1">
        <f t="shared" si="4"/>
        <v>8624</v>
      </c>
      <c r="N14" s="17">
        <v>12705</v>
      </c>
      <c r="O14" s="1">
        <f t="shared" si="5"/>
        <v>12705</v>
      </c>
    </row>
    <row r="15" spans="1:19" x14ac:dyDescent="0.25">
      <c r="B15" s="1" t="s">
        <v>11</v>
      </c>
      <c r="C15" s="28">
        <v>44327.461805555555</v>
      </c>
      <c r="D15" s="1">
        <v>2.81</v>
      </c>
      <c r="E15" s="28">
        <v>44330.398611111108</v>
      </c>
      <c r="F15" s="15">
        <f t="shared" si="0"/>
        <v>157</v>
      </c>
      <c r="G15" s="15" t="str">
        <f t="shared" si="1"/>
        <v>Complete</v>
      </c>
      <c r="H15" s="1">
        <v>3220</v>
      </c>
      <c r="I15" s="1">
        <f t="shared" ref="I15:I75" si="6">J15*H15</f>
        <v>3220</v>
      </c>
      <c r="J15" s="1">
        <v>1</v>
      </c>
      <c r="K15" s="1">
        <f t="shared" si="3"/>
        <v>3220</v>
      </c>
      <c r="L15" s="1">
        <v>1</v>
      </c>
      <c r="M15" s="1">
        <f t="shared" si="4"/>
        <v>3220</v>
      </c>
      <c r="N15" s="17">
        <v>3596.8</v>
      </c>
      <c r="O15" s="1">
        <f t="shared" si="5"/>
        <v>3596.8</v>
      </c>
    </row>
    <row r="16" spans="1:19" x14ac:dyDescent="0.25">
      <c r="B16" s="1" t="s">
        <v>12</v>
      </c>
      <c r="C16" s="28">
        <v>44330.398611111108</v>
      </c>
      <c r="D16" s="1">
        <v>8.44</v>
      </c>
      <c r="E16" s="28">
        <v>44342.586805555555</v>
      </c>
      <c r="F16" s="15">
        <f t="shared" si="0"/>
        <v>154</v>
      </c>
      <c r="G16" s="15" t="str">
        <f t="shared" si="1"/>
        <v>Complete</v>
      </c>
      <c r="H16" s="1">
        <v>9660</v>
      </c>
      <c r="I16" s="1">
        <f t="shared" si="6"/>
        <v>9660</v>
      </c>
      <c r="J16" s="1">
        <v>1</v>
      </c>
      <c r="K16" s="1">
        <f t="shared" si="3"/>
        <v>9660</v>
      </c>
      <c r="L16" s="1">
        <v>1</v>
      </c>
      <c r="M16" s="1">
        <f t="shared" si="4"/>
        <v>9660</v>
      </c>
      <c r="N16" s="17">
        <v>10803.2</v>
      </c>
      <c r="O16" s="1">
        <f t="shared" si="5"/>
        <v>10803.2</v>
      </c>
    </row>
    <row r="17" spans="1:19" x14ac:dyDescent="0.25">
      <c r="B17" s="1" t="s">
        <v>13</v>
      </c>
      <c r="C17" s="28">
        <v>44327.461805555555</v>
      </c>
      <c r="D17" s="1">
        <v>10.06</v>
      </c>
      <c r="E17" s="28">
        <v>44341.481944444444</v>
      </c>
      <c r="F17" s="1">
        <f t="shared" si="0"/>
        <v>157</v>
      </c>
      <c r="G17" s="15" t="str">
        <f t="shared" si="1"/>
        <v>Complete</v>
      </c>
      <c r="H17" s="1">
        <v>6888</v>
      </c>
      <c r="I17" s="1">
        <f t="shared" si="6"/>
        <v>6888</v>
      </c>
      <c r="J17" s="1">
        <v>1</v>
      </c>
      <c r="K17" s="1">
        <f t="shared" si="3"/>
        <v>6888</v>
      </c>
      <c r="L17" s="1">
        <v>1</v>
      </c>
      <c r="M17" s="1">
        <f t="shared" si="4"/>
        <v>6888</v>
      </c>
      <c r="N17" s="17">
        <v>9878.92</v>
      </c>
      <c r="O17" s="1">
        <f t="shared" si="5"/>
        <v>9878.92</v>
      </c>
    </row>
    <row r="18" spans="1:19" x14ac:dyDescent="0.25">
      <c r="B18" s="18" t="s">
        <v>14</v>
      </c>
      <c r="C18" s="28">
        <v>44351.338194444441</v>
      </c>
      <c r="D18" s="18">
        <v>0</v>
      </c>
      <c r="E18" s="28">
        <v>44351.338194444441</v>
      </c>
      <c r="F18" s="20">
        <f t="shared" si="0"/>
        <v>139</v>
      </c>
      <c r="G18" s="20" t="str">
        <f t="shared" si="1"/>
        <v>Complete</v>
      </c>
      <c r="H18" s="18">
        <v>0</v>
      </c>
      <c r="I18" s="18">
        <f t="shared" si="6"/>
        <v>0</v>
      </c>
      <c r="J18" s="18">
        <v>1</v>
      </c>
      <c r="K18" s="18">
        <f t="shared" si="3"/>
        <v>0</v>
      </c>
      <c r="L18" s="18">
        <v>1</v>
      </c>
      <c r="M18" s="18">
        <f t="shared" si="4"/>
        <v>0</v>
      </c>
      <c r="N18" s="21">
        <v>5000</v>
      </c>
      <c r="O18" s="18">
        <f t="shared" si="5"/>
        <v>5000</v>
      </c>
    </row>
    <row r="19" spans="1:19" customFormat="1" x14ac:dyDescent="0.25">
      <c r="A19" s="1"/>
      <c r="B19" s="27" t="s">
        <v>15</v>
      </c>
      <c r="C19" s="28">
        <v>44351.338194444441</v>
      </c>
      <c r="D19" s="1">
        <v>6.25</v>
      </c>
      <c r="E19" s="28">
        <v>44361.421527777777</v>
      </c>
      <c r="F19" s="15">
        <f t="shared" si="0"/>
        <v>139</v>
      </c>
      <c r="G19" s="15" t="str">
        <f t="shared" si="1"/>
        <v>Complete</v>
      </c>
      <c r="H19" s="1">
        <v>3920</v>
      </c>
      <c r="I19" s="1">
        <f t="shared" si="6"/>
        <v>3920</v>
      </c>
      <c r="J19" s="1">
        <v>1</v>
      </c>
      <c r="K19" s="1">
        <f t="shared" si="3"/>
        <v>3920</v>
      </c>
      <c r="L19" s="1">
        <v>1</v>
      </c>
      <c r="M19" s="1">
        <f t="shared" si="4"/>
        <v>3920</v>
      </c>
      <c r="N19" s="1">
        <v>5775</v>
      </c>
      <c r="O19" s="1">
        <f t="shared" si="5"/>
        <v>5775</v>
      </c>
      <c r="P19" s="1"/>
      <c r="Q19" s="8"/>
      <c r="R19" s="1"/>
      <c r="S19" s="27"/>
    </row>
    <row r="20" spans="1:19" customFormat="1" x14ac:dyDescent="0.25">
      <c r="B20" s="1" t="s">
        <v>16</v>
      </c>
      <c r="C20" s="28">
        <v>44361.421527777777</v>
      </c>
      <c r="D20" s="1">
        <v>7.06</v>
      </c>
      <c r="E20" s="28">
        <v>44370.441666666666</v>
      </c>
      <c r="F20" s="15">
        <f t="shared" si="0"/>
        <v>133</v>
      </c>
      <c r="G20" s="15" t="str">
        <f t="shared" si="1"/>
        <v>Complete</v>
      </c>
      <c r="H20" s="1">
        <v>3920</v>
      </c>
      <c r="I20" s="1">
        <f t="shared" si="6"/>
        <v>3920</v>
      </c>
      <c r="J20" s="1">
        <v>1</v>
      </c>
      <c r="K20" s="1">
        <f t="shared" si="3"/>
        <v>3920</v>
      </c>
      <c r="L20" s="1">
        <v>1</v>
      </c>
      <c r="M20" s="1">
        <f t="shared" si="4"/>
        <v>3920</v>
      </c>
      <c r="N20" s="1">
        <v>6523.44</v>
      </c>
      <c r="O20" s="1">
        <f t="shared" si="5"/>
        <v>6523.44</v>
      </c>
    </row>
    <row r="21" spans="1:19" x14ac:dyDescent="0.25">
      <c r="B21" s="1" t="s">
        <v>17</v>
      </c>
      <c r="C21" s="28">
        <v>44351.338194444441</v>
      </c>
      <c r="D21" s="1">
        <v>24.88</v>
      </c>
      <c r="E21" s="28">
        <v>44385.673611111109</v>
      </c>
      <c r="F21" s="15">
        <f t="shared" si="0"/>
        <v>139</v>
      </c>
      <c r="G21" s="15" t="str">
        <f t="shared" si="1"/>
        <v>Complete</v>
      </c>
      <c r="H21" s="1">
        <v>11088</v>
      </c>
      <c r="I21" s="1">
        <f t="shared" si="6"/>
        <v>11088</v>
      </c>
      <c r="J21" s="1">
        <v>1</v>
      </c>
      <c r="K21" s="1">
        <f t="shared" si="3"/>
        <v>11088</v>
      </c>
      <c r="L21" s="1">
        <v>1</v>
      </c>
      <c r="M21" s="1">
        <f t="shared" si="4"/>
        <v>11088</v>
      </c>
      <c r="N21" s="1">
        <v>12440</v>
      </c>
      <c r="O21" s="1">
        <f t="shared" si="5"/>
        <v>12440</v>
      </c>
      <c r="Q21" s="8"/>
    </row>
    <row r="22" spans="1:19" x14ac:dyDescent="0.25">
      <c r="B22" s="1" t="s">
        <v>18</v>
      </c>
      <c r="C22" s="28">
        <v>44351.338194444441</v>
      </c>
      <c r="D22" s="1">
        <v>31.38</v>
      </c>
      <c r="E22" s="30">
        <v>44396.465277777781</v>
      </c>
      <c r="F22" s="15">
        <f t="shared" si="0"/>
        <v>139</v>
      </c>
      <c r="G22" s="15" t="str">
        <f t="shared" si="1"/>
        <v>Complete</v>
      </c>
      <c r="H22" s="1">
        <v>21952</v>
      </c>
      <c r="I22" s="1">
        <f t="shared" si="6"/>
        <v>21952</v>
      </c>
      <c r="J22" s="1">
        <v>1</v>
      </c>
      <c r="K22" s="1">
        <f t="shared" si="3"/>
        <v>21952</v>
      </c>
      <c r="L22" s="1">
        <v>1</v>
      </c>
      <c r="M22" s="1">
        <f t="shared" si="4"/>
        <v>21952</v>
      </c>
      <c r="N22" s="1">
        <v>24476.400000000001</v>
      </c>
      <c r="O22" s="1">
        <f t="shared" si="5"/>
        <v>24476.400000000001</v>
      </c>
      <c r="Q22" s="8"/>
    </row>
    <row r="23" spans="1:19" x14ac:dyDescent="0.25">
      <c r="B23" s="1" t="s">
        <v>19</v>
      </c>
      <c r="C23" s="28">
        <v>44351.338194444441</v>
      </c>
      <c r="D23" s="1">
        <v>10.130000000000001</v>
      </c>
      <c r="E23" s="28">
        <v>44365.381944444445</v>
      </c>
      <c r="F23" s="15">
        <f t="shared" si="0"/>
        <v>139</v>
      </c>
      <c r="G23" s="15" t="str">
        <f t="shared" si="1"/>
        <v>Complete</v>
      </c>
      <c r="H23" s="1">
        <v>6888</v>
      </c>
      <c r="I23" s="1">
        <f t="shared" si="6"/>
        <v>6888</v>
      </c>
      <c r="J23" s="1">
        <v>1</v>
      </c>
      <c r="K23" s="1">
        <f t="shared" si="3"/>
        <v>6888</v>
      </c>
      <c r="L23" s="1">
        <v>1</v>
      </c>
      <c r="M23" s="1">
        <f t="shared" si="4"/>
        <v>6888</v>
      </c>
      <c r="N23" s="1">
        <v>9947.66</v>
      </c>
      <c r="O23" s="1">
        <f t="shared" si="5"/>
        <v>9947.66</v>
      </c>
      <c r="Q23" s="8"/>
    </row>
    <row r="24" spans="1:19" x14ac:dyDescent="0.25">
      <c r="B24" s="18" t="s">
        <v>20</v>
      </c>
      <c r="C24" s="28">
        <v>44396.465277777781</v>
      </c>
      <c r="D24" s="18">
        <v>0</v>
      </c>
      <c r="E24" s="28">
        <v>44396.465277777781</v>
      </c>
      <c r="F24" s="20">
        <f t="shared" si="0"/>
        <v>108</v>
      </c>
      <c r="G24" s="20" t="str">
        <f t="shared" si="1"/>
        <v>Complete</v>
      </c>
      <c r="H24" s="18">
        <v>0</v>
      </c>
      <c r="I24" s="18">
        <f t="shared" si="6"/>
        <v>0</v>
      </c>
      <c r="J24" s="18">
        <v>1</v>
      </c>
      <c r="K24" s="18">
        <f t="shared" si="3"/>
        <v>0</v>
      </c>
      <c r="L24" s="18">
        <v>1</v>
      </c>
      <c r="M24" s="18">
        <f t="shared" si="4"/>
        <v>0</v>
      </c>
      <c r="N24" s="21">
        <v>0</v>
      </c>
      <c r="O24" s="18">
        <f t="shared" si="5"/>
        <v>0</v>
      </c>
    </row>
    <row r="25" spans="1:19" x14ac:dyDescent="0.25">
      <c r="B25" s="1" t="s">
        <v>55</v>
      </c>
      <c r="C25" s="28">
        <v>44391.338194444441</v>
      </c>
      <c r="D25" s="1">
        <v>3.25</v>
      </c>
      <c r="E25" s="28">
        <v>44396.421527777777</v>
      </c>
      <c r="F25" s="15">
        <f t="shared" si="0"/>
        <v>111</v>
      </c>
      <c r="G25" s="15" t="str">
        <f t="shared" si="1"/>
        <v>Complete</v>
      </c>
      <c r="H25" s="1">
        <v>1960</v>
      </c>
      <c r="I25" s="1">
        <f t="shared" si="6"/>
        <v>1960</v>
      </c>
      <c r="J25" s="1">
        <v>1</v>
      </c>
      <c r="K25" s="1">
        <f t="shared" si="3"/>
        <v>1960</v>
      </c>
      <c r="L25" s="1">
        <v>1</v>
      </c>
      <c r="M25" s="1">
        <f t="shared" si="4"/>
        <v>1960</v>
      </c>
      <c r="N25" s="1">
        <v>3003</v>
      </c>
      <c r="O25" s="1">
        <f t="shared" si="5"/>
        <v>3003</v>
      </c>
    </row>
    <row r="26" spans="1:19" x14ac:dyDescent="0.25">
      <c r="B26" s="1" t="s">
        <v>21</v>
      </c>
      <c r="C26" s="28">
        <v>44396.421527777777</v>
      </c>
      <c r="D26" s="1">
        <v>2.63</v>
      </c>
      <c r="E26" s="28">
        <v>44398.673611111109</v>
      </c>
      <c r="F26" s="15">
        <f t="shared" si="0"/>
        <v>108</v>
      </c>
      <c r="G26" s="15" t="str">
        <f t="shared" si="1"/>
        <v>Complete</v>
      </c>
      <c r="H26" s="1">
        <v>1568</v>
      </c>
      <c r="I26" s="1">
        <f t="shared" si="6"/>
        <v>1568</v>
      </c>
      <c r="J26" s="1">
        <v>1</v>
      </c>
      <c r="K26" s="1">
        <f t="shared" si="3"/>
        <v>1568</v>
      </c>
      <c r="L26" s="1">
        <v>1</v>
      </c>
      <c r="M26" s="1">
        <f t="shared" si="4"/>
        <v>1568</v>
      </c>
      <c r="N26" s="1">
        <v>2430.12</v>
      </c>
      <c r="O26" s="1">
        <f t="shared" si="5"/>
        <v>2430.12</v>
      </c>
    </row>
    <row r="27" spans="1:19" x14ac:dyDescent="0.25">
      <c r="B27" s="1" t="s">
        <v>22</v>
      </c>
      <c r="C27" s="28">
        <v>44398.673611111109</v>
      </c>
      <c r="D27" s="1">
        <v>2.88</v>
      </c>
      <c r="E27" s="28">
        <v>44403.633333333331</v>
      </c>
      <c r="F27" s="15">
        <f t="shared" si="0"/>
        <v>106</v>
      </c>
      <c r="G27" s="15" t="str">
        <f t="shared" si="1"/>
        <v>Complete</v>
      </c>
      <c r="H27" s="1">
        <v>2460</v>
      </c>
      <c r="I27" s="1">
        <f t="shared" si="6"/>
        <v>2460</v>
      </c>
      <c r="J27" s="1">
        <v>1</v>
      </c>
      <c r="K27" s="1">
        <f t="shared" si="3"/>
        <v>2460</v>
      </c>
      <c r="L27" s="1">
        <v>1</v>
      </c>
      <c r="M27" s="1">
        <f t="shared" si="4"/>
        <v>2460</v>
      </c>
      <c r="N27" s="1">
        <v>2828.16</v>
      </c>
      <c r="O27" s="1">
        <f t="shared" si="5"/>
        <v>2828.16</v>
      </c>
    </row>
    <row r="28" spans="1:19" x14ac:dyDescent="0.25">
      <c r="B28" s="1" t="s">
        <v>23</v>
      </c>
      <c r="C28" s="28">
        <v>44396.465277777781</v>
      </c>
      <c r="D28" s="1">
        <v>14.63</v>
      </c>
      <c r="E28" s="30">
        <v>44417.341666666667</v>
      </c>
      <c r="F28" s="15">
        <f t="shared" si="0"/>
        <v>108</v>
      </c>
      <c r="G28" s="15" t="str">
        <f t="shared" si="1"/>
        <v>Complete</v>
      </c>
      <c r="H28" s="1">
        <v>10192</v>
      </c>
      <c r="I28" s="1">
        <f t="shared" si="6"/>
        <v>10192</v>
      </c>
      <c r="J28" s="1">
        <v>1</v>
      </c>
      <c r="K28" s="1">
        <f t="shared" si="3"/>
        <v>10192</v>
      </c>
      <c r="L28" s="1">
        <v>1</v>
      </c>
      <c r="M28" s="1">
        <f t="shared" si="4"/>
        <v>10192</v>
      </c>
      <c r="N28" s="1">
        <v>11411.4</v>
      </c>
      <c r="O28" s="1">
        <f t="shared" si="5"/>
        <v>11411.4</v>
      </c>
      <c r="Q28" s="8"/>
    </row>
    <row r="29" spans="1:19" x14ac:dyDescent="0.25">
      <c r="B29" s="18" t="s">
        <v>24</v>
      </c>
      <c r="C29" s="28">
        <v>44417.341666666667</v>
      </c>
      <c r="D29" s="18">
        <v>0</v>
      </c>
      <c r="E29" s="28">
        <v>44417.341666666667</v>
      </c>
      <c r="F29" s="20">
        <f t="shared" si="0"/>
        <v>93</v>
      </c>
      <c r="G29" s="20" t="str">
        <f t="shared" si="1"/>
        <v>Complete</v>
      </c>
      <c r="H29" s="18">
        <v>0</v>
      </c>
      <c r="I29" s="18">
        <f t="shared" si="6"/>
        <v>0</v>
      </c>
      <c r="J29" s="18">
        <v>1</v>
      </c>
      <c r="K29" s="18">
        <f t="shared" si="3"/>
        <v>0</v>
      </c>
      <c r="L29" s="18">
        <v>1</v>
      </c>
      <c r="M29" s="18">
        <f t="shared" si="4"/>
        <v>0</v>
      </c>
      <c r="N29" s="21">
        <v>-50000</v>
      </c>
      <c r="O29" s="18">
        <f t="shared" si="5"/>
        <v>-50000</v>
      </c>
    </row>
    <row r="30" spans="1:19" x14ac:dyDescent="0.25">
      <c r="B30" s="1" t="s">
        <v>25</v>
      </c>
      <c r="C30" s="28">
        <v>44417.341666666667</v>
      </c>
      <c r="D30" s="1">
        <v>4.1900000000000004</v>
      </c>
      <c r="E30" s="28">
        <v>44421.404861111114</v>
      </c>
      <c r="F30" s="15">
        <f t="shared" si="0"/>
        <v>93</v>
      </c>
      <c r="G30" s="15" t="str">
        <f t="shared" si="1"/>
        <v>Complete</v>
      </c>
      <c r="H30" s="15">
        <v>3444</v>
      </c>
      <c r="I30" s="1">
        <f t="shared" si="6"/>
        <v>3444</v>
      </c>
      <c r="J30" s="1">
        <v>1</v>
      </c>
      <c r="K30" s="1">
        <f t="shared" si="3"/>
        <v>3444</v>
      </c>
      <c r="L30" s="1">
        <v>1</v>
      </c>
      <c r="M30" s="1">
        <f t="shared" si="4"/>
        <v>3444</v>
      </c>
      <c r="N30" s="1">
        <v>4114.58</v>
      </c>
      <c r="O30" s="1">
        <f t="shared" si="5"/>
        <v>4114.58</v>
      </c>
    </row>
    <row r="31" spans="1:19" x14ac:dyDescent="0.25">
      <c r="B31" s="1" t="s">
        <v>26</v>
      </c>
      <c r="C31" s="28">
        <v>44421.404861111114</v>
      </c>
      <c r="D31" s="1">
        <v>2.31</v>
      </c>
      <c r="E31" s="28">
        <v>44425.55</v>
      </c>
      <c r="F31" s="15">
        <f t="shared" si="0"/>
        <v>89</v>
      </c>
      <c r="G31" s="15" t="str">
        <f t="shared" si="1"/>
        <v>Complete</v>
      </c>
      <c r="H31" s="1">
        <v>1968</v>
      </c>
      <c r="I31" s="1">
        <f t="shared" si="6"/>
        <v>1968</v>
      </c>
      <c r="J31" s="1">
        <v>1</v>
      </c>
      <c r="K31" s="1">
        <f t="shared" si="3"/>
        <v>1968</v>
      </c>
      <c r="L31" s="1">
        <v>1</v>
      </c>
      <c r="M31" s="1">
        <f t="shared" si="4"/>
        <v>1968</v>
      </c>
      <c r="N31" s="1">
        <v>2268.42</v>
      </c>
      <c r="O31" s="1">
        <f t="shared" si="5"/>
        <v>2268.42</v>
      </c>
    </row>
    <row r="32" spans="1:19" x14ac:dyDescent="0.25">
      <c r="B32" s="1" t="s">
        <v>27</v>
      </c>
      <c r="C32" s="28">
        <v>44425.55</v>
      </c>
      <c r="D32" s="1">
        <v>6</v>
      </c>
      <c r="E32" s="28">
        <v>44433.55</v>
      </c>
      <c r="F32" s="15">
        <f t="shared" si="0"/>
        <v>87</v>
      </c>
      <c r="G32" s="15" t="str">
        <f t="shared" si="1"/>
        <v>Complete</v>
      </c>
      <c r="H32" s="1">
        <v>4920</v>
      </c>
      <c r="I32" s="1">
        <f t="shared" si="6"/>
        <v>4920</v>
      </c>
      <c r="J32" s="1">
        <v>1</v>
      </c>
      <c r="K32" s="1">
        <f t="shared" si="3"/>
        <v>4920</v>
      </c>
      <c r="L32" s="1">
        <v>1</v>
      </c>
      <c r="M32" s="1">
        <f t="shared" si="4"/>
        <v>4920</v>
      </c>
      <c r="N32" s="1">
        <v>5892</v>
      </c>
      <c r="O32" s="1">
        <f t="shared" si="5"/>
        <v>5892</v>
      </c>
      <c r="Q32" s="8"/>
    </row>
    <row r="33" spans="2:17" x14ac:dyDescent="0.25">
      <c r="B33" s="1" t="s">
        <v>28</v>
      </c>
      <c r="C33" s="28">
        <v>44417.341666666667</v>
      </c>
      <c r="D33" s="1">
        <v>17</v>
      </c>
      <c r="E33" s="30">
        <v>44440.341666666667</v>
      </c>
      <c r="F33" s="15">
        <f t="shared" si="0"/>
        <v>93</v>
      </c>
      <c r="G33" s="15" t="str">
        <f t="shared" si="1"/>
        <v>Complete</v>
      </c>
      <c r="H33" s="1">
        <v>11760</v>
      </c>
      <c r="I33" s="1">
        <f t="shared" si="6"/>
        <v>11760</v>
      </c>
      <c r="J33" s="1">
        <v>1</v>
      </c>
      <c r="K33" s="1">
        <f t="shared" si="3"/>
        <v>11760</v>
      </c>
      <c r="L33" s="1">
        <v>1</v>
      </c>
      <c r="M33" s="1">
        <f t="shared" si="4"/>
        <v>11760</v>
      </c>
      <c r="N33" s="1">
        <v>13260</v>
      </c>
      <c r="O33" s="1">
        <f t="shared" si="5"/>
        <v>13260</v>
      </c>
      <c r="Q33" s="8"/>
    </row>
    <row r="34" spans="2:17" x14ac:dyDescent="0.25">
      <c r="B34" s="18" t="s">
        <v>29</v>
      </c>
      <c r="C34" s="28">
        <v>44440.341666666667</v>
      </c>
      <c r="D34" s="18">
        <v>0</v>
      </c>
      <c r="E34" s="28">
        <v>44440.341666666667</v>
      </c>
      <c r="F34" s="20">
        <f t="shared" si="0"/>
        <v>76</v>
      </c>
      <c r="G34" s="20" t="str">
        <f t="shared" si="1"/>
        <v>Complete</v>
      </c>
      <c r="H34" s="18">
        <v>0</v>
      </c>
      <c r="I34" s="18">
        <f t="shared" si="6"/>
        <v>0</v>
      </c>
      <c r="J34" s="18">
        <v>1</v>
      </c>
      <c r="K34" s="18">
        <f t="shared" si="3"/>
        <v>0</v>
      </c>
      <c r="L34" s="18">
        <v>1</v>
      </c>
      <c r="M34" s="18">
        <f t="shared" si="4"/>
        <v>0</v>
      </c>
      <c r="N34" s="21">
        <v>15000</v>
      </c>
      <c r="O34" s="18">
        <f t="shared" si="5"/>
        <v>15000</v>
      </c>
    </row>
    <row r="35" spans="2:17" x14ac:dyDescent="0.25">
      <c r="B35" s="1" t="s">
        <v>57</v>
      </c>
      <c r="C35" s="28">
        <v>44440.341666666667</v>
      </c>
      <c r="D35" s="1">
        <v>4.5</v>
      </c>
      <c r="E35" s="28">
        <v>44446.55</v>
      </c>
      <c r="F35" s="1">
        <f t="shared" si="0"/>
        <v>76</v>
      </c>
      <c r="G35" s="15" t="str">
        <f t="shared" si="1"/>
        <v>Complete</v>
      </c>
      <c r="H35" s="1">
        <v>2800</v>
      </c>
      <c r="I35" s="1">
        <f t="shared" si="6"/>
        <v>2800</v>
      </c>
      <c r="J35" s="1">
        <v>1</v>
      </c>
      <c r="K35" s="1">
        <f t="shared" si="3"/>
        <v>2800</v>
      </c>
      <c r="L35" s="1">
        <v>1</v>
      </c>
      <c r="M35" s="1">
        <f t="shared" si="4"/>
        <v>2800</v>
      </c>
      <c r="N35" s="1">
        <v>3528</v>
      </c>
      <c r="O35" s="1">
        <f t="shared" si="5"/>
        <v>3528</v>
      </c>
    </row>
    <row r="36" spans="2:17" x14ac:dyDescent="0.25">
      <c r="B36" s="1" t="s">
        <v>58</v>
      </c>
      <c r="C36" s="28">
        <v>44446.55</v>
      </c>
      <c r="D36" s="1">
        <v>3.88</v>
      </c>
      <c r="E36" s="28">
        <v>44452.376388888886</v>
      </c>
      <c r="F36" s="1">
        <f t="shared" si="0"/>
        <v>72</v>
      </c>
      <c r="G36" s="15" t="str">
        <f t="shared" si="1"/>
        <v>Complete</v>
      </c>
      <c r="H36" s="1">
        <v>2400</v>
      </c>
      <c r="I36" s="1">
        <f t="shared" si="6"/>
        <v>2400</v>
      </c>
      <c r="J36" s="1">
        <v>1</v>
      </c>
      <c r="K36" s="1">
        <f t="shared" si="3"/>
        <v>2400</v>
      </c>
      <c r="L36" s="1">
        <v>1</v>
      </c>
      <c r="M36" s="1">
        <f t="shared" si="4"/>
        <v>2400</v>
      </c>
      <c r="N36" s="1">
        <v>3041.92</v>
      </c>
      <c r="O36" s="1">
        <f t="shared" si="5"/>
        <v>3041.92</v>
      </c>
      <c r="Q36" s="8"/>
    </row>
    <row r="37" spans="2:17" x14ac:dyDescent="0.25">
      <c r="B37" s="1" t="s">
        <v>59</v>
      </c>
      <c r="C37" s="28">
        <v>44440.341666666667</v>
      </c>
      <c r="D37" s="1">
        <v>11.25</v>
      </c>
      <c r="E37" s="28">
        <v>44455.425000000003</v>
      </c>
      <c r="F37" s="1">
        <f t="shared" si="0"/>
        <v>76</v>
      </c>
      <c r="G37" s="15" t="str">
        <f t="shared" si="1"/>
        <v>Complete</v>
      </c>
      <c r="H37" s="1">
        <v>8856</v>
      </c>
      <c r="I37" s="1">
        <f t="shared" si="6"/>
        <v>8856</v>
      </c>
      <c r="J37" s="1">
        <v>1</v>
      </c>
      <c r="K37" s="1">
        <f t="shared" si="3"/>
        <v>8856</v>
      </c>
      <c r="L37" s="1">
        <v>1</v>
      </c>
      <c r="M37" s="1">
        <f t="shared" si="4"/>
        <v>8856</v>
      </c>
      <c r="N37" s="1">
        <v>11047.5</v>
      </c>
      <c r="O37" s="1">
        <f t="shared" si="5"/>
        <v>11047.5</v>
      </c>
    </row>
    <row r="38" spans="2:17" x14ac:dyDescent="0.25">
      <c r="B38" s="1" t="s">
        <v>60</v>
      </c>
      <c r="C38" s="28">
        <v>44440.341666666667</v>
      </c>
      <c r="D38" s="1">
        <v>14.88</v>
      </c>
      <c r="E38" s="30">
        <v>44460.676388888889</v>
      </c>
      <c r="F38" s="1">
        <f t="shared" si="0"/>
        <v>76</v>
      </c>
      <c r="G38" s="15" t="str">
        <f t="shared" si="1"/>
        <v>Complete</v>
      </c>
      <c r="H38" s="1">
        <v>6000</v>
      </c>
      <c r="I38" s="1">
        <f t="shared" si="6"/>
        <v>6000</v>
      </c>
      <c r="J38" s="1">
        <v>1</v>
      </c>
      <c r="K38" s="1">
        <f t="shared" si="3"/>
        <v>6000</v>
      </c>
      <c r="L38" s="1">
        <v>1</v>
      </c>
      <c r="M38" s="1">
        <f t="shared" si="4"/>
        <v>6000</v>
      </c>
      <c r="N38" s="1">
        <v>8928</v>
      </c>
      <c r="O38" s="1">
        <f t="shared" si="5"/>
        <v>8928</v>
      </c>
    </row>
    <row r="39" spans="2:17" x14ac:dyDescent="0.25">
      <c r="B39" s="1" t="s">
        <v>61</v>
      </c>
      <c r="C39" s="28">
        <v>44440.341666666667</v>
      </c>
      <c r="D39" s="1">
        <v>10.25</v>
      </c>
      <c r="E39" s="28">
        <v>44454.425000000003</v>
      </c>
      <c r="F39" s="1">
        <f t="shared" si="0"/>
        <v>76</v>
      </c>
      <c r="G39" s="15" t="str">
        <f t="shared" si="1"/>
        <v>Complete</v>
      </c>
      <c r="H39" s="1">
        <v>7056</v>
      </c>
      <c r="I39" s="1">
        <f t="shared" si="6"/>
        <v>7056</v>
      </c>
      <c r="J39" s="1">
        <v>1</v>
      </c>
      <c r="K39" s="1">
        <f t="shared" si="3"/>
        <v>7056</v>
      </c>
      <c r="L39" s="1">
        <v>1</v>
      </c>
      <c r="M39" s="1">
        <f t="shared" si="4"/>
        <v>7056</v>
      </c>
      <c r="N39" s="1">
        <v>7995</v>
      </c>
      <c r="O39" s="1">
        <f t="shared" si="5"/>
        <v>7995</v>
      </c>
    </row>
    <row r="40" spans="2:17" x14ac:dyDescent="0.25">
      <c r="B40" s="18" t="s">
        <v>62</v>
      </c>
      <c r="C40" s="30">
        <v>44460.676388888889</v>
      </c>
      <c r="D40" s="18">
        <v>0</v>
      </c>
      <c r="E40" s="30">
        <v>44460.676388888889</v>
      </c>
      <c r="F40" s="20">
        <f t="shared" si="0"/>
        <v>62</v>
      </c>
      <c r="G40" s="20" t="str">
        <f t="shared" si="1"/>
        <v>Complete</v>
      </c>
      <c r="H40" s="18">
        <v>0</v>
      </c>
      <c r="I40" s="18">
        <f t="shared" si="6"/>
        <v>0</v>
      </c>
      <c r="J40" s="18">
        <v>1</v>
      </c>
      <c r="K40" s="18">
        <f t="shared" si="3"/>
        <v>0</v>
      </c>
      <c r="L40" s="18">
        <v>1</v>
      </c>
      <c r="M40" s="18">
        <f t="shared" si="4"/>
        <v>0</v>
      </c>
      <c r="N40" s="21">
        <v>0</v>
      </c>
      <c r="O40" s="18">
        <f t="shared" si="5"/>
        <v>0</v>
      </c>
    </row>
    <row r="41" spans="2:17" x14ac:dyDescent="0.25">
      <c r="B41" s="1" t="s">
        <v>66</v>
      </c>
      <c r="C41" s="28">
        <v>44460.676388888889</v>
      </c>
      <c r="D41" s="1">
        <v>7.5</v>
      </c>
      <c r="E41" s="28">
        <v>44470.468055555553</v>
      </c>
      <c r="F41" s="1">
        <f t="shared" si="0"/>
        <v>62</v>
      </c>
      <c r="G41" s="3" t="str">
        <f t="shared" si="1"/>
        <v>Complete</v>
      </c>
      <c r="H41" s="1">
        <v>3000</v>
      </c>
      <c r="I41" s="1">
        <f t="shared" si="6"/>
        <v>3000</v>
      </c>
      <c r="J41" s="1">
        <v>1</v>
      </c>
      <c r="K41" s="1">
        <f t="shared" si="3"/>
        <v>3000</v>
      </c>
      <c r="L41" s="1">
        <v>1</v>
      </c>
      <c r="M41" s="1">
        <f t="shared" si="4"/>
        <v>3000</v>
      </c>
      <c r="N41" s="1">
        <v>4500</v>
      </c>
      <c r="O41" s="1">
        <f t="shared" si="5"/>
        <v>4500</v>
      </c>
    </row>
    <row r="42" spans="2:17" x14ac:dyDescent="0.25">
      <c r="B42" s="1" t="s">
        <v>67</v>
      </c>
      <c r="C42" s="28">
        <v>44470.468055555553</v>
      </c>
      <c r="D42" s="1">
        <v>17.13</v>
      </c>
      <c r="E42" s="30">
        <v>44495.553472222222</v>
      </c>
      <c r="F42" s="1">
        <f t="shared" si="0"/>
        <v>54</v>
      </c>
      <c r="G42" s="3" t="str">
        <f t="shared" si="1"/>
        <v>Complete</v>
      </c>
      <c r="H42" s="1">
        <v>6608</v>
      </c>
      <c r="I42" s="1">
        <f t="shared" si="6"/>
        <v>6608</v>
      </c>
      <c r="J42" s="1">
        <v>1</v>
      </c>
      <c r="K42" s="1">
        <f t="shared" si="3"/>
        <v>6608</v>
      </c>
      <c r="L42" s="1">
        <v>1</v>
      </c>
      <c r="M42" s="1">
        <f t="shared" si="4"/>
        <v>6608</v>
      </c>
      <c r="N42" s="1">
        <v>9250</v>
      </c>
      <c r="O42" s="1">
        <f t="shared" si="5"/>
        <v>9250</v>
      </c>
    </row>
    <row r="43" spans="2:17" x14ac:dyDescent="0.25">
      <c r="B43" s="1" t="s">
        <v>69</v>
      </c>
      <c r="C43" s="28">
        <v>44460.676388888889</v>
      </c>
      <c r="D43" s="1">
        <v>10.25</v>
      </c>
      <c r="E43" s="28">
        <v>44475.384722222225</v>
      </c>
      <c r="F43" s="1">
        <f t="shared" si="0"/>
        <v>62</v>
      </c>
      <c r="G43" s="3" t="str">
        <f t="shared" si="1"/>
        <v>Complete</v>
      </c>
      <c r="H43" s="1">
        <v>3520</v>
      </c>
      <c r="I43" s="1">
        <f t="shared" si="6"/>
        <v>3520</v>
      </c>
      <c r="J43" s="1">
        <v>1</v>
      </c>
      <c r="K43" s="1">
        <f t="shared" si="3"/>
        <v>3520</v>
      </c>
      <c r="L43" s="1">
        <v>1</v>
      </c>
      <c r="M43" s="1">
        <f t="shared" si="4"/>
        <v>3520</v>
      </c>
      <c r="N43" s="1">
        <v>4530.5</v>
      </c>
      <c r="O43" s="1">
        <f t="shared" si="5"/>
        <v>4530.5</v>
      </c>
    </row>
    <row r="44" spans="2:17" x14ac:dyDescent="0.25">
      <c r="B44" s="1" t="s">
        <v>70</v>
      </c>
      <c r="C44" s="28">
        <v>44460.676388888889</v>
      </c>
      <c r="D44" s="1">
        <v>12.5</v>
      </c>
      <c r="E44" s="28">
        <v>44477.468055555553</v>
      </c>
      <c r="F44" s="1">
        <f t="shared" si="0"/>
        <v>62</v>
      </c>
      <c r="G44" s="3" t="str">
        <f t="shared" si="1"/>
        <v>Complete</v>
      </c>
      <c r="H44" s="1">
        <v>8624</v>
      </c>
      <c r="I44" s="1">
        <f t="shared" si="6"/>
        <v>8624</v>
      </c>
      <c r="J44" s="1">
        <v>1</v>
      </c>
      <c r="K44" s="1">
        <f t="shared" si="3"/>
        <v>8624</v>
      </c>
      <c r="L44" s="1">
        <v>1</v>
      </c>
      <c r="M44" s="1">
        <f t="shared" si="4"/>
        <v>8624</v>
      </c>
      <c r="N44" s="1">
        <v>9750</v>
      </c>
      <c r="O44" s="1">
        <f t="shared" si="5"/>
        <v>9750</v>
      </c>
    </row>
    <row r="45" spans="2:17" x14ac:dyDescent="0.25">
      <c r="B45" s="18" t="s">
        <v>71</v>
      </c>
      <c r="C45" s="30">
        <v>44460.676388888889</v>
      </c>
      <c r="D45" s="18">
        <v>0</v>
      </c>
      <c r="E45" s="30">
        <v>44460.676388888889</v>
      </c>
      <c r="F45" s="20">
        <f t="shared" si="0"/>
        <v>62</v>
      </c>
      <c r="G45" s="20" t="str">
        <f t="shared" si="1"/>
        <v>Complete</v>
      </c>
      <c r="H45" s="18">
        <v>0</v>
      </c>
      <c r="I45" s="18">
        <f t="shared" si="6"/>
        <v>0</v>
      </c>
      <c r="J45" s="18">
        <v>1</v>
      </c>
      <c r="K45" s="18">
        <f t="shared" si="3"/>
        <v>0</v>
      </c>
      <c r="L45" s="18">
        <v>1</v>
      </c>
      <c r="M45" s="18">
        <f t="shared" si="4"/>
        <v>0</v>
      </c>
      <c r="N45" s="21">
        <v>35000</v>
      </c>
      <c r="O45" s="18">
        <f t="shared" si="5"/>
        <v>35000</v>
      </c>
    </row>
    <row r="46" spans="2:17" x14ac:dyDescent="0.25">
      <c r="B46" s="1" t="s">
        <v>72</v>
      </c>
      <c r="C46" s="28">
        <v>44495.553472222222</v>
      </c>
      <c r="D46" s="1">
        <v>10.130000000000001</v>
      </c>
      <c r="E46" s="28">
        <v>44509.59652777778</v>
      </c>
      <c r="F46" s="1">
        <f t="shared" si="0"/>
        <v>37</v>
      </c>
      <c r="G46" s="1" t="str">
        <f t="shared" si="1"/>
        <v>Complete</v>
      </c>
      <c r="H46" s="1">
        <v>4352</v>
      </c>
      <c r="I46" s="1">
        <f t="shared" si="6"/>
        <v>4352</v>
      </c>
      <c r="J46" s="1">
        <v>1</v>
      </c>
      <c r="K46" s="1">
        <f t="shared" si="3"/>
        <v>4352</v>
      </c>
      <c r="L46" s="1">
        <v>1</v>
      </c>
      <c r="M46" s="1">
        <f t="shared" si="4"/>
        <v>4352</v>
      </c>
      <c r="N46" s="1">
        <v>6078</v>
      </c>
      <c r="O46" s="1">
        <f t="shared" si="5"/>
        <v>6078</v>
      </c>
    </row>
    <row r="47" spans="2:17" x14ac:dyDescent="0.25">
      <c r="B47" s="1" t="s">
        <v>73</v>
      </c>
      <c r="C47" s="28">
        <v>44512.428472222222</v>
      </c>
      <c r="D47" s="1">
        <v>3.06</v>
      </c>
      <c r="E47" s="28">
        <v>44516.668055555558</v>
      </c>
      <c r="F47" s="1">
        <f t="shared" si="0"/>
        <v>24</v>
      </c>
      <c r="G47" s="1" t="str">
        <f t="shared" si="1"/>
        <v>Complete</v>
      </c>
      <c r="H47" s="1">
        <v>2200</v>
      </c>
      <c r="I47" s="1">
        <f t="shared" si="6"/>
        <v>2200</v>
      </c>
      <c r="J47" s="1">
        <v>1</v>
      </c>
      <c r="K47" s="1">
        <f t="shared" si="3"/>
        <v>2200</v>
      </c>
      <c r="L47" s="1">
        <v>1</v>
      </c>
      <c r="M47" s="1">
        <f t="shared" si="4"/>
        <v>2200</v>
      </c>
      <c r="N47" s="1">
        <v>3188.5</v>
      </c>
      <c r="O47" s="1">
        <f t="shared" si="5"/>
        <v>3188.5</v>
      </c>
    </row>
    <row r="48" spans="2:17" x14ac:dyDescent="0.25">
      <c r="B48" s="1" t="s">
        <v>68</v>
      </c>
      <c r="C48" s="28">
        <v>44495.553472222222</v>
      </c>
      <c r="D48" s="1">
        <v>12.75</v>
      </c>
      <c r="E48" s="28">
        <v>44512.428472222222</v>
      </c>
      <c r="F48" s="1">
        <f t="shared" si="0"/>
        <v>37</v>
      </c>
      <c r="G48" s="1" t="str">
        <f t="shared" si="1"/>
        <v>Complete</v>
      </c>
      <c r="H48" s="1">
        <v>6000</v>
      </c>
      <c r="I48" s="1">
        <f t="shared" si="6"/>
        <v>6000</v>
      </c>
      <c r="J48" s="1">
        <v>1</v>
      </c>
      <c r="K48" s="1">
        <f t="shared" si="3"/>
        <v>6000</v>
      </c>
      <c r="L48" s="1">
        <v>1</v>
      </c>
      <c r="M48" s="1">
        <f t="shared" si="4"/>
        <v>6000</v>
      </c>
      <c r="N48" s="1">
        <v>5635.52</v>
      </c>
      <c r="O48" s="1">
        <f t="shared" si="5"/>
        <v>5635.52</v>
      </c>
    </row>
    <row r="49" spans="2:19" x14ac:dyDescent="0.25">
      <c r="B49" s="1" t="s">
        <v>74</v>
      </c>
      <c r="C49" s="28">
        <v>44495.553472222222</v>
      </c>
      <c r="D49" s="1">
        <v>17.63</v>
      </c>
      <c r="E49" s="30">
        <v>44519.388194444444</v>
      </c>
      <c r="F49" s="1">
        <f t="shared" si="0"/>
        <v>37</v>
      </c>
      <c r="G49" s="1" t="str">
        <f t="shared" si="1"/>
        <v>Complete</v>
      </c>
      <c r="H49" s="1">
        <v>6000</v>
      </c>
      <c r="I49" s="1">
        <f t="shared" si="6"/>
        <v>6000</v>
      </c>
      <c r="J49" s="1">
        <v>1</v>
      </c>
      <c r="K49" s="1">
        <f t="shared" si="3"/>
        <v>6000</v>
      </c>
      <c r="L49" s="1">
        <v>1</v>
      </c>
      <c r="M49" s="1">
        <f t="shared" si="4"/>
        <v>6000</v>
      </c>
      <c r="N49" s="1">
        <v>7811.1</v>
      </c>
      <c r="O49" s="1">
        <f t="shared" si="5"/>
        <v>7811.1</v>
      </c>
    </row>
    <row r="50" spans="2:19" x14ac:dyDescent="0.25">
      <c r="B50" s="1" t="s">
        <v>75</v>
      </c>
      <c r="C50" s="28">
        <v>44501.333333333336</v>
      </c>
      <c r="D50" s="1">
        <v>3.25</v>
      </c>
      <c r="E50" s="28">
        <v>44504.416666666664</v>
      </c>
      <c r="F50" s="1">
        <f t="shared" si="0"/>
        <v>33</v>
      </c>
      <c r="G50" s="1" t="str">
        <f t="shared" si="1"/>
        <v>Complete</v>
      </c>
      <c r="H50" s="1">
        <v>2352</v>
      </c>
      <c r="I50" s="1">
        <f t="shared" si="6"/>
        <v>2352</v>
      </c>
      <c r="J50" s="1">
        <v>1</v>
      </c>
      <c r="K50" s="1">
        <f t="shared" si="3"/>
        <v>2352</v>
      </c>
      <c r="L50" s="1">
        <v>1</v>
      </c>
      <c r="M50" s="1">
        <f t="shared" si="4"/>
        <v>2352</v>
      </c>
      <c r="N50" s="1">
        <v>2535</v>
      </c>
      <c r="O50" s="1">
        <f t="shared" si="5"/>
        <v>2535</v>
      </c>
    </row>
    <row r="51" spans="2:19" x14ac:dyDescent="0.25">
      <c r="B51" s="1" t="s">
        <v>76</v>
      </c>
      <c r="C51" s="28">
        <v>44495.553472222222</v>
      </c>
      <c r="D51" s="1">
        <v>3.38</v>
      </c>
      <c r="E51" s="28">
        <v>44498.679861111108</v>
      </c>
      <c r="F51" s="1">
        <f t="shared" si="0"/>
        <v>37</v>
      </c>
      <c r="G51" s="1" t="str">
        <f t="shared" si="1"/>
        <v>Complete</v>
      </c>
      <c r="H51" s="1">
        <v>2352</v>
      </c>
      <c r="I51" s="1">
        <f t="shared" si="6"/>
        <v>2352</v>
      </c>
      <c r="J51" s="1">
        <v>1</v>
      </c>
      <c r="K51" s="1">
        <f t="shared" si="3"/>
        <v>2352</v>
      </c>
      <c r="L51" s="1">
        <v>1</v>
      </c>
      <c r="M51" s="1">
        <f t="shared" si="4"/>
        <v>2352</v>
      </c>
      <c r="N51" s="1">
        <v>2636.4</v>
      </c>
      <c r="O51" s="1">
        <f t="shared" si="5"/>
        <v>2636.4</v>
      </c>
    </row>
    <row r="52" spans="2:19" x14ac:dyDescent="0.25">
      <c r="B52" s="18" t="s">
        <v>77</v>
      </c>
      <c r="C52" s="28">
        <v>44519.388194444444</v>
      </c>
      <c r="D52" s="18">
        <v>0</v>
      </c>
      <c r="E52" s="28">
        <v>44519.388194444444</v>
      </c>
      <c r="F52" s="20">
        <f t="shared" si="0"/>
        <v>19</v>
      </c>
      <c r="G52" s="20" t="str">
        <f t="shared" si="1"/>
        <v>Complete</v>
      </c>
      <c r="H52" s="18">
        <v>0</v>
      </c>
      <c r="I52" s="18">
        <f t="shared" si="6"/>
        <v>0</v>
      </c>
      <c r="J52" s="18">
        <v>1</v>
      </c>
      <c r="K52" s="18">
        <f t="shared" si="3"/>
        <v>0</v>
      </c>
      <c r="L52" s="18">
        <v>0</v>
      </c>
      <c r="M52" s="18">
        <f t="shared" si="4"/>
        <v>0</v>
      </c>
      <c r="N52" s="21">
        <v>0</v>
      </c>
      <c r="O52" s="18">
        <f t="shared" si="5"/>
        <v>0</v>
      </c>
    </row>
    <row r="53" spans="2:19" x14ac:dyDescent="0.25">
      <c r="B53" s="1" t="s">
        <v>78</v>
      </c>
      <c r="C53" s="28">
        <v>44519.388194444444</v>
      </c>
      <c r="D53" s="1">
        <v>4.75</v>
      </c>
      <c r="E53" s="28">
        <v>44525.679861111108</v>
      </c>
      <c r="F53" s="1">
        <f t="shared" si="0"/>
        <v>19</v>
      </c>
      <c r="G53" s="1" t="str">
        <f t="shared" si="1"/>
        <v>Complete</v>
      </c>
      <c r="H53" s="1">
        <v>1968</v>
      </c>
      <c r="I53" s="1">
        <f t="shared" si="6"/>
        <v>1968</v>
      </c>
      <c r="J53" s="1">
        <v>1</v>
      </c>
      <c r="K53" s="1">
        <f t="shared" si="3"/>
        <v>1968</v>
      </c>
      <c r="L53" s="1">
        <v>1</v>
      </c>
      <c r="M53" s="1">
        <f t="shared" si="4"/>
        <v>1968</v>
      </c>
      <c r="N53" s="1">
        <v>2565</v>
      </c>
      <c r="O53" s="1">
        <f t="shared" si="5"/>
        <v>2565</v>
      </c>
    </row>
    <row r="54" spans="2:19" x14ac:dyDescent="0.25">
      <c r="B54" s="1" t="s">
        <v>79</v>
      </c>
      <c r="C54" s="28">
        <v>44525.679861111108</v>
      </c>
      <c r="D54" s="1">
        <v>5.13</v>
      </c>
      <c r="E54" s="30">
        <v>44533.348611111112</v>
      </c>
      <c r="F54" s="1">
        <f t="shared" si="0"/>
        <v>15</v>
      </c>
      <c r="G54" s="1" t="str">
        <f t="shared" si="1"/>
        <v>Complete</v>
      </c>
      <c r="H54" s="1">
        <v>1968</v>
      </c>
      <c r="I54" s="1">
        <f t="shared" si="6"/>
        <v>1968</v>
      </c>
      <c r="J54" s="1">
        <v>1</v>
      </c>
      <c r="K54" s="1">
        <f t="shared" si="3"/>
        <v>1968</v>
      </c>
      <c r="L54" s="1">
        <v>0.41</v>
      </c>
      <c r="M54" s="1">
        <f t="shared" si="4"/>
        <v>806.88</v>
      </c>
      <c r="N54" s="1">
        <v>2267.46</v>
      </c>
      <c r="O54" s="1">
        <f t="shared" si="5"/>
        <v>929.65859999999998</v>
      </c>
    </row>
    <row r="55" spans="2:19" x14ac:dyDescent="0.25">
      <c r="B55" s="1" t="s">
        <v>80</v>
      </c>
      <c r="C55" s="28">
        <v>44519.388194444444</v>
      </c>
      <c r="D55" s="1">
        <v>7.38</v>
      </c>
      <c r="E55" s="28">
        <v>44530.556944444441</v>
      </c>
      <c r="F55" s="1">
        <f t="shared" si="0"/>
        <v>19</v>
      </c>
      <c r="G55" s="1" t="str">
        <f t="shared" si="1"/>
        <v>Complete</v>
      </c>
      <c r="H55" s="1">
        <v>3600</v>
      </c>
      <c r="I55" s="1">
        <f t="shared" si="6"/>
        <v>3600</v>
      </c>
      <c r="J55" s="1">
        <v>1</v>
      </c>
      <c r="K55" s="1">
        <f t="shared" si="3"/>
        <v>3600</v>
      </c>
      <c r="L55" s="1">
        <v>0.93</v>
      </c>
      <c r="M55" s="1">
        <f t="shared" si="4"/>
        <v>3348</v>
      </c>
      <c r="N55" s="1">
        <v>4428</v>
      </c>
      <c r="O55" s="1">
        <f t="shared" si="5"/>
        <v>4118.04</v>
      </c>
    </row>
    <row r="56" spans="2:19" x14ac:dyDescent="0.25">
      <c r="B56" s="1" t="s">
        <v>81</v>
      </c>
      <c r="C56" s="28">
        <v>44519.388194444444</v>
      </c>
      <c r="D56" s="1">
        <v>4.63</v>
      </c>
      <c r="E56" s="28">
        <v>44525.640277777777</v>
      </c>
      <c r="F56" s="1">
        <f t="shared" si="0"/>
        <v>19</v>
      </c>
      <c r="G56" s="1" t="str">
        <f t="shared" si="1"/>
        <v>Complete</v>
      </c>
      <c r="H56" s="1">
        <v>3136</v>
      </c>
      <c r="I56" s="1">
        <f t="shared" si="6"/>
        <v>3136</v>
      </c>
      <c r="J56" s="1">
        <v>1</v>
      </c>
      <c r="K56" s="1">
        <f t="shared" si="3"/>
        <v>3136</v>
      </c>
      <c r="L56" s="1">
        <v>1</v>
      </c>
      <c r="M56" s="1">
        <f t="shared" si="4"/>
        <v>3136</v>
      </c>
      <c r="N56" s="1">
        <v>3611.4</v>
      </c>
      <c r="O56" s="1">
        <f t="shared" si="5"/>
        <v>3611.4</v>
      </c>
    </row>
    <row r="57" spans="2:19" x14ac:dyDescent="0.25">
      <c r="B57" s="18" t="s">
        <v>82</v>
      </c>
      <c r="C57" s="28">
        <v>44533.348611111112</v>
      </c>
      <c r="D57" s="18">
        <v>0</v>
      </c>
      <c r="E57" s="28">
        <v>44533.348611111112</v>
      </c>
      <c r="F57" s="20">
        <f t="shared" si="0"/>
        <v>9</v>
      </c>
      <c r="G57" s="20" t="str">
        <f t="shared" si="1"/>
        <v>Complete</v>
      </c>
      <c r="H57" s="18">
        <v>0</v>
      </c>
      <c r="I57" s="18">
        <f t="shared" si="6"/>
        <v>0</v>
      </c>
      <c r="J57" s="18">
        <v>1</v>
      </c>
      <c r="K57" s="18">
        <f t="shared" si="3"/>
        <v>0</v>
      </c>
      <c r="L57" s="18">
        <v>1</v>
      </c>
      <c r="M57" s="18">
        <f t="shared" si="4"/>
        <v>0</v>
      </c>
      <c r="N57" s="21">
        <v>0</v>
      </c>
      <c r="O57" s="18">
        <f t="shared" si="5"/>
        <v>0</v>
      </c>
    </row>
    <row r="58" spans="2:19" x14ac:dyDescent="0.25">
      <c r="B58" s="1" t="s">
        <v>83</v>
      </c>
      <c r="C58" s="28">
        <v>44533.348611111112</v>
      </c>
      <c r="D58" s="1">
        <v>12.5</v>
      </c>
      <c r="E58" s="29">
        <v>44551.556944444441</v>
      </c>
      <c r="F58" s="1">
        <f t="shared" si="0"/>
        <v>9</v>
      </c>
      <c r="G58" s="1" t="str">
        <f t="shared" si="1"/>
        <v>Busy</v>
      </c>
      <c r="H58" s="1">
        <v>6000</v>
      </c>
      <c r="I58" s="1">
        <f t="shared" si="6"/>
        <v>6000</v>
      </c>
      <c r="J58" s="1">
        <v>1</v>
      </c>
      <c r="K58" s="1">
        <f t="shared" si="3"/>
        <v>6000</v>
      </c>
      <c r="L58" s="1">
        <v>0.72</v>
      </c>
      <c r="M58" s="1">
        <f t="shared" si="4"/>
        <v>4320</v>
      </c>
      <c r="N58" s="1">
        <v>7500</v>
      </c>
      <c r="O58" s="1">
        <f t="shared" si="5"/>
        <v>5400</v>
      </c>
      <c r="Q58" s="8"/>
    </row>
    <row r="59" spans="2:19" x14ac:dyDescent="0.25">
      <c r="B59" s="1" t="s">
        <v>84</v>
      </c>
      <c r="C59" s="28">
        <v>44533.348611111112</v>
      </c>
      <c r="D59" s="1">
        <v>8.25</v>
      </c>
      <c r="E59" s="28">
        <v>44545.431944444441</v>
      </c>
      <c r="F59" s="1">
        <f t="shared" si="0"/>
        <v>9</v>
      </c>
      <c r="G59" s="1" t="str">
        <f t="shared" si="1"/>
        <v>Complete</v>
      </c>
      <c r="H59" s="1">
        <v>4200</v>
      </c>
      <c r="I59" s="1">
        <f t="shared" si="6"/>
        <v>4200</v>
      </c>
      <c r="J59" s="1">
        <v>1</v>
      </c>
      <c r="K59" s="1">
        <f t="shared" si="3"/>
        <v>4200</v>
      </c>
      <c r="L59" s="1">
        <v>1</v>
      </c>
      <c r="M59" s="1">
        <f t="shared" si="4"/>
        <v>4200</v>
      </c>
      <c r="N59" s="1">
        <v>4455</v>
      </c>
      <c r="O59" s="1">
        <f t="shared" si="5"/>
        <v>4455</v>
      </c>
      <c r="Q59" s="8"/>
    </row>
    <row r="60" spans="2:19" x14ac:dyDescent="0.25">
      <c r="B60" s="1" t="s">
        <v>85</v>
      </c>
      <c r="C60" s="28">
        <v>44545.431944444441</v>
      </c>
      <c r="D60" s="1">
        <v>3.38</v>
      </c>
      <c r="E60" s="28">
        <v>44550.6</v>
      </c>
      <c r="F60" s="1">
        <f t="shared" si="0"/>
        <v>1</v>
      </c>
      <c r="G60" s="1" t="str">
        <f t="shared" si="1"/>
        <v>Busy</v>
      </c>
      <c r="H60" s="1">
        <v>3000</v>
      </c>
      <c r="I60" s="1">
        <f t="shared" si="6"/>
        <v>3000</v>
      </c>
      <c r="J60" s="1">
        <v>1</v>
      </c>
      <c r="K60" s="1">
        <f t="shared" si="3"/>
        <v>3000</v>
      </c>
      <c r="L60" s="1">
        <v>0.21</v>
      </c>
      <c r="M60" s="1">
        <f t="shared" si="4"/>
        <v>630</v>
      </c>
      <c r="N60" s="1">
        <v>2636</v>
      </c>
      <c r="O60" s="1">
        <f t="shared" si="5"/>
        <v>553.55999999999995</v>
      </c>
    </row>
    <row r="61" spans="2:19" x14ac:dyDescent="0.25">
      <c r="B61" s="1" t="s">
        <v>86</v>
      </c>
      <c r="C61" s="28">
        <v>44533.348611111112</v>
      </c>
      <c r="D61" s="1">
        <v>8.25</v>
      </c>
      <c r="E61" s="28">
        <v>44545.431944444441</v>
      </c>
      <c r="F61" s="1">
        <f t="shared" si="0"/>
        <v>9</v>
      </c>
      <c r="G61" s="1" t="str">
        <f t="shared" si="1"/>
        <v>Complete</v>
      </c>
      <c r="H61" s="1">
        <v>2400</v>
      </c>
      <c r="I61" s="1">
        <f t="shared" si="6"/>
        <v>2400</v>
      </c>
      <c r="J61" s="1">
        <v>1</v>
      </c>
      <c r="K61" s="1">
        <f t="shared" si="3"/>
        <v>2400</v>
      </c>
      <c r="L61" s="1">
        <v>1</v>
      </c>
      <c r="M61" s="1">
        <f t="shared" si="4"/>
        <v>2400</v>
      </c>
      <c r="N61" s="1">
        <v>3646.5</v>
      </c>
      <c r="O61" s="1">
        <f t="shared" si="5"/>
        <v>3646.5</v>
      </c>
      <c r="Q61" s="8"/>
    </row>
    <row r="62" spans="2:19" x14ac:dyDescent="0.25">
      <c r="B62" s="1" t="s">
        <v>87</v>
      </c>
      <c r="C62" s="28">
        <v>44533.348611111112</v>
      </c>
      <c r="D62" s="1">
        <v>5.63</v>
      </c>
      <c r="E62" s="28">
        <v>44540.6</v>
      </c>
      <c r="F62" s="1">
        <f t="shared" si="0"/>
        <v>9</v>
      </c>
      <c r="G62" s="1" t="str">
        <f t="shared" si="1"/>
        <v>Complete</v>
      </c>
      <c r="H62" s="1">
        <v>3920</v>
      </c>
      <c r="I62" s="1">
        <f t="shared" si="6"/>
        <v>3920</v>
      </c>
      <c r="J62" s="1">
        <v>1</v>
      </c>
      <c r="K62" s="1">
        <f t="shared" si="3"/>
        <v>3920</v>
      </c>
      <c r="L62" s="1">
        <v>1</v>
      </c>
      <c r="M62" s="1">
        <f t="shared" si="4"/>
        <v>3920</v>
      </c>
      <c r="N62" s="1">
        <v>4391.3999999999996</v>
      </c>
      <c r="O62" s="1">
        <f t="shared" si="5"/>
        <v>4391.3999999999996</v>
      </c>
      <c r="Q62" s="8"/>
    </row>
    <row r="63" spans="2:19" x14ac:dyDescent="0.25">
      <c r="B63" s="18" t="s">
        <v>88</v>
      </c>
      <c r="C63" s="28">
        <v>44551.556944444441</v>
      </c>
      <c r="D63" s="18">
        <v>0</v>
      </c>
      <c r="E63" s="28">
        <v>44551.556944444441</v>
      </c>
      <c r="F63" s="20">
        <f t="shared" si="0"/>
        <v>-5</v>
      </c>
      <c r="G63" s="20" t="str">
        <f t="shared" si="1"/>
        <v>Busy</v>
      </c>
      <c r="H63" s="18">
        <v>0</v>
      </c>
      <c r="I63" s="18">
        <f t="shared" si="6"/>
        <v>0</v>
      </c>
      <c r="J63" s="18">
        <v>1</v>
      </c>
      <c r="K63" s="18">
        <f t="shared" si="3"/>
        <v>0</v>
      </c>
      <c r="L63" s="18">
        <v>0</v>
      </c>
      <c r="M63" s="18">
        <f t="shared" si="4"/>
        <v>0</v>
      </c>
      <c r="N63" s="21">
        <v>10000</v>
      </c>
      <c r="O63" s="18">
        <f t="shared" si="5"/>
        <v>0</v>
      </c>
    </row>
    <row r="64" spans="2:19" x14ac:dyDescent="0.25">
      <c r="B64" s="1" t="s">
        <v>89</v>
      </c>
      <c r="C64" s="28">
        <v>44551.556944444441</v>
      </c>
      <c r="D64" s="1">
        <v>6.06</v>
      </c>
      <c r="E64" s="28">
        <v>44559.576388888891</v>
      </c>
      <c r="F64" s="20">
        <f t="shared" si="0"/>
        <v>-5</v>
      </c>
      <c r="G64" s="1" t="str">
        <f t="shared" si="1"/>
        <v>Busy</v>
      </c>
      <c r="H64" s="1">
        <v>6000</v>
      </c>
      <c r="I64" s="1">
        <f t="shared" si="6"/>
        <v>6000</v>
      </c>
      <c r="J64" s="1">
        <v>1</v>
      </c>
      <c r="K64" s="1">
        <f t="shared" si="3"/>
        <v>6000</v>
      </c>
      <c r="L64" s="1">
        <v>0</v>
      </c>
      <c r="M64" s="1">
        <f t="shared" si="4"/>
        <v>0</v>
      </c>
      <c r="N64" s="1">
        <v>6908.4</v>
      </c>
      <c r="O64" s="1">
        <f t="shared" si="5"/>
        <v>0</v>
      </c>
      <c r="Q64" s="8">
        <v>44512</v>
      </c>
      <c r="R64" s="1">
        <f>NETWORKDAYS(Q64,$D$3)</f>
        <v>24</v>
      </c>
      <c r="S64" s="1">
        <v>10</v>
      </c>
    </row>
    <row r="65" spans="2:19" x14ac:dyDescent="0.25">
      <c r="B65" s="1" t="s">
        <v>90</v>
      </c>
      <c r="C65" s="28">
        <v>44551.556944444441</v>
      </c>
      <c r="D65" s="1">
        <v>11.13</v>
      </c>
      <c r="E65" s="28">
        <v>44566.6</v>
      </c>
      <c r="F65" s="20">
        <f t="shared" si="0"/>
        <v>-5</v>
      </c>
      <c r="G65" s="1" t="str">
        <f t="shared" si="1"/>
        <v>Busy</v>
      </c>
      <c r="H65" s="1">
        <v>3400</v>
      </c>
      <c r="I65" s="1">
        <f t="shared" si="6"/>
        <v>3400</v>
      </c>
      <c r="J65" s="1">
        <v>1</v>
      </c>
      <c r="K65" s="1">
        <f t="shared" si="3"/>
        <v>3400</v>
      </c>
      <c r="L65" s="1">
        <v>0</v>
      </c>
      <c r="M65" s="1">
        <f t="shared" si="4"/>
        <v>0</v>
      </c>
      <c r="N65" s="1">
        <v>4919.46</v>
      </c>
      <c r="O65" s="1">
        <f t="shared" si="5"/>
        <v>0</v>
      </c>
      <c r="Q65" s="8">
        <v>44512</v>
      </c>
      <c r="R65" s="1">
        <f>NETWORKDAYS(Q65,$D$3)</f>
        <v>24</v>
      </c>
      <c r="S65" s="1">
        <v>8.5</v>
      </c>
    </row>
    <row r="66" spans="2:19" x14ac:dyDescent="0.25">
      <c r="B66" s="1" t="s">
        <v>91</v>
      </c>
      <c r="C66" s="28">
        <v>44566.6</v>
      </c>
      <c r="D66" s="1">
        <v>3.31</v>
      </c>
      <c r="E66" s="28">
        <v>44571.703472222223</v>
      </c>
      <c r="F66" s="20">
        <f t="shared" si="0"/>
        <v>-16</v>
      </c>
      <c r="G66" s="1" t="str">
        <f t="shared" si="1"/>
        <v>Busy</v>
      </c>
      <c r="H66" s="1">
        <v>2000</v>
      </c>
      <c r="I66" s="1">
        <f t="shared" si="6"/>
        <v>2000</v>
      </c>
      <c r="J66" s="1">
        <v>1</v>
      </c>
      <c r="K66" s="1">
        <f t="shared" si="3"/>
        <v>2000</v>
      </c>
      <c r="L66" s="1">
        <v>0</v>
      </c>
      <c r="M66" s="1">
        <f t="shared" si="4"/>
        <v>0</v>
      </c>
      <c r="N66" s="1">
        <v>3250.42</v>
      </c>
      <c r="O66" s="1">
        <f t="shared" si="5"/>
        <v>0</v>
      </c>
      <c r="Q66" s="8">
        <v>44525</v>
      </c>
      <c r="R66" s="1">
        <f>NETWORKDAYS(Q66,$D$3)</f>
        <v>15</v>
      </c>
      <c r="S66" s="1">
        <v>5</v>
      </c>
    </row>
    <row r="67" spans="2:19" x14ac:dyDescent="0.25">
      <c r="B67" s="1" t="s">
        <v>92</v>
      </c>
      <c r="C67" s="28">
        <v>44571.703472222223</v>
      </c>
      <c r="D67" s="1">
        <v>5.13</v>
      </c>
      <c r="E67" s="28">
        <v>44579.371527777781</v>
      </c>
      <c r="F67" s="20">
        <f t="shared" si="0"/>
        <v>-19</v>
      </c>
      <c r="G67" s="1" t="str">
        <f t="shared" si="1"/>
        <v>Busy</v>
      </c>
      <c r="H67" s="1">
        <v>3200</v>
      </c>
      <c r="I67" s="1">
        <f t="shared" si="6"/>
        <v>3200</v>
      </c>
      <c r="J67" s="1">
        <v>1</v>
      </c>
      <c r="K67" s="1">
        <f t="shared" si="3"/>
        <v>3200</v>
      </c>
      <c r="L67" s="1">
        <v>0</v>
      </c>
      <c r="M67" s="1">
        <f t="shared" si="4"/>
        <v>0</v>
      </c>
      <c r="N67" s="1">
        <v>5037.66</v>
      </c>
      <c r="O67" s="1">
        <f t="shared" si="5"/>
        <v>0</v>
      </c>
      <c r="Q67" s="8"/>
    </row>
    <row r="68" spans="2:19" x14ac:dyDescent="0.25">
      <c r="B68" s="1" t="s">
        <v>93</v>
      </c>
      <c r="C68" s="28">
        <v>44551.556944444441</v>
      </c>
      <c r="D68" s="1">
        <v>14.75</v>
      </c>
      <c r="E68" s="28">
        <v>44572.431944444441</v>
      </c>
      <c r="F68" s="20">
        <f t="shared" si="0"/>
        <v>-5</v>
      </c>
      <c r="G68" s="1" t="str">
        <f t="shared" si="1"/>
        <v>Busy</v>
      </c>
      <c r="H68" s="1">
        <v>5720</v>
      </c>
      <c r="I68" s="1">
        <f t="shared" si="6"/>
        <v>5720</v>
      </c>
      <c r="J68" s="1">
        <v>1</v>
      </c>
      <c r="K68" s="1">
        <f t="shared" si="3"/>
        <v>5720</v>
      </c>
      <c r="L68" s="1">
        <v>0</v>
      </c>
      <c r="M68" s="1">
        <f t="shared" si="4"/>
        <v>0</v>
      </c>
      <c r="N68" s="1">
        <v>11505</v>
      </c>
      <c r="O68" s="1">
        <f t="shared" si="5"/>
        <v>0</v>
      </c>
      <c r="Q68" s="8">
        <v>44512</v>
      </c>
      <c r="R68" s="1">
        <f>NETWORKDAYS(Q68,$D$3)</f>
        <v>24</v>
      </c>
      <c r="S68" s="1">
        <v>13</v>
      </c>
    </row>
    <row r="69" spans="2:19" x14ac:dyDescent="0.25">
      <c r="B69" s="18" t="s">
        <v>94</v>
      </c>
      <c r="C69" s="28">
        <v>44579.371527777781</v>
      </c>
      <c r="D69" s="18">
        <v>0</v>
      </c>
      <c r="E69" s="28">
        <v>44579.371527777781</v>
      </c>
      <c r="F69" s="31">
        <f t="shared" si="0"/>
        <v>-25</v>
      </c>
      <c r="G69" s="20" t="str">
        <f t="shared" si="1"/>
        <v>Busy</v>
      </c>
      <c r="H69" s="18">
        <v>0</v>
      </c>
      <c r="I69" s="18">
        <f t="shared" si="6"/>
        <v>0</v>
      </c>
      <c r="J69" s="18">
        <v>0</v>
      </c>
      <c r="K69" s="18">
        <f t="shared" si="3"/>
        <v>0</v>
      </c>
      <c r="L69" s="18">
        <v>0</v>
      </c>
      <c r="M69" s="18">
        <f t="shared" si="4"/>
        <v>0</v>
      </c>
      <c r="N69" s="21">
        <v>0</v>
      </c>
      <c r="O69" s="18">
        <f t="shared" si="5"/>
        <v>0</v>
      </c>
    </row>
    <row r="70" spans="2:19" x14ac:dyDescent="0.25">
      <c r="B70" s="1" t="s">
        <v>95</v>
      </c>
      <c r="F70" s="31">
        <f t="shared" si="0"/>
        <v>31818</v>
      </c>
      <c r="G70" s="1" t="str">
        <f t="shared" si="1"/>
        <v>Complete</v>
      </c>
      <c r="H70" s="1">
        <v>800</v>
      </c>
      <c r="I70" s="1">
        <f t="shared" si="6"/>
        <v>800</v>
      </c>
      <c r="J70" s="1">
        <f>ROUND(R70/S70,4)</f>
        <v>1</v>
      </c>
      <c r="K70" s="1">
        <f t="shared" si="3"/>
        <v>800</v>
      </c>
      <c r="L70" s="1">
        <v>0</v>
      </c>
      <c r="M70" s="1">
        <f t="shared" si="4"/>
        <v>0</v>
      </c>
      <c r="Q70" s="8">
        <v>44544</v>
      </c>
      <c r="R70" s="1">
        <f>NETWORKDAYS(Q70,$D$3)</f>
        <v>2</v>
      </c>
      <c r="S70" s="1">
        <v>2</v>
      </c>
    </row>
    <row r="71" spans="2:19" x14ac:dyDescent="0.25">
      <c r="B71" s="1" t="s">
        <v>96</v>
      </c>
      <c r="F71" s="31">
        <f t="shared" si="0"/>
        <v>31818</v>
      </c>
      <c r="G71" s="1" t="str">
        <f t="shared" si="1"/>
        <v>Complete</v>
      </c>
      <c r="H71" s="1">
        <v>2000</v>
      </c>
      <c r="I71" s="1">
        <f t="shared" si="6"/>
        <v>0</v>
      </c>
      <c r="J71" s="1">
        <v>0</v>
      </c>
      <c r="K71" s="1">
        <f t="shared" si="3"/>
        <v>0</v>
      </c>
      <c r="L71" s="1">
        <v>0</v>
      </c>
      <c r="M71" s="1">
        <f t="shared" si="4"/>
        <v>0</v>
      </c>
    </row>
    <row r="72" spans="2:19" x14ac:dyDescent="0.25">
      <c r="B72" s="1" t="s">
        <v>97</v>
      </c>
      <c r="F72" s="31">
        <f t="shared" si="0"/>
        <v>31818</v>
      </c>
      <c r="G72" s="1" t="str">
        <f t="shared" si="1"/>
        <v>Complete</v>
      </c>
      <c r="H72" s="1">
        <v>1600</v>
      </c>
      <c r="I72" s="1">
        <f t="shared" si="6"/>
        <v>0</v>
      </c>
      <c r="J72" s="1">
        <v>0</v>
      </c>
      <c r="K72" s="1">
        <f t="shared" si="3"/>
        <v>0</v>
      </c>
      <c r="L72" s="1">
        <v>0</v>
      </c>
      <c r="M72" s="1">
        <f t="shared" si="4"/>
        <v>0</v>
      </c>
    </row>
    <row r="73" spans="2:19" x14ac:dyDescent="0.25">
      <c r="B73" s="1" t="s">
        <v>98</v>
      </c>
      <c r="F73" s="31">
        <f t="shared" si="0"/>
        <v>31818</v>
      </c>
      <c r="G73" s="1" t="str">
        <f t="shared" si="1"/>
        <v>Complete</v>
      </c>
      <c r="H73" s="1">
        <v>1200</v>
      </c>
      <c r="I73" s="1">
        <f t="shared" si="6"/>
        <v>0</v>
      </c>
      <c r="J73" s="1">
        <v>0</v>
      </c>
      <c r="K73" s="1">
        <f t="shared" si="3"/>
        <v>0</v>
      </c>
      <c r="L73" s="1">
        <v>0</v>
      </c>
      <c r="M73" s="1">
        <f t="shared" si="4"/>
        <v>0</v>
      </c>
    </row>
    <row r="74" spans="2:19" x14ac:dyDescent="0.25">
      <c r="B74" s="1" t="s">
        <v>99</v>
      </c>
      <c r="F74" s="31">
        <f t="shared" si="0"/>
        <v>31818</v>
      </c>
      <c r="G74" s="1" t="str">
        <f t="shared" si="1"/>
        <v>Complete</v>
      </c>
      <c r="H74" s="1">
        <v>1512</v>
      </c>
      <c r="I74" s="1">
        <f t="shared" si="6"/>
        <v>0</v>
      </c>
      <c r="J74" s="1">
        <v>0</v>
      </c>
      <c r="K74" s="1">
        <f t="shared" si="3"/>
        <v>0</v>
      </c>
      <c r="L74" s="1">
        <v>0</v>
      </c>
      <c r="M74" s="1">
        <f t="shared" si="4"/>
        <v>0</v>
      </c>
    </row>
    <row r="75" spans="2:19" x14ac:dyDescent="0.25">
      <c r="B75" s="1" t="s">
        <v>100</v>
      </c>
      <c r="F75" s="31">
        <f t="shared" si="0"/>
        <v>31818</v>
      </c>
      <c r="G75" s="1" t="str">
        <f t="shared" si="1"/>
        <v>Complete</v>
      </c>
      <c r="H75" s="1">
        <v>4400</v>
      </c>
      <c r="I75" s="1">
        <f t="shared" si="6"/>
        <v>880</v>
      </c>
      <c r="J75" s="1">
        <f>ROUND(R75/S75,4)</f>
        <v>0.2</v>
      </c>
      <c r="K75" s="1">
        <f t="shared" si="3"/>
        <v>176</v>
      </c>
      <c r="L75" s="1">
        <v>0</v>
      </c>
      <c r="M75" s="1">
        <f t="shared" si="4"/>
        <v>0</v>
      </c>
      <c r="Q75" s="8">
        <v>44544</v>
      </c>
      <c r="R75" s="1">
        <f>NETWORKDAYS(Q75,$D$3)</f>
        <v>2</v>
      </c>
      <c r="S75" s="1">
        <v>10</v>
      </c>
    </row>
    <row r="76" spans="2:19" x14ac:dyDescent="0.25">
      <c r="B76" s="18" t="s">
        <v>94</v>
      </c>
      <c r="C76" s="28"/>
      <c r="D76" s="18">
        <v>0</v>
      </c>
      <c r="E76" s="28"/>
      <c r="F76" s="31">
        <f t="shared" ref="F76" si="7">NETWORKDAYS(C76,$D$3)</f>
        <v>31818</v>
      </c>
      <c r="G76" s="20" t="str">
        <f t="shared" ref="G76" si="8">IF(F76&gt;D76,"Complete","Busy")</f>
        <v>Complete</v>
      </c>
      <c r="H76" s="18">
        <v>0</v>
      </c>
      <c r="I76" s="18">
        <f t="shared" ref="I76" si="9">J76*H76</f>
        <v>0</v>
      </c>
      <c r="J76" s="18">
        <v>0</v>
      </c>
      <c r="K76" s="18">
        <f t="shared" ref="K76" si="10">I76*J76</f>
        <v>0</v>
      </c>
      <c r="L76" s="18">
        <v>0</v>
      </c>
      <c r="M76" s="18">
        <f t="shared" ref="M76" si="11">I76*L76</f>
        <v>0</v>
      </c>
      <c r="N76" s="21">
        <v>0</v>
      </c>
      <c r="O76" s="18">
        <f t="shared" ref="O76" si="12">N76*L76</f>
        <v>0</v>
      </c>
    </row>
    <row r="78" spans="2:19" x14ac:dyDescent="0.25">
      <c r="B78" s="22" t="s">
        <v>48</v>
      </c>
      <c r="C78" s="22"/>
      <c r="D78" s="22"/>
      <c r="E78" s="23"/>
      <c r="F78" s="23"/>
      <c r="G78" s="23"/>
      <c r="H78" s="22"/>
      <c r="I78" s="22">
        <f>SUM(I7:I76)</f>
        <v>286240</v>
      </c>
      <c r="J78" s="22"/>
      <c r="K78" s="22">
        <f>SUM(K7:K76)</f>
        <v>285536</v>
      </c>
      <c r="L78" s="22"/>
      <c r="M78" s="22">
        <f>SUM(M7:M76)</f>
        <v>258776.88</v>
      </c>
      <c r="N78" s="22"/>
      <c r="O78" s="22">
        <f>SUM(O7:O76)</f>
        <v>325893.13860000012</v>
      </c>
    </row>
    <row r="81" spans="2:3" x14ac:dyDescent="0.25">
      <c r="B81" s="10" t="s">
        <v>49</v>
      </c>
      <c r="C81" s="1">
        <f>ROUND(M78/O78,4)</f>
        <v>0.79410000000000003</v>
      </c>
    </row>
    <row r="82" spans="2:3" x14ac:dyDescent="0.25">
      <c r="B82" s="10" t="s">
        <v>50</v>
      </c>
      <c r="C82" s="1">
        <f>ROUND(M78/K78,4)</f>
        <v>0.90629999999999999</v>
      </c>
    </row>
    <row r="83" spans="2:3" x14ac:dyDescent="0.25">
      <c r="B83" s="10" t="s">
        <v>51</v>
      </c>
      <c r="C83" s="1">
        <f>ROUND((I78-M78)/C81,4)</f>
        <v>34583.956700000002</v>
      </c>
    </row>
    <row r="84" spans="2:3" x14ac:dyDescent="0.25">
      <c r="B84" s="10" t="s">
        <v>52</v>
      </c>
      <c r="C84" s="1">
        <f>O78+C83</f>
        <v>360477.0953000001</v>
      </c>
    </row>
  </sheetData>
  <conditionalFormatting sqref="F79:G1048576 F5:G5 F1:G1 F77:G77">
    <cfRule type="top10" dxfId="37" priority="43" rank="1"/>
  </conditionalFormatting>
  <conditionalFormatting sqref="F1 F6 F79:F1048576 F77">
    <cfRule type="cellIs" dxfId="36" priority="42" operator="lessThan">
      <formula>0</formula>
    </cfRule>
  </conditionalFormatting>
  <conditionalFormatting sqref="F7:F16">
    <cfRule type="cellIs" dxfId="35" priority="41" operator="lessThan">
      <formula>0</formula>
    </cfRule>
  </conditionalFormatting>
  <conditionalFormatting sqref="F18">
    <cfRule type="cellIs" dxfId="34" priority="40" operator="lessThan">
      <formula>0</formula>
    </cfRule>
  </conditionalFormatting>
  <conditionalFormatting sqref="F24">
    <cfRule type="cellIs" dxfId="33" priority="39" operator="lessThan">
      <formula>0</formula>
    </cfRule>
  </conditionalFormatting>
  <conditionalFormatting sqref="G41:G44">
    <cfRule type="top10" dxfId="32" priority="44" rank="1"/>
  </conditionalFormatting>
  <conditionalFormatting sqref="F25">
    <cfRule type="cellIs" dxfId="31" priority="38" operator="lessThan">
      <formula>0</formula>
    </cfRule>
  </conditionalFormatting>
  <conditionalFormatting sqref="F26">
    <cfRule type="cellIs" dxfId="30" priority="37" operator="lessThan">
      <formula>0</formula>
    </cfRule>
  </conditionalFormatting>
  <conditionalFormatting sqref="F27">
    <cfRule type="cellIs" dxfId="29" priority="36" operator="lessThan">
      <formula>0</formula>
    </cfRule>
  </conditionalFormatting>
  <conditionalFormatting sqref="F28">
    <cfRule type="cellIs" dxfId="28" priority="35" operator="lessThan">
      <formula>0</formula>
    </cfRule>
  </conditionalFormatting>
  <conditionalFormatting sqref="F19:F23">
    <cfRule type="cellIs" dxfId="27" priority="34" operator="lessThan">
      <formula>0</formula>
    </cfRule>
  </conditionalFormatting>
  <conditionalFormatting sqref="F29">
    <cfRule type="cellIs" dxfId="26" priority="33" operator="lessThan">
      <formula>0</formula>
    </cfRule>
  </conditionalFormatting>
  <conditionalFormatting sqref="F30">
    <cfRule type="cellIs" dxfId="25" priority="32" operator="lessThan">
      <formula>0</formula>
    </cfRule>
  </conditionalFormatting>
  <conditionalFormatting sqref="F31">
    <cfRule type="cellIs" dxfId="24" priority="31" operator="lessThan">
      <formula>0</formula>
    </cfRule>
  </conditionalFormatting>
  <conditionalFormatting sqref="F32">
    <cfRule type="cellIs" dxfId="23" priority="30" operator="lessThan">
      <formula>0</formula>
    </cfRule>
  </conditionalFormatting>
  <conditionalFormatting sqref="F33">
    <cfRule type="cellIs" dxfId="22" priority="29" operator="lessThan">
      <formula>0</formula>
    </cfRule>
  </conditionalFormatting>
  <conditionalFormatting sqref="F34">
    <cfRule type="cellIs" dxfId="21" priority="28" operator="lessThan">
      <formula>0</formula>
    </cfRule>
  </conditionalFormatting>
  <conditionalFormatting sqref="F40">
    <cfRule type="cellIs" dxfId="20" priority="27" operator="lessThan">
      <formula>0</formula>
    </cfRule>
  </conditionalFormatting>
  <conditionalFormatting sqref="F45">
    <cfRule type="cellIs" dxfId="19" priority="26" operator="lessThan">
      <formula>0</formula>
    </cfRule>
  </conditionalFormatting>
  <conditionalFormatting sqref="F52">
    <cfRule type="cellIs" dxfId="18" priority="25" operator="lessThan">
      <formula>0</formula>
    </cfRule>
  </conditionalFormatting>
  <conditionalFormatting sqref="F78">
    <cfRule type="cellIs" dxfId="17" priority="23" operator="lessThan">
      <formula>0</formula>
    </cfRule>
  </conditionalFormatting>
  <conditionalFormatting sqref="F78:G78">
    <cfRule type="top10" dxfId="16" priority="24" rank="1"/>
  </conditionalFormatting>
  <conditionalFormatting sqref="F63">
    <cfRule type="cellIs" dxfId="15" priority="16" operator="lessThan">
      <formula>0</formula>
    </cfRule>
  </conditionalFormatting>
  <conditionalFormatting sqref="F64">
    <cfRule type="cellIs" dxfId="14" priority="15" operator="lessThan">
      <formula>0</formula>
    </cfRule>
  </conditionalFormatting>
  <conditionalFormatting sqref="F65">
    <cfRule type="cellIs" dxfId="13" priority="14" operator="lessThan">
      <formula>0</formula>
    </cfRule>
  </conditionalFormatting>
  <conditionalFormatting sqref="F66">
    <cfRule type="cellIs" dxfId="12" priority="13" operator="lessThan">
      <formula>0</formula>
    </cfRule>
  </conditionalFormatting>
  <conditionalFormatting sqref="F67">
    <cfRule type="cellIs" dxfId="11" priority="12" operator="lessThan">
      <formula>0</formula>
    </cfRule>
  </conditionalFormatting>
  <conditionalFormatting sqref="F68">
    <cfRule type="cellIs" dxfId="10" priority="11" operator="lessThan">
      <formula>0</formula>
    </cfRule>
  </conditionalFormatting>
  <conditionalFormatting sqref="F69">
    <cfRule type="cellIs" dxfId="9" priority="10" operator="lessThan">
      <formula>0</formula>
    </cfRule>
  </conditionalFormatting>
  <conditionalFormatting sqref="F57">
    <cfRule type="cellIs" dxfId="8" priority="9" operator="lessThan">
      <formula>0</formula>
    </cfRule>
  </conditionalFormatting>
  <conditionalFormatting sqref="F76">
    <cfRule type="cellIs" dxfId="6" priority="7" operator="lessThan">
      <formula>0</formula>
    </cfRule>
  </conditionalFormatting>
  <conditionalFormatting sqref="F70">
    <cfRule type="cellIs" dxfId="5" priority="6" operator="lessThan">
      <formula>0</formula>
    </cfRule>
  </conditionalFormatting>
  <conditionalFormatting sqref="F71">
    <cfRule type="cellIs" dxfId="4" priority="5" operator="lessThan">
      <formula>0</formula>
    </cfRule>
  </conditionalFormatting>
  <conditionalFormatting sqref="F72">
    <cfRule type="cellIs" dxfId="3" priority="4" operator="lessThan">
      <formula>0</formula>
    </cfRule>
  </conditionalFormatting>
  <conditionalFormatting sqref="F73">
    <cfRule type="cellIs" dxfId="2" priority="3" operator="lessThan">
      <formula>0</formula>
    </cfRule>
  </conditionalFormatting>
  <conditionalFormatting sqref="F74">
    <cfRule type="cellIs" dxfId="1" priority="2" operator="lessThan">
      <formula>0</formula>
    </cfRule>
  </conditionalFormatting>
  <conditionalFormatting sqref="F75">
    <cfRule type="cellIs" dxfId="0" priority="1" operator="lessThan">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BE006-A6F9-4F5A-86CB-C8B240F3014A}">
  <dimension ref="A1:T21"/>
  <sheetViews>
    <sheetView workbookViewId="0">
      <selection activeCell="S12" sqref="S12"/>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2.5703125" style="3" customWidth="1"/>
    <col min="6" max="6" width="23.7109375" style="3" customWidth="1"/>
    <col min="7" max="8" width="16" style="3" customWidth="1"/>
    <col min="9" max="9" width="16" style="1" bestFit="1" customWidth="1"/>
    <col min="10" max="10" width="19.42578125" style="1" customWidth="1"/>
    <col min="11" max="11" width="20.7109375" style="1" customWidth="1"/>
    <col min="12" max="12" width="13.5703125" style="1" customWidth="1"/>
    <col min="13" max="13" width="15.42578125" style="1" customWidth="1"/>
    <col min="14" max="14" width="12.42578125" style="1" customWidth="1"/>
    <col min="15" max="15" width="12.5703125" style="1" customWidth="1"/>
    <col min="16" max="17" width="15.7109375" style="1" customWidth="1"/>
    <col min="18" max="18" width="18" style="1" customWidth="1"/>
    <col min="19" max="19" width="20.28515625" style="1" customWidth="1"/>
    <col min="20" max="20" width="16.28515625" style="1" customWidth="1"/>
    <col min="21" max="16384" width="9.140625" style="1"/>
  </cols>
  <sheetData>
    <row r="1" spans="1:20" x14ac:dyDescent="0.25">
      <c r="A1" s="3"/>
      <c r="B1" s="3"/>
      <c r="C1" s="5"/>
      <c r="D1" s="5"/>
      <c r="E1" s="1"/>
      <c r="F1" s="1"/>
      <c r="G1" s="1"/>
      <c r="H1" s="1"/>
    </row>
    <row r="2" spans="1:20" x14ac:dyDescent="0.25">
      <c r="A2" s="3"/>
      <c r="B2" s="7" t="s">
        <v>54</v>
      </c>
      <c r="C2" s="5"/>
      <c r="D2" s="25"/>
      <c r="E2" s="2" t="s">
        <v>30</v>
      </c>
      <c r="F2" s="2" t="s">
        <v>0</v>
      </c>
      <c r="G2" s="14"/>
      <c r="H2" s="14"/>
      <c r="I2" s="2" t="s">
        <v>1</v>
      </c>
      <c r="K2" s="1" t="s">
        <v>31</v>
      </c>
      <c r="N2" s="14"/>
      <c r="O2" s="14"/>
    </row>
    <row r="3" spans="1:20" x14ac:dyDescent="0.25">
      <c r="C3" s="3"/>
      <c r="D3" s="26"/>
      <c r="E3" s="8">
        <f>WORKDAY(F9,-4)</f>
        <v>44321</v>
      </c>
      <c r="F3" s="4">
        <v>0.33333333333333331</v>
      </c>
      <c r="G3" s="4"/>
      <c r="H3" s="4"/>
      <c r="I3" s="4">
        <v>0.70833333333333337</v>
      </c>
      <c r="J3" s="4"/>
    </row>
    <row r="4" spans="1:20" x14ac:dyDescent="0.25">
      <c r="E4" s="1"/>
      <c r="F4" s="1"/>
      <c r="G4" s="1"/>
      <c r="H4" s="1"/>
    </row>
    <row r="5" spans="1:20" ht="30" x14ac:dyDescent="0.25">
      <c r="B5" s="2" t="s">
        <v>2</v>
      </c>
      <c r="C5" s="2" t="s">
        <v>32</v>
      </c>
      <c r="D5" s="2" t="s">
        <v>33</v>
      </c>
      <c r="E5" s="12" t="s">
        <v>34</v>
      </c>
      <c r="F5" s="13" t="s">
        <v>35</v>
      </c>
      <c r="G5" s="12" t="s">
        <v>36</v>
      </c>
      <c r="H5" s="12" t="s">
        <v>37</v>
      </c>
      <c r="I5" s="2" t="s">
        <v>38</v>
      </c>
      <c r="J5" s="11" t="s">
        <v>39</v>
      </c>
      <c r="K5" s="9" t="s">
        <v>40</v>
      </c>
      <c r="L5" s="2" t="s">
        <v>41</v>
      </c>
      <c r="M5" s="11" t="s">
        <v>42</v>
      </c>
      <c r="N5" s="2" t="s">
        <v>43</v>
      </c>
      <c r="O5" s="2" t="s">
        <v>44</v>
      </c>
      <c r="P5" s="11" t="s">
        <v>45</v>
      </c>
      <c r="R5" s="16" t="s">
        <v>46</v>
      </c>
      <c r="S5" s="16" t="s">
        <v>36</v>
      </c>
      <c r="T5" s="9" t="s">
        <v>47</v>
      </c>
    </row>
    <row r="6" spans="1:20" x14ac:dyDescent="0.25">
      <c r="B6" s="1" t="s">
        <v>3</v>
      </c>
      <c r="C6" s="3">
        <v>44286.333333333336</v>
      </c>
      <c r="D6" s="1">
        <v>6.69</v>
      </c>
      <c r="E6" s="6">
        <v>2.50875</v>
      </c>
      <c r="F6" s="3">
        <f>WORKDAY(C6,CEILING((E6+MOD(C6,1)-F$3)/(I$3-F$3),1)-1)+MOD(C6,1)+E6-CEILING(MOD(C6,1)+E6-F$3,I$3-F$3)+I$3-F$3</f>
        <v>44294.592083333337</v>
      </c>
      <c r="G6" s="15">
        <f>NETWORKDAYS(C6,$E$3)</f>
        <v>26</v>
      </c>
      <c r="H6" s="15" t="str">
        <f>IF(G6&gt;D6,"Complete","Busy")</f>
        <v>Complete</v>
      </c>
      <c r="I6" s="1">
        <v>7728</v>
      </c>
      <c r="J6" s="1">
        <f t="shared" ref="J6:J11" si="0">K6*I6</f>
        <v>7728</v>
      </c>
      <c r="K6" s="1">
        <v>1</v>
      </c>
      <c r="L6" s="1">
        <f>J6*K6</f>
        <v>7728</v>
      </c>
      <c r="M6" s="1">
        <v>1</v>
      </c>
      <c r="N6" s="1">
        <f>J6*M6</f>
        <v>7728</v>
      </c>
      <c r="O6" s="17">
        <v>8563.2000000000007</v>
      </c>
      <c r="P6" s="1">
        <f>O6*M6</f>
        <v>8563.2000000000007</v>
      </c>
    </row>
    <row r="7" spans="1:20" x14ac:dyDescent="0.25">
      <c r="B7" s="1" t="s">
        <v>4</v>
      </c>
      <c r="C7" s="3">
        <v>44294.591666666667</v>
      </c>
      <c r="D7" s="1">
        <v>8.06</v>
      </c>
      <c r="E7" s="6">
        <v>3.0225000000000004</v>
      </c>
      <c r="F7" s="3">
        <f>WORKDAY(C7,CEILING((E7+MOD(C7,1)-F$3)/(I$3-F$3),1)-1)+MOD(C7,1)+E7-CEILING(MOD(C7,1)+E7-F$3,I$3-F$3)+I$3-F$3</f>
        <v>44306.614166666666</v>
      </c>
      <c r="G7" s="15">
        <f t="shared" ref="G7:G14" si="1">NETWORKDAYS(C7,$E$3)</f>
        <v>20</v>
      </c>
      <c r="H7" s="15" t="str">
        <f t="shared" ref="H7:H14" si="2">IF(G7&gt;D7,"Complete","Busy")</f>
        <v>Complete</v>
      </c>
      <c r="I7" s="1">
        <v>9016</v>
      </c>
      <c r="J7" s="1">
        <f t="shared" si="0"/>
        <v>9016</v>
      </c>
      <c r="K7" s="1">
        <v>1</v>
      </c>
      <c r="L7" s="1">
        <f t="shared" ref="L7:L14" si="3">J7*K7</f>
        <v>9016</v>
      </c>
      <c r="M7" s="1">
        <v>1</v>
      </c>
      <c r="N7" s="1">
        <f t="shared" ref="N7:N14" si="4">J7*M7</f>
        <v>9016</v>
      </c>
      <c r="O7" s="17">
        <v>10316.799999999999</v>
      </c>
      <c r="P7" s="1">
        <f t="shared" ref="P7:P14" si="5">O7*M7</f>
        <v>10316.799999999999</v>
      </c>
    </row>
    <row r="8" spans="1:20" x14ac:dyDescent="0.25">
      <c r="B8" s="1" t="s">
        <v>5</v>
      </c>
      <c r="C8" s="3">
        <v>44306.613888888889</v>
      </c>
      <c r="D8" s="1">
        <v>12.13</v>
      </c>
      <c r="E8" s="6">
        <v>4.5487500000000001</v>
      </c>
      <c r="F8" s="3">
        <f t="shared" ref="F8:F14" si="6">WORKDAY(C8,CEILING((E8+MOD(C8,1)-F$3)/(I$3-F$3),1)-1)+MOD(C8,1)+E8-CEILING(MOD(C8,1)+E8-F$3,I$3-F$3)+I$3-F$3</f>
        <v>44322.662638888891</v>
      </c>
      <c r="G8" s="15">
        <f t="shared" si="1"/>
        <v>12</v>
      </c>
      <c r="H8" s="15" t="str">
        <f t="shared" si="2"/>
        <v>Busy</v>
      </c>
      <c r="I8" s="1">
        <v>13524</v>
      </c>
      <c r="J8" s="1">
        <f t="shared" si="0"/>
        <v>13524</v>
      </c>
      <c r="K8" s="1">
        <v>1</v>
      </c>
      <c r="L8" s="1">
        <f t="shared" si="3"/>
        <v>13524</v>
      </c>
      <c r="M8" s="1">
        <v>0.92</v>
      </c>
      <c r="N8" s="1">
        <f t="shared" si="4"/>
        <v>12442.08</v>
      </c>
      <c r="O8" s="17">
        <v>15526.4</v>
      </c>
      <c r="P8" s="1">
        <f t="shared" si="5"/>
        <v>14284.288</v>
      </c>
    </row>
    <row r="9" spans="1:20" x14ac:dyDescent="0.25">
      <c r="B9" s="1" t="s">
        <v>6</v>
      </c>
      <c r="C9" s="3">
        <v>44322.662499999999</v>
      </c>
      <c r="D9" s="1">
        <v>2.38</v>
      </c>
      <c r="E9" s="6">
        <v>0.89250000000000007</v>
      </c>
      <c r="F9" s="3">
        <f t="shared" si="6"/>
        <v>44327.43</v>
      </c>
      <c r="G9" s="15">
        <f t="shared" si="1"/>
        <v>-2</v>
      </c>
      <c r="H9" s="15" t="str">
        <f t="shared" si="2"/>
        <v>Busy</v>
      </c>
      <c r="I9" s="1">
        <v>2576</v>
      </c>
      <c r="J9" s="1">
        <f t="shared" si="0"/>
        <v>2576</v>
      </c>
      <c r="K9" s="1">
        <v>1</v>
      </c>
      <c r="L9" s="1">
        <f t="shared" si="3"/>
        <v>2576</v>
      </c>
      <c r="M9" s="1">
        <v>0</v>
      </c>
      <c r="N9" s="1">
        <f t="shared" si="4"/>
        <v>0</v>
      </c>
      <c r="O9" s="17">
        <v>3046</v>
      </c>
      <c r="P9" s="1">
        <f>Q11</f>
        <v>0</v>
      </c>
    </row>
    <row r="10" spans="1:20" x14ac:dyDescent="0.25">
      <c r="B10" s="1" t="s">
        <v>7</v>
      </c>
      <c r="C10" s="3">
        <v>44286.333333333336</v>
      </c>
      <c r="D10" s="1">
        <v>18.059999999999999</v>
      </c>
      <c r="E10" s="6">
        <v>6.7725</v>
      </c>
      <c r="F10" s="3">
        <f t="shared" si="6"/>
        <v>44312.355833333335</v>
      </c>
      <c r="G10" s="15">
        <f t="shared" si="1"/>
        <v>26</v>
      </c>
      <c r="H10" s="15" t="str">
        <f t="shared" si="2"/>
        <v>Complete</v>
      </c>
      <c r="I10" s="1">
        <v>12300</v>
      </c>
      <c r="J10" s="1">
        <f t="shared" si="0"/>
        <v>12300</v>
      </c>
      <c r="K10" s="1">
        <v>1</v>
      </c>
      <c r="L10" s="1">
        <f t="shared" si="3"/>
        <v>12300</v>
      </c>
      <c r="M10" s="1">
        <v>1</v>
      </c>
      <c r="N10" s="1">
        <f t="shared" si="4"/>
        <v>12300</v>
      </c>
      <c r="O10" s="17">
        <v>17771.04</v>
      </c>
      <c r="P10" s="1">
        <f t="shared" si="5"/>
        <v>17771.04</v>
      </c>
    </row>
    <row r="11" spans="1:20" x14ac:dyDescent="0.25">
      <c r="B11" s="18" t="s">
        <v>8</v>
      </c>
      <c r="C11" s="19">
        <v>44327.429861111108</v>
      </c>
      <c r="D11" s="18">
        <v>0</v>
      </c>
      <c r="E11" s="18">
        <v>0</v>
      </c>
      <c r="F11" s="19">
        <f t="shared" si="6"/>
        <v>44327.429861111108</v>
      </c>
      <c r="G11" s="20">
        <f t="shared" si="1"/>
        <v>-5</v>
      </c>
      <c r="H11" s="20" t="str">
        <f t="shared" si="2"/>
        <v>Busy</v>
      </c>
      <c r="I11" s="18">
        <v>0</v>
      </c>
      <c r="J11" s="18">
        <f t="shared" si="0"/>
        <v>0</v>
      </c>
      <c r="K11" s="18">
        <v>1</v>
      </c>
      <c r="L11" s="18">
        <f t="shared" si="3"/>
        <v>0</v>
      </c>
      <c r="M11" s="18">
        <v>1</v>
      </c>
      <c r="N11" s="18">
        <f t="shared" si="4"/>
        <v>0</v>
      </c>
      <c r="O11" s="21">
        <v>0</v>
      </c>
      <c r="P11" s="18">
        <f t="shared" si="5"/>
        <v>0</v>
      </c>
    </row>
    <row r="12" spans="1:20" x14ac:dyDescent="0.25">
      <c r="B12" s="1" t="s">
        <v>9</v>
      </c>
      <c r="C12" s="3">
        <v>44327.429861111108</v>
      </c>
      <c r="D12" s="1">
        <v>3.88</v>
      </c>
      <c r="E12" s="6">
        <v>1.4550000000000001</v>
      </c>
      <c r="F12" s="3">
        <f t="shared" si="6"/>
        <v>44333.38486111111</v>
      </c>
      <c r="G12" s="15">
        <f t="shared" si="1"/>
        <v>-5</v>
      </c>
      <c r="H12" s="15" t="str">
        <f t="shared" si="2"/>
        <v>Busy</v>
      </c>
      <c r="I12" s="1">
        <v>2352</v>
      </c>
      <c r="J12" s="1">
        <f>K12*I12</f>
        <v>783.92160000000001</v>
      </c>
      <c r="K12" s="1">
        <f>ROUND(S12/T12,4)</f>
        <v>0.33329999999999999</v>
      </c>
      <c r="L12" s="1">
        <f t="shared" si="3"/>
        <v>261.28106928</v>
      </c>
      <c r="M12" s="1">
        <v>0</v>
      </c>
      <c r="N12" s="1">
        <f t="shared" si="4"/>
        <v>0</v>
      </c>
      <c r="O12" s="17">
        <v>3585.12</v>
      </c>
      <c r="P12" s="1">
        <f t="shared" si="5"/>
        <v>0</v>
      </c>
      <c r="R12" s="8">
        <v>44321</v>
      </c>
      <c r="S12" s="1">
        <f>NETWORKDAYS(R12,$E$3)</f>
        <v>1</v>
      </c>
      <c r="T12" s="1">
        <v>3</v>
      </c>
    </row>
    <row r="13" spans="1:20" x14ac:dyDescent="0.25">
      <c r="B13" s="1" t="s">
        <v>11</v>
      </c>
      <c r="C13" s="3">
        <v>44327.429861111108</v>
      </c>
      <c r="D13" s="1">
        <v>2.81</v>
      </c>
      <c r="E13" s="6">
        <v>1.05375</v>
      </c>
      <c r="F13" s="3">
        <f t="shared" si="6"/>
        <v>44330.358611111107</v>
      </c>
      <c r="G13" s="15">
        <f t="shared" si="1"/>
        <v>-5</v>
      </c>
      <c r="H13" s="15" t="str">
        <f t="shared" si="2"/>
        <v>Busy</v>
      </c>
      <c r="I13" s="1">
        <v>3220</v>
      </c>
      <c r="J13" s="1">
        <f t="shared" ref="J13:J14" si="7">K13*I13</f>
        <v>1288</v>
      </c>
      <c r="K13" s="1">
        <f>ROUND(S13/T13,4)</f>
        <v>0.4</v>
      </c>
      <c r="L13" s="1">
        <f t="shared" si="3"/>
        <v>515.20000000000005</v>
      </c>
      <c r="M13" s="1">
        <v>0</v>
      </c>
      <c r="N13" s="1">
        <f t="shared" si="4"/>
        <v>0</v>
      </c>
      <c r="O13" s="17">
        <v>3596.8</v>
      </c>
      <c r="P13" s="1">
        <f t="shared" si="5"/>
        <v>0</v>
      </c>
      <c r="R13" s="8">
        <v>44321</v>
      </c>
      <c r="S13" s="1">
        <f>NETWORKDAYS(R13,$E$3)</f>
        <v>1</v>
      </c>
      <c r="T13" s="1">
        <v>2.5</v>
      </c>
    </row>
    <row r="14" spans="1:20" x14ac:dyDescent="0.25">
      <c r="B14" s="1" t="s">
        <v>13</v>
      </c>
      <c r="C14" s="3">
        <v>44327.429861111108</v>
      </c>
      <c r="D14" s="1">
        <v>10.06</v>
      </c>
      <c r="E14" s="6">
        <v>3.7725000000000004</v>
      </c>
      <c r="F14" s="3">
        <f t="shared" si="6"/>
        <v>44341.452361111107</v>
      </c>
      <c r="G14" s="15">
        <f t="shared" si="1"/>
        <v>-5</v>
      </c>
      <c r="H14" s="15" t="str">
        <f t="shared" si="2"/>
        <v>Busy</v>
      </c>
      <c r="I14" s="1">
        <v>6888</v>
      </c>
      <c r="J14" s="1">
        <f t="shared" si="7"/>
        <v>984.29520000000002</v>
      </c>
      <c r="K14" s="1">
        <f>ROUND(S14/T14,4)</f>
        <v>0.1429</v>
      </c>
      <c r="L14" s="1">
        <f t="shared" si="3"/>
        <v>140.65578407999999</v>
      </c>
      <c r="M14" s="1">
        <v>0</v>
      </c>
      <c r="N14" s="1">
        <f t="shared" si="4"/>
        <v>0</v>
      </c>
      <c r="O14" s="17">
        <v>9889.0400000000009</v>
      </c>
      <c r="P14" s="1">
        <f t="shared" si="5"/>
        <v>0</v>
      </c>
      <c r="R14" s="8">
        <v>44321</v>
      </c>
      <c r="S14" s="1">
        <f>NETWORKDAYS(R14,$E$3)</f>
        <v>1</v>
      </c>
      <c r="T14" s="1">
        <v>7</v>
      </c>
    </row>
    <row r="16" spans="1:20" x14ac:dyDescent="0.25">
      <c r="B16" s="22" t="s">
        <v>48</v>
      </c>
      <c r="C16" s="22"/>
      <c r="D16" s="22"/>
      <c r="E16" s="23"/>
      <c r="F16" s="23"/>
      <c r="G16" s="23"/>
      <c r="H16" s="23"/>
      <c r="I16" s="22"/>
      <c r="J16" s="22">
        <f>SUM(J6:J14)</f>
        <v>48200.216800000002</v>
      </c>
      <c r="K16" s="22"/>
      <c r="L16" s="22">
        <f>SUM(L6:L14)</f>
        <v>46061.136853359996</v>
      </c>
      <c r="M16" s="22"/>
      <c r="N16" s="22">
        <f>SUM(N6:N14)</f>
        <v>41486.080000000002</v>
      </c>
      <c r="O16" s="22"/>
      <c r="P16" s="22">
        <f>SUM(P6:P15)</f>
        <v>50935.328000000001</v>
      </c>
    </row>
    <row r="18" spans="2:3" x14ac:dyDescent="0.25">
      <c r="B18" s="10" t="s">
        <v>49</v>
      </c>
      <c r="C18" s="1">
        <f>ROUND(N16/P16,4)</f>
        <v>0.8145</v>
      </c>
    </row>
    <row r="19" spans="2:3" x14ac:dyDescent="0.25">
      <c r="B19" s="10" t="s">
        <v>50</v>
      </c>
      <c r="C19" s="1">
        <f>ROUND(N16/L16,4)</f>
        <v>0.90069999999999995</v>
      </c>
    </row>
    <row r="20" spans="2:3" x14ac:dyDescent="0.25">
      <c r="B20" s="10" t="s">
        <v>51</v>
      </c>
      <c r="C20" s="1">
        <f>ROUND((J16-N16)/C18,4)</f>
        <v>8243.2618999999995</v>
      </c>
    </row>
    <row r="21" spans="2:3" x14ac:dyDescent="0.25">
      <c r="B21" s="10" t="s">
        <v>52</v>
      </c>
      <c r="C21" s="1">
        <f>P16+C20</f>
        <v>59178.589899999999</v>
      </c>
    </row>
  </sheetData>
  <conditionalFormatting sqref="F15:H1048576 F5:H5 F1:H1">
    <cfRule type="top10" dxfId="243" priority="9" rank="1"/>
  </conditionalFormatting>
  <conditionalFormatting sqref="G1 G6:G1048576">
    <cfRule type="cellIs" dxfId="242" priority="2" operator="lessThan">
      <formula>0</formula>
    </cfRule>
  </conditionalFormatting>
  <conditionalFormatting sqref="F6:F11">
    <cfRule type="top10" dxfId="241" priority="1" rank="1"/>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C0926-A0D2-41BD-A840-271E53FDE580}">
  <dimension ref="A1:S30"/>
  <sheetViews>
    <sheetView topLeftCell="E7" workbookViewId="0">
      <selection activeCell="N23" sqref="N23"/>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3.5703125" style="1" customWidth="1"/>
    <col min="12" max="12" width="15.42578125" style="1" customWidth="1"/>
    <col min="13" max="13" width="12.42578125" style="1" customWidth="1"/>
    <col min="14" max="14" width="12.5703125" style="1" customWidth="1"/>
    <col min="15" max="16" width="15.7109375" style="1" customWidth="1"/>
    <col min="17" max="17" width="18" style="1" customWidth="1"/>
    <col min="18" max="18" width="20.28515625" style="1" customWidth="1"/>
    <col min="19" max="19" width="16.28515625" style="1" customWidth="1"/>
    <col min="20" max="16384" width="9.140625" style="1"/>
  </cols>
  <sheetData>
    <row r="1" spans="1:19" x14ac:dyDescent="0.25">
      <c r="A1" s="3"/>
      <c r="B1" s="3"/>
      <c r="C1" s="5"/>
      <c r="D1" s="5"/>
      <c r="E1" s="1"/>
      <c r="F1" s="1"/>
      <c r="G1" s="1"/>
    </row>
    <row r="2" spans="1:19" x14ac:dyDescent="0.25">
      <c r="A2" s="3"/>
      <c r="B2" s="7" t="s">
        <v>53</v>
      </c>
      <c r="C2" s="5"/>
      <c r="D2" s="2" t="s">
        <v>30</v>
      </c>
      <c r="E2" s="25"/>
      <c r="F2" s="25"/>
      <c r="G2" s="25"/>
      <c r="H2" s="25"/>
      <c r="J2" s="4"/>
      <c r="K2" s="14"/>
      <c r="L2" s="14"/>
      <c r="M2" s="14"/>
      <c r="R2" s="14"/>
      <c r="S2" s="14"/>
    </row>
    <row r="3" spans="1:19" x14ac:dyDescent="0.25">
      <c r="C3" s="3"/>
      <c r="D3" s="8">
        <f>WORKDAY(E14,-4)</f>
        <v>44347</v>
      </c>
      <c r="E3" s="26"/>
      <c r="F3" s="26"/>
      <c r="G3" s="26"/>
      <c r="H3" s="26"/>
      <c r="J3" s="4"/>
      <c r="K3" s="4"/>
      <c r="L3" s="4"/>
      <c r="M3" s="4"/>
      <c r="N3" s="4"/>
    </row>
    <row r="4" spans="1:19" x14ac:dyDescent="0.25">
      <c r="E4" s="1"/>
      <c r="F4" s="1"/>
      <c r="G4" s="1"/>
    </row>
    <row r="5" spans="1:19" ht="30" x14ac:dyDescent="0.25">
      <c r="B5" s="2" t="s">
        <v>2</v>
      </c>
      <c r="C5" s="2" t="s">
        <v>32</v>
      </c>
      <c r="D5" s="2" t="s">
        <v>33</v>
      </c>
      <c r="E5" s="13" t="s">
        <v>35</v>
      </c>
      <c r="F5" s="12" t="s">
        <v>36</v>
      </c>
      <c r="G5" s="12" t="s">
        <v>37</v>
      </c>
      <c r="H5" s="2" t="s">
        <v>38</v>
      </c>
      <c r="I5" s="11" t="s">
        <v>39</v>
      </c>
      <c r="J5" s="9" t="s">
        <v>40</v>
      </c>
      <c r="K5" s="2" t="s">
        <v>41</v>
      </c>
      <c r="L5" s="11" t="s">
        <v>42</v>
      </c>
      <c r="M5" s="2" t="s">
        <v>43</v>
      </c>
      <c r="N5" s="2" t="s">
        <v>44</v>
      </c>
      <c r="O5" s="11" t="s">
        <v>45</v>
      </c>
      <c r="Q5" s="16" t="s">
        <v>46</v>
      </c>
      <c r="R5" s="16" t="s">
        <v>36</v>
      </c>
      <c r="S5" s="9" t="s">
        <v>47</v>
      </c>
    </row>
    <row r="6" spans="1:19" x14ac:dyDescent="0.25">
      <c r="C6" s="3"/>
      <c r="F6" s="15"/>
      <c r="G6" s="24"/>
      <c r="H6" s="14"/>
      <c r="I6" s="14"/>
      <c r="J6" s="14"/>
      <c r="K6" s="14"/>
      <c r="L6" s="14"/>
      <c r="M6" s="14"/>
      <c r="N6" s="17"/>
      <c r="O6" s="14"/>
      <c r="Q6" s="8"/>
    </row>
    <row r="7" spans="1:19" x14ac:dyDescent="0.25">
      <c r="B7" s="1" t="s">
        <v>3</v>
      </c>
      <c r="C7" s="28">
        <v>44286.375</v>
      </c>
      <c r="D7" s="1">
        <v>6.69</v>
      </c>
      <c r="E7" s="28">
        <v>44294.646527777775</v>
      </c>
      <c r="F7" s="15">
        <f t="shared" ref="F7:F24" si="0">NETWORKDAYS(C7,$D$3)</f>
        <v>44</v>
      </c>
      <c r="G7" s="15" t="str">
        <f t="shared" ref="G7:G24" si="1">IF(F7&gt;D7,"Complete","Busy")</f>
        <v>Complete</v>
      </c>
      <c r="H7" s="1">
        <v>7728</v>
      </c>
      <c r="I7" s="1">
        <f t="shared" ref="I7:I12" si="2">J7*H7</f>
        <v>7728</v>
      </c>
      <c r="J7" s="1">
        <v>1</v>
      </c>
      <c r="K7" s="1">
        <f>I7*J7</f>
        <v>7728</v>
      </c>
      <c r="L7" s="1">
        <v>1</v>
      </c>
      <c r="M7" s="1">
        <f>I7*L7</f>
        <v>7728</v>
      </c>
      <c r="N7" s="17">
        <v>8563.2000000000007</v>
      </c>
      <c r="O7" s="1">
        <f>N7*L7</f>
        <v>8563.2000000000007</v>
      </c>
      <c r="Q7" s="8"/>
    </row>
    <row r="8" spans="1:19" x14ac:dyDescent="0.25">
      <c r="B8" s="1" t="s">
        <v>4</v>
      </c>
      <c r="C8" s="28">
        <v>44294.646527777775</v>
      </c>
      <c r="D8" s="1">
        <v>8.06</v>
      </c>
      <c r="E8" s="28">
        <v>44306.666666666664</v>
      </c>
      <c r="F8" s="15">
        <f t="shared" si="0"/>
        <v>38</v>
      </c>
      <c r="G8" s="15" t="str">
        <f t="shared" si="1"/>
        <v>Complete</v>
      </c>
      <c r="H8" s="1">
        <v>9016</v>
      </c>
      <c r="I8" s="1">
        <f t="shared" si="2"/>
        <v>9016</v>
      </c>
      <c r="J8" s="1">
        <v>1</v>
      </c>
      <c r="K8" s="1">
        <f t="shared" ref="K8:L23" si="3">I8*J8</f>
        <v>9016</v>
      </c>
      <c r="L8" s="1">
        <v>1</v>
      </c>
      <c r="M8" s="1">
        <f t="shared" ref="M8:M24" si="4">I8*L8</f>
        <v>9016</v>
      </c>
      <c r="N8" s="17">
        <v>10316.799999999999</v>
      </c>
      <c r="O8" s="1">
        <f t="shared" ref="O8:O24" si="5">N8*L8</f>
        <v>10316.799999999999</v>
      </c>
    </row>
    <row r="9" spans="1:19" x14ac:dyDescent="0.25">
      <c r="B9" s="1" t="s">
        <v>5</v>
      </c>
      <c r="C9" s="28">
        <v>44306.666666666664</v>
      </c>
      <c r="D9" s="1">
        <v>12.13</v>
      </c>
      <c r="E9" s="28">
        <v>44323.334722222222</v>
      </c>
      <c r="F9" s="15">
        <f t="shared" si="0"/>
        <v>30</v>
      </c>
      <c r="G9" s="15" t="str">
        <f t="shared" si="1"/>
        <v>Complete</v>
      </c>
      <c r="H9" s="1">
        <v>13524</v>
      </c>
      <c r="I9" s="1">
        <f t="shared" si="2"/>
        <v>13524</v>
      </c>
      <c r="J9" s="1">
        <v>1</v>
      </c>
      <c r="K9" s="1">
        <f t="shared" si="3"/>
        <v>13524</v>
      </c>
      <c r="L9" s="1">
        <v>1</v>
      </c>
      <c r="M9" s="1">
        <f t="shared" si="4"/>
        <v>13524</v>
      </c>
      <c r="N9" s="17">
        <v>14240</v>
      </c>
      <c r="O9" s="1">
        <f t="shared" si="5"/>
        <v>14240</v>
      </c>
    </row>
    <row r="10" spans="1:19" x14ac:dyDescent="0.25">
      <c r="B10" s="1" t="s">
        <v>6</v>
      </c>
      <c r="C10" s="28">
        <v>44323.334722222222</v>
      </c>
      <c r="D10" s="1">
        <v>2.38</v>
      </c>
      <c r="E10" s="28">
        <v>44327.461805555555</v>
      </c>
      <c r="F10" s="15">
        <f t="shared" si="0"/>
        <v>17</v>
      </c>
      <c r="G10" s="15" t="str">
        <f t="shared" si="1"/>
        <v>Complete</v>
      </c>
      <c r="H10" s="1">
        <v>2576</v>
      </c>
      <c r="I10" s="1">
        <f t="shared" si="2"/>
        <v>2576</v>
      </c>
      <c r="J10" s="1">
        <v>1</v>
      </c>
      <c r="K10" s="1">
        <f t="shared" si="3"/>
        <v>2576</v>
      </c>
      <c r="L10" s="1">
        <v>1</v>
      </c>
      <c r="M10" s="1">
        <f t="shared" si="4"/>
        <v>2576</v>
      </c>
      <c r="N10" s="17">
        <v>4973</v>
      </c>
      <c r="O10" s="1">
        <f t="shared" si="5"/>
        <v>4973</v>
      </c>
    </row>
    <row r="11" spans="1:19" x14ac:dyDescent="0.25">
      <c r="B11" s="1" t="s">
        <v>7</v>
      </c>
      <c r="C11" s="28">
        <v>44286.375</v>
      </c>
      <c r="D11" s="1">
        <v>18.059999999999999</v>
      </c>
      <c r="E11" s="28">
        <v>44312.395138888889</v>
      </c>
      <c r="F11" s="15">
        <f t="shared" si="0"/>
        <v>44</v>
      </c>
      <c r="G11" s="15" t="str">
        <f t="shared" si="1"/>
        <v>Complete</v>
      </c>
      <c r="H11" s="1">
        <v>12300</v>
      </c>
      <c r="I11" s="1">
        <f t="shared" si="2"/>
        <v>12300</v>
      </c>
      <c r="J11" s="1">
        <v>1</v>
      </c>
      <c r="K11" s="1">
        <f t="shared" si="3"/>
        <v>12300</v>
      </c>
      <c r="L11" s="1">
        <v>1</v>
      </c>
      <c r="M11" s="1">
        <f t="shared" si="4"/>
        <v>12300</v>
      </c>
      <c r="N11" s="17">
        <v>17734.919999999998</v>
      </c>
      <c r="O11" s="1">
        <f t="shared" si="5"/>
        <v>17734.919999999998</v>
      </c>
    </row>
    <row r="12" spans="1:19" x14ac:dyDescent="0.25">
      <c r="B12" s="18" t="s">
        <v>8</v>
      </c>
      <c r="C12" s="28">
        <v>44327.461805555555</v>
      </c>
      <c r="D12" s="18">
        <v>0</v>
      </c>
      <c r="E12" s="28">
        <v>44327.461805555555</v>
      </c>
      <c r="F12" s="20">
        <f t="shared" si="0"/>
        <v>15</v>
      </c>
      <c r="G12" s="20" t="str">
        <f t="shared" si="1"/>
        <v>Complete</v>
      </c>
      <c r="H12" s="18">
        <v>0</v>
      </c>
      <c r="I12" s="18">
        <f t="shared" si="2"/>
        <v>0</v>
      </c>
      <c r="J12" s="18">
        <v>1</v>
      </c>
      <c r="K12" s="18">
        <f t="shared" si="3"/>
        <v>0</v>
      </c>
      <c r="L12" s="18">
        <v>1</v>
      </c>
      <c r="M12" s="18">
        <f t="shared" si="4"/>
        <v>0</v>
      </c>
      <c r="N12" s="21">
        <v>0</v>
      </c>
      <c r="O12" s="18">
        <f t="shared" si="5"/>
        <v>0</v>
      </c>
    </row>
    <row r="13" spans="1:19" x14ac:dyDescent="0.25">
      <c r="B13" s="1" t="s">
        <v>9</v>
      </c>
      <c r="C13" s="28">
        <v>44327.461805555555</v>
      </c>
      <c r="D13" s="1">
        <v>3.88</v>
      </c>
      <c r="E13" s="28">
        <v>44333.421527777777</v>
      </c>
      <c r="F13" s="15">
        <f t="shared" si="0"/>
        <v>15</v>
      </c>
      <c r="G13" s="15" t="str">
        <f t="shared" si="1"/>
        <v>Complete</v>
      </c>
      <c r="H13" s="1">
        <v>2352</v>
      </c>
      <c r="I13" s="1">
        <f>J13*H13</f>
        <v>2352</v>
      </c>
      <c r="J13" s="1">
        <v>1</v>
      </c>
      <c r="K13" s="1">
        <f t="shared" si="3"/>
        <v>2352</v>
      </c>
      <c r="L13" s="1">
        <v>1</v>
      </c>
      <c r="M13" s="1">
        <f t="shared" si="4"/>
        <v>2352</v>
      </c>
      <c r="N13" s="17">
        <v>3585.12</v>
      </c>
      <c r="O13" s="1">
        <f t="shared" si="5"/>
        <v>3585.12</v>
      </c>
    </row>
    <row r="14" spans="1:19" x14ac:dyDescent="0.25">
      <c r="B14" s="1" t="s">
        <v>10</v>
      </c>
      <c r="C14" s="28">
        <v>44333.421527777777</v>
      </c>
      <c r="D14" s="1">
        <v>13.75</v>
      </c>
      <c r="E14" s="29">
        <v>44351.338194444441</v>
      </c>
      <c r="F14" s="15">
        <f t="shared" si="0"/>
        <v>11</v>
      </c>
      <c r="G14" s="15" t="str">
        <f t="shared" si="1"/>
        <v>Busy</v>
      </c>
      <c r="H14" s="1">
        <v>8624</v>
      </c>
      <c r="I14" s="1">
        <f>J14*H14</f>
        <v>8624</v>
      </c>
      <c r="J14" s="1">
        <v>1</v>
      </c>
      <c r="K14" s="1">
        <f t="shared" si="3"/>
        <v>8624</v>
      </c>
      <c r="L14" s="1">
        <v>0.71</v>
      </c>
      <c r="M14" s="1">
        <f t="shared" si="4"/>
        <v>6123.04</v>
      </c>
      <c r="N14" s="17">
        <v>12705</v>
      </c>
      <c r="O14" s="1">
        <f t="shared" si="5"/>
        <v>9020.5499999999993</v>
      </c>
    </row>
    <row r="15" spans="1:19" x14ac:dyDescent="0.25">
      <c r="B15" s="1" t="s">
        <v>11</v>
      </c>
      <c r="C15" s="28">
        <v>44327.461805555555</v>
      </c>
      <c r="D15" s="1">
        <v>2.81</v>
      </c>
      <c r="E15" s="28">
        <v>44330.398611111108</v>
      </c>
      <c r="F15" s="15">
        <f t="shared" si="0"/>
        <v>15</v>
      </c>
      <c r="G15" s="15" t="str">
        <f t="shared" si="1"/>
        <v>Complete</v>
      </c>
      <c r="H15" s="1">
        <v>3220</v>
      </c>
      <c r="I15" s="1">
        <f t="shared" ref="I15:I23" si="6">J15*H15</f>
        <v>3220</v>
      </c>
      <c r="J15" s="1">
        <v>1</v>
      </c>
      <c r="K15" s="1">
        <f t="shared" si="3"/>
        <v>3220</v>
      </c>
      <c r="L15" s="1">
        <v>1</v>
      </c>
      <c r="M15" s="1">
        <f t="shared" si="4"/>
        <v>3220</v>
      </c>
      <c r="N15" s="17">
        <v>3596.8</v>
      </c>
      <c r="O15" s="1">
        <f t="shared" si="5"/>
        <v>3596.8</v>
      </c>
    </row>
    <row r="16" spans="1:19" x14ac:dyDescent="0.25">
      <c r="B16" s="1" t="s">
        <v>12</v>
      </c>
      <c r="C16" s="28">
        <v>44330.398611111108</v>
      </c>
      <c r="D16" s="1">
        <v>8.44</v>
      </c>
      <c r="E16" s="28">
        <v>44342.586805555555</v>
      </c>
      <c r="F16" s="15">
        <f t="shared" si="0"/>
        <v>12</v>
      </c>
      <c r="G16" s="15" t="str">
        <f t="shared" si="1"/>
        <v>Complete</v>
      </c>
      <c r="H16" s="1">
        <v>9660</v>
      </c>
      <c r="I16" s="1">
        <f t="shared" si="6"/>
        <v>9660</v>
      </c>
      <c r="J16" s="1">
        <v>1</v>
      </c>
      <c r="K16" s="1">
        <f t="shared" si="3"/>
        <v>9660</v>
      </c>
      <c r="L16" s="1">
        <v>1</v>
      </c>
      <c r="M16" s="1">
        <f t="shared" si="4"/>
        <v>9660</v>
      </c>
      <c r="N16" s="17">
        <v>10803.2</v>
      </c>
      <c r="O16" s="1">
        <f t="shared" si="5"/>
        <v>10803.2</v>
      </c>
    </row>
    <row r="17" spans="1:19" x14ac:dyDescent="0.25">
      <c r="B17" s="1" t="s">
        <v>13</v>
      </c>
      <c r="C17" s="28">
        <v>44327.461805555555</v>
      </c>
      <c r="D17" s="1">
        <v>10.06</v>
      </c>
      <c r="E17" s="28">
        <v>44341.481944444444</v>
      </c>
      <c r="F17" s="1">
        <f t="shared" si="0"/>
        <v>15</v>
      </c>
      <c r="G17" s="15" t="str">
        <f t="shared" si="1"/>
        <v>Complete</v>
      </c>
      <c r="H17" s="1">
        <v>6888</v>
      </c>
      <c r="I17" s="1">
        <f t="shared" si="6"/>
        <v>6888</v>
      </c>
      <c r="J17" s="1">
        <v>1</v>
      </c>
      <c r="K17" s="1">
        <f t="shared" si="3"/>
        <v>6888</v>
      </c>
      <c r="L17" s="1">
        <v>1</v>
      </c>
      <c r="M17" s="1">
        <f t="shared" si="4"/>
        <v>6888</v>
      </c>
      <c r="N17" s="17">
        <v>9878.92</v>
      </c>
      <c r="O17" s="1">
        <f t="shared" si="5"/>
        <v>9878.92</v>
      </c>
    </row>
    <row r="18" spans="1:19" x14ac:dyDescent="0.25">
      <c r="B18" s="18" t="s">
        <v>14</v>
      </c>
      <c r="C18" s="28">
        <v>44351.338194444441</v>
      </c>
      <c r="D18" s="18">
        <v>0</v>
      </c>
      <c r="E18" s="28">
        <v>44351.338194444441</v>
      </c>
      <c r="F18" s="20">
        <f t="shared" si="0"/>
        <v>-5</v>
      </c>
      <c r="G18" s="20" t="str">
        <f t="shared" si="1"/>
        <v>Busy</v>
      </c>
      <c r="H18" s="18">
        <v>0</v>
      </c>
      <c r="I18" s="18">
        <f t="shared" si="6"/>
        <v>0</v>
      </c>
      <c r="J18" s="18">
        <v>1</v>
      </c>
      <c r="K18" s="18">
        <f t="shared" ref="K18" si="7">I18*J18</f>
        <v>0</v>
      </c>
      <c r="L18" s="18">
        <v>0</v>
      </c>
      <c r="M18" s="18">
        <f t="shared" ref="M18" si="8">I18*L18</f>
        <v>0</v>
      </c>
      <c r="N18" s="21">
        <v>5000</v>
      </c>
      <c r="O18" s="18">
        <f t="shared" ref="O18" si="9">N18*L18</f>
        <v>0</v>
      </c>
    </row>
    <row r="19" spans="1:19" customFormat="1" x14ac:dyDescent="0.25">
      <c r="A19" s="1"/>
      <c r="B19" s="27" t="s">
        <v>15</v>
      </c>
      <c r="C19" s="28">
        <v>44351.338194444441</v>
      </c>
      <c r="D19" s="1">
        <v>6.25</v>
      </c>
      <c r="E19" s="28">
        <v>44361.421527777777</v>
      </c>
      <c r="F19" s="20">
        <f t="shared" si="0"/>
        <v>-5</v>
      </c>
      <c r="G19" s="15" t="str">
        <f t="shared" si="1"/>
        <v>Busy</v>
      </c>
      <c r="H19" s="1">
        <v>3920</v>
      </c>
      <c r="I19" s="1">
        <f t="shared" si="6"/>
        <v>3920</v>
      </c>
      <c r="J19" s="1">
        <f>ROUND(R19/S19,4)</f>
        <v>1</v>
      </c>
      <c r="K19" s="1">
        <f t="shared" si="3"/>
        <v>3920</v>
      </c>
      <c r="L19" s="1">
        <v>0</v>
      </c>
      <c r="M19" s="1">
        <f t="shared" si="4"/>
        <v>0</v>
      </c>
      <c r="N19" s="1">
        <v>5775</v>
      </c>
      <c r="O19" s="1">
        <f t="shared" si="5"/>
        <v>0</v>
      </c>
      <c r="P19" s="1"/>
      <c r="Q19" s="8">
        <v>44341</v>
      </c>
      <c r="R19" s="1">
        <f>NETWORKDAYS(Q19,$D$3)</f>
        <v>5</v>
      </c>
      <c r="S19" s="27">
        <v>5</v>
      </c>
    </row>
    <row r="20" spans="1:19" customFormat="1" x14ac:dyDescent="0.25">
      <c r="B20" s="1" t="s">
        <v>16</v>
      </c>
      <c r="C20" s="28">
        <v>44361.421527777777</v>
      </c>
      <c r="D20" s="1">
        <v>7.06</v>
      </c>
      <c r="E20" s="28">
        <v>44370.441666666666</v>
      </c>
      <c r="F20" s="20">
        <f t="shared" si="0"/>
        <v>-11</v>
      </c>
      <c r="G20" s="15" t="str">
        <f t="shared" si="1"/>
        <v>Busy</v>
      </c>
      <c r="H20" s="1">
        <v>3920</v>
      </c>
      <c r="I20" s="1">
        <f t="shared" si="6"/>
        <v>0</v>
      </c>
      <c r="J20" s="1">
        <v>0</v>
      </c>
      <c r="K20" s="1">
        <f t="shared" si="3"/>
        <v>0</v>
      </c>
      <c r="L20" s="1">
        <f t="shared" si="3"/>
        <v>0</v>
      </c>
      <c r="M20" s="1">
        <f t="shared" si="4"/>
        <v>0</v>
      </c>
      <c r="N20" s="1">
        <v>6523.44</v>
      </c>
      <c r="O20" s="1">
        <f t="shared" si="5"/>
        <v>0</v>
      </c>
    </row>
    <row r="21" spans="1:19" x14ac:dyDescent="0.25">
      <c r="B21" s="1" t="s">
        <v>17</v>
      </c>
      <c r="C21" s="28">
        <v>44351.338194444441</v>
      </c>
      <c r="D21" s="1">
        <v>24.88</v>
      </c>
      <c r="E21" s="28">
        <v>44385.673611111109</v>
      </c>
      <c r="F21" s="20">
        <f t="shared" si="0"/>
        <v>-5</v>
      </c>
      <c r="G21" s="15" t="str">
        <f t="shared" si="1"/>
        <v>Busy</v>
      </c>
      <c r="H21" s="1">
        <v>11088</v>
      </c>
      <c r="I21" s="1">
        <f t="shared" si="6"/>
        <v>2520.3024</v>
      </c>
      <c r="J21" s="1">
        <f>ROUND(R21/S21,4)</f>
        <v>0.2273</v>
      </c>
      <c r="K21" s="1">
        <f t="shared" si="3"/>
        <v>572.86473552000007</v>
      </c>
      <c r="L21" s="1">
        <v>0</v>
      </c>
      <c r="M21" s="1">
        <f t="shared" si="4"/>
        <v>0</v>
      </c>
      <c r="N21" s="1">
        <v>12440</v>
      </c>
      <c r="O21" s="1">
        <f t="shared" si="5"/>
        <v>0</v>
      </c>
      <c r="Q21" s="8">
        <v>44341</v>
      </c>
      <c r="R21" s="1">
        <f>NETWORKDAYS(Q21,$D$3)</f>
        <v>5</v>
      </c>
      <c r="S21" s="1">
        <v>22</v>
      </c>
    </row>
    <row r="22" spans="1:19" x14ac:dyDescent="0.25">
      <c r="B22" s="1" t="s">
        <v>18</v>
      </c>
      <c r="C22" s="28">
        <v>44351.338194444441</v>
      </c>
      <c r="D22" s="1">
        <v>31.38</v>
      </c>
      <c r="E22" s="28">
        <v>44396.465277777781</v>
      </c>
      <c r="F22" s="20">
        <f t="shared" si="0"/>
        <v>-5</v>
      </c>
      <c r="G22" s="15" t="str">
        <f t="shared" si="1"/>
        <v>Busy</v>
      </c>
      <c r="H22" s="1">
        <v>21952</v>
      </c>
      <c r="I22" s="1">
        <f t="shared" si="6"/>
        <v>3920.6272000000004</v>
      </c>
      <c r="J22" s="1">
        <f>ROUND(R22/S22,4)</f>
        <v>0.17860000000000001</v>
      </c>
      <c r="K22" s="1">
        <f t="shared" si="3"/>
        <v>700.22401792000005</v>
      </c>
      <c r="L22" s="1">
        <v>0</v>
      </c>
      <c r="M22" s="1">
        <f t="shared" si="4"/>
        <v>0</v>
      </c>
      <c r="N22" s="1">
        <v>24476.400000000001</v>
      </c>
      <c r="O22" s="1">
        <f t="shared" si="5"/>
        <v>0</v>
      </c>
      <c r="Q22" s="8">
        <v>44341</v>
      </c>
      <c r="R22" s="1">
        <f>NETWORKDAYS(Q22,$D$3)</f>
        <v>5</v>
      </c>
      <c r="S22" s="1">
        <v>28</v>
      </c>
    </row>
    <row r="23" spans="1:19" x14ac:dyDescent="0.25">
      <c r="B23" s="1" t="s">
        <v>19</v>
      </c>
      <c r="C23" s="28">
        <v>44351.338194444441</v>
      </c>
      <c r="D23" s="1">
        <v>10.130000000000001</v>
      </c>
      <c r="E23" s="28">
        <v>44365.381944444445</v>
      </c>
      <c r="F23" s="20">
        <f t="shared" si="0"/>
        <v>-5</v>
      </c>
      <c r="G23" s="15" t="str">
        <f t="shared" si="1"/>
        <v>Busy</v>
      </c>
      <c r="H23" s="1">
        <v>6888</v>
      </c>
      <c r="I23" s="1">
        <f t="shared" si="6"/>
        <v>4920.0984000000008</v>
      </c>
      <c r="J23" s="1">
        <f>ROUND(R23/S23,4)</f>
        <v>0.71430000000000005</v>
      </c>
      <c r="K23" s="1">
        <f t="shared" si="3"/>
        <v>3514.4262871200008</v>
      </c>
      <c r="L23" s="1">
        <v>0</v>
      </c>
      <c r="M23" s="1">
        <f t="shared" si="4"/>
        <v>0</v>
      </c>
      <c r="N23" s="1">
        <v>9947.66</v>
      </c>
      <c r="O23" s="1">
        <f t="shared" si="5"/>
        <v>0</v>
      </c>
      <c r="Q23" s="8">
        <v>44341</v>
      </c>
      <c r="R23" s="1">
        <f>NETWORKDAYS(Q23,$D$3)</f>
        <v>5</v>
      </c>
      <c r="S23" s="1">
        <v>7</v>
      </c>
    </row>
    <row r="24" spans="1:19" x14ac:dyDescent="0.25">
      <c r="B24" s="18" t="s">
        <v>20</v>
      </c>
      <c r="C24" s="28">
        <v>44396.465277777781</v>
      </c>
      <c r="D24" s="18">
        <v>0</v>
      </c>
      <c r="E24" s="28">
        <v>44396.465277777781</v>
      </c>
      <c r="F24" s="20">
        <f t="shared" si="0"/>
        <v>-36</v>
      </c>
      <c r="G24" s="20" t="str">
        <f t="shared" si="1"/>
        <v>Busy</v>
      </c>
      <c r="H24" s="18">
        <v>0</v>
      </c>
      <c r="I24" s="18">
        <f t="shared" ref="I24" si="10">J24*H24</f>
        <v>0</v>
      </c>
      <c r="J24" s="18">
        <v>1</v>
      </c>
      <c r="K24" s="18">
        <f t="shared" ref="K24" si="11">I24*J24</f>
        <v>0</v>
      </c>
      <c r="L24" s="18">
        <v>1</v>
      </c>
      <c r="M24" s="18">
        <f t="shared" si="4"/>
        <v>0</v>
      </c>
      <c r="N24" s="21">
        <v>0</v>
      </c>
      <c r="O24" s="18">
        <f t="shared" si="5"/>
        <v>0</v>
      </c>
    </row>
    <row r="25" spans="1:19" x14ac:dyDescent="0.25">
      <c r="B25" s="22" t="s">
        <v>48</v>
      </c>
      <c r="C25" s="22"/>
      <c r="D25" s="22"/>
      <c r="E25" s="23"/>
      <c r="F25" s="23"/>
      <c r="G25" s="23"/>
      <c r="H25" s="22"/>
      <c r="I25" s="22">
        <f>SUM(I7:I24)</f>
        <v>91169.028000000006</v>
      </c>
      <c r="J25" s="22"/>
      <c r="K25" s="22">
        <f>SUM(K7:K24)</f>
        <v>84595.51504056</v>
      </c>
      <c r="L25" s="22"/>
      <c r="M25" s="22">
        <f>SUM(M7:M24)</f>
        <v>73387.040000000008</v>
      </c>
      <c r="N25" s="22"/>
      <c r="O25" s="22">
        <f>SUM(O7:O24)</f>
        <v>92712.51</v>
      </c>
    </row>
    <row r="27" spans="1:19" x14ac:dyDescent="0.25">
      <c r="B27" s="10" t="s">
        <v>49</v>
      </c>
      <c r="C27" s="1">
        <f>ROUND(M25/O25,4)</f>
        <v>0.79159999999999997</v>
      </c>
    </row>
    <row r="28" spans="1:19" x14ac:dyDescent="0.25">
      <c r="B28" s="10" t="s">
        <v>50</v>
      </c>
      <c r="C28" s="1">
        <f>ROUND(M25/K25,4)</f>
        <v>0.86750000000000005</v>
      </c>
    </row>
    <row r="29" spans="1:19" x14ac:dyDescent="0.25">
      <c r="B29" s="10" t="s">
        <v>51</v>
      </c>
      <c r="C29" s="1">
        <f>ROUND((I25-M25)/C27,4)</f>
        <v>22463.350200000001</v>
      </c>
    </row>
    <row r="30" spans="1:19" x14ac:dyDescent="0.25">
      <c r="B30" s="10" t="s">
        <v>52</v>
      </c>
      <c r="C30" s="1">
        <f>O25+C29</f>
        <v>115175.8602</v>
      </c>
    </row>
  </sheetData>
  <conditionalFormatting sqref="F25:G1048576 F5:G5 F1:G1">
    <cfRule type="top10" dxfId="240" priority="18" rank="1"/>
  </conditionalFormatting>
  <conditionalFormatting sqref="F1 F25:F1048576 F6">
    <cfRule type="cellIs" dxfId="239" priority="17" operator="lessThan">
      <formula>0</formula>
    </cfRule>
  </conditionalFormatting>
  <conditionalFormatting sqref="F7:F16">
    <cfRule type="cellIs" dxfId="238" priority="13" operator="lessThan">
      <formula>0</formula>
    </cfRule>
  </conditionalFormatting>
  <conditionalFormatting sqref="F18">
    <cfRule type="cellIs" dxfId="237" priority="9" operator="lessThan">
      <formula>0</formula>
    </cfRule>
  </conditionalFormatting>
  <conditionalFormatting sqref="F19:F23">
    <cfRule type="cellIs" dxfId="236" priority="2" operator="lessThan">
      <formula>0</formula>
    </cfRule>
  </conditionalFormatting>
  <conditionalFormatting sqref="F24">
    <cfRule type="cellIs" dxfId="235" priority="5" operator="lessThan">
      <formula>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BB0D7-350B-4E86-BA40-BFE6A51007A7}">
  <dimension ref="A1:S36"/>
  <sheetViews>
    <sheetView topLeftCell="F10" workbookViewId="0">
      <selection activeCell="N27" sqref="N27"/>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3.5703125" style="1" customWidth="1"/>
    <col min="12" max="12" width="15.42578125" style="1" customWidth="1"/>
    <col min="13" max="13" width="12.42578125" style="1" customWidth="1"/>
    <col min="14" max="14" width="12.5703125" style="1" customWidth="1"/>
    <col min="15" max="16" width="15.7109375" style="1" customWidth="1"/>
    <col min="17" max="17" width="18" style="1" customWidth="1"/>
    <col min="18" max="18" width="20.28515625" style="1" customWidth="1"/>
    <col min="19" max="19" width="16.28515625" style="1" customWidth="1"/>
    <col min="20" max="16384" width="9.140625" style="1"/>
  </cols>
  <sheetData>
    <row r="1" spans="1:19" x14ac:dyDescent="0.25">
      <c r="A1" s="3"/>
      <c r="B1" s="3"/>
      <c r="C1" s="5"/>
      <c r="D1" s="5"/>
      <c r="E1" s="1"/>
      <c r="F1" s="1"/>
      <c r="G1" s="1"/>
    </row>
    <row r="2" spans="1:19" x14ac:dyDescent="0.25">
      <c r="A2" s="3"/>
      <c r="B2" s="7" t="s">
        <v>56</v>
      </c>
      <c r="C2" s="5"/>
      <c r="D2" s="2" t="s">
        <v>30</v>
      </c>
      <c r="E2" s="25"/>
      <c r="F2" s="25"/>
      <c r="G2" s="25"/>
      <c r="H2" s="25"/>
      <c r="J2" s="4"/>
      <c r="K2" s="14"/>
      <c r="L2" s="14"/>
      <c r="M2" s="14"/>
      <c r="R2" s="14"/>
      <c r="S2" s="14"/>
    </row>
    <row r="3" spans="1:19" x14ac:dyDescent="0.25">
      <c r="C3" s="3"/>
      <c r="D3" s="8">
        <f>WORKDAY(E22,-4)</f>
        <v>44390</v>
      </c>
      <c r="E3" s="26"/>
      <c r="F3" s="26"/>
      <c r="G3" s="26"/>
      <c r="H3" s="26"/>
      <c r="J3" s="4"/>
      <c r="K3" s="4"/>
      <c r="L3" s="4"/>
      <c r="M3" s="4"/>
      <c r="N3" s="4"/>
    </row>
    <row r="4" spans="1:19" x14ac:dyDescent="0.25">
      <c r="E4" s="1"/>
      <c r="F4" s="1"/>
      <c r="G4" s="1"/>
    </row>
    <row r="5" spans="1:19" ht="30" x14ac:dyDescent="0.25">
      <c r="B5" s="2" t="s">
        <v>2</v>
      </c>
      <c r="C5" s="2" t="s">
        <v>32</v>
      </c>
      <c r="D5" s="2" t="s">
        <v>33</v>
      </c>
      <c r="E5" s="13" t="s">
        <v>35</v>
      </c>
      <c r="F5" s="12" t="s">
        <v>36</v>
      </c>
      <c r="G5" s="12" t="s">
        <v>37</v>
      </c>
      <c r="H5" s="2" t="s">
        <v>38</v>
      </c>
      <c r="I5" s="11" t="s">
        <v>39</v>
      </c>
      <c r="J5" s="9" t="s">
        <v>40</v>
      </c>
      <c r="K5" s="2" t="s">
        <v>41</v>
      </c>
      <c r="L5" s="11" t="s">
        <v>42</v>
      </c>
      <c r="M5" s="2" t="s">
        <v>43</v>
      </c>
      <c r="N5" s="2" t="s">
        <v>44</v>
      </c>
      <c r="O5" s="11" t="s">
        <v>45</v>
      </c>
      <c r="Q5" s="16" t="s">
        <v>46</v>
      </c>
      <c r="R5" s="16" t="s">
        <v>36</v>
      </c>
      <c r="S5" s="9" t="s">
        <v>47</v>
      </c>
    </row>
    <row r="6" spans="1:19" x14ac:dyDescent="0.25">
      <c r="C6" s="3"/>
      <c r="F6" s="15"/>
      <c r="G6" s="24"/>
      <c r="H6" s="14"/>
      <c r="I6" s="14"/>
      <c r="J6" s="14"/>
      <c r="K6" s="14"/>
      <c r="L6" s="14"/>
      <c r="M6" s="14"/>
      <c r="N6" s="17"/>
      <c r="O6" s="14"/>
      <c r="Q6" s="8"/>
    </row>
    <row r="7" spans="1:19" x14ac:dyDescent="0.25">
      <c r="B7" s="1" t="s">
        <v>3</v>
      </c>
      <c r="C7" s="28">
        <v>44286.375</v>
      </c>
      <c r="D7" s="1">
        <v>6.69</v>
      </c>
      <c r="E7" s="28">
        <v>44294.646527777775</v>
      </c>
      <c r="F7" s="15">
        <f t="shared" ref="F7:F29" si="0">NETWORKDAYS(C7,$D$3)</f>
        <v>75</v>
      </c>
      <c r="G7" s="15" t="str">
        <f t="shared" ref="G7:G29" si="1">IF(F7&gt;D7,"Complete","Busy")</f>
        <v>Complete</v>
      </c>
      <c r="H7" s="1">
        <v>7728</v>
      </c>
      <c r="I7" s="1">
        <f t="shared" ref="I7:I12" si="2">J7*H7</f>
        <v>7728</v>
      </c>
      <c r="J7" s="1">
        <v>1</v>
      </c>
      <c r="K7" s="1">
        <f>I7*J7</f>
        <v>7728</v>
      </c>
      <c r="L7" s="1">
        <v>1</v>
      </c>
      <c r="M7" s="1">
        <f>I7*L7</f>
        <v>7728</v>
      </c>
      <c r="N7" s="17">
        <v>8563.2000000000007</v>
      </c>
      <c r="O7" s="1">
        <f>N7*L7</f>
        <v>8563.2000000000007</v>
      </c>
      <c r="Q7" s="8"/>
    </row>
    <row r="8" spans="1:19" x14ac:dyDescent="0.25">
      <c r="B8" s="1" t="s">
        <v>4</v>
      </c>
      <c r="C8" s="28">
        <v>44294.646527777775</v>
      </c>
      <c r="D8" s="1">
        <v>8.06</v>
      </c>
      <c r="E8" s="28">
        <v>44306.666666666664</v>
      </c>
      <c r="F8" s="15">
        <f t="shared" si="0"/>
        <v>69</v>
      </c>
      <c r="G8" s="15" t="str">
        <f t="shared" si="1"/>
        <v>Complete</v>
      </c>
      <c r="H8" s="1">
        <v>9016</v>
      </c>
      <c r="I8" s="1">
        <f t="shared" si="2"/>
        <v>9016</v>
      </c>
      <c r="J8" s="1">
        <v>1</v>
      </c>
      <c r="K8" s="1">
        <f t="shared" ref="K8:K23" si="3">I8*J8</f>
        <v>9016</v>
      </c>
      <c r="L8" s="1">
        <v>1</v>
      </c>
      <c r="M8" s="1">
        <f t="shared" ref="M8:M28" si="4">I8*L8</f>
        <v>9016</v>
      </c>
      <c r="N8" s="17">
        <v>10316.799999999999</v>
      </c>
      <c r="O8" s="1">
        <f t="shared" ref="O8:O28" si="5">N8*L8</f>
        <v>10316.799999999999</v>
      </c>
    </row>
    <row r="9" spans="1:19" x14ac:dyDescent="0.25">
      <c r="B9" s="1" t="s">
        <v>5</v>
      </c>
      <c r="C9" s="28">
        <v>44306.666666666664</v>
      </c>
      <c r="D9" s="1">
        <v>12.13</v>
      </c>
      <c r="E9" s="28">
        <v>44323.334722222222</v>
      </c>
      <c r="F9" s="15">
        <f t="shared" si="0"/>
        <v>61</v>
      </c>
      <c r="G9" s="15" t="str">
        <f t="shared" si="1"/>
        <v>Complete</v>
      </c>
      <c r="H9" s="1">
        <v>13524</v>
      </c>
      <c r="I9" s="1">
        <f t="shared" si="2"/>
        <v>13524</v>
      </c>
      <c r="J9" s="1">
        <v>1</v>
      </c>
      <c r="K9" s="1">
        <f t="shared" si="3"/>
        <v>13524</v>
      </c>
      <c r="L9" s="1">
        <v>1</v>
      </c>
      <c r="M9" s="1">
        <f t="shared" si="4"/>
        <v>13524</v>
      </c>
      <c r="N9" s="17">
        <v>14240</v>
      </c>
      <c r="O9" s="1">
        <f t="shared" si="5"/>
        <v>14240</v>
      </c>
    </row>
    <row r="10" spans="1:19" x14ac:dyDescent="0.25">
      <c r="B10" s="1" t="s">
        <v>6</v>
      </c>
      <c r="C10" s="28">
        <v>44323.334722222222</v>
      </c>
      <c r="D10" s="1">
        <v>2.38</v>
      </c>
      <c r="E10" s="28">
        <v>44327.461805555555</v>
      </c>
      <c r="F10" s="15">
        <f t="shared" si="0"/>
        <v>48</v>
      </c>
      <c r="G10" s="15" t="str">
        <f t="shared" si="1"/>
        <v>Complete</v>
      </c>
      <c r="H10" s="1">
        <v>2576</v>
      </c>
      <c r="I10" s="1">
        <f t="shared" si="2"/>
        <v>2576</v>
      </c>
      <c r="J10" s="1">
        <v>1</v>
      </c>
      <c r="K10" s="1">
        <f t="shared" si="3"/>
        <v>2576</v>
      </c>
      <c r="L10" s="1">
        <v>1</v>
      </c>
      <c r="M10" s="1">
        <f t="shared" si="4"/>
        <v>2576</v>
      </c>
      <c r="N10" s="17">
        <v>4973</v>
      </c>
      <c r="O10" s="1">
        <f t="shared" si="5"/>
        <v>4973</v>
      </c>
    </row>
    <row r="11" spans="1:19" x14ac:dyDescent="0.25">
      <c r="B11" s="1" t="s">
        <v>7</v>
      </c>
      <c r="C11" s="28">
        <v>44286.375</v>
      </c>
      <c r="D11" s="1">
        <v>18.059999999999999</v>
      </c>
      <c r="E11" s="28">
        <v>44312.395138888889</v>
      </c>
      <c r="F11" s="15">
        <f t="shared" si="0"/>
        <v>75</v>
      </c>
      <c r="G11" s="15" t="str">
        <f t="shared" si="1"/>
        <v>Complete</v>
      </c>
      <c r="H11" s="1">
        <v>12300</v>
      </c>
      <c r="I11" s="1">
        <f t="shared" si="2"/>
        <v>12300</v>
      </c>
      <c r="J11" s="1">
        <v>1</v>
      </c>
      <c r="K11" s="1">
        <f t="shared" si="3"/>
        <v>12300</v>
      </c>
      <c r="L11" s="1">
        <v>1</v>
      </c>
      <c r="M11" s="1">
        <f t="shared" si="4"/>
        <v>12300</v>
      </c>
      <c r="N11" s="17">
        <v>17734.919999999998</v>
      </c>
      <c r="O11" s="1">
        <f t="shared" si="5"/>
        <v>17734.919999999998</v>
      </c>
    </row>
    <row r="12" spans="1:19" x14ac:dyDescent="0.25">
      <c r="B12" s="18" t="s">
        <v>8</v>
      </c>
      <c r="C12" s="28">
        <v>44327.461805555555</v>
      </c>
      <c r="D12" s="18">
        <v>0</v>
      </c>
      <c r="E12" s="28">
        <v>44327.461805555555</v>
      </c>
      <c r="F12" s="20">
        <f t="shared" si="0"/>
        <v>46</v>
      </c>
      <c r="G12" s="20" t="str">
        <f t="shared" si="1"/>
        <v>Complete</v>
      </c>
      <c r="H12" s="18">
        <v>0</v>
      </c>
      <c r="I12" s="18">
        <f t="shared" si="2"/>
        <v>0</v>
      </c>
      <c r="J12" s="18">
        <v>1</v>
      </c>
      <c r="K12" s="18">
        <f t="shared" si="3"/>
        <v>0</v>
      </c>
      <c r="L12" s="18">
        <v>1</v>
      </c>
      <c r="M12" s="18">
        <f t="shared" si="4"/>
        <v>0</v>
      </c>
      <c r="N12" s="21">
        <v>0</v>
      </c>
      <c r="O12" s="18">
        <f t="shared" si="5"/>
        <v>0</v>
      </c>
    </row>
    <row r="13" spans="1:19" x14ac:dyDescent="0.25">
      <c r="B13" s="1" t="s">
        <v>9</v>
      </c>
      <c r="C13" s="28">
        <v>44327.461805555555</v>
      </c>
      <c r="D13" s="1">
        <v>3.88</v>
      </c>
      <c r="E13" s="28">
        <v>44333.421527777777</v>
      </c>
      <c r="F13" s="15">
        <f t="shared" si="0"/>
        <v>46</v>
      </c>
      <c r="G13" s="15" t="str">
        <f t="shared" si="1"/>
        <v>Complete</v>
      </c>
      <c r="H13" s="1">
        <v>2352</v>
      </c>
      <c r="I13" s="1">
        <f>J13*H13</f>
        <v>2352</v>
      </c>
      <c r="J13" s="1">
        <v>1</v>
      </c>
      <c r="K13" s="1">
        <f t="shared" si="3"/>
        <v>2352</v>
      </c>
      <c r="L13" s="1">
        <v>1</v>
      </c>
      <c r="M13" s="1">
        <f t="shared" si="4"/>
        <v>2352</v>
      </c>
      <c r="N13" s="17">
        <v>3585.12</v>
      </c>
      <c r="O13" s="1">
        <f t="shared" si="5"/>
        <v>3585.12</v>
      </c>
    </row>
    <row r="14" spans="1:19" x14ac:dyDescent="0.25">
      <c r="B14" s="1" t="s">
        <v>10</v>
      </c>
      <c r="C14" s="28">
        <v>44333.421527777777</v>
      </c>
      <c r="D14" s="1">
        <v>13.75</v>
      </c>
      <c r="E14" s="30">
        <v>44351.338194444441</v>
      </c>
      <c r="F14" s="15">
        <f t="shared" si="0"/>
        <v>42</v>
      </c>
      <c r="G14" s="15" t="str">
        <f t="shared" si="1"/>
        <v>Complete</v>
      </c>
      <c r="H14" s="1">
        <v>8624</v>
      </c>
      <c r="I14" s="1">
        <f>J14*H14</f>
        <v>8624</v>
      </c>
      <c r="J14" s="1">
        <v>1</v>
      </c>
      <c r="K14" s="1">
        <f t="shared" si="3"/>
        <v>8624</v>
      </c>
      <c r="L14" s="1">
        <v>1</v>
      </c>
      <c r="M14" s="1">
        <f t="shared" si="4"/>
        <v>8624</v>
      </c>
      <c r="N14" s="17">
        <v>12705</v>
      </c>
      <c r="O14" s="1">
        <f t="shared" si="5"/>
        <v>12705</v>
      </c>
    </row>
    <row r="15" spans="1:19" x14ac:dyDescent="0.25">
      <c r="B15" s="1" t="s">
        <v>11</v>
      </c>
      <c r="C15" s="28">
        <v>44327.461805555555</v>
      </c>
      <c r="D15" s="1">
        <v>2.81</v>
      </c>
      <c r="E15" s="28">
        <v>44330.398611111108</v>
      </c>
      <c r="F15" s="15">
        <f t="shared" si="0"/>
        <v>46</v>
      </c>
      <c r="G15" s="15" t="str">
        <f t="shared" si="1"/>
        <v>Complete</v>
      </c>
      <c r="H15" s="1">
        <v>3220</v>
      </c>
      <c r="I15" s="1">
        <f t="shared" ref="I15:I28" si="6">J15*H15</f>
        <v>3220</v>
      </c>
      <c r="J15" s="1">
        <v>1</v>
      </c>
      <c r="K15" s="1">
        <f t="shared" si="3"/>
        <v>3220</v>
      </c>
      <c r="L15" s="1">
        <v>1</v>
      </c>
      <c r="M15" s="1">
        <f t="shared" si="4"/>
        <v>3220</v>
      </c>
      <c r="N15" s="17">
        <v>3596.8</v>
      </c>
      <c r="O15" s="1">
        <f t="shared" si="5"/>
        <v>3596.8</v>
      </c>
    </row>
    <row r="16" spans="1:19" x14ac:dyDescent="0.25">
      <c r="B16" s="1" t="s">
        <v>12</v>
      </c>
      <c r="C16" s="28">
        <v>44330.398611111108</v>
      </c>
      <c r="D16" s="1">
        <v>8.44</v>
      </c>
      <c r="E16" s="28">
        <v>44342.586805555555</v>
      </c>
      <c r="F16" s="15">
        <f t="shared" si="0"/>
        <v>43</v>
      </c>
      <c r="G16" s="15" t="str">
        <f t="shared" si="1"/>
        <v>Complete</v>
      </c>
      <c r="H16" s="1">
        <v>9660</v>
      </c>
      <c r="I16" s="1">
        <f t="shared" si="6"/>
        <v>9660</v>
      </c>
      <c r="J16" s="1">
        <v>1</v>
      </c>
      <c r="K16" s="1">
        <f t="shared" si="3"/>
        <v>9660</v>
      </c>
      <c r="L16" s="1">
        <v>1</v>
      </c>
      <c r="M16" s="1">
        <f t="shared" si="4"/>
        <v>9660</v>
      </c>
      <c r="N16" s="17">
        <v>10803.2</v>
      </c>
      <c r="O16" s="1">
        <f t="shared" si="5"/>
        <v>10803.2</v>
      </c>
    </row>
    <row r="17" spans="1:19" x14ac:dyDescent="0.25">
      <c r="B17" s="1" t="s">
        <v>13</v>
      </c>
      <c r="C17" s="28">
        <v>44327.461805555555</v>
      </c>
      <c r="D17" s="1">
        <v>10.06</v>
      </c>
      <c r="E17" s="28">
        <v>44341.481944444444</v>
      </c>
      <c r="F17" s="1">
        <f t="shared" si="0"/>
        <v>46</v>
      </c>
      <c r="G17" s="15" t="str">
        <f t="shared" si="1"/>
        <v>Complete</v>
      </c>
      <c r="H17" s="1">
        <v>6888</v>
      </c>
      <c r="I17" s="1">
        <f t="shared" si="6"/>
        <v>6888</v>
      </c>
      <c r="J17" s="1">
        <v>1</v>
      </c>
      <c r="K17" s="1">
        <f t="shared" si="3"/>
        <v>6888</v>
      </c>
      <c r="L17" s="1">
        <v>1</v>
      </c>
      <c r="M17" s="1">
        <f t="shared" si="4"/>
        <v>6888</v>
      </c>
      <c r="N17" s="17">
        <v>9878.92</v>
      </c>
      <c r="O17" s="1">
        <f t="shared" si="5"/>
        <v>9878.92</v>
      </c>
    </row>
    <row r="18" spans="1:19" x14ac:dyDescent="0.25">
      <c r="B18" s="18" t="s">
        <v>14</v>
      </c>
      <c r="C18" s="28">
        <v>44351.338194444441</v>
      </c>
      <c r="D18" s="18">
        <v>0</v>
      </c>
      <c r="E18" s="28">
        <v>44351.338194444441</v>
      </c>
      <c r="F18" s="20">
        <f t="shared" si="0"/>
        <v>28</v>
      </c>
      <c r="G18" s="20" t="str">
        <f t="shared" si="1"/>
        <v>Complete</v>
      </c>
      <c r="H18" s="18">
        <v>0</v>
      </c>
      <c r="I18" s="18">
        <f t="shared" si="6"/>
        <v>0</v>
      </c>
      <c r="J18" s="18">
        <v>1</v>
      </c>
      <c r="K18" s="18">
        <f t="shared" si="3"/>
        <v>0</v>
      </c>
      <c r="L18" s="18">
        <v>1</v>
      </c>
      <c r="M18" s="18">
        <f t="shared" si="4"/>
        <v>0</v>
      </c>
      <c r="N18" s="21">
        <v>5000</v>
      </c>
      <c r="O18" s="18">
        <f t="shared" si="5"/>
        <v>5000</v>
      </c>
    </row>
    <row r="19" spans="1:19" customFormat="1" x14ac:dyDescent="0.25">
      <c r="A19" s="1"/>
      <c r="B19" s="27" t="s">
        <v>15</v>
      </c>
      <c r="C19" s="28">
        <v>44351.338194444441</v>
      </c>
      <c r="D19" s="1">
        <v>6.25</v>
      </c>
      <c r="E19" s="28">
        <v>44361.421527777777</v>
      </c>
      <c r="F19" s="15">
        <f t="shared" si="0"/>
        <v>28</v>
      </c>
      <c r="G19" s="15" t="str">
        <f t="shared" si="1"/>
        <v>Complete</v>
      </c>
      <c r="H19" s="1">
        <v>3920</v>
      </c>
      <c r="I19" s="1">
        <f t="shared" si="6"/>
        <v>3920</v>
      </c>
      <c r="J19" s="1">
        <v>1</v>
      </c>
      <c r="K19" s="1">
        <f t="shared" si="3"/>
        <v>3920</v>
      </c>
      <c r="L19" s="1">
        <v>1</v>
      </c>
      <c r="M19" s="1">
        <f t="shared" si="4"/>
        <v>3920</v>
      </c>
      <c r="N19" s="1">
        <v>5775</v>
      </c>
      <c r="O19" s="1">
        <f t="shared" si="5"/>
        <v>5775</v>
      </c>
      <c r="P19" s="1"/>
      <c r="Q19" s="8"/>
      <c r="R19" s="1"/>
      <c r="S19" s="27"/>
    </row>
    <row r="20" spans="1:19" customFormat="1" x14ac:dyDescent="0.25">
      <c r="B20" s="1" t="s">
        <v>16</v>
      </c>
      <c r="C20" s="28">
        <v>44361.421527777777</v>
      </c>
      <c r="D20" s="1">
        <v>7.06</v>
      </c>
      <c r="E20" s="28">
        <v>44370.441666666666</v>
      </c>
      <c r="F20" s="15">
        <f t="shared" si="0"/>
        <v>22</v>
      </c>
      <c r="G20" s="15" t="str">
        <f t="shared" si="1"/>
        <v>Complete</v>
      </c>
      <c r="H20" s="1">
        <v>3920</v>
      </c>
      <c r="I20" s="1">
        <f t="shared" si="6"/>
        <v>3920</v>
      </c>
      <c r="J20" s="1">
        <v>1</v>
      </c>
      <c r="K20" s="1">
        <f t="shared" si="3"/>
        <v>3920</v>
      </c>
      <c r="L20" s="1">
        <v>1</v>
      </c>
      <c r="M20" s="1">
        <f t="shared" si="4"/>
        <v>3920</v>
      </c>
      <c r="N20" s="1">
        <v>6523.44</v>
      </c>
      <c r="O20" s="1">
        <f t="shared" si="5"/>
        <v>6523.44</v>
      </c>
    </row>
    <row r="21" spans="1:19" x14ac:dyDescent="0.25">
      <c r="B21" s="1" t="s">
        <v>17</v>
      </c>
      <c r="C21" s="28">
        <v>44351.338194444441</v>
      </c>
      <c r="D21" s="1">
        <v>24.88</v>
      </c>
      <c r="E21" s="28">
        <v>44385.673611111109</v>
      </c>
      <c r="F21" s="15">
        <f t="shared" si="0"/>
        <v>28</v>
      </c>
      <c r="G21" s="15" t="str">
        <f t="shared" si="1"/>
        <v>Complete</v>
      </c>
      <c r="H21" s="1">
        <v>11088</v>
      </c>
      <c r="I21" s="1">
        <f t="shared" si="6"/>
        <v>11088</v>
      </c>
      <c r="J21" s="1">
        <v>1</v>
      </c>
      <c r="K21" s="1">
        <f t="shared" si="3"/>
        <v>11088</v>
      </c>
      <c r="L21" s="1">
        <v>1</v>
      </c>
      <c r="M21" s="1">
        <f t="shared" si="4"/>
        <v>11088</v>
      </c>
      <c r="N21" s="1">
        <v>12440</v>
      </c>
      <c r="O21" s="1">
        <f t="shared" si="5"/>
        <v>12440</v>
      </c>
      <c r="Q21" s="8"/>
    </row>
    <row r="22" spans="1:19" x14ac:dyDescent="0.25">
      <c r="B22" s="1" t="s">
        <v>18</v>
      </c>
      <c r="C22" s="28">
        <v>44351.338194444441</v>
      </c>
      <c r="D22" s="1">
        <v>31.38</v>
      </c>
      <c r="E22" s="29">
        <v>44396.465277777781</v>
      </c>
      <c r="F22" s="15">
        <f t="shared" si="0"/>
        <v>28</v>
      </c>
      <c r="G22" s="15" t="str">
        <f t="shared" si="1"/>
        <v>Busy</v>
      </c>
      <c r="H22" s="1">
        <v>21952</v>
      </c>
      <c r="I22" s="1">
        <f t="shared" si="6"/>
        <v>21952</v>
      </c>
      <c r="J22" s="1">
        <v>1</v>
      </c>
      <c r="K22" s="1">
        <f t="shared" si="3"/>
        <v>21952</v>
      </c>
      <c r="L22" s="1">
        <v>0.89</v>
      </c>
      <c r="M22" s="1">
        <f t="shared" si="4"/>
        <v>19537.28</v>
      </c>
      <c r="N22" s="1">
        <v>24476.400000000001</v>
      </c>
      <c r="O22" s="1">
        <f t="shared" si="5"/>
        <v>21783.996000000003</v>
      </c>
      <c r="Q22" s="8"/>
    </row>
    <row r="23" spans="1:19" x14ac:dyDescent="0.25">
      <c r="B23" s="1" t="s">
        <v>19</v>
      </c>
      <c r="C23" s="28">
        <v>44351.338194444441</v>
      </c>
      <c r="D23" s="1">
        <v>10.130000000000001</v>
      </c>
      <c r="E23" s="28">
        <v>44365.381944444445</v>
      </c>
      <c r="F23" s="15">
        <f t="shared" si="0"/>
        <v>28</v>
      </c>
      <c r="G23" s="15" t="str">
        <f t="shared" si="1"/>
        <v>Complete</v>
      </c>
      <c r="H23" s="1">
        <v>6888</v>
      </c>
      <c r="I23" s="1">
        <f t="shared" si="6"/>
        <v>6888</v>
      </c>
      <c r="J23" s="1">
        <v>1</v>
      </c>
      <c r="K23" s="1">
        <f t="shared" si="3"/>
        <v>6888</v>
      </c>
      <c r="L23" s="1">
        <v>1</v>
      </c>
      <c r="M23" s="1">
        <f t="shared" si="4"/>
        <v>6888</v>
      </c>
      <c r="N23" s="1">
        <v>9947.66</v>
      </c>
      <c r="O23" s="1">
        <f t="shared" si="5"/>
        <v>9947.66</v>
      </c>
      <c r="Q23" s="8"/>
    </row>
    <row r="24" spans="1:19" x14ac:dyDescent="0.25">
      <c r="B24" s="18" t="s">
        <v>20</v>
      </c>
      <c r="C24" s="28">
        <v>44396.465277777781</v>
      </c>
      <c r="D24" s="18">
        <v>0</v>
      </c>
      <c r="E24" s="28">
        <v>44396.465277777781</v>
      </c>
      <c r="F24" s="20">
        <f t="shared" si="0"/>
        <v>-5</v>
      </c>
      <c r="G24" s="20" t="str">
        <f t="shared" si="1"/>
        <v>Busy</v>
      </c>
      <c r="H24" s="18">
        <v>0</v>
      </c>
      <c r="I24" s="18">
        <f t="shared" si="6"/>
        <v>0</v>
      </c>
      <c r="J24" s="18">
        <v>1</v>
      </c>
      <c r="K24" s="18">
        <f t="shared" ref="K24:K28" si="7">I24*J24</f>
        <v>0</v>
      </c>
      <c r="L24" s="18">
        <v>0</v>
      </c>
      <c r="M24" s="18">
        <f t="shared" si="4"/>
        <v>0</v>
      </c>
      <c r="N24" s="21">
        <v>0</v>
      </c>
      <c r="O24" s="18">
        <f t="shared" si="5"/>
        <v>0</v>
      </c>
    </row>
    <row r="25" spans="1:19" x14ac:dyDescent="0.25">
      <c r="B25" s="1" t="s">
        <v>55</v>
      </c>
      <c r="C25" s="28">
        <v>44391.338194444441</v>
      </c>
      <c r="D25" s="1">
        <v>3.25</v>
      </c>
      <c r="E25" s="28">
        <v>44396.421527777777</v>
      </c>
      <c r="F25" s="15">
        <f t="shared" si="0"/>
        <v>-2</v>
      </c>
      <c r="G25" s="15" t="str">
        <f t="shared" si="1"/>
        <v>Busy</v>
      </c>
      <c r="H25" s="1">
        <v>1960</v>
      </c>
      <c r="I25" s="1">
        <f t="shared" si="6"/>
        <v>1960</v>
      </c>
      <c r="J25" s="1">
        <v>1</v>
      </c>
      <c r="K25" s="1">
        <f t="shared" si="7"/>
        <v>1960</v>
      </c>
      <c r="L25" s="1">
        <v>0</v>
      </c>
      <c r="M25" s="1">
        <f t="shared" si="4"/>
        <v>0</v>
      </c>
      <c r="N25" s="1">
        <v>3003</v>
      </c>
      <c r="O25" s="1">
        <f t="shared" si="5"/>
        <v>0</v>
      </c>
    </row>
    <row r="26" spans="1:19" x14ac:dyDescent="0.25">
      <c r="B26" s="1" t="s">
        <v>21</v>
      </c>
      <c r="C26" s="28">
        <v>44396.421527777777</v>
      </c>
      <c r="D26" s="1">
        <v>2.63</v>
      </c>
      <c r="E26" s="28">
        <v>44398.673611111109</v>
      </c>
      <c r="F26" s="15">
        <f t="shared" si="0"/>
        <v>-5</v>
      </c>
      <c r="G26" s="15" t="str">
        <f t="shared" si="1"/>
        <v>Busy</v>
      </c>
      <c r="H26" s="1">
        <v>1568</v>
      </c>
      <c r="I26" s="1">
        <f t="shared" si="6"/>
        <v>1568</v>
      </c>
      <c r="J26" s="1">
        <v>1</v>
      </c>
      <c r="K26" s="1">
        <f t="shared" si="7"/>
        <v>1568</v>
      </c>
      <c r="L26" s="1">
        <v>0</v>
      </c>
      <c r="M26" s="1">
        <f t="shared" si="4"/>
        <v>0</v>
      </c>
      <c r="N26" s="1">
        <v>2430.12</v>
      </c>
      <c r="O26" s="1">
        <f t="shared" si="5"/>
        <v>0</v>
      </c>
    </row>
    <row r="27" spans="1:19" x14ac:dyDescent="0.25">
      <c r="B27" s="1" t="s">
        <v>22</v>
      </c>
      <c r="C27" s="28">
        <v>44398.673611111109</v>
      </c>
      <c r="D27" s="1">
        <v>2.88</v>
      </c>
      <c r="E27" s="28">
        <v>44403.633333333331</v>
      </c>
      <c r="F27" s="15">
        <f t="shared" si="0"/>
        <v>-7</v>
      </c>
      <c r="G27" s="15" t="str">
        <f t="shared" si="1"/>
        <v>Busy</v>
      </c>
      <c r="H27" s="1">
        <v>2460</v>
      </c>
      <c r="I27" s="1">
        <f t="shared" si="6"/>
        <v>2460</v>
      </c>
      <c r="J27" s="1">
        <v>1</v>
      </c>
      <c r="K27" s="1">
        <f t="shared" si="7"/>
        <v>2460</v>
      </c>
      <c r="L27" s="1">
        <v>0</v>
      </c>
      <c r="M27" s="1">
        <f t="shared" si="4"/>
        <v>0</v>
      </c>
      <c r="N27" s="1">
        <v>2828.16</v>
      </c>
      <c r="O27" s="1">
        <f t="shared" si="5"/>
        <v>0</v>
      </c>
    </row>
    <row r="28" spans="1:19" x14ac:dyDescent="0.25">
      <c r="B28" s="1" t="s">
        <v>23</v>
      </c>
      <c r="C28" s="28">
        <v>44396.465277777781</v>
      </c>
      <c r="D28" s="1">
        <v>14.63</v>
      </c>
      <c r="E28" s="28">
        <v>44417.341666666667</v>
      </c>
      <c r="F28" s="15">
        <f t="shared" si="0"/>
        <v>-5</v>
      </c>
      <c r="G28" s="15" t="str">
        <f t="shared" si="1"/>
        <v>Busy</v>
      </c>
      <c r="H28" s="1">
        <v>10192</v>
      </c>
      <c r="I28" s="1">
        <f t="shared" si="6"/>
        <v>6272.1567999999997</v>
      </c>
      <c r="J28" s="1">
        <f>ROUND(R28/S28,4)</f>
        <v>0.61539999999999995</v>
      </c>
      <c r="K28" s="1">
        <f t="shared" si="7"/>
        <v>3859.8852947199994</v>
      </c>
      <c r="L28" s="1">
        <v>0</v>
      </c>
      <c r="M28" s="1">
        <f t="shared" si="4"/>
        <v>0</v>
      </c>
      <c r="N28" s="1">
        <v>11411.4</v>
      </c>
      <c r="O28" s="1">
        <f t="shared" si="5"/>
        <v>0</v>
      </c>
      <c r="Q28" s="8">
        <v>44379</v>
      </c>
      <c r="R28" s="1">
        <f>NETWORKDAYS(Q28,$D$3)</f>
        <v>8</v>
      </c>
      <c r="S28" s="1">
        <v>13</v>
      </c>
    </row>
    <row r="29" spans="1:19" x14ac:dyDescent="0.25">
      <c r="B29" s="18" t="s">
        <v>24</v>
      </c>
      <c r="C29" s="28">
        <v>44417.341666666667</v>
      </c>
      <c r="D29" s="18">
        <v>0</v>
      </c>
      <c r="E29" s="28">
        <v>44417.341666666667</v>
      </c>
      <c r="F29" s="20">
        <f t="shared" si="0"/>
        <v>-20</v>
      </c>
      <c r="G29" s="20" t="str">
        <f t="shared" si="1"/>
        <v>Busy</v>
      </c>
      <c r="H29" s="18">
        <v>0</v>
      </c>
      <c r="I29" s="18">
        <f t="shared" ref="I29" si="8">J29*H29</f>
        <v>0</v>
      </c>
      <c r="J29" s="18">
        <v>1</v>
      </c>
      <c r="K29" s="18">
        <f t="shared" ref="K29" si="9">I29*J29</f>
        <v>0</v>
      </c>
      <c r="L29" s="18">
        <v>0</v>
      </c>
      <c r="M29" s="18">
        <f t="shared" ref="M29" si="10">I29*L29</f>
        <v>0</v>
      </c>
      <c r="N29" s="21">
        <v>-50000</v>
      </c>
      <c r="O29" s="18">
        <f t="shared" ref="O29" si="11">N29*L29</f>
        <v>0</v>
      </c>
    </row>
    <row r="31" spans="1:19" x14ac:dyDescent="0.25">
      <c r="B31" s="22" t="s">
        <v>48</v>
      </c>
      <c r="C31" s="22"/>
      <c r="D31" s="22"/>
      <c r="E31" s="23"/>
      <c r="F31" s="23"/>
      <c r="G31" s="23"/>
      <c r="H31" s="22"/>
      <c r="I31" s="22">
        <f>SUM(I7:I28)</f>
        <v>135916.1568</v>
      </c>
      <c r="J31" s="22"/>
      <c r="K31" s="22">
        <f>SUM(K7:K28)</f>
        <v>133503.88529472001</v>
      </c>
      <c r="L31" s="22"/>
      <c r="M31" s="22">
        <f>SUM(M7:M28)</f>
        <v>121241.28</v>
      </c>
      <c r="N31" s="22"/>
      <c r="O31" s="22">
        <f>SUM(O7:O28)</f>
        <v>157867.05600000001</v>
      </c>
    </row>
    <row r="33" spans="2:3" x14ac:dyDescent="0.25">
      <c r="B33" s="10" t="s">
        <v>49</v>
      </c>
      <c r="C33" s="1">
        <f>ROUND(M31/O31,4)</f>
        <v>0.76800000000000002</v>
      </c>
    </row>
    <row r="34" spans="2:3" x14ac:dyDescent="0.25">
      <c r="B34" s="10" t="s">
        <v>50</v>
      </c>
      <c r="C34" s="1">
        <f>ROUND(M31/K31,4)</f>
        <v>0.90810000000000002</v>
      </c>
    </row>
    <row r="35" spans="2:3" x14ac:dyDescent="0.25">
      <c r="B35" s="10" t="s">
        <v>51</v>
      </c>
      <c r="C35" s="1">
        <f>ROUND((I31-M31)/C33,4)</f>
        <v>19107.912499999999</v>
      </c>
    </row>
    <row r="36" spans="2:3" x14ac:dyDescent="0.25">
      <c r="B36" s="10" t="s">
        <v>52</v>
      </c>
      <c r="C36" s="1">
        <f>O31+C35</f>
        <v>176974.96850000002</v>
      </c>
    </row>
  </sheetData>
  <conditionalFormatting sqref="F31:G1048576 F5:G5 F1:G1">
    <cfRule type="top10" dxfId="234" priority="15" rank="1"/>
  </conditionalFormatting>
  <conditionalFormatting sqref="F1 F6 F30:F1048576">
    <cfRule type="cellIs" dxfId="233" priority="14" operator="lessThan">
      <formula>0</formula>
    </cfRule>
  </conditionalFormatting>
  <conditionalFormatting sqref="F7:F16">
    <cfRule type="cellIs" dxfId="232" priority="13" operator="lessThan">
      <formula>0</formula>
    </cfRule>
  </conditionalFormatting>
  <conditionalFormatting sqref="F18">
    <cfRule type="cellIs" dxfId="231" priority="12" operator="lessThan">
      <formula>0</formula>
    </cfRule>
  </conditionalFormatting>
  <conditionalFormatting sqref="F24">
    <cfRule type="cellIs" dxfId="230" priority="11" operator="lessThan">
      <formula>0</formula>
    </cfRule>
  </conditionalFormatting>
  <conditionalFormatting sqref="F30:G30">
    <cfRule type="top10" dxfId="229" priority="28" rank="1"/>
  </conditionalFormatting>
  <conditionalFormatting sqref="F25">
    <cfRule type="cellIs" dxfId="228" priority="7" operator="lessThan">
      <formula>0</formula>
    </cfRule>
  </conditionalFormatting>
  <conditionalFormatting sqref="F26">
    <cfRule type="cellIs" dxfId="227" priority="6" operator="lessThan">
      <formula>0</formula>
    </cfRule>
  </conditionalFormatting>
  <conditionalFormatting sqref="F27">
    <cfRule type="cellIs" dxfId="226" priority="5" operator="lessThan">
      <formula>0</formula>
    </cfRule>
  </conditionalFormatting>
  <conditionalFormatting sqref="F28">
    <cfRule type="cellIs" dxfId="225" priority="4" operator="lessThan">
      <formula>0</formula>
    </cfRule>
  </conditionalFormatting>
  <conditionalFormatting sqref="F19:F23">
    <cfRule type="cellIs" dxfId="224" priority="3" operator="lessThan">
      <formula>0</formula>
    </cfRule>
  </conditionalFormatting>
  <conditionalFormatting sqref="F29">
    <cfRule type="cellIs" dxfId="223" priority="1" operator="lessThan">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C1008-E3EF-4B7C-A8DE-FF6AF86E2120}">
  <dimension ref="A1:S41"/>
  <sheetViews>
    <sheetView topLeftCell="G13" workbookViewId="0">
      <selection activeCell="N32" sqref="N32"/>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3.5703125" style="1" customWidth="1"/>
    <col min="12" max="12" width="15.42578125" style="1" customWidth="1"/>
    <col min="13" max="13" width="12.42578125" style="1" customWidth="1"/>
    <col min="14" max="14" width="12.5703125" style="1" customWidth="1"/>
    <col min="15" max="16" width="15.7109375" style="1" customWidth="1"/>
    <col min="17" max="17" width="18" style="1" customWidth="1"/>
    <col min="18" max="18" width="20.28515625" style="1" customWidth="1"/>
    <col min="19" max="19" width="16.28515625" style="1" customWidth="1"/>
    <col min="20" max="16384" width="9.140625" style="1"/>
  </cols>
  <sheetData>
    <row r="1" spans="1:19" x14ac:dyDescent="0.25">
      <c r="A1" s="3"/>
      <c r="B1" s="3"/>
      <c r="C1" s="5"/>
      <c r="D1" s="5"/>
      <c r="E1" s="1"/>
      <c r="F1" s="1"/>
      <c r="G1" s="1"/>
    </row>
    <row r="2" spans="1:19" x14ac:dyDescent="0.25">
      <c r="A2" s="3"/>
      <c r="B2" s="7" t="s">
        <v>64</v>
      </c>
      <c r="C2" s="5"/>
      <c r="D2" s="2" t="s">
        <v>30</v>
      </c>
      <c r="E2" s="25"/>
      <c r="F2" s="25"/>
      <c r="G2" s="25"/>
      <c r="H2" s="25"/>
      <c r="J2" s="4"/>
      <c r="K2" s="14"/>
      <c r="L2" s="14"/>
      <c r="M2" s="14"/>
      <c r="R2" s="14"/>
      <c r="S2" s="14"/>
    </row>
    <row r="3" spans="1:19" x14ac:dyDescent="0.25">
      <c r="C3" s="3"/>
      <c r="D3" s="8">
        <f>WORKDAY(E28,-4)</f>
        <v>44411</v>
      </c>
      <c r="E3" s="26"/>
      <c r="F3" s="26"/>
      <c r="G3" s="26"/>
      <c r="H3" s="26"/>
      <c r="J3" s="4"/>
      <c r="K3" s="4"/>
      <c r="L3" s="4"/>
      <c r="M3" s="4"/>
      <c r="N3" s="4"/>
    </row>
    <row r="4" spans="1:19" x14ac:dyDescent="0.25">
      <c r="E4" s="1"/>
      <c r="F4" s="1"/>
      <c r="G4" s="1"/>
    </row>
    <row r="5" spans="1:19" ht="30" x14ac:dyDescent="0.25">
      <c r="B5" s="2" t="s">
        <v>2</v>
      </c>
      <c r="C5" s="2" t="s">
        <v>32</v>
      </c>
      <c r="D5" s="2" t="s">
        <v>33</v>
      </c>
      <c r="E5" s="13" t="s">
        <v>35</v>
      </c>
      <c r="F5" s="12" t="s">
        <v>36</v>
      </c>
      <c r="G5" s="12" t="s">
        <v>37</v>
      </c>
      <c r="H5" s="2" t="s">
        <v>38</v>
      </c>
      <c r="I5" s="11" t="s">
        <v>39</v>
      </c>
      <c r="J5" s="9" t="s">
        <v>40</v>
      </c>
      <c r="K5" s="2" t="s">
        <v>41</v>
      </c>
      <c r="L5" s="11" t="s">
        <v>42</v>
      </c>
      <c r="M5" s="2" t="s">
        <v>43</v>
      </c>
      <c r="N5" s="2" t="s">
        <v>44</v>
      </c>
      <c r="O5" s="11" t="s">
        <v>45</v>
      </c>
      <c r="Q5" s="16" t="s">
        <v>46</v>
      </c>
      <c r="R5" s="16" t="s">
        <v>36</v>
      </c>
      <c r="S5" s="9" t="s">
        <v>47</v>
      </c>
    </row>
    <row r="6" spans="1:19" x14ac:dyDescent="0.25">
      <c r="C6" s="3"/>
      <c r="F6" s="15"/>
      <c r="G6" s="24"/>
      <c r="H6" s="14"/>
      <c r="I6" s="14"/>
      <c r="J6" s="14"/>
      <c r="K6" s="14"/>
      <c r="L6" s="14"/>
      <c r="M6" s="14"/>
      <c r="N6" s="17"/>
      <c r="O6" s="14"/>
      <c r="Q6" s="8"/>
    </row>
    <row r="7" spans="1:19" x14ac:dyDescent="0.25">
      <c r="B7" s="1" t="s">
        <v>3</v>
      </c>
      <c r="C7" s="28">
        <v>44286.375</v>
      </c>
      <c r="D7" s="1">
        <v>6.69</v>
      </c>
      <c r="E7" s="28">
        <v>44294.646527777775</v>
      </c>
      <c r="F7" s="15">
        <f t="shared" ref="F7:F34" si="0">NETWORKDAYS(C7,$D$3)</f>
        <v>90</v>
      </c>
      <c r="G7" s="15" t="str">
        <f t="shared" ref="G7:G34" si="1">IF(F7&gt;D7,"Complete","Busy")</f>
        <v>Complete</v>
      </c>
      <c r="H7" s="1">
        <v>7728</v>
      </c>
      <c r="I7" s="1">
        <f t="shared" ref="I7:I12" si="2">J7*H7</f>
        <v>7728</v>
      </c>
      <c r="J7" s="1">
        <v>1</v>
      </c>
      <c r="K7" s="1">
        <f>I7*J7</f>
        <v>7728</v>
      </c>
      <c r="L7" s="1">
        <v>1</v>
      </c>
      <c r="M7" s="1">
        <f>I7*L7</f>
        <v>7728</v>
      </c>
      <c r="N7" s="17">
        <v>8563.2000000000007</v>
      </c>
      <c r="O7" s="1">
        <f>N7*L7</f>
        <v>8563.2000000000007</v>
      </c>
      <c r="Q7" s="8"/>
    </row>
    <row r="8" spans="1:19" x14ac:dyDescent="0.25">
      <c r="B8" s="1" t="s">
        <v>4</v>
      </c>
      <c r="C8" s="28">
        <v>44294.646527777775</v>
      </c>
      <c r="D8" s="1">
        <v>8.06</v>
      </c>
      <c r="E8" s="28">
        <v>44306.666666666664</v>
      </c>
      <c r="F8" s="15">
        <f t="shared" si="0"/>
        <v>84</v>
      </c>
      <c r="G8" s="15" t="str">
        <f t="shared" si="1"/>
        <v>Complete</v>
      </c>
      <c r="H8" s="1">
        <v>9016</v>
      </c>
      <c r="I8" s="1">
        <f t="shared" si="2"/>
        <v>9016</v>
      </c>
      <c r="J8" s="1">
        <v>1</v>
      </c>
      <c r="K8" s="1">
        <f t="shared" ref="K8:K33" si="3">I8*J8</f>
        <v>9016</v>
      </c>
      <c r="L8" s="1">
        <v>1</v>
      </c>
      <c r="M8" s="1">
        <f t="shared" ref="M8:M33" si="4">I8*L8</f>
        <v>9016</v>
      </c>
      <c r="N8" s="17">
        <v>10316.799999999999</v>
      </c>
      <c r="O8" s="1">
        <f t="shared" ref="O8:O33" si="5">N8*L8</f>
        <v>10316.799999999999</v>
      </c>
    </row>
    <row r="9" spans="1:19" x14ac:dyDescent="0.25">
      <c r="B9" s="1" t="s">
        <v>5</v>
      </c>
      <c r="C9" s="28">
        <v>44306.666666666664</v>
      </c>
      <c r="D9" s="1">
        <v>12.13</v>
      </c>
      <c r="E9" s="28">
        <v>44323.334722222222</v>
      </c>
      <c r="F9" s="15">
        <f t="shared" si="0"/>
        <v>76</v>
      </c>
      <c r="G9" s="15" t="str">
        <f t="shared" si="1"/>
        <v>Complete</v>
      </c>
      <c r="H9" s="1">
        <v>13524</v>
      </c>
      <c r="I9" s="1">
        <f t="shared" si="2"/>
        <v>13524</v>
      </c>
      <c r="J9" s="1">
        <v>1</v>
      </c>
      <c r="K9" s="1">
        <f t="shared" si="3"/>
        <v>13524</v>
      </c>
      <c r="L9" s="1">
        <v>1</v>
      </c>
      <c r="M9" s="1">
        <f t="shared" si="4"/>
        <v>13524</v>
      </c>
      <c r="N9" s="17">
        <v>14240</v>
      </c>
      <c r="O9" s="1">
        <f t="shared" si="5"/>
        <v>14240</v>
      </c>
    </row>
    <row r="10" spans="1:19" x14ac:dyDescent="0.25">
      <c r="B10" s="1" t="s">
        <v>6</v>
      </c>
      <c r="C10" s="28">
        <v>44323.334722222222</v>
      </c>
      <c r="D10" s="1">
        <v>2.38</v>
      </c>
      <c r="E10" s="28">
        <v>44327.461805555555</v>
      </c>
      <c r="F10" s="15">
        <f t="shared" si="0"/>
        <v>63</v>
      </c>
      <c r="G10" s="15" t="str">
        <f t="shared" si="1"/>
        <v>Complete</v>
      </c>
      <c r="H10" s="1">
        <v>2576</v>
      </c>
      <c r="I10" s="1">
        <f t="shared" si="2"/>
        <v>2576</v>
      </c>
      <c r="J10" s="1">
        <v>1</v>
      </c>
      <c r="K10" s="1">
        <f t="shared" si="3"/>
        <v>2576</v>
      </c>
      <c r="L10" s="1">
        <v>1</v>
      </c>
      <c r="M10" s="1">
        <f t="shared" si="4"/>
        <v>2576</v>
      </c>
      <c r="N10" s="17">
        <v>4973</v>
      </c>
      <c r="O10" s="1">
        <f t="shared" si="5"/>
        <v>4973</v>
      </c>
    </row>
    <row r="11" spans="1:19" x14ac:dyDescent="0.25">
      <c r="B11" s="1" t="s">
        <v>7</v>
      </c>
      <c r="C11" s="28">
        <v>44286.375</v>
      </c>
      <c r="D11" s="1">
        <v>18.059999999999999</v>
      </c>
      <c r="E11" s="28">
        <v>44312.395138888889</v>
      </c>
      <c r="F11" s="15">
        <f t="shared" si="0"/>
        <v>90</v>
      </c>
      <c r="G11" s="15" t="str">
        <f t="shared" si="1"/>
        <v>Complete</v>
      </c>
      <c r="H11" s="1">
        <v>12300</v>
      </c>
      <c r="I11" s="1">
        <f t="shared" si="2"/>
        <v>12300</v>
      </c>
      <c r="J11" s="1">
        <v>1</v>
      </c>
      <c r="K11" s="1">
        <f t="shared" si="3"/>
        <v>12300</v>
      </c>
      <c r="L11" s="1">
        <v>1</v>
      </c>
      <c r="M11" s="1">
        <f t="shared" si="4"/>
        <v>12300</v>
      </c>
      <c r="N11" s="17">
        <v>17734.919999999998</v>
      </c>
      <c r="O11" s="1">
        <f t="shared" si="5"/>
        <v>17734.919999999998</v>
      </c>
    </row>
    <row r="12" spans="1:19" x14ac:dyDescent="0.25">
      <c r="B12" s="18" t="s">
        <v>8</v>
      </c>
      <c r="C12" s="28">
        <v>44327.461805555555</v>
      </c>
      <c r="D12" s="18">
        <v>0</v>
      </c>
      <c r="E12" s="28">
        <v>44327.461805555555</v>
      </c>
      <c r="F12" s="20">
        <f t="shared" si="0"/>
        <v>61</v>
      </c>
      <c r="G12" s="20" t="str">
        <f t="shared" si="1"/>
        <v>Complete</v>
      </c>
      <c r="H12" s="18">
        <v>0</v>
      </c>
      <c r="I12" s="18">
        <f t="shared" si="2"/>
        <v>0</v>
      </c>
      <c r="J12" s="18">
        <v>1</v>
      </c>
      <c r="K12" s="18">
        <f t="shared" si="3"/>
        <v>0</v>
      </c>
      <c r="L12" s="18">
        <v>1</v>
      </c>
      <c r="M12" s="18">
        <f t="shared" si="4"/>
        <v>0</v>
      </c>
      <c r="N12" s="21">
        <v>0</v>
      </c>
      <c r="O12" s="18">
        <f t="shared" si="5"/>
        <v>0</v>
      </c>
    </row>
    <row r="13" spans="1:19" x14ac:dyDescent="0.25">
      <c r="B13" s="1" t="s">
        <v>9</v>
      </c>
      <c r="C13" s="28">
        <v>44327.461805555555</v>
      </c>
      <c r="D13" s="1">
        <v>3.88</v>
      </c>
      <c r="E13" s="28">
        <v>44333.421527777777</v>
      </c>
      <c r="F13" s="15">
        <f t="shared" si="0"/>
        <v>61</v>
      </c>
      <c r="G13" s="15" t="str">
        <f t="shared" si="1"/>
        <v>Complete</v>
      </c>
      <c r="H13" s="1">
        <v>2352</v>
      </c>
      <c r="I13" s="1">
        <f>J13*H13</f>
        <v>2352</v>
      </c>
      <c r="J13" s="1">
        <v>1</v>
      </c>
      <c r="K13" s="1">
        <f t="shared" si="3"/>
        <v>2352</v>
      </c>
      <c r="L13" s="1">
        <v>1</v>
      </c>
      <c r="M13" s="1">
        <f t="shared" si="4"/>
        <v>2352</v>
      </c>
      <c r="N13" s="17">
        <v>3585.12</v>
      </c>
      <c r="O13" s="1">
        <f t="shared" si="5"/>
        <v>3585.12</v>
      </c>
    </row>
    <row r="14" spans="1:19" x14ac:dyDescent="0.25">
      <c r="B14" s="1" t="s">
        <v>10</v>
      </c>
      <c r="C14" s="28">
        <v>44333.421527777777</v>
      </c>
      <c r="D14" s="1">
        <v>13.75</v>
      </c>
      <c r="E14" s="30">
        <v>44351.338194444441</v>
      </c>
      <c r="F14" s="15">
        <f t="shared" si="0"/>
        <v>57</v>
      </c>
      <c r="G14" s="15" t="str">
        <f t="shared" si="1"/>
        <v>Complete</v>
      </c>
      <c r="H14" s="1">
        <v>8624</v>
      </c>
      <c r="I14" s="1">
        <f>J14*H14</f>
        <v>8624</v>
      </c>
      <c r="J14" s="1">
        <v>1</v>
      </c>
      <c r="K14" s="1">
        <f t="shared" si="3"/>
        <v>8624</v>
      </c>
      <c r="L14" s="1">
        <v>1</v>
      </c>
      <c r="M14" s="1">
        <f t="shared" si="4"/>
        <v>8624</v>
      </c>
      <c r="N14" s="17">
        <v>12705</v>
      </c>
      <c r="O14" s="1">
        <f t="shared" si="5"/>
        <v>12705</v>
      </c>
    </row>
    <row r="15" spans="1:19" x14ac:dyDescent="0.25">
      <c r="B15" s="1" t="s">
        <v>11</v>
      </c>
      <c r="C15" s="28">
        <v>44327.461805555555</v>
      </c>
      <c r="D15" s="1">
        <v>2.81</v>
      </c>
      <c r="E15" s="28">
        <v>44330.398611111108</v>
      </c>
      <c r="F15" s="15">
        <f t="shared" si="0"/>
        <v>61</v>
      </c>
      <c r="G15" s="15" t="str">
        <f t="shared" si="1"/>
        <v>Complete</v>
      </c>
      <c r="H15" s="1">
        <v>3220</v>
      </c>
      <c r="I15" s="1">
        <f t="shared" ref="I15:I33" si="6">J15*H15</f>
        <v>3220</v>
      </c>
      <c r="J15" s="1">
        <v>1</v>
      </c>
      <c r="K15" s="1">
        <f t="shared" si="3"/>
        <v>3220</v>
      </c>
      <c r="L15" s="1">
        <v>1</v>
      </c>
      <c r="M15" s="1">
        <f t="shared" si="4"/>
        <v>3220</v>
      </c>
      <c r="N15" s="17">
        <v>3596.8</v>
      </c>
      <c r="O15" s="1">
        <f t="shared" si="5"/>
        <v>3596.8</v>
      </c>
    </row>
    <row r="16" spans="1:19" x14ac:dyDescent="0.25">
      <c r="B16" s="1" t="s">
        <v>12</v>
      </c>
      <c r="C16" s="28">
        <v>44330.398611111108</v>
      </c>
      <c r="D16" s="1">
        <v>8.44</v>
      </c>
      <c r="E16" s="28">
        <v>44342.586805555555</v>
      </c>
      <c r="F16" s="15">
        <f t="shared" si="0"/>
        <v>58</v>
      </c>
      <c r="G16" s="15" t="str">
        <f t="shared" si="1"/>
        <v>Complete</v>
      </c>
      <c r="H16" s="1">
        <v>9660</v>
      </c>
      <c r="I16" s="1">
        <f t="shared" si="6"/>
        <v>9660</v>
      </c>
      <c r="J16" s="1">
        <v>1</v>
      </c>
      <c r="K16" s="1">
        <f t="shared" si="3"/>
        <v>9660</v>
      </c>
      <c r="L16" s="1">
        <v>1</v>
      </c>
      <c r="M16" s="1">
        <f>I16*L16</f>
        <v>9660</v>
      </c>
      <c r="N16" s="17">
        <v>10803.2</v>
      </c>
      <c r="O16" s="1">
        <f t="shared" si="5"/>
        <v>10803.2</v>
      </c>
    </row>
    <row r="17" spans="1:19" x14ac:dyDescent="0.25">
      <c r="B17" s="1" t="s">
        <v>13</v>
      </c>
      <c r="C17" s="28">
        <v>44327.461805555555</v>
      </c>
      <c r="D17" s="1">
        <v>10.06</v>
      </c>
      <c r="E17" s="28">
        <v>44341.481944444444</v>
      </c>
      <c r="F17" s="1">
        <f t="shared" si="0"/>
        <v>61</v>
      </c>
      <c r="G17" s="15" t="str">
        <f t="shared" si="1"/>
        <v>Complete</v>
      </c>
      <c r="H17" s="1">
        <v>6888</v>
      </c>
      <c r="I17" s="1">
        <f t="shared" si="6"/>
        <v>6888</v>
      </c>
      <c r="J17" s="1">
        <v>1</v>
      </c>
      <c r="K17" s="1">
        <f t="shared" si="3"/>
        <v>6888</v>
      </c>
      <c r="L17" s="1">
        <v>1</v>
      </c>
      <c r="M17" s="1">
        <f t="shared" si="4"/>
        <v>6888</v>
      </c>
      <c r="N17" s="17">
        <v>9878.92</v>
      </c>
      <c r="O17" s="1">
        <f t="shared" si="5"/>
        <v>9878.92</v>
      </c>
    </row>
    <row r="18" spans="1:19" x14ac:dyDescent="0.25">
      <c r="B18" s="18" t="s">
        <v>14</v>
      </c>
      <c r="C18" s="28">
        <v>44351.338194444441</v>
      </c>
      <c r="D18" s="18">
        <v>0</v>
      </c>
      <c r="E18" s="28">
        <v>44351.338194444441</v>
      </c>
      <c r="F18" s="20">
        <f t="shared" si="0"/>
        <v>43</v>
      </c>
      <c r="G18" s="20" t="str">
        <f t="shared" si="1"/>
        <v>Complete</v>
      </c>
      <c r="H18" s="18">
        <v>0</v>
      </c>
      <c r="I18" s="18">
        <f t="shared" si="6"/>
        <v>0</v>
      </c>
      <c r="J18" s="18">
        <v>1</v>
      </c>
      <c r="K18" s="18">
        <f t="shared" si="3"/>
        <v>0</v>
      </c>
      <c r="L18" s="18">
        <v>1</v>
      </c>
      <c r="M18" s="18">
        <f t="shared" si="4"/>
        <v>0</v>
      </c>
      <c r="N18" s="21">
        <v>5000</v>
      </c>
      <c r="O18" s="18">
        <f t="shared" si="5"/>
        <v>5000</v>
      </c>
    </row>
    <row r="19" spans="1:19" customFormat="1" x14ac:dyDescent="0.25">
      <c r="A19" s="1"/>
      <c r="B19" s="27" t="s">
        <v>15</v>
      </c>
      <c r="C19" s="28">
        <v>44351.338194444441</v>
      </c>
      <c r="D19" s="1">
        <v>6.25</v>
      </c>
      <c r="E19" s="28">
        <v>44361.421527777777</v>
      </c>
      <c r="F19" s="15">
        <f t="shared" si="0"/>
        <v>43</v>
      </c>
      <c r="G19" s="15" t="str">
        <f t="shared" si="1"/>
        <v>Complete</v>
      </c>
      <c r="H19" s="1">
        <v>3920</v>
      </c>
      <c r="I19" s="1">
        <f t="shared" si="6"/>
        <v>3920</v>
      </c>
      <c r="J19" s="1">
        <v>1</v>
      </c>
      <c r="K19" s="1">
        <f t="shared" si="3"/>
        <v>3920</v>
      </c>
      <c r="L19" s="1">
        <v>1</v>
      </c>
      <c r="M19" s="1">
        <f t="shared" si="4"/>
        <v>3920</v>
      </c>
      <c r="N19" s="1">
        <v>5775</v>
      </c>
      <c r="O19" s="1">
        <f t="shared" si="5"/>
        <v>5775</v>
      </c>
      <c r="P19" s="1"/>
      <c r="Q19" s="8"/>
      <c r="R19" s="1"/>
      <c r="S19" s="27"/>
    </row>
    <row r="20" spans="1:19" customFormat="1" x14ac:dyDescent="0.25">
      <c r="B20" s="1" t="s">
        <v>16</v>
      </c>
      <c r="C20" s="28">
        <v>44361.421527777777</v>
      </c>
      <c r="D20" s="1">
        <v>7.06</v>
      </c>
      <c r="E20" s="28">
        <v>44370.441666666666</v>
      </c>
      <c r="F20" s="15">
        <f t="shared" si="0"/>
        <v>37</v>
      </c>
      <c r="G20" s="15" t="str">
        <f t="shared" si="1"/>
        <v>Complete</v>
      </c>
      <c r="H20" s="1">
        <v>3920</v>
      </c>
      <c r="I20" s="1">
        <f t="shared" si="6"/>
        <v>3920</v>
      </c>
      <c r="J20" s="1">
        <v>1</v>
      </c>
      <c r="K20" s="1">
        <f t="shared" si="3"/>
        <v>3920</v>
      </c>
      <c r="L20" s="1">
        <v>1</v>
      </c>
      <c r="M20" s="1">
        <f t="shared" si="4"/>
        <v>3920</v>
      </c>
      <c r="N20" s="1">
        <v>6523.44</v>
      </c>
      <c r="O20" s="1">
        <f t="shared" si="5"/>
        <v>6523.44</v>
      </c>
    </row>
    <row r="21" spans="1:19" x14ac:dyDescent="0.25">
      <c r="B21" s="1" t="s">
        <v>17</v>
      </c>
      <c r="C21" s="28">
        <v>44351.338194444441</v>
      </c>
      <c r="D21" s="1">
        <v>24.88</v>
      </c>
      <c r="E21" s="28">
        <v>44385.673611111109</v>
      </c>
      <c r="F21" s="15">
        <f t="shared" si="0"/>
        <v>43</v>
      </c>
      <c r="G21" s="15" t="str">
        <f t="shared" si="1"/>
        <v>Complete</v>
      </c>
      <c r="H21" s="1">
        <v>11088</v>
      </c>
      <c r="I21" s="1">
        <f t="shared" si="6"/>
        <v>11088</v>
      </c>
      <c r="J21" s="1">
        <v>1</v>
      </c>
      <c r="K21" s="1">
        <f t="shared" si="3"/>
        <v>11088</v>
      </c>
      <c r="L21" s="1">
        <v>1</v>
      </c>
      <c r="M21" s="1">
        <f t="shared" si="4"/>
        <v>11088</v>
      </c>
      <c r="N21" s="1">
        <v>12440</v>
      </c>
      <c r="O21" s="1">
        <f t="shared" si="5"/>
        <v>12440</v>
      </c>
      <c r="Q21" s="8"/>
    </row>
    <row r="22" spans="1:19" x14ac:dyDescent="0.25">
      <c r="B22" s="1" t="s">
        <v>18</v>
      </c>
      <c r="C22" s="28">
        <v>44351.338194444441</v>
      </c>
      <c r="D22" s="1">
        <v>31.38</v>
      </c>
      <c r="E22" s="30">
        <v>44396.465277777781</v>
      </c>
      <c r="F22" s="15">
        <f t="shared" si="0"/>
        <v>43</v>
      </c>
      <c r="G22" s="15" t="str">
        <f t="shared" si="1"/>
        <v>Complete</v>
      </c>
      <c r="H22" s="1">
        <v>21952</v>
      </c>
      <c r="I22" s="1">
        <f t="shared" si="6"/>
        <v>21952</v>
      </c>
      <c r="J22" s="1">
        <v>1</v>
      </c>
      <c r="K22" s="1">
        <f t="shared" si="3"/>
        <v>21952</v>
      </c>
      <c r="L22" s="1">
        <v>1</v>
      </c>
      <c r="M22" s="1">
        <f t="shared" si="4"/>
        <v>21952</v>
      </c>
      <c r="N22" s="1">
        <v>24476.400000000001</v>
      </c>
      <c r="O22" s="1">
        <f t="shared" si="5"/>
        <v>24476.400000000001</v>
      </c>
      <c r="Q22" s="8"/>
    </row>
    <row r="23" spans="1:19" x14ac:dyDescent="0.25">
      <c r="B23" s="1" t="s">
        <v>19</v>
      </c>
      <c r="C23" s="28">
        <v>44351.338194444441</v>
      </c>
      <c r="D23" s="1">
        <v>10.130000000000001</v>
      </c>
      <c r="E23" s="28">
        <v>44365.381944444445</v>
      </c>
      <c r="F23" s="15">
        <f t="shared" si="0"/>
        <v>43</v>
      </c>
      <c r="G23" s="15" t="str">
        <f t="shared" si="1"/>
        <v>Complete</v>
      </c>
      <c r="H23" s="1">
        <v>6888</v>
      </c>
      <c r="I23" s="1">
        <f t="shared" si="6"/>
        <v>6888</v>
      </c>
      <c r="J23" s="1">
        <v>1</v>
      </c>
      <c r="K23" s="1">
        <f t="shared" si="3"/>
        <v>6888</v>
      </c>
      <c r="L23" s="1">
        <v>1</v>
      </c>
      <c r="M23" s="1">
        <f t="shared" si="4"/>
        <v>6888</v>
      </c>
      <c r="N23" s="1">
        <v>9947.66</v>
      </c>
      <c r="O23" s="1">
        <f t="shared" si="5"/>
        <v>9947.66</v>
      </c>
      <c r="Q23" s="8"/>
    </row>
    <row r="24" spans="1:19" x14ac:dyDescent="0.25">
      <c r="B24" s="18" t="s">
        <v>20</v>
      </c>
      <c r="C24" s="28">
        <v>44396.465277777781</v>
      </c>
      <c r="D24" s="18">
        <v>0</v>
      </c>
      <c r="E24" s="28">
        <v>44396.465277777781</v>
      </c>
      <c r="F24" s="20">
        <f t="shared" si="0"/>
        <v>12</v>
      </c>
      <c r="G24" s="20" t="str">
        <f t="shared" si="1"/>
        <v>Complete</v>
      </c>
      <c r="H24" s="18">
        <v>0</v>
      </c>
      <c r="I24" s="18">
        <f t="shared" si="6"/>
        <v>0</v>
      </c>
      <c r="J24" s="18">
        <v>1</v>
      </c>
      <c r="K24" s="18">
        <f t="shared" si="3"/>
        <v>0</v>
      </c>
      <c r="L24" s="18">
        <v>1</v>
      </c>
      <c r="M24" s="18">
        <f t="shared" si="4"/>
        <v>0</v>
      </c>
      <c r="N24" s="21">
        <v>0</v>
      </c>
      <c r="O24" s="18">
        <f t="shared" si="5"/>
        <v>0</v>
      </c>
    </row>
    <row r="25" spans="1:19" x14ac:dyDescent="0.25">
      <c r="B25" s="1" t="s">
        <v>55</v>
      </c>
      <c r="C25" s="28">
        <v>44391.338194444441</v>
      </c>
      <c r="D25" s="1">
        <v>3.25</v>
      </c>
      <c r="E25" s="28">
        <v>44396.421527777777</v>
      </c>
      <c r="F25" s="15">
        <f t="shared" si="0"/>
        <v>15</v>
      </c>
      <c r="G25" s="15" t="str">
        <f t="shared" si="1"/>
        <v>Complete</v>
      </c>
      <c r="H25" s="1">
        <v>1960</v>
      </c>
      <c r="I25" s="1">
        <f t="shared" si="6"/>
        <v>1960</v>
      </c>
      <c r="J25" s="1">
        <v>1</v>
      </c>
      <c r="K25" s="1">
        <f t="shared" si="3"/>
        <v>1960</v>
      </c>
      <c r="L25" s="1">
        <v>1</v>
      </c>
      <c r="M25" s="1">
        <f t="shared" si="4"/>
        <v>1960</v>
      </c>
      <c r="N25" s="1">
        <v>3003</v>
      </c>
      <c r="O25" s="1">
        <f t="shared" si="5"/>
        <v>3003</v>
      </c>
    </row>
    <row r="26" spans="1:19" x14ac:dyDescent="0.25">
      <c r="B26" s="1" t="s">
        <v>21</v>
      </c>
      <c r="C26" s="28">
        <v>44396.421527777777</v>
      </c>
      <c r="D26" s="1">
        <v>2.63</v>
      </c>
      <c r="E26" s="28">
        <v>44398.673611111109</v>
      </c>
      <c r="F26" s="15">
        <f t="shared" si="0"/>
        <v>12</v>
      </c>
      <c r="G26" s="15" t="str">
        <f t="shared" si="1"/>
        <v>Complete</v>
      </c>
      <c r="H26" s="1">
        <v>1568</v>
      </c>
      <c r="I26" s="1">
        <f t="shared" si="6"/>
        <v>1568</v>
      </c>
      <c r="J26" s="1">
        <v>1</v>
      </c>
      <c r="K26" s="1">
        <f t="shared" si="3"/>
        <v>1568</v>
      </c>
      <c r="L26" s="1">
        <v>1</v>
      </c>
      <c r="M26" s="1">
        <f t="shared" si="4"/>
        <v>1568</v>
      </c>
      <c r="N26" s="1">
        <v>2430.12</v>
      </c>
      <c r="O26" s="1">
        <f t="shared" si="5"/>
        <v>2430.12</v>
      </c>
    </row>
    <row r="27" spans="1:19" x14ac:dyDescent="0.25">
      <c r="B27" s="1" t="s">
        <v>22</v>
      </c>
      <c r="C27" s="28">
        <v>44398.673611111109</v>
      </c>
      <c r="D27" s="1">
        <v>2.88</v>
      </c>
      <c r="E27" s="28">
        <v>44403.633333333331</v>
      </c>
      <c r="F27" s="15">
        <f t="shared" si="0"/>
        <v>10</v>
      </c>
      <c r="G27" s="15" t="str">
        <f t="shared" si="1"/>
        <v>Complete</v>
      </c>
      <c r="H27" s="1">
        <v>2460</v>
      </c>
      <c r="I27" s="1">
        <f t="shared" si="6"/>
        <v>2460</v>
      </c>
      <c r="J27" s="1">
        <v>1</v>
      </c>
      <c r="K27" s="1">
        <f t="shared" si="3"/>
        <v>2460</v>
      </c>
      <c r="L27" s="1">
        <v>1</v>
      </c>
      <c r="M27" s="1">
        <f t="shared" si="4"/>
        <v>2460</v>
      </c>
      <c r="N27" s="1">
        <v>2828.16</v>
      </c>
      <c r="O27" s="1">
        <f t="shared" si="5"/>
        <v>2828.16</v>
      </c>
    </row>
    <row r="28" spans="1:19" x14ac:dyDescent="0.25">
      <c r="B28" s="1" t="s">
        <v>23</v>
      </c>
      <c r="C28" s="28">
        <v>44396.465277777781</v>
      </c>
      <c r="D28" s="1">
        <v>14.63</v>
      </c>
      <c r="E28" s="29">
        <v>44417.341666666667</v>
      </c>
      <c r="F28" s="15">
        <f t="shared" si="0"/>
        <v>12</v>
      </c>
      <c r="G28" s="15" t="str">
        <f t="shared" si="1"/>
        <v>Busy</v>
      </c>
      <c r="H28" s="1">
        <v>10192</v>
      </c>
      <c r="I28" s="1">
        <f t="shared" si="6"/>
        <v>10192</v>
      </c>
      <c r="J28" s="1">
        <v>1</v>
      </c>
      <c r="K28" s="1">
        <f t="shared" si="3"/>
        <v>10192</v>
      </c>
      <c r="L28" s="1">
        <v>0.79</v>
      </c>
      <c r="M28" s="1">
        <f t="shared" si="4"/>
        <v>8051.68</v>
      </c>
      <c r="N28" s="1">
        <v>11411.4</v>
      </c>
      <c r="O28" s="1">
        <f t="shared" si="5"/>
        <v>9015.0059999999994</v>
      </c>
      <c r="Q28" s="8"/>
    </row>
    <row r="29" spans="1:19" x14ac:dyDescent="0.25">
      <c r="B29" s="18" t="s">
        <v>24</v>
      </c>
      <c r="C29" s="28">
        <v>44417.341666666667</v>
      </c>
      <c r="D29" s="18">
        <v>0</v>
      </c>
      <c r="E29" s="28">
        <v>44417.341666666667</v>
      </c>
      <c r="F29" s="20">
        <f t="shared" si="0"/>
        <v>-5</v>
      </c>
      <c r="G29" s="20" t="str">
        <f t="shared" si="1"/>
        <v>Busy</v>
      </c>
      <c r="H29" s="18">
        <v>0</v>
      </c>
      <c r="I29" s="18">
        <f t="shared" si="6"/>
        <v>0</v>
      </c>
      <c r="J29" s="18">
        <v>1</v>
      </c>
      <c r="K29" s="18">
        <f t="shared" si="3"/>
        <v>0</v>
      </c>
      <c r="L29" s="18">
        <v>0</v>
      </c>
      <c r="M29" s="18">
        <f t="shared" si="4"/>
        <v>0</v>
      </c>
      <c r="N29" s="21">
        <v>-50000</v>
      </c>
      <c r="O29" s="18">
        <f t="shared" si="5"/>
        <v>0</v>
      </c>
    </row>
    <row r="30" spans="1:19" x14ac:dyDescent="0.25">
      <c r="B30" s="1" t="s">
        <v>25</v>
      </c>
      <c r="C30" s="28">
        <v>44417.341666666667</v>
      </c>
      <c r="D30" s="1">
        <v>4.1900000000000004</v>
      </c>
      <c r="E30" s="28">
        <v>44421.404861111114</v>
      </c>
      <c r="F30" s="15">
        <f t="shared" si="0"/>
        <v>-5</v>
      </c>
      <c r="G30" s="15" t="str">
        <f t="shared" si="1"/>
        <v>Busy</v>
      </c>
      <c r="H30" s="15">
        <v>3444</v>
      </c>
      <c r="I30" s="1">
        <f t="shared" si="6"/>
        <v>3444</v>
      </c>
      <c r="J30" s="1">
        <v>1</v>
      </c>
      <c r="K30" s="1">
        <f t="shared" si="3"/>
        <v>3444</v>
      </c>
      <c r="L30" s="1">
        <v>0</v>
      </c>
      <c r="M30" s="1">
        <f t="shared" si="4"/>
        <v>0</v>
      </c>
      <c r="N30" s="1">
        <v>4114.58</v>
      </c>
      <c r="O30" s="1">
        <f t="shared" si="5"/>
        <v>0</v>
      </c>
    </row>
    <row r="31" spans="1:19" x14ac:dyDescent="0.25">
      <c r="B31" s="1" t="s">
        <v>26</v>
      </c>
      <c r="C31" s="28">
        <v>44421.404861111114</v>
      </c>
      <c r="D31" s="1">
        <v>2.31</v>
      </c>
      <c r="E31" s="28">
        <v>44425.55</v>
      </c>
      <c r="F31" s="15">
        <f t="shared" si="0"/>
        <v>-9</v>
      </c>
      <c r="G31" s="15" t="str">
        <f t="shared" si="1"/>
        <v>Busy</v>
      </c>
      <c r="H31" s="1">
        <v>1968</v>
      </c>
      <c r="I31" s="1">
        <f t="shared" si="6"/>
        <v>1968</v>
      </c>
      <c r="J31" s="1">
        <v>1</v>
      </c>
      <c r="K31" s="1">
        <f t="shared" si="3"/>
        <v>1968</v>
      </c>
      <c r="L31" s="1">
        <v>0</v>
      </c>
      <c r="M31" s="1">
        <f t="shared" si="4"/>
        <v>0</v>
      </c>
      <c r="N31" s="1">
        <v>2268.42</v>
      </c>
      <c r="O31" s="1">
        <f t="shared" si="5"/>
        <v>0</v>
      </c>
    </row>
    <row r="32" spans="1:19" x14ac:dyDescent="0.25">
      <c r="B32" s="1" t="s">
        <v>27</v>
      </c>
      <c r="C32" s="28">
        <v>44425.55</v>
      </c>
      <c r="D32" s="1">
        <v>6</v>
      </c>
      <c r="E32" s="28">
        <v>44433.55</v>
      </c>
      <c r="F32" s="15">
        <f t="shared" si="0"/>
        <v>-11</v>
      </c>
      <c r="G32" s="15" t="str">
        <f t="shared" si="1"/>
        <v>Busy</v>
      </c>
      <c r="H32" s="1">
        <v>4920</v>
      </c>
      <c r="I32" s="1">
        <f t="shared" si="6"/>
        <v>3280.1639999999998</v>
      </c>
      <c r="J32" s="1">
        <f>ROUND(R32/S32,4)</f>
        <v>0.66669999999999996</v>
      </c>
      <c r="K32" s="1">
        <f t="shared" si="3"/>
        <v>2186.8853387999998</v>
      </c>
      <c r="L32" s="1">
        <v>0</v>
      </c>
      <c r="M32" s="1">
        <f t="shared" si="4"/>
        <v>0</v>
      </c>
      <c r="N32" s="1">
        <v>5892</v>
      </c>
      <c r="O32" s="1">
        <f t="shared" si="5"/>
        <v>0</v>
      </c>
      <c r="Q32" s="8">
        <v>44406</v>
      </c>
      <c r="R32" s="1">
        <f>NETWORKDAYS(Q32,$D$3)</f>
        <v>4</v>
      </c>
      <c r="S32" s="1">
        <v>6</v>
      </c>
    </row>
    <row r="33" spans="2:19" x14ac:dyDescent="0.25">
      <c r="B33" s="1" t="s">
        <v>28</v>
      </c>
      <c r="C33" s="28">
        <v>44417.341666666667</v>
      </c>
      <c r="D33" s="1">
        <v>17</v>
      </c>
      <c r="E33" s="28">
        <v>44440.341666666667</v>
      </c>
      <c r="F33" s="15">
        <f t="shared" si="0"/>
        <v>-5</v>
      </c>
      <c r="G33" s="15" t="str">
        <f t="shared" si="1"/>
        <v>Busy</v>
      </c>
      <c r="H33" s="1">
        <v>11760</v>
      </c>
      <c r="I33" s="1">
        <f t="shared" si="6"/>
        <v>7840.3919999999998</v>
      </c>
      <c r="J33" s="1">
        <f>ROUND(R33/S33,4)</f>
        <v>0.66669999999999996</v>
      </c>
      <c r="K33" s="1">
        <f t="shared" si="3"/>
        <v>5227.1893463999995</v>
      </c>
      <c r="L33" s="1">
        <v>0</v>
      </c>
      <c r="M33" s="1">
        <f t="shared" si="4"/>
        <v>0</v>
      </c>
      <c r="N33" s="1">
        <v>13260</v>
      </c>
      <c r="O33" s="1">
        <f t="shared" si="5"/>
        <v>0</v>
      </c>
      <c r="Q33" s="8">
        <v>44398</v>
      </c>
      <c r="R33" s="1">
        <f>NETWORKDAYS(Q33,$D$3)</f>
        <v>10</v>
      </c>
      <c r="S33" s="1">
        <v>15</v>
      </c>
    </row>
    <row r="34" spans="2:19" x14ac:dyDescent="0.25">
      <c r="B34" s="18" t="s">
        <v>29</v>
      </c>
      <c r="C34" s="28">
        <v>44440.341666666667</v>
      </c>
      <c r="D34" s="18">
        <v>0</v>
      </c>
      <c r="E34" s="28">
        <v>44440.341666666667</v>
      </c>
      <c r="F34" s="20">
        <f t="shared" si="0"/>
        <v>-22</v>
      </c>
      <c r="G34" s="20" t="str">
        <f t="shared" si="1"/>
        <v>Busy</v>
      </c>
      <c r="H34" s="18">
        <v>0</v>
      </c>
      <c r="I34" s="18">
        <f t="shared" ref="I34" si="7">J34*H34</f>
        <v>0</v>
      </c>
      <c r="J34" s="18">
        <v>0</v>
      </c>
      <c r="K34" s="18">
        <f t="shared" ref="K34" si="8">I34*J34</f>
        <v>0</v>
      </c>
      <c r="L34" s="18">
        <v>0</v>
      </c>
      <c r="M34" s="18">
        <f t="shared" ref="M34" si="9">I34*L34</f>
        <v>0</v>
      </c>
      <c r="N34" s="21">
        <v>15000</v>
      </c>
      <c r="O34" s="18">
        <f t="shared" ref="O34" si="10">N34*L34</f>
        <v>0</v>
      </c>
    </row>
    <row r="36" spans="2:19" x14ac:dyDescent="0.25">
      <c r="B36" s="22" t="s">
        <v>48</v>
      </c>
      <c r="C36" s="22"/>
      <c r="D36" s="22"/>
      <c r="E36" s="23"/>
      <c r="F36" s="23"/>
      <c r="G36" s="23"/>
      <c r="H36" s="22"/>
      <c r="I36" s="22">
        <f>SUM(I7:I34)</f>
        <v>156368.55599999998</v>
      </c>
      <c r="J36" s="22"/>
      <c r="K36" s="22">
        <f>SUM(K7:K34)</f>
        <v>152662.0746852</v>
      </c>
      <c r="L36" s="22"/>
      <c r="M36" s="22">
        <f>SUM(M7:M34)</f>
        <v>137695.67999999999</v>
      </c>
      <c r="N36" s="22"/>
      <c r="O36" s="22">
        <f>SUM(O7:O34)</f>
        <v>177835.74600000001</v>
      </c>
    </row>
    <row r="38" spans="2:19" x14ac:dyDescent="0.25">
      <c r="B38" s="10" t="s">
        <v>49</v>
      </c>
      <c r="C38" s="1">
        <f>ROUND(M36/O36,4)</f>
        <v>0.77429999999999999</v>
      </c>
    </row>
    <row r="39" spans="2:19" x14ac:dyDescent="0.25">
      <c r="B39" s="10" t="s">
        <v>50</v>
      </c>
      <c r="C39" s="1">
        <f>ROUND(M36/K36,4)</f>
        <v>0.90200000000000002</v>
      </c>
    </row>
    <row r="40" spans="2:19" x14ac:dyDescent="0.25">
      <c r="B40" s="10" t="s">
        <v>51</v>
      </c>
      <c r="C40" s="1">
        <f>ROUND((I36-M36)/C38,4)</f>
        <v>24115.815600000002</v>
      </c>
    </row>
    <row r="41" spans="2:19" x14ac:dyDescent="0.25">
      <c r="B41" s="10" t="s">
        <v>52</v>
      </c>
      <c r="C41" s="1">
        <f>O36+C40</f>
        <v>201951.56160000002</v>
      </c>
    </row>
  </sheetData>
  <conditionalFormatting sqref="F36:G1048576 F5:G5 F1:G1">
    <cfRule type="top10" dxfId="222" priority="18" rank="1"/>
  </conditionalFormatting>
  <conditionalFormatting sqref="F1 F6 F35:F1048576">
    <cfRule type="cellIs" dxfId="221" priority="17" operator="lessThan">
      <formula>0</formula>
    </cfRule>
  </conditionalFormatting>
  <conditionalFormatting sqref="F7:F16">
    <cfRule type="cellIs" dxfId="220" priority="16" operator="lessThan">
      <formula>0</formula>
    </cfRule>
  </conditionalFormatting>
  <conditionalFormatting sqref="F18">
    <cfRule type="cellIs" dxfId="219" priority="15" operator="lessThan">
      <formula>0</formula>
    </cfRule>
  </conditionalFormatting>
  <conditionalFormatting sqref="F24">
    <cfRule type="cellIs" dxfId="218" priority="14" operator="lessThan">
      <formula>0</formula>
    </cfRule>
  </conditionalFormatting>
  <conditionalFormatting sqref="F35:G35">
    <cfRule type="top10" dxfId="217" priority="19" rank="1"/>
  </conditionalFormatting>
  <conditionalFormatting sqref="F25">
    <cfRule type="cellIs" dxfId="216" priority="13" operator="lessThan">
      <formula>0</formula>
    </cfRule>
  </conditionalFormatting>
  <conditionalFormatting sqref="F26">
    <cfRule type="cellIs" dxfId="215" priority="12" operator="lessThan">
      <formula>0</formula>
    </cfRule>
  </conditionalFormatting>
  <conditionalFormatting sqref="F27">
    <cfRule type="cellIs" dxfId="214" priority="11" operator="lessThan">
      <formula>0</formula>
    </cfRule>
  </conditionalFormatting>
  <conditionalFormatting sqref="F28">
    <cfRule type="cellIs" dxfId="213" priority="10" operator="lessThan">
      <formula>0</formula>
    </cfRule>
  </conditionalFormatting>
  <conditionalFormatting sqref="F19:F23">
    <cfRule type="cellIs" dxfId="212" priority="9" operator="lessThan">
      <formula>0</formula>
    </cfRule>
  </conditionalFormatting>
  <conditionalFormatting sqref="F29">
    <cfRule type="cellIs" dxfId="211" priority="8" operator="lessThan">
      <formula>0</formula>
    </cfRule>
  </conditionalFormatting>
  <conditionalFormatting sqref="F30">
    <cfRule type="cellIs" dxfId="210" priority="7" operator="lessThan">
      <formula>0</formula>
    </cfRule>
  </conditionalFormatting>
  <conditionalFormatting sqref="F31">
    <cfRule type="cellIs" dxfId="209" priority="6" operator="lessThan">
      <formula>0</formula>
    </cfRule>
  </conditionalFormatting>
  <conditionalFormatting sqref="F32">
    <cfRule type="cellIs" dxfId="208" priority="5" operator="lessThan">
      <formula>0</formula>
    </cfRule>
  </conditionalFormatting>
  <conditionalFormatting sqref="F33">
    <cfRule type="cellIs" dxfId="207" priority="3" operator="lessThan">
      <formula>0</formula>
    </cfRule>
  </conditionalFormatting>
  <conditionalFormatting sqref="F34">
    <cfRule type="cellIs" dxfId="206" priority="1" operator="lessThan">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3442B-36FE-4536-AF6A-F902A9F96283}">
  <dimension ref="A1:S47"/>
  <sheetViews>
    <sheetView topLeftCell="G22" workbookViewId="0">
      <selection activeCell="N37" sqref="N37"/>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3.5703125" style="1" customWidth="1"/>
    <col min="12" max="12" width="15.42578125" style="1" customWidth="1"/>
    <col min="13" max="13" width="12.42578125" style="1" customWidth="1"/>
    <col min="14" max="14" width="12.5703125" style="1" customWidth="1"/>
    <col min="15" max="16" width="15.7109375" style="1" customWidth="1"/>
    <col min="17" max="17" width="18" style="1" customWidth="1"/>
    <col min="18" max="18" width="20.28515625" style="1" customWidth="1"/>
    <col min="19" max="19" width="16.28515625" style="1" customWidth="1"/>
    <col min="20" max="16384" width="9.140625" style="1"/>
  </cols>
  <sheetData>
    <row r="1" spans="1:19" x14ac:dyDescent="0.25">
      <c r="A1" s="3"/>
      <c r="B1" s="3"/>
      <c r="C1" s="5"/>
      <c r="D1" s="5"/>
      <c r="E1" s="1"/>
      <c r="F1" s="1"/>
      <c r="G1" s="1"/>
    </row>
    <row r="2" spans="1:19" x14ac:dyDescent="0.25">
      <c r="A2" s="3"/>
      <c r="B2" s="7" t="s">
        <v>63</v>
      </c>
      <c r="C2" s="5"/>
      <c r="D2" s="2" t="s">
        <v>30</v>
      </c>
      <c r="E2" s="25"/>
      <c r="F2" s="25"/>
      <c r="G2" s="25"/>
      <c r="H2" s="25"/>
      <c r="J2" s="4"/>
      <c r="K2" s="14"/>
      <c r="L2" s="14"/>
      <c r="M2" s="14"/>
      <c r="R2" s="14"/>
      <c r="S2" s="14"/>
    </row>
    <row r="3" spans="1:19" x14ac:dyDescent="0.25">
      <c r="C3" s="3"/>
      <c r="D3" s="8">
        <f>WORKDAY(E33,-4)</f>
        <v>44434</v>
      </c>
      <c r="E3" s="26"/>
      <c r="F3" s="26"/>
      <c r="G3" s="26"/>
      <c r="H3" s="26"/>
      <c r="J3" s="4"/>
      <c r="K3" s="4"/>
      <c r="L3" s="4"/>
      <c r="M3" s="4"/>
      <c r="N3" s="4"/>
    </row>
    <row r="4" spans="1:19" x14ac:dyDescent="0.25">
      <c r="E4" s="1"/>
      <c r="F4" s="1"/>
      <c r="G4" s="1"/>
    </row>
    <row r="5" spans="1:19" ht="30" x14ac:dyDescent="0.25">
      <c r="B5" s="2" t="s">
        <v>2</v>
      </c>
      <c r="C5" s="2" t="s">
        <v>32</v>
      </c>
      <c r="D5" s="2" t="s">
        <v>33</v>
      </c>
      <c r="E5" s="13" t="s">
        <v>35</v>
      </c>
      <c r="F5" s="12" t="s">
        <v>36</v>
      </c>
      <c r="G5" s="12" t="s">
        <v>37</v>
      </c>
      <c r="H5" s="2" t="s">
        <v>38</v>
      </c>
      <c r="I5" s="11" t="s">
        <v>39</v>
      </c>
      <c r="J5" s="9" t="s">
        <v>40</v>
      </c>
      <c r="K5" s="2" t="s">
        <v>41</v>
      </c>
      <c r="L5" s="11" t="s">
        <v>42</v>
      </c>
      <c r="M5" s="2" t="s">
        <v>43</v>
      </c>
      <c r="N5" s="2" t="s">
        <v>44</v>
      </c>
      <c r="O5" s="11" t="s">
        <v>45</v>
      </c>
      <c r="Q5" s="16" t="s">
        <v>46</v>
      </c>
      <c r="R5" s="16" t="s">
        <v>36</v>
      </c>
      <c r="S5" s="9" t="s">
        <v>47</v>
      </c>
    </row>
    <row r="6" spans="1:19" x14ac:dyDescent="0.25">
      <c r="C6" s="3"/>
      <c r="F6" s="15"/>
      <c r="G6" s="24"/>
      <c r="H6" s="14"/>
      <c r="I6" s="14"/>
      <c r="J6" s="14"/>
      <c r="K6" s="14"/>
      <c r="L6" s="14"/>
      <c r="M6" s="14"/>
      <c r="N6" s="17"/>
      <c r="O6" s="14"/>
      <c r="Q6" s="8"/>
    </row>
    <row r="7" spans="1:19" x14ac:dyDescent="0.25">
      <c r="B7" s="1" t="s">
        <v>3</v>
      </c>
      <c r="C7" s="28">
        <v>44286.375</v>
      </c>
      <c r="D7" s="1">
        <v>6.69</v>
      </c>
      <c r="E7" s="28">
        <v>44294.646527777775</v>
      </c>
      <c r="F7" s="15">
        <f t="shared" ref="F7:F40" si="0">NETWORKDAYS(C7,$D$3)</f>
        <v>107</v>
      </c>
      <c r="G7" s="15" t="str">
        <f t="shared" ref="G7:G40" si="1">IF(F7&gt;D7,"Complete","Busy")</f>
        <v>Complete</v>
      </c>
      <c r="H7" s="1">
        <v>7728</v>
      </c>
      <c r="I7" s="1">
        <f t="shared" ref="I7:I12" si="2">J7*H7</f>
        <v>7728</v>
      </c>
      <c r="J7" s="1">
        <v>1</v>
      </c>
      <c r="K7" s="1">
        <f>I7*J7</f>
        <v>7728</v>
      </c>
      <c r="L7" s="1">
        <v>1</v>
      </c>
      <c r="M7" s="1">
        <f>I7*L7</f>
        <v>7728</v>
      </c>
      <c r="N7" s="17">
        <v>8563.2000000000007</v>
      </c>
      <c r="O7" s="1">
        <f>N7*L7</f>
        <v>8563.2000000000007</v>
      </c>
      <c r="Q7" s="8"/>
    </row>
    <row r="8" spans="1:19" x14ac:dyDescent="0.25">
      <c r="B8" s="1" t="s">
        <v>4</v>
      </c>
      <c r="C8" s="28">
        <v>44294.646527777775</v>
      </c>
      <c r="D8" s="1">
        <v>8.06</v>
      </c>
      <c r="E8" s="28">
        <v>44306.666666666664</v>
      </c>
      <c r="F8" s="15">
        <f t="shared" si="0"/>
        <v>101</v>
      </c>
      <c r="G8" s="15" t="str">
        <f t="shared" si="1"/>
        <v>Complete</v>
      </c>
      <c r="H8" s="1">
        <v>9016</v>
      </c>
      <c r="I8" s="1">
        <f t="shared" si="2"/>
        <v>9016</v>
      </c>
      <c r="J8" s="1">
        <v>1</v>
      </c>
      <c r="K8" s="1">
        <f t="shared" ref="K8:K40" si="3">I8*J8</f>
        <v>9016</v>
      </c>
      <c r="L8" s="1">
        <v>1</v>
      </c>
      <c r="M8" s="1">
        <f t="shared" ref="M8:M39" si="4">I8*L8</f>
        <v>9016</v>
      </c>
      <c r="N8" s="17">
        <v>10316.799999999999</v>
      </c>
      <c r="O8" s="1">
        <f t="shared" ref="O8:O39" si="5">N8*L8</f>
        <v>10316.799999999999</v>
      </c>
    </row>
    <row r="9" spans="1:19" x14ac:dyDescent="0.25">
      <c r="B9" s="1" t="s">
        <v>5</v>
      </c>
      <c r="C9" s="28">
        <v>44306.666666666664</v>
      </c>
      <c r="D9" s="1">
        <v>12.13</v>
      </c>
      <c r="E9" s="28">
        <v>44323.334722222222</v>
      </c>
      <c r="F9" s="15">
        <f t="shared" si="0"/>
        <v>93</v>
      </c>
      <c r="G9" s="15" t="str">
        <f t="shared" si="1"/>
        <v>Complete</v>
      </c>
      <c r="H9" s="1">
        <v>13524</v>
      </c>
      <c r="I9" s="1">
        <f t="shared" si="2"/>
        <v>13524</v>
      </c>
      <c r="J9" s="1">
        <v>1</v>
      </c>
      <c r="K9" s="1">
        <f t="shared" si="3"/>
        <v>13524</v>
      </c>
      <c r="L9" s="1">
        <v>1</v>
      </c>
      <c r="M9" s="1">
        <f t="shared" si="4"/>
        <v>13524</v>
      </c>
      <c r="N9" s="17">
        <v>14240</v>
      </c>
      <c r="O9" s="1">
        <f t="shared" si="5"/>
        <v>14240</v>
      </c>
    </row>
    <row r="10" spans="1:19" x14ac:dyDescent="0.25">
      <c r="B10" s="1" t="s">
        <v>6</v>
      </c>
      <c r="C10" s="28">
        <v>44323.334722222222</v>
      </c>
      <c r="D10" s="1">
        <v>2.38</v>
      </c>
      <c r="E10" s="28">
        <v>44327.461805555555</v>
      </c>
      <c r="F10" s="15">
        <f t="shared" si="0"/>
        <v>80</v>
      </c>
      <c r="G10" s="15" t="str">
        <f t="shared" si="1"/>
        <v>Complete</v>
      </c>
      <c r="H10" s="1">
        <v>2576</v>
      </c>
      <c r="I10" s="1">
        <f t="shared" si="2"/>
        <v>2576</v>
      </c>
      <c r="J10" s="1">
        <v>1</v>
      </c>
      <c r="K10" s="1">
        <f t="shared" si="3"/>
        <v>2576</v>
      </c>
      <c r="L10" s="1">
        <v>1</v>
      </c>
      <c r="M10" s="1">
        <f t="shared" si="4"/>
        <v>2576</v>
      </c>
      <c r="N10" s="17">
        <v>4973</v>
      </c>
      <c r="O10" s="1">
        <f t="shared" si="5"/>
        <v>4973</v>
      </c>
    </row>
    <row r="11" spans="1:19" x14ac:dyDescent="0.25">
      <c r="B11" s="1" t="s">
        <v>7</v>
      </c>
      <c r="C11" s="28">
        <v>44286.375</v>
      </c>
      <c r="D11" s="1">
        <v>18.059999999999999</v>
      </c>
      <c r="E11" s="28">
        <v>44312.395138888889</v>
      </c>
      <c r="F11" s="15">
        <f t="shared" si="0"/>
        <v>107</v>
      </c>
      <c r="G11" s="15" t="str">
        <f t="shared" si="1"/>
        <v>Complete</v>
      </c>
      <c r="H11" s="1">
        <v>12300</v>
      </c>
      <c r="I11" s="1">
        <f t="shared" si="2"/>
        <v>12300</v>
      </c>
      <c r="J11" s="1">
        <v>1</v>
      </c>
      <c r="K11" s="1">
        <f t="shared" si="3"/>
        <v>12300</v>
      </c>
      <c r="L11" s="1">
        <v>1</v>
      </c>
      <c r="M11" s="1">
        <f t="shared" si="4"/>
        <v>12300</v>
      </c>
      <c r="N11" s="17">
        <v>17734.919999999998</v>
      </c>
      <c r="O11" s="1">
        <f t="shared" si="5"/>
        <v>17734.919999999998</v>
      </c>
    </row>
    <row r="12" spans="1:19" x14ac:dyDescent="0.25">
      <c r="B12" s="18" t="s">
        <v>8</v>
      </c>
      <c r="C12" s="28">
        <v>44327.461805555555</v>
      </c>
      <c r="D12" s="18">
        <v>0</v>
      </c>
      <c r="E12" s="28">
        <v>44327.461805555555</v>
      </c>
      <c r="F12" s="20">
        <f t="shared" si="0"/>
        <v>78</v>
      </c>
      <c r="G12" s="20" t="str">
        <f t="shared" si="1"/>
        <v>Complete</v>
      </c>
      <c r="H12" s="18">
        <v>0</v>
      </c>
      <c r="I12" s="18">
        <f t="shared" si="2"/>
        <v>0</v>
      </c>
      <c r="J12" s="18">
        <v>1</v>
      </c>
      <c r="K12" s="18">
        <f t="shared" si="3"/>
        <v>0</v>
      </c>
      <c r="L12" s="18">
        <v>1</v>
      </c>
      <c r="M12" s="18">
        <f t="shared" si="4"/>
        <v>0</v>
      </c>
      <c r="N12" s="21">
        <v>0</v>
      </c>
      <c r="O12" s="18">
        <f t="shared" si="5"/>
        <v>0</v>
      </c>
    </row>
    <row r="13" spans="1:19" x14ac:dyDescent="0.25">
      <c r="B13" s="1" t="s">
        <v>9</v>
      </c>
      <c r="C13" s="28">
        <v>44327.461805555555</v>
      </c>
      <c r="D13" s="1">
        <v>3.88</v>
      </c>
      <c r="E13" s="28">
        <v>44333.421527777777</v>
      </c>
      <c r="F13" s="15">
        <f t="shared" si="0"/>
        <v>78</v>
      </c>
      <c r="G13" s="15" t="str">
        <f t="shared" si="1"/>
        <v>Complete</v>
      </c>
      <c r="H13" s="1">
        <v>2352</v>
      </c>
      <c r="I13" s="1">
        <f>J13*H13</f>
        <v>2352</v>
      </c>
      <c r="J13" s="1">
        <v>1</v>
      </c>
      <c r="K13" s="1">
        <f t="shared" si="3"/>
        <v>2352</v>
      </c>
      <c r="L13" s="1">
        <v>1</v>
      </c>
      <c r="M13" s="1">
        <f t="shared" si="4"/>
        <v>2352</v>
      </c>
      <c r="N13" s="17">
        <v>3585.12</v>
      </c>
      <c r="O13" s="1">
        <f t="shared" si="5"/>
        <v>3585.12</v>
      </c>
    </row>
    <row r="14" spans="1:19" x14ac:dyDescent="0.25">
      <c r="B14" s="1" t="s">
        <v>10</v>
      </c>
      <c r="C14" s="28">
        <v>44333.421527777777</v>
      </c>
      <c r="D14" s="1">
        <v>13.75</v>
      </c>
      <c r="E14" s="30">
        <v>44351.338194444441</v>
      </c>
      <c r="F14" s="15">
        <f t="shared" si="0"/>
        <v>74</v>
      </c>
      <c r="G14" s="15" t="str">
        <f t="shared" si="1"/>
        <v>Complete</v>
      </c>
      <c r="H14" s="1">
        <v>8624</v>
      </c>
      <c r="I14" s="1">
        <f>J14*H14</f>
        <v>8624</v>
      </c>
      <c r="J14" s="1">
        <v>1</v>
      </c>
      <c r="K14" s="1">
        <f t="shared" si="3"/>
        <v>8624</v>
      </c>
      <c r="L14" s="1">
        <v>1</v>
      </c>
      <c r="M14" s="1">
        <f t="shared" si="4"/>
        <v>8624</v>
      </c>
      <c r="N14" s="17">
        <v>12705</v>
      </c>
      <c r="O14" s="1">
        <f t="shared" si="5"/>
        <v>12705</v>
      </c>
    </row>
    <row r="15" spans="1:19" x14ac:dyDescent="0.25">
      <c r="B15" s="1" t="s">
        <v>11</v>
      </c>
      <c r="C15" s="28">
        <v>44327.461805555555</v>
      </c>
      <c r="D15" s="1">
        <v>2.81</v>
      </c>
      <c r="E15" s="28">
        <v>44330.398611111108</v>
      </c>
      <c r="F15" s="15">
        <f t="shared" si="0"/>
        <v>78</v>
      </c>
      <c r="G15" s="15" t="str">
        <f t="shared" si="1"/>
        <v>Complete</v>
      </c>
      <c r="H15" s="1">
        <v>3220</v>
      </c>
      <c r="I15" s="1">
        <f t="shared" ref="I15:I40" si="6">J15*H15</f>
        <v>3220</v>
      </c>
      <c r="J15" s="1">
        <v>1</v>
      </c>
      <c r="K15" s="1">
        <f t="shared" si="3"/>
        <v>3220</v>
      </c>
      <c r="L15" s="1">
        <v>1</v>
      </c>
      <c r="M15" s="1">
        <f t="shared" si="4"/>
        <v>3220</v>
      </c>
      <c r="N15" s="17">
        <v>3596.8</v>
      </c>
      <c r="O15" s="1">
        <f t="shared" si="5"/>
        <v>3596.8</v>
      </c>
    </row>
    <row r="16" spans="1:19" x14ac:dyDescent="0.25">
      <c r="B16" s="1" t="s">
        <v>12</v>
      </c>
      <c r="C16" s="28">
        <v>44330.398611111108</v>
      </c>
      <c r="D16" s="1">
        <v>8.44</v>
      </c>
      <c r="E16" s="28">
        <v>44342.586805555555</v>
      </c>
      <c r="F16" s="15">
        <f t="shared" si="0"/>
        <v>75</v>
      </c>
      <c r="G16" s="15" t="str">
        <f t="shared" si="1"/>
        <v>Complete</v>
      </c>
      <c r="H16" s="1">
        <v>9660</v>
      </c>
      <c r="I16" s="1">
        <f t="shared" si="6"/>
        <v>9660</v>
      </c>
      <c r="J16" s="1">
        <v>1</v>
      </c>
      <c r="K16" s="1">
        <f t="shared" si="3"/>
        <v>9660</v>
      </c>
      <c r="L16" s="1">
        <v>1</v>
      </c>
      <c r="M16" s="1">
        <f t="shared" si="4"/>
        <v>9660</v>
      </c>
      <c r="N16" s="17">
        <v>10803.2</v>
      </c>
      <c r="O16" s="1">
        <f t="shared" si="5"/>
        <v>10803.2</v>
      </c>
    </row>
    <row r="17" spans="1:19" x14ac:dyDescent="0.25">
      <c r="B17" s="1" t="s">
        <v>13</v>
      </c>
      <c r="C17" s="28">
        <v>44327.461805555555</v>
      </c>
      <c r="D17" s="1">
        <v>10.06</v>
      </c>
      <c r="E17" s="28">
        <v>44341.481944444444</v>
      </c>
      <c r="F17" s="1">
        <f t="shared" si="0"/>
        <v>78</v>
      </c>
      <c r="G17" s="15" t="str">
        <f t="shared" si="1"/>
        <v>Complete</v>
      </c>
      <c r="H17" s="1">
        <v>6888</v>
      </c>
      <c r="I17" s="1">
        <f t="shared" si="6"/>
        <v>6888</v>
      </c>
      <c r="J17" s="1">
        <v>1</v>
      </c>
      <c r="K17" s="1">
        <f t="shared" si="3"/>
        <v>6888</v>
      </c>
      <c r="L17" s="1">
        <v>1</v>
      </c>
      <c r="M17" s="1">
        <f t="shared" si="4"/>
        <v>6888</v>
      </c>
      <c r="N17" s="17">
        <v>9878.92</v>
      </c>
      <c r="O17" s="1">
        <f t="shared" si="5"/>
        <v>9878.92</v>
      </c>
    </row>
    <row r="18" spans="1:19" x14ac:dyDescent="0.25">
      <c r="B18" s="18" t="s">
        <v>14</v>
      </c>
      <c r="C18" s="28">
        <v>44351.338194444441</v>
      </c>
      <c r="D18" s="18">
        <v>0</v>
      </c>
      <c r="E18" s="28">
        <v>44351.338194444441</v>
      </c>
      <c r="F18" s="20">
        <f t="shared" si="0"/>
        <v>60</v>
      </c>
      <c r="G18" s="20" t="str">
        <f t="shared" si="1"/>
        <v>Complete</v>
      </c>
      <c r="H18" s="18">
        <v>0</v>
      </c>
      <c r="I18" s="18">
        <f t="shared" si="6"/>
        <v>0</v>
      </c>
      <c r="J18" s="18">
        <v>1</v>
      </c>
      <c r="K18" s="18">
        <f t="shared" si="3"/>
        <v>0</v>
      </c>
      <c r="L18" s="18">
        <v>1</v>
      </c>
      <c r="M18" s="18">
        <f t="shared" si="4"/>
        <v>0</v>
      </c>
      <c r="N18" s="21">
        <v>5000</v>
      </c>
      <c r="O18" s="18">
        <f t="shared" si="5"/>
        <v>5000</v>
      </c>
    </row>
    <row r="19" spans="1:19" customFormat="1" x14ac:dyDescent="0.25">
      <c r="A19" s="1"/>
      <c r="B19" s="27" t="s">
        <v>15</v>
      </c>
      <c r="C19" s="28">
        <v>44351.338194444441</v>
      </c>
      <c r="D19" s="1">
        <v>6.25</v>
      </c>
      <c r="E19" s="28">
        <v>44361.421527777777</v>
      </c>
      <c r="F19" s="15">
        <f t="shared" si="0"/>
        <v>60</v>
      </c>
      <c r="G19" s="15" t="str">
        <f t="shared" si="1"/>
        <v>Complete</v>
      </c>
      <c r="H19" s="1">
        <v>3920</v>
      </c>
      <c r="I19" s="1">
        <f t="shared" si="6"/>
        <v>3920</v>
      </c>
      <c r="J19" s="1">
        <v>1</v>
      </c>
      <c r="K19" s="1">
        <f t="shared" si="3"/>
        <v>3920</v>
      </c>
      <c r="L19" s="1">
        <v>1</v>
      </c>
      <c r="M19" s="1">
        <f t="shared" si="4"/>
        <v>3920</v>
      </c>
      <c r="N19" s="1">
        <v>5775</v>
      </c>
      <c r="O19" s="1">
        <f t="shared" si="5"/>
        <v>5775</v>
      </c>
      <c r="P19" s="1"/>
      <c r="Q19" s="8"/>
      <c r="R19" s="1"/>
      <c r="S19" s="27"/>
    </row>
    <row r="20" spans="1:19" customFormat="1" x14ac:dyDescent="0.25">
      <c r="B20" s="1" t="s">
        <v>16</v>
      </c>
      <c r="C20" s="28">
        <v>44361.421527777777</v>
      </c>
      <c r="D20" s="1">
        <v>7.06</v>
      </c>
      <c r="E20" s="28">
        <v>44370.441666666666</v>
      </c>
      <c r="F20" s="15">
        <f t="shared" si="0"/>
        <v>54</v>
      </c>
      <c r="G20" s="15" t="str">
        <f t="shared" si="1"/>
        <v>Complete</v>
      </c>
      <c r="H20" s="1">
        <v>3920</v>
      </c>
      <c r="I20" s="1">
        <f t="shared" si="6"/>
        <v>3920</v>
      </c>
      <c r="J20" s="1">
        <v>1</v>
      </c>
      <c r="K20" s="1">
        <f t="shared" si="3"/>
        <v>3920</v>
      </c>
      <c r="L20" s="1">
        <v>1</v>
      </c>
      <c r="M20" s="1">
        <f t="shared" si="4"/>
        <v>3920</v>
      </c>
      <c r="N20" s="1">
        <v>6523.44</v>
      </c>
      <c r="O20" s="1">
        <f t="shared" si="5"/>
        <v>6523.44</v>
      </c>
    </row>
    <row r="21" spans="1:19" x14ac:dyDescent="0.25">
      <c r="B21" s="1" t="s">
        <v>17</v>
      </c>
      <c r="C21" s="28">
        <v>44351.338194444441</v>
      </c>
      <c r="D21" s="1">
        <v>24.88</v>
      </c>
      <c r="E21" s="28">
        <v>44385.673611111109</v>
      </c>
      <c r="F21" s="15">
        <f t="shared" si="0"/>
        <v>60</v>
      </c>
      <c r="G21" s="15" t="str">
        <f t="shared" si="1"/>
        <v>Complete</v>
      </c>
      <c r="H21" s="1">
        <v>11088</v>
      </c>
      <c r="I21" s="1">
        <f t="shared" si="6"/>
        <v>11088</v>
      </c>
      <c r="J21" s="1">
        <v>1</v>
      </c>
      <c r="K21" s="1">
        <f t="shared" si="3"/>
        <v>11088</v>
      </c>
      <c r="L21" s="1">
        <v>1</v>
      </c>
      <c r="M21" s="1">
        <f t="shared" si="4"/>
        <v>11088</v>
      </c>
      <c r="N21" s="1">
        <v>12440</v>
      </c>
      <c r="O21" s="1">
        <f t="shared" si="5"/>
        <v>12440</v>
      </c>
      <c r="Q21" s="8"/>
    </row>
    <row r="22" spans="1:19" x14ac:dyDescent="0.25">
      <c r="B22" s="1" t="s">
        <v>18</v>
      </c>
      <c r="C22" s="28">
        <v>44351.338194444441</v>
      </c>
      <c r="D22" s="1">
        <v>31.38</v>
      </c>
      <c r="E22" s="30">
        <v>44396.465277777781</v>
      </c>
      <c r="F22" s="15">
        <f t="shared" si="0"/>
        <v>60</v>
      </c>
      <c r="G22" s="15" t="str">
        <f t="shared" si="1"/>
        <v>Complete</v>
      </c>
      <c r="H22" s="1">
        <v>21952</v>
      </c>
      <c r="I22" s="1">
        <f t="shared" si="6"/>
        <v>21952</v>
      </c>
      <c r="J22" s="1">
        <v>1</v>
      </c>
      <c r="K22" s="1">
        <f t="shared" si="3"/>
        <v>21952</v>
      </c>
      <c r="L22" s="1">
        <v>1</v>
      </c>
      <c r="M22" s="1">
        <f t="shared" si="4"/>
        <v>21952</v>
      </c>
      <c r="N22" s="1">
        <v>24476.400000000001</v>
      </c>
      <c r="O22" s="1">
        <f t="shared" si="5"/>
        <v>24476.400000000001</v>
      </c>
      <c r="Q22" s="8"/>
    </row>
    <row r="23" spans="1:19" x14ac:dyDescent="0.25">
      <c r="B23" s="1" t="s">
        <v>19</v>
      </c>
      <c r="C23" s="28">
        <v>44351.338194444441</v>
      </c>
      <c r="D23" s="1">
        <v>10.130000000000001</v>
      </c>
      <c r="E23" s="28">
        <v>44365.381944444445</v>
      </c>
      <c r="F23" s="15">
        <f t="shared" si="0"/>
        <v>60</v>
      </c>
      <c r="G23" s="15" t="str">
        <f t="shared" si="1"/>
        <v>Complete</v>
      </c>
      <c r="H23" s="1">
        <v>6888</v>
      </c>
      <c r="I23" s="1">
        <f t="shared" si="6"/>
        <v>6888</v>
      </c>
      <c r="J23" s="1">
        <v>1</v>
      </c>
      <c r="K23" s="1">
        <f t="shared" si="3"/>
        <v>6888</v>
      </c>
      <c r="L23" s="1">
        <v>1</v>
      </c>
      <c r="M23" s="1">
        <f t="shared" si="4"/>
        <v>6888</v>
      </c>
      <c r="N23" s="1">
        <v>9947.66</v>
      </c>
      <c r="O23" s="1">
        <f t="shared" si="5"/>
        <v>9947.66</v>
      </c>
      <c r="Q23" s="8"/>
    </row>
    <row r="24" spans="1:19" x14ac:dyDescent="0.25">
      <c r="B24" s="18" t="s">
        <v>20</v>
      </c>
      <c r="C24" s="28">
        <v>44396.465277777781</v>
      </c>
      <c r="D24" s="18">
        <v>0</v>
      </c>
      <c r="E24" s="28">
        <v>44396.465277777781</v>
      </c>
      <c r="F24" s="20">
        <f t="shared" si="0"/>
        <v>29</v>
      </c>
      <c r="G24" s="20" t="str">
        <f t="shared" si="1"/>
        <v>Complete</v>
      </c>
      <c r="H24" s="18">
        <v>0</v>
      </c>
      <c r="I24" s="18">
        <f t="shared" si="6"/>
        <v>0</v>
      </c>
      <c r="J24" s="18">
        <v>1</v>
      </c>
      <c r="K24" s="18">
        <f t="shared" si="3"/>
        <v>0</v>
      </c>
      <c r="L24" s="18">
        <v>1</v>
      </c>
      <c r="M24" s="18">
        <f t="shared" si="4"/>
        <v>0</v>
      </c>
      <c r="N24" s="21">
        <v>0</v>
      </c>
      <c r="O24" s="18">
        <f t="shared" si="5"/>
        <v>0</v>
      </c>
    </row>
    <row r="25" spans="1:19" x14ac:dyDescent="0.25">
      <c r="B25" s="1" t="s">
        <v>55</v>
      </c>
      <c r="C25" s="28">
        <v>44391.338194444441</v>
      </c>
      <c r="D25" s="1">
        <v>3.25</v>
      </c>
      <c r="E25" s="28">
        <v>44396.421527777777</v>
      </c>
      <c r="F25" s="15">
        <f t="shared" si="0"/>
        <v>32</v>
      </c>
      <c r="G25" s="15" t="str">
        <f t="shared" si="1"/>
        <v>Complete</v>
      </c>
      <c r="H25" s="1">
        <v>1960</v>
      </c>
      <c r="I25" s="1">
        <f t="shared" si="6"/>
        <v>1960</v>
      </c>
      <c r="J25" s="1">
        <v>1</v>
      </c>
      <c r="K25" s="1">
        <f t="shared" si="3"/>
        <v>1960</v>
      </c>
      <c r="L25" s="1">
        <v>1</v>
      </c>
      <c r="M25" s="1">
        <f t="shared" si="4"/>
        <v>1960</v>
      </c>
      <c r="N25" s="1">
        <v>3003</v>
      </c>
      <c r="O25" s="1">
        <f t="shared" si="5"/>
        <v>3003</v>
      </c>
    </row>
    <row r="26" spans="1:19" x14ac:dyDescent="0.25">
      <c r="B26" s="1" t="s">
        <v>21</v>
      </c>
      <c r="C26" s="28">
        <v>44396.421527777777</v>
      </c>
      <c r="D26" s="1">
        <v>2.63</v>
      </c>
      <c r="E26" s="28">
        <v>44398.673611111109</v>
      </c>
      <c r="F26" s="15">
        <f t="shared" si="0"/>
        <v>29</v>
      </c>
      <c r="G26" s="15" t="str">
        <f t="shared" si="1"/>
        <v>Complete</v>
      </c>
      <c r="H26" s="1">
        <v>1568</v>
      </c>
      <c r="I26" s="1">
        <f t="shared" si="6"/>
        <v>1568</v>
      </c>
      <c r="J26" s="1">
        <v>1</v>
      </c>
      <c r="K26" s="1">
        <f t="shared" si="3"/>
        <v>1568</v>
      </c>
      <c r="L26" s="1">
        <v>1</v>
      </c>
      <c r="M26" s="1">
        <f t="shared" si="4"/>
        <v>1568</v>
      </c>
      <c r="N26" s="1">
        <v>2430.12</v>
      </c>
      <c r="O26" s="1">
        <f t="shared" si="5"/>
        <v>2430.12</v>
      </c>
    </row>
    <row r="27" spans="1:19" x14ac:dyDescent="0.25">
      <c r="B27" s="1" t="s">
        <v>22</v>
      </c>
      <c r="C27" s="28">
        <v>44398.673611111109</v>
      </c>
      <c r="D27" s="1">
        <v>2.88</v>
      </c>
      <c r="E27" s="28">
        <v>44403.633333333331</v>
      </c>
      <c r="F27" s="15">
        <f t="shared" si="0"/>
        <v>27</v>
      </c>
      <c r="G27" s="15" t="str">
        <f t="shared" si="1"/>
        <v>Complete</v>
      </c>
      <c r="H27" s="1">
        <v>2460</v>
      </c>
      <c r="I27" s="1">
        <f t="shared" si="6"/>
        <v>2460</v>
      </c>
      <c r="J27" s="1">
        <v>1</v>
      </c>
      <c r="K27" s="1">
        <f t="shared" si="3"/>
        <v>2460</v>
      </c>
      <c r="L27" s="1">
        <v>1</v>
      </c>
      <c r="M27" s="1">
        <f t="shared" si="4"/>
        <v>2460</v>
      </c>
      <c r="N27" s="1">
        <v>2828.16</v>
      </c>
      <c r="O27" s="1">
        <f t="shared" si="5"/>
        <v>2828.16</v>
      </c>
    </row>
    <row r="28" spans="1:19" x14ac:dyDescent="0.25">
      <c r="B28" s="1" t="s">
        <v>23</v>
      </c>
      <c r="C28" s="28">
        <v>44396.465277777781</v>
      </c>
      <c r="D28" s="1">
        <v>14.63</v>
      </c>
      <c r="E28" s="30">
        <v>44417.341666666667</v>
      </c>
      <c r="F28" s="15">
        <f t="shared" si="0"/>
        <v>29</v>
      </c>
      <c r="G28" s="15" t="str">
        <f t="shared" si="1"/>
        <v>Complete</v>
      </c>
      <c r="H28" s="1">
        <v>10192</v>
      </c>
      <c r="I28" s="1">
        <f t="shared" si="6"/>
        <v>10192</v>
      </c>
      <c r="J28" s="1">
        <v>1</v>
      </c>
      <c r="K28" s="1">
        <f t="shared" si="3"/>
        <v>10192</v>
      </c>
      <c r="L28" s="1">
        <v>1</v>
      </c>
      <c r="M28" s="1">
        <f t="shared" si="4"/>
        <v>10192</v>
      </c>
      <c r="N28" s="1">
        <v>11411.4</v>
      </c>
      <c r="O28" s="1">
        <f t="shared" si="5"/>
        <v>11411.4</v>
      </c>
      <c r="Q28" s="8"/>
    </row>
    <row r="29" spans="1:19" x14ac:dyDescent="0.25">
      <c r="B29" s="18" t="s">
        <v>24</v>
      </c>
      <c r="C29" s="28">
        <v>44417.341666666667</v>
      </c>
      <c r="D29" s="18">
        <v>0</v>
      </c>
      <c r="E29" s="28">
        <v>44417.341666666667</v>
      </c>
      <c r="F29" s="20">
        <f t="shared" si="0"/>
        <v>14</v>
      </c>
      <c r="G29" s="20" t="str">
        <f t="shared" si="1"/>
        <v>Complete</v>
      </c>
      <c r="H29" s="18">
        <v>0</v>
      </c>
      <c r="I29" s="18">
        <f t="shared" si="6"/>
        <v>0</v>
      </c>
      <c r="J29" s="18">
        <v>1</v>
      </c>
      <c r="K29" s="18">
        <f t="shared" si="3"/>
        <v>0</v>
      </c>
      <c r="L29" s="18">
        <v>1</v>
      </c>
      <c r="M29" s="18">
        <f t="shared" si="4"/>
        <v>0</v>
      </c>
      <c r="N29" s="21">
        <v>-50000</v>
      </c>
      <c r="O29" s="18">
        <f t="shared" si="5"/>
        <v>-50000</v>
      </c>
    </row>
    <row r="30" spans="1:19" x14ac:dyDescent="0.25">
      <c r="B30" s="1" t="s">
        <v>25</v>
      </c>
      <c r="C30" s="28">
        <v>44417.341666666667</v>
      </c>
      <c r="D30" s="1">
        <v>4.1900000000000004</v>
      </c>
      <c r="E30" s="28">
        <v>44421.404861111114</v>
      </c>
      <c r="F30" s="15">
        <f t="shared" si="0"/>
        <v>14</v>
      </c>
      <c r="G30" s="15" t="str">
        <f t="shared" si="1"/>
        <v>Complete</v>
      </c>
      <c r="H30" s="15">
        <v>3444</v>
      </c>
      <c r="I30" s="1">
        <f t="shared" si="6"/>
        <v>3444</v>
      </c>
      <c r="J30" s="1">
        <v>1</v>
      </c>
      <c r="K30" s="1">
        <f t="shared" si="3"/>
        <v>3444</v>
      </c>
      <c r="L30" s="1">
        <v>1</v>
      </c>
      <c r="M30" s="1">
        <f t="shared" si="4"/>
        <v>3444</v>
      </c>
      <c r="N30" s="1">
        <v>4114.58</v>
      </c>
      <c r="O30" s="1">
        <f t="shared" si="5"/>
        <v>4114.58</v>
      </c>
    </row>
    <row r="31" spans="1:19" x14ac:dyDescent="0.25">
      <c r="B31" s="1" t="s">
        <v>26</v>
      </c>
      <c r="C31" s="28">
        <v>44421.404861111114</v>
      </c>
      <c r="D31" s="1">
        <v>2.31</v>
      </c>
      <c r="E31" s="28">
        <v>44425.55</v>
      </c>
      <c r="F31" s="15">
        <f t="shared" si="0"/>
        <v>10</v>
      </c>
      <c r="G31" s="15" t="str">
        <f t="shared" si="1"/>
        <v>Complete</v>
      </c>
      <c r="H31" s="1">
        <v>1968</v>
      </c>
      <c r="I31" s="1">
        <f t="shared" si="6"/>
        <v>1968</v>
      </c>
      <c r="J31" s="1">
        <v>1</v>
      </c>
      <c r="K31" s="1">
        <f t="shared" si="3"/>
        <v>1968</v>
      </c>
      <c r="L31" s="1">
        <v>1</v>
      </c>
      <c r="M31" s="1">
        <f t="shared" si="4"/>
        <v>1968</v>
      </c>
      <c r="N31" s="1">
        <v>2268.42</v>
      </c>
      <c r="O31" s="1">
        <f t="shared" si="5"/>
        <v>2268.42</v>
      </c>
    </row>
    <row r="32" spans="1:19" x14ac:dyDescent="0.25">
      <c r="B32" s="1" t="s">
        <v>27</v>
      </c>
      <c r="C32" s="28">
        <v>44425.55</v>
      </c>
      <c r="D32" s="1">
        <v>6</v>
      </c>
      <c r="E32" s="28">
        <v>44433.55</v>
      </c>
      <c r="F32" s="15">
        <f t="shared" si="0"/>
        <v>8</v>
      </c>
      <c r="G32" s="15" t="str">
        <f t="shared" si="1"/>
        <v>Complete</v>
      </c>
      <c r="H32" s="1">
        <v>4920</v>
      </c>
      <c r="I32" s="1">
        <f t="shared" si="6"/>
        <v>4920</v>
      </c>
      <c r="J32" s="1">
        <v>1</v>
      </c>
      <c r="K32" s="1">
        <f t="shared" si="3"/>
        <v>4920</v>
      </c>
      <c r="L32" s="1">
        <v>1</v>
      </c>
      <c r="M32" s="1">
        <f t="shared" si="4"/>
        <v>4920</v>
      </c>
      <c r="N32" s="1">
        <v>5892</v>
      </c>
      <c r="O32" s="1">
        <f t="shared" si="5"/>
        <v>5892</v>
      </c>
      <c r="Q32" s="8"/>
    </row>
    <row r="33" spans="2:19" x14ac:dyDescent="0.25">
      <c r="B33" s="1" t="s">
        <v>28</v>
      </c>
      <c r="C33" s="28">
        <v>44417.341666666667</v>
      </c>
      <c r="D33" s="1">
        <v>17</v>
      </c>
      <c r="E33" s="29">
        <v>44440.341666666667</v>
      </c>
      <c r="F33" s="15">
        <f t="shared" si="0"/>
        <v>14</v>
      </c>
      <c r="G33" s="15" t="str">
        <f t="shared" si="1"/>
        <v>Busy</v>
      </c>
      <c r="H33" s="1">
        <v>11760</v>
      </c>
      <c r="I33" s="1">
        <f t="shared" si="6"/>
        <v>11760</v>
      </c>
      <c r="J33" s="1">
        <v>1</v>
      </c>
      <c r="K33" s="1">
        <f t="shared" si="3"/>
        <v>11760</v>
      </c>
      <c r="L33" s="1">
        <v>0.82</v>
      </c>
      <c r="M33" s="1">
        <f t="shared" si="4"/>
        <v>9643.1999999999989</v>
      </c>
      <c r="N33" s="1">
        <v>13260</v>
      </c>
      <c r="O33" s="1">
        <f t="shared" si="5"/>
        <v>10873.199999999999</v>
      </c>
      <c r="Q33" s="8"/>
    </row>
    <row r="34" spans="2:19" x14ac:dyDescent="0.25">
      <c r="B34" s="18" t="s">
        <v>29</v>
      </c>
      <c r="C34" s="28">
        <v>44440.341666666667</v>
      </c>
      <c r="D34" s="18">
        <v>0</v>
      </c>
      <c r="E34" s="28">
        <v>44440.341666666667</v>
      </c>
      <c r="F34" s="20">
        <f t="shared" si="0"/>
        <v>-5</v>
      </c>
      <c r="G34" s="20" t="str">
        <f t="shared" si="1"/>
        <v>Busy</v>
      </c>
      <c r="H34" s="18">
        <v>0</v>
      </c>
      <c r="I34" s="18">
        <f t="shared" si="6"/>
        <v>0</v>
      </c>
      <c r="J34" s="18">
        <v>0</v>
      </c>
      <c r="K34" s="18">
        <f t="shared" si="3"/>
        <v>0</v>
      </c>
      <c r="L34" s="18">
        <v>0</v>
      </c>
      <c r="M34" s="18">
        <f t="shared" si="4"/>
        <v>0</v>
      </c>
      <c r="N34" s="21">
        <v>15000</v>
      </c>
      <c r="O34" s="18">
        <f t="shared" si="5"/>
        <v>0</v>
      </c>
    </row>
    <row r="35" spans="2:19" x14ac:dyDescent="0.25">
      <c r="B35" s="1" t="s">
        <v>57</v>
      </c>
      <c r="C35" s="28">
        <v>44440.341666666667</v>
      </c>
      <c r="D35" s="1">
        <v>4.5</v>
      </c>
      <c r="E35" s="28">
        <v>44446.55</v>
      </c>
      <c r="F35" s="20">
        <f t="shared" si="0"/>
        <v>-5</v>
      </c>
      <c r="G35" s="15" t="str">
        <f t="shared" si="1"/>
        <v>Busy</v>
      </c>
      <c r="H35" s="1">
        <v>2800</v>
      </c>
      <c r="I35" s="1">
        <f t="shared" si="6"/>
        <v>2800</v>
      </c>
      <c r="J35" s="1">
        <v>1</v>
      </c>
      <c r="K35" s="1">
        <f t="shared" si="3"/>
        <v>2800</v>
      </c>
      <c r="L35" s="1">
        <v>0</v>
      </c>
      <c r="M35" s="1">
        <f t="shared" si="4"/>
        <v>0</v>
      </c>
      <c r="N35" s="1">
        <v>3528</v>
      </c>
      <c r="O35" s="1">
        <f t="shared" si="5"/>
        <v>0</v>
      </c>
    </row>
    <row r="36" spans="2:19" x14ac:dyDescent="0.25">
      <c r="B36" s="1" t="s">
        <v>58</v>
      </c>
      <c r="C36" s="28">
        <v>44446.55</v>
      </c>
      <c r="D36" s="1">
        <v>3.88</v>
      </c>
      <c r="E36" s="28">
        <v>44452.376388888886</v>
      </c>
      <c r="F36" s="20">
        <f t="shared" si="0"/>
        <v>-9</v>
      </c>
      <c r="G36" s="15" t="str">
        <f t="shared" si="1"/>
        <v>Busy</v>
      </c>
      <c r="H36" s="1">
        <v>2400</v>
      </c>
      <c r="I36" s="1">
        <f t="shared" si="6"/>
        <v>1999.92</v>
      </c>
      <c r="J36" s="1">
        <f>ROUND(R36/S36,4)</f>
        <v>0.83330000000000004</v>
      </c>
      <c r="K36" s="1">
        <f t="shared" si="3"/>
        <v>1666.5333360000002</v>
      </c>
      <c r="L36" s="1">
        <v>0</v>
      </c>
      <c r="M36" s="1">
        <f t="shared" si="4"/>
        <v>0</v>
      </c>
      <c r="N36" s="1">
        <v>3041.92</v>
      </c>
      <c r="O36" s="1">
        <f t="shared" si="5"/>
        <v>0</v>
      </c>
      <c r="Q36" s="8">
        <v>44428</v>
      </c>
      <c r="R36" s="1">
        <f>NETWORKDAYS(Q36,$D$3)</f>
        <v>5</v>
      </c>
      <c r="S36" s="1">
        <v>6</v>
      </c>
    </row>
    <row r="37" spans="2:19" x14ac:dyDescent="0.25">
      <c r="B37" s="1" t="s">
        <v>59</v>
      </c>
      <c r="C37" s="28">
        <v>44440.341666666667</v>
      </c>
      <c r="D37" s="1">
        <v>11.25</v>
      </c>
      <c r="E37" s="28">
        <v>44455.425000000003</v>
      </c>
      <c r="F37" s="20">
        <f t="shared" si="0"/>
        <v>-5</v>
      </c>
      <c r="G37" s="15" t="str">
        <f t="shared" si="1"/>
        <v>Busy</v>
      </c>
      <c r="H37" s="1">
        <v>8856</v>
      </c>
      <c r="I37" s="1">
        <f t="shared" si="6"/>
        <v>8856</v>
      </c>
      <c r="J37" s="1">
        <v>1</v>
      </c>
      <c r="K37" s="1">
        <f t="shared" si="3"/>
        <v>8856</v>
      </c>
      <c r="L37" s="1">
        <v>0</v>
      </c>
      <c r="M37" s="1">
        <f t="shared" si="4"/>
        <v>0</v>
      </c>
      <c r="N37" s="1">
        <v>11047.5</v>
      </c>
      <c r="O37" s="1">
        <f t="shared" si="5"/>
        <v>0</v>
      </c>
    </row>
    <row r="38" spans="2:19" x14ac:dyDescent="0.25">
      <c r="B38" s="1" t="s">
        <v>60</v>
      </c>
      <c r="C38" s="28">
        <v>44440.341666666667</v>
      </c>
      <c r="D38" s="1">
        <v>14.88</v>
      </c>
      <c r="E38" s="28">
        <v>44460.676388888889</v>
      </c>
      <c r="F38" s="20">
        <f t="shared" si="0"/>
        <v>-5</v>
      </c>
      <c r="G38" s="15" t="str">
        <f t="shared" si="1"/>
        <v>Busy</v>
      </c>
      <c r="H38" s="1">
        <v>6000</v>
      </c>
      <c r="I38" s="1">
        <f t="shared" si="6"/>
        <v>6000</v>
      </c>
      <c r="J38" s="1">
        <v>1</v>
      </c>
      <c r="K38" s="1">
        <f t="shared" si="3"/>
        <v>6000</v>
      </c>
      <c r="L38" s="1">
        <v>0</v>
      </c>
      <c r="M38" s="1">
        <f t="shared" si="4"/>
        <v>0</v>
      </c>
      <c r="N38" s="1">
        <v>8928</v>
      </c>
      <c r="O38" s="1">
        <f t="shared" si="5"/>
        <v>0</v>
      </c>
    </row>
    <row r="39" spans="2:19" x14ac:dyDescent="0.25">
      <c r="B39" s="1" t="s">
        <v>61</v>
      </c>
      <c r="C39" s="28">
        <v>44440.341666666667</v>
      </c>
      <c r="D39" s="1">
        <v>10.25</v>
      </c>
      <c r="E39" s="28">
        <v>44454.425000000003</v>
      </c>
      <c r="F39" s="20">
        <f t="shared" si="0"/>
        <v>-5</v>
      </c>
      <c r="G39" s="15" t="str">
        <f t="shared" si="1"/>
        <v>Busy</v>
      </c>
      <c r="H39" s="1">
        <v>7056</v>
      </c>
      <c r="I39" s="1">
        <f t="shared" si="6"/>
        <v>7056</v>
      </c>
      <c r="J39" s="1">
        <v>1</v>
      </c>
      <c r="K39" s="1">
        <f t="shared" si="3"/>
        <v>7056</v>
      </c>
      <c r="L39" s="1">
        <v>0</v>
      </c>
      <c r="M39" s="1">
        <f t="shared" si="4"/>
        <v>0</v>
      </c>
      <c r="N39" s="1">
        <v>7995</v>
      </c>
      <c r="O39" s="1">
        <f t="shared" si="5"/>
        <v>0</v>
      </c>
    </row>
    <row r="40" spans="2:19" x14ac:dyDescent="0.25">
      <c r="B40" s="18" t="s">
        <v>62</v>
      </c>
      <c r="C40" s="28">
        <v>44454.425000000003</v>
      </c>
      <c r="D40" s="18">
        <v>0</v>
      </c>
      <c r="E40" s="28">
        <v>44454.425000000003</v>
      </c>
      <c r="F40" s="20">
        <f t="shared" si="0"/>
        <v>-15</v>
      </c>
      <c r="G40" s="20" t="str">
        <f t="shared" si="1"/>
        <v>Busy</v>
      </c>
      <c r="H40" s="18">
        <v>0</v>
      </c>
      <c r="I40" s="18">
        <f t="shared" si="6"/>
        <v>0</v>
      </c>
      <c r="J40" s="18">
        <v>0</v>
      </c>
      <c r="K40" s="18">
        <f t="shared" si="3"/>
        <v>0</v>
      </c>
      <c r="L40" s="18">
        <v>0</v>
      </c>
      <c r="M40" s="18">
        <f t="shared" ref="M40" si="7">I40*L40</f>
        <v>0</v>
      </c>
      <c r="N40" s="21">
        <v>0</v>
      </c>
      <c r="O40" s="18">
        <f t="shared" ref="O40" si="8">N40*L40</f>
        <v>0</v>
      </c>
    </row>
    <row r="42" spans="2:19" x14ac:dyDescent="0.25">
      <c r="B42" s="22" t="s">
        <v>48</v>
      </c>
      <c r="C42" s="22"/>
      <c r="D42" s="22"/>
      <c r="E42" s="23"/>
      <c r="F42" s="23"/>
      <c r="G42" s="23"/>
      <c r="H42" s="22"/>
      <c r="I42" s="22">
        <f>SUM(I7:I40)</f>
        <v>188639.92</v>
      </c>
      <c r="J42" s="22"/>
      <c r="K42" s="22">
        <f>SUM(K7:K40)</f>
        <v>188306.53333599999</v>
      </c>
      <c r="L42" s="22"/>
      <c r="M42" s="22">
        <f>SUM(M7:M40)</f>
        <v>159811.20000000001</v>
      </c>
      <c r="N42" s="22"/>
      <c r="O42" s="22">
        <f>SUM(O7:O34)</f>
        <v>153380.34000000003</v>
      </c>
    </row>
    <row r="44" spans="2:19" x14ac:dyDescent="0.25">
      <c r="B44" s="10" t="s">
        <v>49</v>
      </c>
      <c r="C44" s="1">
        <f>ROUND(M42/O42,4)</f>
        <v>1.0419</v>
      </c>
    </row>
    <row r="45" spans="2:19" x14ac:dyDescent="0.25">
      <c r="B45" s="10" t="s">
        <v>50</v>
      </c>
      <c r="C45" s="1">
        <f>ROUND(M42/K42,4)</f>
        <v>0.84870000000000001</v>
      </c>
    </row>
    <row r="46" spans="2:19" x14ac:dyDescent="0.25">
      <c r="B46" s="10" t="s">
        <v>51</v>
      </c>
      <c r="C46" s="1">
        <f>ROUND((I42-M42)/C44,4)</f>
        <v>27669.373299999999</v>
      </c>
    </row>
    <row r="47" spans="2:19" x14ac:dyDescent="0.25">
      <c r="B47" s="10" t="s">
        <v>52</v>
      </c>
      <c r="C47" s="1">
        <f>O42+C46</f>
        <v>181049.71330000003</v>
      </c>
    </row>
  </sheetData>
  <conditionalFormatting sqref="F42:G1048576 F5:G5 F1:G1">
    <cfRule type="top10" dxfId="205" priority="22" rank="1"/>
  </conditionalFormatting>
  <conditionalFormatting sqref="F1 F6 F41:F1048576">
    <cfRule type="cellIs" dxfId="204" priority="21" operator="lessThan">
      <formula>0</formula>
    </cfRule>
  </conditionalFormatting>
  <conditionalFormatting sqref="F7:F16">
    <cfRule type="cellIs" dxfId="203" priority="20" operator="lessThan">
      <formula>0</formula>
    </cfRule>
  </conditionalFormatting>
  <conditionalFormatting sqref="F18">
    <cfRule type="cellIs" dxfId="202" priority="19" operator="lessThan">
      <formula>0</formula>
    </cfRule>
  </conditionalFormatting>
  <conditionalFormatting sqref="F24">
    <cfRule type="cellIs" dxfId="201" priority="18" operator="lessThan">
      <formula>0</formula>
    </cfRule>
  </conditionalFormatting>
  <conditionalFormatting sqref="F41:G41">
    <cfRule type="top10" dxfId="200" priority="23" rank="1"/>
  </conditionalFormatting>
  <conditionalFormatting sqref="F25">
    <cfRule type="cellIs" dxfId="199" priority="17" operator="lessThan">
      <formula>0</formula>
    </cfRule>
  </conditionalFormatting>
  <conditionalFormatting sqref="F26">
    <cfRule type="cellIs" dxfId="198" priority="16" operator="lessThan">
      <formula>0</formula>
    </cfRule>
  </conditionalFormatting>
  <conditionalFormatting sqref="F27">
    <cfRule type="cellIs" dxfId="197" priority="15" operator="lessThan">
      <formula>0</formula>
    </cfRule>
  </conditionalFormatting>
  <conditionalFormatting sqref="F28">
    <cfRule type="cellIs" dxfId="196" priority="14" operator="lessThan">
      <formula>0</formula>
    </cfRule>
  </conditionalFormatting>
  <conditionalFormatting sqref="F19:F23">
    <cfRule type="cellIs" dxfId="195" priority="13" operator="lessThan">
      <formula>0</formula>
    </cfRule>
  </conditionalFormatting>
  <conditionalFormatting sqref="F29">
    <cfRule type="cellIs" dxfId="194" priority="12" operator="lessThan">
      <formula>0</formula>
    </cfRule>
  </conditionalFormatting>
  <conditionalFormatting sqref="F30">
    <cfRule type="cellIs" dxfId="193" priority="11" operator="lessThan">
      <formula>0</formula>
    </cfRule>
  </conditionalFormatting>
  <conditionalFormatting sqref="F31">
    <cfRule type="cellIs" dxfId="192" priority="10" operator="lessThan">
      <formula>0</formula>
    </cfRule>
  </conditionalFormatting>
  <conditionalFormatting sqref="F32">
    <cfRule type="cellIs" dxfId="191" priority="9" operator="lessThan">
      <formula>0</formula>
    </cfRule>
  </conditionalFormatting>
  <conditionalFormatting sqref="F33">
    <cfRule type="cellIs" dxfId="190" priority="8" operator="lessThan">
      <formula>0</formula>
    </cfRule>
  </conditionalFormatting>
  <conditionalFormatting sqref="F34">
    <cfRule type="cellIs" dxfId="189" priority="7" operator="lessThan">
      <formula>0</formula>
    </cfRule>
  </conditionalFormatting>
  <conditionalFormatting sqref="F35">
    <cfRule type="cellIs" dxfId="188" priority="6" operator="lessThan">
      <formula>0</formula>
    </cfRule>
  </conditionalFormatting>
  <conditionalFormatting sqref="F36">
    <cfRule type="cellIs" dxfId="187" priority="5" operator="lessThan">
      <formula>0</formula>
    </cfRule>
  </conditionalFormatting>
  <conditionalFormatting sqref="F37">
    <cfRule type="cellIs" dxfId="186" priority="4" operator="lessThan">
      <formula>0</formula>
    </cfRule>
  </conditionalFormatting>
  <conditionalFormatting sqref="F38">
    <cfRule type="cellIs" dxfId="185" priority="3" operator="lessThan">
      <formula>0</formula>
    </cfRule>
  </conditionalFormatting>
  <conditionalFormatting sqref="F39">
    <cfRule type="cellIs" dxfId="184" priority="2" operator="lessThan">
      <formula>0</formula>
    </cfRule>
  </conditionalFormatting>
  <conditionalFormatting sqref="F40">
    <cfRule type="cellIs" dxfId="183" priority="1" operator="less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32D3A-EC12-41E3-9777-CA462179FB45}">
  <dimension ref="A1:S59"/>
  <sheetViews>
    <sheetView topLeftCell="D37" workbookViewId="0">
      <selection activeCell="N49" sqref="N49"/>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3.5703125" style="1" customWidth="1"/>
    <col min="12" max="12" width="15.42578125" style="1" customWidth="1"/>
    <col min="13" max="13" width="12.42578125" style="1" customWidth="1"/>
    <col min="14" max="14" width="12.5703125" style="1" customWidth="1"/>
    <col min="15" max="16" width="15.7109375" style="1" customWidth="1"/>
    <col min="17" max="17" width="18" style="1" customWidth="1"/>
    <col min="18" max="18" width="20.28515625" style="1" customWidth="1"/>
    <col min="19" max="19" width="16.28515625" style="1" customWidth="1"/>
    <col min="20" max="16384" width="9.140625" style="1"/>
  </cols>
  <sheetData>
    <row r="1" spans="1:19" x14ac:dyDescent="0.25">
      <c r="A1" s="3"/>
      <c r="B1" s="3"/>
      <c r="C1" s="5"/>
      <c r="D1" s="5"/>
      <c r="E1" s="1"/>
      <c r="F1" s="1"/>
      <c r="G1" s="1"/>
    </row>
    <row r="2" spans="1:19" x14ac:dyDescent="0.25">
      <c r="A2" s="3"/>
      <c r="B2" s="7" t="s">
        <v>65</v>
      </c>
      <c r="C2" s="5"/>
      <c r="D2" s="2" t="s">
        <v>30</v>
      </c>
      <c r="E2" s="25"/>
      <c r="F2" s="25"/>
      <c r="G2" s="25"/>
      <c r="H2" s="25"/>
      <c r="J2" s="4"/>
      <c r="K2" s="14"/>
      <c r="L2" s="14"/>
      <c r="M2" s="14"/>
      <c r="R2" s="14"/>
      <c r="S2" s="14"/>
    </row>
    <row r="3" spans="1:19" x14ac:dyDescent="0.25">
      <c r="C3" s="3"/>
      <c r="D3" s="8">
        <f>WORKDAY(E38,-4)</f>
        <v>44454</v>
      </c>
      <c r="E3" s="26"/>
      <c r="F3" s="26"/>
      <c r="G3" s="26"/>
      <c r="H3" s="26"/>
      <c r="J3" s="4"/>
      <c r="K3" s="4"/>
      <c r="L3" s="4"/>
      <c r="M3" s="4"/>
      <c r="N3" s="4"/>
    </row>
    <row r="4" spans="1:19" x14ac:dyDescent="0.25">
      <c r="E4" s="1"/>
      <c r="F4" s="1"/>
      <c r="G4" s="1"/>
    </row>
    <row r="5" spans="1:19" ht="30" x14ac:dyDescent="0.25">
      <c r="B5" s="2" t="s">
        <v>2</v>
      </c>
      <c r="C5" s="2" t="s">
        <v>32</v>
      </c>
      <c r="D5" s="2" t="s">
        <v>33</v>
      </c>
      <c r="E5" s="13" t="s">
        <v>35</v>
      </c>
      <c r="F5" s="12" t="s">
        <v>36</v>
      </c>
      <c r="G5" s="12" t="s">
        <v>37</v>
      </c>
      <c r="H5" s="2" t="s">
        <v>38</v>
      </c>
      <c r="I5" s="11" t="s">
        <v>39</v>
      </c>
      <c r="J5" s="9" t="s">
        <v>40</v>
      </c>
      <c r="K5" s="2" t="s">
        <v>41</v>
      </c>
      <c r="L5" s="11" t="s">
        <v>42</v>
      </c>
      <c r="M5" s="2" t="s">
        <v>43</v>
      </c>
      <c r="N5" s="2" t="s">
        <v>44</v>
      </c>
      <c r="O5" s="11" t="s">
        <v>45</v>
      </c>
      <c r="Q5" s="16" t="s">
        <v>46</v>
      </c>
      <c r="R5" s="16" t="s">
        <v>36</v>
      </c>
      <c r="S5" s="9" t="s">
        <v>47</v>
      </c>
    </row>
    <row r="6" spans="1:19" x14ac:dyDescent="0.25">
      <c r="C6" s="3"/>
      <c r="F6" s="15"/>
      <c r="G6" s="24"/>
      <c r="H6" s="14"/>
      <c r="I6" s="14"/>
      <c r="J6" s="14"/>
      <c r="K6" s="14"/>
      <c r="L6" s="14"/>
      <c r="M6" s="14"/>
      <c r="N6" s="17"/>
      <c r="O6" s="14"/>
      <c r="Q6" s="8"/>
    </row>
    <row r="7" spans="1:19" x14ac:dyDescent="0.25">
      <c r="B7" s="1" t="s">
        <v>3</v>
      </c>
      <c r="C7" s="28">
        <v>44286.375</v>
      </c>
      <c r="D7" s="1">
        <v>6.69</v>
      </c>
      <c r="E7" s="28">
        <v>44294.646527777775</v>
      </c>
      <c r="F7" s="15">
        <f t="shared" ref="F7:F44" si="0">NETWORKDAYS(C7,$D$3)</f>
        <v>121</v>
      </c>
      <c r="G7" s="15" t="str">
        <f t="shared" ref="G7:G44" si="1">IF(F7&gt;D7,"Complete","Busy")</f>
        <v>Complete</v>
      </c>
      <c r="H7" s="1">
        <v>7728</v>
      </c>
      <c r="I7" s="1">
        <f t="shared" ref="I7:I12" si="2">J7*H7</f>
        <v>7728</v>
      </c>
      <c r="J7" s="1">
        <v>1</v>
      </c>
      <c r="K7" s="1">
        <f>I7*J7</f>
        <v>7728</v>
      </c>
      <c r="L7" s="1">
        <v>1</v>
      </c>
      <c r="M7" s="1">
        <f>I7*L7</f>
        <v>7728</v>
      </c>
      <c r="N7" s="17">
        <v>8563.2000000000007</v>
      </c>
      <c r="O7" s="1">
        <f>N7*L7</f>
        <v>8563.2000000000007</v>
      </c>
      <c r="Q7" s="8"/>
    </row>
    <row r="8" spans="1:19" x14ac:dyDescent="0.25">
      <c r="B8" s="1" t="s">
        <v>4</v>
      </c>
      <c r="C8" s="28">
        <v>44294.646527777775</v>
      </c>
      <c r="D8" s="1">
        <v>8.06</v>
      </c>
      <c r="E8" s="28">
        <v>44306.666666666664</v>
      </c>
      <c r="F8" s="15">
        <f t="shared" si="0"/>
        <v>115</v>
      </c>
      <c r="G8" s="15" t="str">
        <f t="shared" si="1"/>
        <v>Complete</v>
      </c>
      <c r="H8" s="1">
        <v>9016</v>
      </c>
      <c r="I8" s="1">
        <f t="shared" si="2"/>
        <v>9016</v>
      </c>
      <c r="J8" s="1">
        <v>1</v>
      </c>
      <c r="K8" s="1">
        <f t="shared" ref="K8:K51" si="3">I8*J8</f>
        <v>9016</v>
      </c>
      <c r="L8" s="1">
        <v>1</v>
      </c>
      <c r="M8" s="1">
        <f t="shared" ref="M8:M44" si="4">I8*L8</f>
        <v>9016</v>
      </c>
      <c r="N8" s="17">
        <v>10316.799999999999</v>
      </c>
      <c r="O8" s="1">
        <f t="shared" ref="O8:O44" si="5">N8*L8</f>
        <v>10316.799999999999</v>
      </c>
    </row>
    <row r="9" spans="1:19" x14ac:dyDescent="0.25">
      <c r="B9" s="1" t="s">
        <v>5</v>
      </c>
      <c r="C9" s="28">
        <v>44306.666666666664</v>
      </c>
      <c r="D9" s="1">
        <v>12.13</v>
      </c>
      <c r="E9" s="28">
        <v>44323.334722222222</v>
      </c>
      <c r="F9" s="15">
        <f t="shared" si="0"/>
        <v>107</v>
      </c>
      <c r="G9" s="15" t="str">
        <f t="shared" si="1"/>
        <v>Complete</v>
      </c>
      <c r="H9" s="1">
        <v>13524</v>
      </c>
      <c r="I9" s="1">
        <f t="shared" si="2"/>
        <v>13524</v>
      </c>
      <c r="J9" s="1">
        <v>1</v>
      </c>
      <c r="K9" s="1">
        <f t="shared" si="3"/>
        <v>13524</v>
      </c>
      <c r="L9" s="1">
        <v>1</v>
      </c>
      <c r="M9" s="1">
        <f t="shared" si="4"/>
        <v>13524</v>
      </c>
      <c r="N9" s="17">
        <v>14240</v>
      </c>
      <c r="O9" s="1">
        <f t="shared" si="5"/>
        <v>14240</v>
      </c>
    </row>
    <row r="10" spans="1:19" x14ac:dyDescent="0.25">
      <c r="B10" s="1" t="s">
        <v>6</v>
      </c>
      <c r="C10" s="28">
        <v>44323.334722222222</v>
      </c>
      <c r="D10" s="1">
        <v>2.38</v>
      </c>
      <c r="E10" s="28">
        <v>44327.461805555555</v>
      </c>
      <c r="F10" s="15">
        <f t="shared" si="0"/>
        <v>94</v>
      </c>
      <c r="G10" s="15" t="str">
        <f t="shared" si="1"/>
        <v>Complete</v>
      </c>
      <c r="H10" s="1">
        <v>2576</v>
      </c>
      <c r="I10" s="1">
        <f t="shared" si="2"/>
        <v>2576</v>
      </c>
      <c r="J10" s="1">
        <v>1</v>
      </c>
      <c r="K10" s="1">
        <f t="shared" si="3"/>
        <v>2576</v>
      </c>
      <c r="L10" s="1">
        <v>1</v>
      </c>
      <c r="M10" s="1">
        <f t="shared" si="4"/>
        <v>2576</v>
      </c>
      <c r="N10" s="17">
        <v>4973</v>
      </c>
      <c r="O10" s="1">
        <f t="shared" si="5"/>
        <v>4973</v>
      </c>
    </row>
    <row r="11" spans="1:19" x14ac:dyDescent="0.25">
      <c r="B11" s="1" t="s">
        <v>7</v>
      </c>
      <c r="C11" s="28">
        <v>44286.375</v>
      </c>
      <c r="D11" s="1">
        <v>18.059999999999999</v>
      </c>
      <c r="E11" s="28">
        <v>44312.395138888889</v>
      </c>
      <c r="F11" s="15">
        <f t="shared" si="0"/>
        <v>121</v>
      </c>
      <c r="G11" s="15" t="str">
        <f t="shared" si="1"/>
        <v>Complete</v>
      </c>
      <c r="H11" s="1">
        <v>12300</v>
      </c>
      <c r="I11" s="1">
        <f t="shared" si="2"/>
        <v>12300</v>
      </c>
      <c r="J11" s="1">
        <v>1</v>
      </c>
      <c r="K11" s="1">
        <f t="shared" si="3"/>
        <v>12300</v>
      </c>
      <c r="L11" s="1">
        <v>1</v>
      </c>
      <c r="M11" s="1">
        <f t="shared" si="4"/>
        <v>12300</v>
      </c>
      <c r="N11" s="17">
        <v>17734.919999999998</v>
      </c>
      <c r="O11" s="1">
        <f t="shared" si="5"/>
        <v>17734.919999999998</v>
      </c>
    </row>
    <row r="12" spans="1:19" x14ac:dyDescent="0.25">
      <c r="B12" s="18" t="s">
        <v>8</v>
      </c>
      <c r="C12" s="28">
        <v>44327.461805555555</v>
      </c>
      <c r="D12" s="18">
        <v>0</v>
      </c>
      <c r="E12" s="28">
        <v>44327.461805555555</v>
      </c>
      <c r="F12" s="20">
        <f t="shared" si="0"/>
        <v>92</v>
      </c>
      <c r="G12" s="20" t="str">
        <f t="shared" si="1"/>
        <v>Complete</v>
      </c>
      <c r="H12" s="18">
        <v>0</v>
      </c>
      <c r="I12" s="18">
        <f t="shared" si="2"/>
        <v>0</v>
      </c>
      <c r="J12" s="18">
        <v>1</v>
      </c>
      <c r="K12" s="18">
        <f t="shared" si="3"/>
        <v>0</v>
      </c>
      <c r="L12" s="18">
        <v>1</v>
      </c>
      <c r="M12" s="18">
        <f t="shared" si="4"/>
        <v>0</v>
      </c>
      <c r="N12" s="21">
        <v>0</v>
      </c>
      <c r="O12" s="18">
        <f t="shared" si="5"/>
        <v>0</v>
      </c>
    </row>
    <row r="13" spans="1:19" x14ac:dyDescent="0.25">
      <c r="B13" s="1" t="s">
        <v>9</v>
      </c>
      <c r="C13" s="28">
        <v>44327.461805555555</v>
      </c>
      <c r="D13" s="1">
        <v>3.88</v>
      </c>
      <c r="E13" s="28">
        <v>44333.421527777777</v>
      </c>
      <c r="F13" s="15">
        <f t="shared" si="0"/>
        <v>92</v>
      </c>
      <c r="G13" s="15" t="str">
        <f t="shared" si="1"/>
        <v>Complete</v>
      </c>
      <c r="H13" s="1">
        <v>2352</v>
      </c>
      <c r="I13" s="1">
        <f>J13*H13</f>
        <v>2352</v>
      </c>
      <c r="J13" s="1">
        <v>1</v>
      </c>
      <c r="K13" s="1">
        <f t="shared" si="3"/>
        <v>2352</v>
      </c>
      <c r="L13" s="1">
        <v>1</v>
      </c>
      <c r="M13" s="1">
        <f t="shared" si="4"/>
        <v>2352</v>
      </c>
      <c r="N13" s="17">
        <v>3585.12</v>
      </c>
      <c r="O13" s="1">
        <f t="shared" si="5"/>
        <v>3585.12</v>
      </c>
    </row>
    <row r="14" spans="1:19" x14ac:dyDescent="0.25">
      <c r="B14" s="1" t="s">
        <v>10</v>
      </c>
      <c r="C14" s="28">
        <v>44333.421527777777</v>
      </c>
      <c r="D14" s="1">
        <v>13.75</v>
      </c>
      <c r="E14" s="30">
        <v>44351.338194444441</v>
      </c>
      <c r="F14" s="15">
        <f t="shared" si="0"/>
        <v>88</v>
      </c>
      <c r="G14" s="15" t="str">
        <f t="shared" si="1"/>
        <v>Complete</v>
      </c>
      <c r="H14" s="1">
        <v>8624</v>
      </c>
      <c r="I14" s="1">
        <f>J14*H14</f>
        <v>8624</v>
      </c>
      <c r="J14" s="1">
        <v>1</v>
      </c>
      <c r="K14" s="1">
        <f t="shared" si="3"/>
        <v>8624</v>
      </c>
      <c r="L14" s="1">
        <v>1</v>
      </c>
      <c r="M14" s="1">
        <f t="shared" si="4"/>
        <v>8624</v>
      </c>
      <c r="N14" s="17">
        <v>12705</v>
      </c>
      <c r="O14" s="1">
        <f t="shared" si="5"/>
        <v>12705</v>
      </c>
    </row>
    <row r="15" spans="1:19" x14ac:dyDescent="0.25">
      <c r="B15" s="1" t="s">
        <v>11</v>
      </c>
      <c r="C15" s="28">
        <v>44327.461805555555</v>
      </c>
      <c r="D15" s="1">
        <v>2.81</v>
      </c>
      <c r="E15" s="28">
        <v>44330.398611111108</v>
      </c>
      <c r="F15" s="15">
        <f t="shared" si="0"/>
        <v>92</v>
      </c>
      <c r="G15" s="15" t="str">
        <f t="shared" si="1"/>
        <v>Complete</v>
      </c>
      <c r="H15" s="1">
        <v>3220</v>
      </c>
      <c r="I15" s="1">
        <f t="shared" ref="I15:I51" si="6">J15*H15</f>
        <v>3220</v>
      </c>
      <c r="J15" s="1">
        <v>1</v>
      </c>
      <c r="K15" s="1">
        <f t="shared" si="3"/>
        <v>3220</v>
      </c>
      <c r="L15" s="1">
        <v>1</v>
      </c>
      <c r="M15" s="1">
        <f t="shared" si="4"/>
        <v>3220</v>
      </c>
      <c r="N15" s="17">
        <v>3596.8</v>
      </c>
      <c r="O15" s="1">
        <f t="shared" si="5"/>
        <v>3596.8</v>
      </c>
    </row>
    <row r="16" spans="1:19" x14ac:dyDescent="0.25">
      <c r="B16" s="1" t="s">
        <v>12</v>
      </c>
      <c r="C16" s="28">
        <v>44330.398611111108</v>
      </c>
      <c r="D16" s="1">
        <v>8.44</v>
      </c>
      <c r="E16" s="28">
        <v>44342.586805555555</v>
      </c>
      <c r="F16" s="15">
        <f t="shared" si="0"/>
        <v>89</v>
      </c>
      <c r="G16" s="15" t="str">
        <f t="shared" si="1"/>
        <v>Complete</v>
      </c>
      <c r="H16" s="1">
        <v>9660</v>
      </c>
      <c r="I16" s="1">
        <f t="shared" si="6"/>
        <v>9660</v>
      </c>
      <c r="J16" s="1">
        <v>1</v>
      </c>
      <c r="K16" s="1">
        <f t="shared" si="3"/>
        <v>9660</v>
      </c>
      <c r="L16" s="1">
        <v>1</v>
      </c>
      <c r="M16" s="1">
        <f t="shared" si="4"/>
        <v>9660</v>
      </c>
      <c r="N16" s="17">
        <v>10803.2</v>
      </c>
      <c r="O16" s="1">
        <f t="shared" si="5"/>
        <v>10803.2</v>
      </c>
    </row>
    <row r="17" spans="1:19" x14ac:dyDescent="0.25">
      <c r="B17" s="1" t="s">
        <v>13</v>
      </c>
      <c r="C17" s="28">
        <v>44327.461805555555</v>
      </c>
      <c r="D17" s="1">
        <v>10.06</v>
      </c>
      <c r="E17" s="28">
        <v>44341.481944444444</v>
      </c>
      <c r="F17" s="1">
        <f t="shared" si="0"/>
        <v>92</v>
      </c>
      <c r="G17" s="15" t="str">
        <f t="shared" si="1"/>
        <v>Complete</v>
      </c>
      <c r="H17" s="1">
        <v>6888</v>
      </c>
      <c r="I17" s="1">
        <f t="shared" si="6"/>
        <v>6888</v>
      </c>
      <c r="J17" s="1">
        <v>1</v>
      </c>
      <c r="K17" s="1">
        <f t="shared" si="3"/>
        <v>6888</v>
      </c>
      <c r="L17" s="1">
        <v>1</v>
      </c>
      <c r="M17" s="1">
        <f t="shared" si="4"/>
        <v>6888</v>
      </c>
      <c r="N17" s="17">
        <v>9878.92</v>
      </c>
      <c r="O17" s="1">
        <f t="shared" si="5"/>
        <v>9878.92</v>
      </c>
    </row>
    <row r="18" spans="1:19" x14ac:dyDescent="0.25">
      <c r="B18" s="18" t="s">
        <v>14</v>
      </c>
      <c r="C18" s="28">
        <v>44351.338194444441</v>
      </c>
      <c r="D18" s="18">
        <v>0</v>
      </c>
      <c r="E18" s="28">
        <v>44351.338194444441</v>
      </c>
      <c r="F18" s="20">
        <f t="shared" si="0"/>
        <v>74</v>
      </c>
      <c r="G18" s="20" t="str">
        <f t="shared" si="1"/>
        <v>Complete</v>
      </c>
      <c r="H18" s="18">
        <v>0</v>
      </c>
      <c r="I18" s="18">
        <f t="shared" si="6"/>
        <v>0</v>
      </c>
      <c r="J18" s="18">
        <v>1</v>
      </c>
      <c r="K18" s="18">
        <f t="shared" si="3"/>
        <v>0</v>
      </c>
      <c r="L18" s="18">
        <v>1</v>
      </c>
      <c r="M18" s="18">
        <f t="shared" si="4"/>
        <v>0</v>
      </c>
      <c r="N18" s="21">
        <v>5000</v>
      </c>
      <c r="O18" s="18">
        <f t="shared" si="5"/>
        <v>5000</v>
      </c>
    </row>
    <row r="19" spans="1:19" customFormat="1" x14ac:dyDescent="0.25">
      <c r="A19" s="1"/>
      <c r="B19" s="27" t="s">
        <v>15</v>
      </c>
      <c r="C19" s="28">
        <v>44351.338194444441</v>
      </c>
      <c r="D19" s="1">
        <v>6.25</v>
      </c>
      <c r="E19" s="28">
        <v>44361.421527777777</v>
      </c>
      <c r="F19" s="15">
        <f t="shared" si="0"/>
        <v>74</v>
      </c>
      <c r="G19" s="15" t="str">
        <f t="shared" si="1"/>
        <v>Complete</v>
      </c>
      <c r="H19" s="1">
        <v>3920</v>
      </c>
      <c r="I19" s="1">
        <f t="shared" si="6"/>
        <v>3920</v>
      </c>
      <c r="J19" s="1">
        <v>1</v>
      </c>
      <c r="K19" s="1">
        <f t="shared" si="3"/>
        <v>3920</v>
      </c>
      <c r="L19" s="1">
        <v>1</v>
      </c>
      <c r="M19" s="1">
        <f t="shared" si="4"/>
        <v>3920</v>
      </c>
      <c r="N19" s="1">
        <v>5775</v>
      </c>
      <c r="O19" s="1">
        <f t="shared" si="5"/>
        <v>5775</v>
      </c>
      <c r="P19" s="1"/>
      <c r="Q19" s="8"/>
      <c r="R19" s="1"/>
      <c r="S19" s="27"/>
    </row>
    <row r="20" spans="1:19" customFormat="1" x14ac:dyDescent="0.25">
      <c r="B20" s="1" t="s">
        <v>16</v>
      </c>
      <c r="C20" s="28">
        <v>44361.421527777777</v>
      </c>
      <c r="D20" s="1">
        <v>7.06</v>
      </c>
      <c r="E20" s="28">
        <v>44370.441666666666</v>
      </c>
      <c r="F20" s="15">
        <f t="shared" si="0"/>
        <v>68</v>
      </c>
      <c r="G20" s="15" t="str">
        <f t="shared" si="1"/>
        <v>Complete</v>
      </c>
      <c r="H20" s="1">
        <v>3920</v>
      </c>
      <c r="I20" s="1">
        <f t="shared" si="6"/>
        <v>3920</v>
      </c>
      <c r="J20" s="1">
        <v>1</v>
      </c>
      <c r="K20" s="1">
        <f t="shared" si="3"/>
        <v>3920</v>
      </c>
      <c r="L20" s="1">
        <v>1</v>
      </c>
      <c r="M20" s="1">
        <f t="shared" si="4"/>
        <v>3920</v>
      </c>
      <c r="N20" s="1">
        <v>6523.44</v>
      </c>
      <c r="O20" s="1">
        <f t="shared" si="5"/>
        <v>6523.44</v>
      </c>
    </row>
    <row r="21" spans="1:19" x14ac:dyDescent="0.25">
      <c r="B21" s="1" t="s">
        <v>17</v>
      </c>
      <c r="C21" s="28">
        <v>44351.338194444441</v>
      </c>
      <c r="D21" s="1">
        <v>24.88</v>
      </c>
      <c r="E21" s="28">
        <v>44385.673611111109</v>
      </c>
      <c r="F21" s="15">
        <f t="shared" si="0"/>
        <v>74</v>
      </c>
      <c r="G21" s="15" t="str">
        <f t="shared" si="1"/>
        <v>Complete</v>
      </c>
      <c r="H21" s="1">
        <v>11088</v>
      </c>
      <c r="I21" s="1">
        <f t="shared" si="6"/>
        <v>11088</v>
      </c>
      <c r="J21" s="1">
        <v>1</v>
      </c>
      <c r="K21" s="1">
        <f t="shared" si="3"/>
        <v>11088</v>
      </c>
      <c r="L21" s="1">
        <v>1</v>
      </c>
      <c r="M21" s="1">
        <f t="shared" si="4"/>
        <v>11088</v>
      </c>
      <c r="N21" s="1">
        <v>12440</v>
      </c>
      <c r="O21" s="1">
        <f t="shared" si="5"/>
        <v>12440</v>
      </c>
      <c r="Q21" s="8"/>
    </row>
    <row r="22" spans="1:19" x14ac:dyDescent="0.25">
      <c r="B22" s="1" t="s">
        <v>18</v>
      </c>
      <c r="C22" s="28">
        <v>44351.338194444441</v>
      </c>
      <c r="D22" s="1">
        <v>31.38</v>
      </c>
      <c r="E22" s="30">
        <v>44396.465277777781</v>
      </c>
      <c r="F22" s="15">
        <f t="shared" si="0"/>
        <v>74</v>
      </c>
      <c r="G22" s="15" t="str">
        <f t="shared" si="1"/>
        <v>Complete</v>
      </c>
      <c r="H22" s="1">
        <v>21952</v>
      </c>
      <c r="I22" s="1">
        <f t="shared" si="6"/>
        <v>21952</v>
      </c>
      <c r="J22" s="1">
        <v>1</v>
      </c>
      <c r="K22" s="1">
        <f t="shared" si="3"/>
        <v>21952</v>
      </c>
      <c r="L22" s="1">
        <v>1</v>
      </c>
      <c r="M22" s="1">
        <f t="shared" si="4"/>
        <v>21952</v>
      </c>
      <c r="N22" s="1">
        <v>24476.400000000001</v>
      </c>
      <c r="O22" s="1">
        <f t="shared" si="5"/>
        <v>24476.400000000001</v>
      </c>
      <c r="Q22" s="8"/>
    </row>
    <row r="23" spans="1:19" x14ac:dyDescent="0.25">
      <c r="B23" s="1" t="s">
        <v>19</v>
      </c>
      <c r="C23" s="28">
        <v>44351.338194444441</v>
      </c>
      <c r="D23" s="1">
        <v>10.130000000000001</v>
      </c>
      <c r="E23" s="28">
        <v>44365.381944444445</v>
      </c>
      <c r="F23" s="15">
        <f t="shared" si="0"/>
        <v>74</v>
      </c>
      <c r="G23" s="15" t="str">
        <f t="shared" si="1"/>
        <v>Complete</v>
      </c>
      <c r="H23" s="1">
        <v>6888</v>
      </c>
      <c r="I23" s="1">
        <f t="shared" si="6"/>
        <v>6888</v>
      </c>
      <c r="J23" s="1">
        <v>1</v>
      </c>
      <c r="K23" s="1">
        <f t="shared" si="3"/>
        <v>6888</v>
      </c>
      <c r="L23" s="1">
        <v>1</v>
      </c>
      <c r="M23" s="1">
        <f t="shared" si="4"/>
        <v>6888</v>
      </c>
      <c r="N23" s="1">
        <v>9947.66</v>
      </c>
      <c r="O23" s="1">
        <f t="shared" si="5"/>
        <v>9947.66</v>
      </c>
      <c r="Q23" s="8"/>
    </row>
    <row r="24" spans="1:19" x14ac:dyDescent="0.25">
      <c r="B24" s="18" t="s">
        <v>20</v>
      </c>
      <c r="C24" s="28">
        <v>44396.465277777781</v>
      </c>
      <c r="D24" s="18">
        <v>0</v>
      </c>
      <c r="E24" s="28">
        <v>44396.465277777781</v>
      </c>
      <c r="F24" s="20">
        <f t="shared" si="0"/>
        <v>43</v>
      </c>
      <c r="G24" s="20" t="str">
        <f t="shared" si="1"/>
        <v>Complete</v>
      </c>
      <c r="H24" s="18">
        <v>0</v>
      </c>
      <c r="I24" s="18">
        <f t="shared" si="6"/>
        <v>0</v>
      </c>
      <c r="J24" s="18">
        <v>1</v>
      </c>
      <c r="K24" s="18">
        <f t="shared" si="3"/>
        <v>0</v>
      </c>
      <c r="L24" s="18">
        <v>1</v>
      </c>
      <c r="M24" s="18">
        <f t="shared" si="4"/>
        <v>0</v>
      </c>
      <c r="N24" s="21">
        <v>0</v>
      </c>
      <c r="O24" s="18">
        <f t="shared" si="5"/>
        <v>0</v>
      </c>
    </row>
    <row r="25" spans="1:19" x14ac:dyDescent="0.25">
      <c r="B25" s="1" t="s">
        <v>55</v>
      </c>
      <c r="C25" s="28">
        <v>44391.338194444441</v>
      </c>
      <c r="D25" s="1">
        <v>3.25</v>
      </c>
      <c r="E25" s="28">
        <v>44396.421527777777</v>
      </c>
      <c r="F25" s="15">
        <f t="shared" si="0"/>
        <v>46</v>
      </c>
      <c r="G25" s="15" t="str">
        <f t="shared" si="1"/>
        <v>Complete</v>
      </c>
      <c r="H25" s="1">
        <v>1960</v>
      </c>
      <c r="I25" s="1">
        <f t="shared" si="6"/>
        <v>1960</v>
      </c>
      <c r="J25" s="1">
        <v>1</v>
      </c>
      <c r="K25" s="1">
        <f t="shared" si="3"/>
        <v>1960</v>
      </c>
      <c r="L25" s="1">
        <v>1</v>
      </c>
      <c r="M25" s="1">
        <f t="shared" si="4"/>
        <v>1960</v>
      </c>
      <c r="N25" s="1">
        <v>3003</v>
      </c>
      <c r="O25" s="1">
        <f t="shared" si="5"/>
        <v>3003</v>
      </c>
    </row>
    <row r="26" spans="1:19" x14ac:dyDescent="0.25">
      <c r="B26" s="1" t="s">
        <v>21</v>
      </c>
      <c r="C26" s="28">
        <v>44396.421527777777</v>
      </c>
      <c r="D26" s="1">
        <v>2.63</v>
      </c>
      <c r="E26" s="28">
        <v>44398.673611111109</v>
      </c>
      <c r="F26" s="15">
        <f t="shared" si="0"/>
        <v>43</v>
      </c>
      <c r="G26" s="15" t="str">
        <f t="shared" si="1"/>
        <v>Complete</v>
      </c>
      <c r="H26" s="1">
        <v>1568</v>
      </c>
      <c r="I26" s="1">
        <f t="shared" si="6"/>
        <v>1568</v>
      </c>
      <c r="J26" s="1">
        <v>1</v>
      </c>
      <c r="K26" s="1">
        <f t="shared" si="3"/>
        <v>1568</v>
      </c>
      <c r="L26" s="1">
        <v>1</v>
      </c>
      <c r="M26" s="1">
        <f t="shared" si="4"/>
        <v>1568</v>
      </c>
      <c r="N26" s="1">
        <v>2430.12</v>
      </c>
      <c r="O26" s="1">
        <f t="shared" si="5"/>
        <v>2430.12</v>
      </c>
    </row>
    <row r="27" spans="1:19" x14ac:dyDescent="0.25">
      <c r="B27" s="1" t="s">
        <v>22</v>
      </c>
      <c r="C27" s="28">
        <v>44398.673611111109</v>
      </c>
      <c r="D27" s="1">
        <v>2.88</v>
      </c>
      <c r="E27" s="28">
        <v>44403.633333333331</v>
      </c>
      <c r="F27" s="15">
        <f t="shared" si="0"/>
        <v>41</v>
      </c>
      <c r="G27" s="15" t="str">
        <f t="shared" si="1"/>
        <v>Complete</v>
      </c>
      <c r="H27" s="1">
        <v>2460</v>
      </c>
      <c r="I27" s="1">
        <f t="shared" si="6"/>
        <v>2460</v>
      </c>
      <c r="J27" s="1">
        <v>1</v>
      </c>
      <c r="K27" s="1">
        <f t="shared" si="3"/>
        <v>2460</v>
      </c>
      <c r="L27" s="1">
        <v>1</v>
      </c>
      <c r="M27" s="1">
        <f t="shared" si="4"/>
        <v>2460</v>
      </c>
      <c r="N27" s="1">
        <v>2828.16</v>
      </c>
      <c r="O27" s="1">
        <f t="shared" si="5"/>
        <v>2828.16</v>
      </c>
    </row>
    <row r="28" spans="1:19" x14ac:dyDescent="0.25">
      <c r="B28" s="1" t="s">
        <v>23</v>
      </c>
      <c r="C28" s="28">
        <v>44396.465277777781</v>
      </c>
      <c r="D28" s="1">
        <v>14.63</v>
      </c>
      <c r="E28" s="30">
        <v>44417.341666666667</v>
      </c>
      <c r="F28" s="15">
        <f t="shared" si="0"/>
        <v>43</v>
      </c>
      <c r="G28" s="15" t="str">
        <f t="shared" si="1"/>
        <v>Complete</v>
      </c>
      <c r="H28" s="1">
        <v>10192</v>
      </c>
      <c r="I28" s="1">
        <f t="shared" si="6"/>
        <v>10192</v>
      </c>
      <c r="J28" s="1">
        <v>1</v>
      </c>
      <c r="K28" s="1">
        <f t="shared" si="3"/>
        <v>10192</v>
      </c>
      <c r="L28" s="1">
        <v>1</v>
      </c>
      <c r="M28" s="1">
        <f t="shared" si="4"/>
        <v>10192</v>
      </c>
      <c r="N28" s="1">
        <v>11411.4</v>
      </c>
      <c r="O28" s="1">
        <f t="shared" si="5"/>
        <v>11411.4</v>
      </c>
      <c r="Q28" s="8"/>
    </row>
    <row r="29" spans="1:19" x14ac:dyDescent="0.25">
      <c r="B29" s="18" t="s">
        <v>24</v>
      </c>
      <c r="C29" s="28">
        <v>44417.341666666667</v>
      </c>
      <c r="D29" s="18">
        <v>0</v>
      </c>
      <c r="E29" s="28">
        <v>44417.341666666667</v>
      </c>
      <c r="F29" s="20">
        <f t="shared" si="0"/>
        <v>28</v>
      </c>
      <c r="G29" s="20" t="str">
        <f t="shared" si="1"/>
        <v>Complete</v>
      </c>
      <c r="H29" s="18">
        <v>0</v>
      </c>
      <c r="I29" s="18">
        <f t="shared" si="6"/>
        <v>0</v>
      </c>
      <c r="J29" s="18">
        <v>1</v>
      </c>
      <c r="K29" s="18">
        <f t="shared" si="3"/>
        <v>0</v>
      </c>
      <c r="L29" s="18">
        <v>1</v>
      </c>
      <c r="M29" s="18">
        <f t="shared" si="4"/>
        <v>0</v>
      </c>
      <c r="N29" s="21">
        <v>-50000</v>
      </c>
      <c r="O29" s="18">
        <f t="shared" si="5"/>
        <v>-50000</v>
      </c>
    </row>
    <row r="30" spans="1:19" x14ac:dyDescent="0.25">
      <c r="B30" s="1" t="s">
        <v>25</v>
      </c>
      <c r="C30" s="28">
        <v>44417.341666666667</v>
      </c>
      <c r="D30" s="1">
        <v>4.1900000000000004</v>
      </c>
      <c r="E30" s="28">
        <v>44421.404861111114</v>
      </c>
      <c r="F30" s="15">
        <f t="shared" si="0"/>
        <v>28</v>
      </c>
      <c r="G30" s="15" t="str">
        <f t="shared" si="1"/>
        <v>Complete</v>
      </c>
      <c r="H30" s="15">
        <v>3444</v>
      </c>
      <c r="I30" s="1">
        <f t="shared" si="6"/>
        <v>3444</v>
      </c>
      <c r="J30" s="1">
        <v>1</v>
      </c>
      <c r="K30" s="1">
        <f t="shared" si="3"/>
        <v>3444</v>
      </c>
      <c r="L30" s="1">
        <v>1</v>
      </c>
      <c r="M30" s="1">
        <f t="shared" si="4"/>
        <v>3444</v>
      </c>
      <c r="N30" s="1">
        <v>4114.58</v>
      </c>
      <c r="O30" s="1">
        <f t="shared" si="5"/>
        <v>4114.58</v>
      </c>
    </row>
    <row r="31" spans="1:19" x14ac:dyDescent="0.25">
      <c r="B31" s="1" t="s">
        <v>26</v>
      </c>
      <c r="C31" s="28">
        <v>44421.404861111114</v>
      </c>
      <c r="D31" s="1">
        <v>2.31</v>
      </c>
      <c r="E31" s="28">
        <v>44425.55</v>
      </c>
      <c r="F31" s="15">
        <f t="shared" si="0"/>
        <v>24</v>
      </c>
      <c r="G31" s="15" t="str">
        <f t="shared" si="1"/>
        <v>Complete</v>
      </c>
      <c r="H31" s="1">
        <v>1968</v>
      </c>
      <c r="I31" s="1">
        <f t="shared" si="6"/>
        <v>1968</v>
      </c>
      <c r="J31" s="1">
        <v>1</v>
      </c>
      <c r="K31" s="1">
        <f t="shared" si="3"/>
        <v>1968</v>
      </c>
      <c r="L31" s="1">
        <v>1</v>
      </c>
      <c r="M31" s="1">
        <f t="shared" si="4"/>
        <v>1968</v>
      </c>
      <c r="N31" s="1">
        <v>2268.42</v>
      </c>
      <c r="O31" s="1">
        <f t="shared" si="5"/>
        <v>2268.42</v>
      </c>
    </row>
    <row r="32" spans="1:19" x14ac:dyDescent="0.25">
      <c r="B32" s="1" t="s">
        <v>27</v>
      </c>
      <c r="C32" s="28">
        <v>44425.55</v>
      </c>
      <c r="D32" s="1">
        <v>6</v>
      </c>
      <c r="E32" s="28">
        <v>44433.55</v>
      </c>
      <c r="F32" s="15">
        <f t="shared" si="0"/>
        <v>22</v>
      </c>
      <c r="G32" s="15" t="str">
        <f t="shared" si="1"/>
        <v>Complete</v>
      </c>
      <c r="H32" s="1">
        <v>4920</v>
      </c>
      <c r="I32" s="1">
        <f t="shared" si="6"/>
        <v>4920</v>
      </c>
      <c r="J32" s="1">
        <v>1</v>
      </c>
      <c r="K32" s="1">
        <f t="shared" si="3"/>
        <v>4920</v>
      </c>
      <c r="L32" s="1">
        <v>1</v>
      </c>
      <c r="M32" s="1">
        <f t="shared" si="4"/>
        <v>4920</v>
      </c>
      <c r="N32" s="1">
        <v>5892</v>
      </c>
      <c r="O32" s="1">
        <f t="shared" si="5"/>
        <v>5892</v>
      </c>
      <c r="Q32" s="8"/>
    </row>
    <row r="33" spans="2:19" x14ac:dyDescent="0.25">
      <c r="B33" s="1" t="s">
        <v>28</v>
      </c>
      <c r="C33" s="28">
        <v>44417.341666666667</v>
      </c>
      <c r="D33" s="1">
        <v>17</v>
      </c>
      <c r="E33" s="30">
        <v>44440.341666666667</v>
      </c>
      <c r="F33" s="15">
        <f t="shared" si="0"/>
        <v>28</v>
      </c>
      <c r="G33" s="15" t="str">
        <f t="shared" si="1"/>
        <v>Complete</v>
      </c>
      <c r="H33" s="1">
        <v>11760</v>
      </c>
      <c r="I33" s="1">
        <f t="shared" si="6"/>
        <v>11760</v>
      </c>
      <c r="J33" s="1">
        <v>1</v>
      </c>
      <c r="K33" s="1">
        <f t="shared" si="3"/>
        <v>11760</v>
      </c>
      <c r="L33" s="1">
        <v>1</v>
      </c>
      <c r="M33" s="1">
        <f t="shared" si="4"/>
        <v>11760</v>
      </c>
      <c r="N33" s="1">
        <v>13260</v>
      </c>
      <c r="O33" s="1">
        <f t="shared" si="5"/>
        <v>13260</v>
      </c>
      <c r="Q33" s="8"/>
    </row>
    <row r="34" spans="2:19" x14ac:dyDescent="0.25">
      <c r="B34" s="18" t="s">
        <v>29</v>
      </c>
      <c r="C34" s="28">
        <v>44440.341666666667</v>
      </c>
      <c r="D34" s="18">
        <v>0</v>
      </c>
      <c r="E34" s="28">
        <v>44440.341666666667</v>
      </c>
      <c r="F34" s="20">
        <f t="shared" si="0"/>
        <v>11</v>
      </c>
      <c r="G34" s="20" t="str">
        <f t="shared" si="1"/>
        <v>Complete</v>
      </c>
      <c r="H34" s="18">
        <v>0</v>
      </c>
      <c r="I34" s="18">
        <f t="shared" si="6"/>
        <v>0</v>
      </c>
      <c r="J34" s="18">
        <v>1</v>
      </c>
      <c r="K34" s="18">
        <f t="shared" si="3"/>
        <v>0</v>
      </c>
      <c r="L34" s="18">
        <v>1</v>
      </c>
      <c r="M34" s="18">
        <f t="shared" si="4"/>
        <v>0</v>
      </c>
      <c r="N34" s="21">
        <v>15000</v>
      </c>
      <c r="O34" s="18">
        <f t="shared" si="5"/>
        <v>15000</v>
      </c>
    </row>
    <row r="35" spans="2:19" x14ac:dyDescent="0.25">
      <c r="B35" s="1" t="s">
        <v>57</v>
      </c>
      <c r="C35" s="28">
        <v>44440.341666666667</v>
      </c>
      <c r="D35" s="1">
        <v>4.5</v>
      </c>
      <c r="E35" s="28">
        <v>44446.55</v>
      </c>
      <c r="F35" s="1">
        <f t="shared" si="0"/>
        <v>11</v>
      </c>
      <c r="G35" s="15" t="str">
        <f t="shared" si="1"/>
        <v>Complete</v>
      </c>
      <c r="H35" s="1">
        <v>2800</v>
      </c>
      <c r="I35" s="1">
        <f t="shared" si="6"/>
        <v>2800</v>
      </c>
      <c r="J35" s="1">
        <v>1</v>
      </c>
      <c r="K35" s="1">
        <f t="shared" si="3"/>
        <v>2800</v>
      </c>
      <c r="L35" s="1">
        <v>1</v>
      </c>
      <c r="M35" s="1">
        <f t="shared" si="4"/>
        <v>2800</v>
      </c>
      <c r="N35" s="1">
        <v>3528</v>
      </c>
      <c r="O35" s="1">
        <f t="shared" si="5"/>
        <v>3528</v>
      </c>
    </row>
    <row r="36" spans="2:19" x14ac:dyDescent="0.25">
      <c r="B36" s="1" t="s">
        <v>58</v>
      </c>
      <c r="C36" s="28">
        <v>44446.55</v>
      </c>
      <c r="D36" s="1">
        <v>3.88</v>
      </c>
      <c r="E36" s="28">
        <v>44452.376388888886</v>
      </c>
      <c r="F36" s="1">
        <f t="shared" si="0"/>
        <v>7</v>
      </c>
      <c r="G36" s="15" t="str">
        <f t="shared" si="1"/>
        <v>Complete</v>
      </c>
      <c r="H36" s="1">
        <v>2400</v>
      </c>
      <c r="I36" s="1">
        <f t="shared" si="6"/>
        <v>2400</v>
      </c>
      <c r="J36" s="1">
        <v>1</v>
      </c>
      <c r="K36" s="1">
        <f t="shared" si="3"/>
        <v>2400</v>
      </c>
      <c r="L36" s="1">
        <v>1</v>
      </c>
      <c r="M36" s="1">
        <f t="shared" si="4"/>
        <v>2400</v>
      </c>
      <c r="N36" s="1">
        <v>3041.92</v>
      </c>
      <c r="O36" s="1">
        <f t="shared" si="5"/>
        <v>3041.92</v>
      </c>
      <c r="Q36" s="8"/>
    </row>
    <row r="37" spans="2:19" x14ac:dyDescent="0.25">
      <c r="B37" s="1" t="s">
        <v>59</v>
      </c>
      <c r="C37" s="28">
        <v>44440.341666666667</v>
      </c>
      <c r="D37" s="1">
        <v>11.25</v>
      </c>
      <c r="E37" s="28">
        <v>44455.425000000003</v>
      </c>
      <c r="F37" s="1">
        <f t="shared" si="0"/>
        <v>11</v>
      </c>
      <c r="G37" s="15" t="str">
        <f t="shared" si="1"/>
        <v>Busy</v>
      </c>
      <c r="H37" s="1">
        <v>8856</v>
      </c>
      <c r="I37" s="1">
        <f t="shared" si="6"/>
        <v>8856</v>
      </c>
      <c r="J37" s="1">
        <v>1</v>
      </c>
      <c r="K37" s="1">
        <f t="shared" si="3"/>
        <v>8856</v>
      </c>
      <c r="L37" s="1">
        <v>1</v>
      </c>
      <c r="M37" s="1">
        <f t="shared" si="4"/>
        <v>8856</v>
      </c>
      <c r="N37" s="1">
        <v>11047.5</v>
      </c>
      <c r="O37" s="1">
        <f t="shared" si="5"/>
        <v>11047.5</v>
      </c>
    </row>
    <row r="38" spans="2:19" x14ac:dyDescent="0.25">
      <c r="B38" s="1" t="s">
        <v>60</v>
      </c>
      <c r="C38" s="28">
        <v>44440.341666666667</v>
      </c>
      <c r="D38" s="1">
        <v>14.88</v>
      </c>
      <c r="E38" s="29">
        <v>44460.676388888889</v>
      </c>
      <c r="F38" s="1">
        <f t="shared" si="0"/>
        <v>11</v>
      </c>
      <c r="G38" s="15" t="str">
        <f t="shared" si="1"/>
        <v>Busy</v>
      </c>
      <c r="H38" s="1">
        <v>6000</v>
      </c>
      <c r="I38" s="1">
        <f t="shared" si="6"/>
        <v>6000</v>
      </c>
      <c r="J38" s="1">
        <v>1</v>
      </c>
      <c r="K38" s="1">
        <f t="shared" si="3"/>
        <v>6000</v>
      </c>
      <c r="L38" s="1">
        <v>0.74</v>
      </c>
      <c r="M38" s="1">
        <f t="shared" si="4"/>
        <v>4440</v>
      </c>
      <c r="N38" s="1">
        <v>8928</v>
      </c>
      <c r="O38" s="1">
        <f t="shared" si="5"/>
        <v>6606.72</v>
      </c>
    </row>
    <row r="39" spans="2:19" x14ac:dyDescent="0.25">
      <c r="B39" s="1" t="s">
        <v>61</v>
      </c>
      <c r="C39" s="28">
        <v>44440.341666666667</v>
      </c>
      <c r="D39" s="1">
        <v>10.25</v>
      </c>
      <c r="E39" s="28">
        <v>44454.425000000003</v>
      </c>
      <c r="F39" s="1">
        <f t="shared" si="0"/>
        <v>11</v>
      </c>
      <c r="G39" s="15" t="str">
        <f t="shared" si="1"/>
        <v>Complete</v>
      </c>
      <c r="H39" s="1">
        <v>7056</v>
      </c>
      <c r="I39" s="1">
        <f t="shared" si="6"/>
        <v>7056</v>
      </c>
      <c r="J39" s="1">
        <v>1</v>
      </c>
      <c r="K39" s="1">
        <f t="shared" si="3"/>
        <v>7056</v>
      </c>
      <c r="L39" s="1">
        <v>1</v>
      </c>
      <c r="M39" s="1">
        <f t="shared" si="4"/>
        <v>7056</v>
      </c>
      <c r="N39" s="1">
        <v>7995</v>
      </c>
      <c r="O39" s="1">
        <f t="shared" si="5"/>
        <v>7995</v>
      </c>
    </row>
    <row r="40" spans="2:19" x14ac:dyDescent="0.25">
      <c r="B40" s="18" t="s">
        <v>62</v>
      </c>
      <c r="C40" s="30">
        <v>44460.676388888889</v>
      </c>
      <c r="D40" s="18">
        <v>0</v>
      </c>
      <c r="E40" s="30">
        <v>44460.676388888889</v>
      </c>
      <c r="F40" s="20">
        <f t="shared" si="0"/>
        <v>-5</v>
      </c>
      <c r="G40" s="20" t="str">
        <f t="shared" si="1"/>
        <v>Busy</v>
      </c>
      <c r="H40" s="18">
        <v>0</v>
      </c>
      <c r="I40" s="18">
        <f t="shared" si="6"/>
        <v>0</v>
      </c>
      <c r="J40" s="18">
        <v>1</v>
      </c>
      <c r="K40" s="18">
        <f t="shared" si="3"/>
        <v>0</v>
      </c>
      <c r="L40" s="18">
        <v>0</v>
      </c>
      <c r="M40" s="18">
        <f t="shared" si="4"/>
        <v>0</v>
      </c>
      <c r="N40" s="21">
        <v>0</v>
      </c>
      <c r="O40" s="18">
        <f t="shared" si="5"/>
        <v>0</v>
      </c>
    </row>
    <row r="41" spans="2:19" x14ac:dyDescent="0.25">
      <c r="B41" s="1" t="s">
        <v>66</v>
      </c>
      <c r="C41" s="28">
        <v>44460.676388888889</v>
      </c>
      <c r="D41" s="1">
        <v>7.5</v>
      </c>
      <c r="E41" s="28">
        <v>44470.468055555553</v>
      </c>
      <c r="F41" s="20">
        <f t="shared" si="0"/>
        <v>-5</v>
      </c>
      <c r="G41" s="3" t="str">
        <f t="shared" si="1"/>
        <v>Busy</v>
      </c>
      <c r="H41" s="1">
        <v>3000</v>
      </c>
      <c r="I41" s="1">
        <f t="shared" si="6"/>
        <v>3000</v>
      </c>
      <c r="J41" s="1">
        <v>1</v>
      </c>
      <c r="K41" s="1">
        <f t="shared" si="3"/>
        <v>3000</v>
      </c>
      <c r="L41" s="1">
        <v>0</v>
      </c>
      <c r="M41" s="1">
        <f t="shared" si="4"/>
        <v>0</v>
      </c>
      <c r="N41" s="1">
        <v>4500</v>
      </c>
      <c r="O41" s="1">
        <f t="shared" si="5"/>
        <v>0</v>
      </c>
    </row>
    <row r="42" spans="2:19" x14ac:dyDescent="0.25">
      <c r="B42" s="1" t="s">
        <v>67</v>
      </c>
      <c r="C42" s="28">
        <v>44470.468055555553</v>
      </c>
      <c r="D42" s="1">
        <v>17.13</v>
      </c>
      <c r="E42" s="30">
        <v>44495.553472222222</v>
      </c>
      <c r="F42" s="20">
        <f t="shared" si="0"/>
        <v>-13</v>
      </c>
      <c r="G42" s="3" t="str">
        <f t="shared" si="1"/>
        <v>Busy</v>
      </c>
      <c r="H42" s="1">
        <v>6608</v>
      </c>
      <c r="I42" s="1">
        <f t="shared" si="6"/>
        <v>6608</v>
      </c>
      <c r="J42" s="1">
        <v>1</v>
      </c>
      <c r="K42" s="1">
        <f t="shared" si="3"/>
        <v>6608</v>
      </c>
      <c r="L42" s="1">
        <v>0</v>
      </c>
      <c r="M42" s="1">
        <f t="shared" si="4"/>
        <v>0</v>
      </c>
      <c r="N42" s="1">
        <v>9250</v>
      </c>
      <c r="O42" s="1">
        <f t="shared" si="5"/>
        <v>0</v>
      </c>
    </row>
    <row r="43" spans="2:19" x14ac:dyDescent="0.25">
      <c r="B43" s="1" t="s">
        <v>69</v>
      </c>
      <c r="C43" s="28">
        <v>44460.676388888889</v>
      </c>
      <c r="D43" s="1">
        <v>10.25</v>
      </c>
      <c r="E43" s="28">
        <v>44475.384722222225</v>
      </c>
      <c r="F43" s="20">
        <f t="shared" si="0"/>
        <v>-5</v>
      </c>
      <c r="G43" s="3" t="str">
        <f t="shared" si="1"/>
        <v>Busy</v>
      </c>
      <c r="H43" s="1">
        <v>3520</v>
      </c>
      <c r="I43" s="1">
        <f t="shared" si="6"/>
        <v>3520</v>
      </c>
      <c r="J43" s="1">
        <v>1</v>
      </c>
      <c r="K43" s="1">
        <f t="shared" si="3"/>
        <v>3520</v>
      </c>
      <c r="L43" s="1">
        <v>0</v>
      </c>
      <c r="M43" s="1">
        <f t="shared" si="4"/>
        <v>0</v>
      </c>
      <c r="N43" s="1">
        <v>4530.5</v>
      </c>
      <c r="O43" s="1">
        <f t="shared" si="5"/>
        <v>0</v>
      </c>
    </row>
    <row r="44" spans="2:19" x14ac:dyDescent="0.25">
      <c r="B44" s="1" t="s">
        <v>70</v>
      </c>
      <c r="C44" s="28">
        <v>44460.676388888889</v>
      </c>
      <c r="D44" s="1">
        <v>12.5</v>
      </c>
      <c r="E44" s="28">
        <v>44477.468055555553</v>
      </c>
      <c r="F44" s="20">
        <f t="shared" si="0"/>
        <v>-5</v>
      </c>
      <c r="G44" s="3" t="str">
        <f t="shared" si="1"/>
        <v>Busy</v>
      </c>
      <c r="H44" s="1">
        <v>8624</v>
      </c>
      <c r="I44" s="1">
        <f t="shared" si="6"/>
        <v>8624</v>
      </c>
      <c r="J44" s="1">
        <v>1</v>
      </c>
      <c r="K44" s="1">
        <f t="shared" si="3"/>
        <v>8624</v>
      </c>
      <c r="L44" s="1">
        <v>0</v>
      </c>
      <c r="M44" s="1">
        <f t="shared" si="4"/>
        <v>0</v>
      </c>
      <c r="N44" s="1">
        <v>9750</v>
      </c>
      <c r="O44" s="1">
        <f t="shared" si="5"/>
        <v>0</v>
      </c>
    </row>
    <row r="45" spans="2:19" x14ac:dyDescent="0.25">
      <c r="B45" s="18" t="s">
        <v>71</v>
      </c>
      <c r="C45" s="30">
        <v>44460.676388888889</v>
      </c>
      <c r="D45" s="18">
        <v>0</v>
      </c>
      <c r="E45" s="30">
        <v>44460.676388888889</v>
      </c>
      <c r="F45" s="20">
        <f t="shared" ref="F45:F51" si="7">NETWORKDAYS(C45,$D$3)</f>
        <v>-5</v>
      </c>
      <c r="G45" s="20" t="str">
        <f t="shared" ref="G45:G51" si="8">IF(F45&gt;D45,"Complete","Busy")</f>
        <v>Busy</v>
      </c>
      <c r="H45" s="18">
        <v>0</v>
      </c>
      <c r="I45" s="18">
        <f t="shared" ref="I45" si="9">J45*H45</f>
        <v>0</v>
      </c>
      <c r="J45" s="18">
        <v>1</v>
      </c>
      <c r="K45" s="18">
        <f t="shared" ref="K45" si="10">I45*J45</f>
        <v>0</v>
      </c>
      <c r="L45" s="18">
        <v>0</v>
      </c>
      <c r="M45" s="18">
        <f t="shared" ref="M45:M51" si="11">I45*L45</f>
        <v>0</v>
      </c>
      <c r="N45" s="21">
        <v>35000</v>
      </c>
      <c r="O45" s="18">
        <f t="shared" ref="O45:O51" si="12">N45*L45</f>
        <v>0</v>
      </c>
    </row>
    <row r="46" spans="2:19" x14ac:dyDescent="0.25">
      <c r="B46" s="1" t="s">
        <v>72</v>
      </c>
      <c r="C46" s="28">
        <v>44495.553472222222</v>
      </c>
      <c r="D46" s="1">
        <v>10.130000000000001</v>
      </c>
      <c r="E46" s="28">
        <v>44509.59652777778</v>
      </c>
      <c r="F46" s="20">
        <f t="shared" si="7"/>
        <v>-30</v>
      </c>
      <c r="G46" s="1" t="str">
        <f t="shared" si="8"/>
        <v>Busy</v>
      </c>
      <c r="H46" s="1">
        <v>4352</v>
      </c>
      <c r="I46" s="1">
        <f t="shared" si="6"/>
        <v>544</v>
      </c>
      <c r="J46" s="1">
        <f>ROUND(R46/S46,4)</f>
        <v>0.125</v>
      </c>
      <c r="K46" s="1">
        <f t="shared" si="3"/>
        <v>68</v>
      </c>
      <c r="L46" s="1">
        <v>0</v>
      </c>
      <c r="M46" s="1">
        <f t="shared" si="11"/>
        <v>0</v>
      </c>
      <c r="N46" s="1">
        <v>6078</v>
      </c>
      <c r="O46" s="1">
        <f t="shared" si="12"/>
        <v>0</v>
      </c>
      <c r="Q46" s="8">
        <v>44454</v>
      </c>
      <c r="R46" s="1">
        <f>NETWORKDAYS(Q46,$D$3)</f>
        <v>1</v>
      </c>
      <c r="S46" s="1">
        <v>8</v>
      </c>
    </row>
    <row r="47" spans="2:19" x14ac:dyDescent="0.25">
      <c r="B47" s="1" t="s">
        <v>73</v>
      </c>
      <c r="C47" s="28">
        <v>44512.428472222222</v>
      </c>
      <c r="D47" s="1">
        <v>3.06</v>
      </c>
      <c r="E47" s="28">
        <v>44516.668055555558</v>
      </c>
      <c r="F47" s="20">
        <f t="shared" si="7"/>
        <v>-43</v>
      </c>
      <c r="G47" s="1" t="str">
        <f t="shared" si="8"/>
        <v>Busy</v>
      </c>
      <c r="H47" s="1">
        <v>2200</v>
      </c>
      <c r="I47" s="1">
        <f t="shared" si="6"/>
        <v>440</v>
      </c>
      <c r="J47" s="1">
        <f>ROUND(R47/S47,4)</f>
        <v>0.2</v>
      </c>
      <c r="K47" s="1">
        <f t="shared" si="3"/>
        <v>88</v>
      </c>
      <c r="L47" s="1">
        <v>0</v>
      </c>
      <c r="M47" s="1">
        <f t="shared" si="11"/>
        <v>0</v>
      </c>
      <c r="N47" s="1">
        <v>5635.52</v>
      </c>
      <c r="O47" s="1">
        <f t="shared" si="12"/>
        <v>0</v>
      </c>
      <c r="Q47" s="8">
        <v>44454</v>
      </c>
      <c r="R47" s="1">
        <f>NETWORKDAYS(Q47,$D$3)</f>
        <v>1</v>
      </c>
      <c r="S47" s="1">
        <v>5</v>
      </c>
    </row>
    <row r="48" spans="2:19" x14ac:dyDescent="0.25">
      <c r="B48" s="1" t="s">
        <v>68</v>
      </c>
      <c r="C48" s="28">
        <v>44495.553472222222</v>
      </c>
      <c r="D48" s="1">
        <v>12.75</v>
      </c>
      <c r="E48" s="28">
        <v>44512.428472222222</v>
      </c>
      <c r="F48" s="20">
        <f t="shared" si="7"/>
        <v>-30</v>
      </c>
      <c r="G48" s="1" t="str">
        <f t="shared" si="8"/>
        <v>Busy</v>
      </c>
      <c r="H48" s="1">
        <v>6000</v>
      </c>
      <c r="I48" s="1">
        <f t="shared" si="6"/>
        <v>600</v>
      </c>
      <c r="J48" s="1">
        <f>ROUND(R48/S48,4)</f>
        <v>0.1</v>
      </c>
      <c r="K48" s="1">
        <f t="shared" si="3"/>
        <v>60</v>
      </c>
      <c r="L48" s="1">
        <v>0</v>
      </c>
      <c r="M48" s="1">
        <f t="shared" si="11"/>
        <v>0</v>
      </c>
      <c r="N48" s="1">
        <v>5635.5</v>
      </c>
      <c r="O48" s="1">
        <f t="shared" si="12"/>
        <v>0</v>
      </c>
      <c r="Q48" s="8">
        <v>44454</v>
      </c>
      <c r="R48" s="1">
        <f>NETWORKDAYS(Q48,$D$3)</f>
        <v>1</v>
      </c>
      <c r="S48" s="1">
        <v>10</v>
      </c>
    </row>
    <row r="49" spans="2:19" x14ac:dyDescent="0.25">
      <c r="B49" s="1" t="s">
        <v>74</v>
      </c>
      <c r="C49" s="28">
        <v>44495.553472222222</v>
      </c>
      <c r="D49" s="1">
        <v>17.63</v>
      </c>
      <c r="E49" s="28">
        <v>44519.388194444444</v>
      </c>
      <c r="F49" s="20">
        <f t="shared" si="7"/>
        <v>-30</v>
      </c>
      <c r="G49" s="1" t="str">
        <f t="shared" si="8"/>
        <v>Busy</v>
      </c>
      <c r="H49" s="1">
        <v>6000</v>
      </c>
      <c r="I49" s="1">
        <f t="shared" si="6"/>
        <v>400.2</v>
      </c>
      <c r="J49" s="1">
        <f>ROUND(R49/S49,4)</f>
        <v>6.6699999999999995E-2</v>
      </c>
      <c r="K49" s="1">
        <f t="shared" si="3"/>
        <v>26.693339999999999</v>
      </c>
      <c r="L49" s="1">
        <v>0</v>
      </c>
      <c r="M49" s="1">
        <f t="shared" si="11"/>
        <v>0</v>
      </c>
      <c r="N49" s="1">
        <v>7811.1</v>
      </c>
      <c r="O49" s="1">
        <f t="shared" si="12"/>
        <v>0</v>
      </c>
      <c r="Q49" s="8">
        <v>44454</v>
      </c>
      <c r="R49" s="1">
        <f>NETWORKDAYS(Q49,$D$3)</f>
        <v>1</v>
      </c>
      <c r="S49" s="1">
        <v>15</v>
      </c>
    </row>
    <row r="50" spans="2:19" x14ac:dyDescent="0.25">
      <c r="B50" s="1" t="s">
        <v>75</v>
      </c>
      <c r="C50" s="28">
        <v>44501.333333333336</v>
      </c>
      <c r="D50" s="1">
        <v>3.25</v>
      </c>
      <c r="E50" s="28">
        <v>44504.416666666664</v>
      </c>
      <c r="F50" s="20">
        <f t="shared" si="7"/>
        <v>-34</v>
      </c>
      <c r="G50" s="1" t="str">
        <f t="shared" si="8"/>
        <v>Busy</v>
      </c>
      <c r="H50" s="1">
        <v>2352</v>
      </c>
      <c r="I50" s="1">
        <f t="shared" si="6"/>
        <v>0</v>
      </c>
      <c r="J50" s="1">
        <v>0</v>
      </c>
      <c r="K50" s="1">
        <f t="shared" si="3"/>
        <v>0</v>
      </c>
      <c r="L50" s="1">
        <v>0</v>
      </c>
      <c r="M50" s="1">
        <f t="shared" si="11"/>
        <v>0</v>
      </c>
      <c r="N50" s="1">
        <v>2535</v>
      </c>
      <c r="O50" s="1">
        <f t="shared" si="12"/>
        <v>0</v>
      </c>
      <c r="Q50" s="8"/>
    </row>
    <row r="51" spans="2:19" x14ac:dyDescent="0.25">
      <c r="B51" s="1" t="s">
        <v>76</v>
      </c>
      <c r="C51" s="28">
        <v>44495.553472222222</v>
      </c>
      <c r="D51" s="1">
        <v>3.38</v>
      </c>
      <c r="E51" s="28">
        <v>44498.679861111108</v>
      </c>
      <c r="F51" s="20">
        <f t="shared" si="7"/>
        <v>-30</v>
      </c>
      <c r="G51" s="1" t="str">
        <f t="shared" si="8"/>
        <v>Busy</v>
      </c>
      <c r="H51" s="1">
        <v>2352</v>
      </c>
      <c r="I51" s="1">
        <f t="shared" si="6"/>
        <v>783.92160000000001</v>
      </c>
      <c r="J51" s="1">
        <f>ROUND(R51/S51,4)</f>
        <v>0.33329999999999999</v>
      </c>
      <c r="K51" s="1">
        <f t="shared" si="3"/>
        <v>261.28106928</v>
      </c>
      <c r="L51" s="1">
        <v>0</v>
      </c>
      <c r="M51" s="1">
        <f t="shared" si="11"/>
        <v>0</v>
      </c>
      <c r="N51" s="1">
        <v>2636.4</v>
      </c>
      <c r="O51" s="1">
        <f t="shared" si="12"/>
        <v>0</v>
      </c>
      <c r="Q51" s="8">
        <v>44454</v>
      </c>
      <c r="R51" s="1">
        <f>NETWORKDAYS(Q51,$D$3)</f>
        <v>1</v>
      </c>
      <c r="S51" s="1">
        <v>3</v>
      </c>
    </row>
    <row r="52" spans="2:19" x14ac:dyDescent="0.25">
      <c r="B52" s="18" t="s">
        <v>77</v>
      </c>
      <c r="C52" s="28">
        <v>44519.388194444444</v>
      </c>
      <c r="D52" s="18">
        <v>0</v>
      </c>
      <c r="E52" s="28">
        <v>44519.388194444444</v>
      </c>
      <c r="F52" s="20">
        <f t="shared" ref="F52" si="13">NETWORKDAYS(C52,$D$3)</f>
        <v>-48</v>
      </c>
      <c r="G52" s="20" t="str">
        <f t="shared" ref="G52" si="14">IF(F52&gt;D52,"Complete","Busy")</f>
        <v>Busy</v>
      </c>
      <c r="H52" s="18">
        <v>0</v>
      </c>
      <c r="I52" s="18">
        <f t="shared" ref="I52" si="15">J52*H52</f>
        <v>0</v>
      </c>
      <c r="J52" s="18">
        <v>0</v>
      </c>
      <c r="K52" s="18">
        <f t="shared" ref="K52" si="16">I52*J52</f>
        <v>0</v>
      </c>
      <c r="L52" s="18">
        <v>0</v>
      </c>
      <c r="M52" s="18">
        <f t="shared" ref="M52" si="17">I52*L52</f>
        <v>0</v>
      </c>
      <c r="N52" s="21">
        <v>0</v>
      </c>
      <c r="O52" s="18">
        <f t="shared" ref="O52" si="18">N52*L52</f>
        <v>0</v>
      </c>
    </row>
    <row r="54" spans="2:19" x14ac:dyDescent="0.25">
      <c r="B54" s="22" t="s">
        <v>48</v>
      </c>
      <c r="C54" s="22"/>
      <c r="D54" s="22"/>
      <c r="E54" s="23"/>
      <c r="F54" s="23"/>
      <c r="G54" s="23"/>
      <c r="H54" s="22"/>
      <c r="I54" s="22">
        <f>SUM(I7:I52)</f>
        <v>213560.12160000001</v>
      </c>
      <c r="J54" s="22"/>
      <c r="K54" s="22">
        <f>SUM(K7:K52)</f>
        <v>211295.97440928</v>
      </c>
      <c r="L54" s="22"/>
      <c r="M54" s="22">
        <f>SUM(M7:M52)</f>
        <v>187480</v>
      </c>
      <c r="N54" s="22"/>
      <c r="O54" s="22">
        <f>SUM(O7:O52)</f>
        <v>202986.28000000003</v>
      </c>
    </row>
    <row r="56" spans="2:19" x14ac:dyDescent="0.25">
      <c r="B56" s="10" t="s">
        <v>49</v>
      </c>
      <c r="C56" s="1">
        <f>ROUND(M54/O54,4)</f>
        <v>0.92359999999999998</v>
      </c>
    </row>
    <row r="57" spans="2:19" x14ac:dyDescent="0.25">
      <c r="B57" s="10" t="s">
        <v>50</v>
      </c>
      <c r="C57" s="1">
        <f>ROUND(M54/K54,4)</f>
        <v>0.88729999999999998</v>
      </c>
    </row>
    <row r="58" spans="2:19" x14ac:dyDescent="0.25">
      <c r="B58" s="10" t="s">
        <v>51</v>
      </c>
      <c r="C58" s="1">
        <f>ROUND((I54-M54)/C56,4)</f>
        <v>28237.463800000001</v>
      </c>
    </row>
    <row r="59" spans="2:19" x14ac:dyDescent="0.25">
      <c r="B59" s="10" t="s">
        <v>52</v>
      </c>
      <c r="C59" s="1">
        <f>O54+C58</f>
        <v>231223.74380000003</v>
      </c>
    </row>
  </sheetData>
  <conditionalFormatting sqref="F54:G1048576 F5:G5 F1:G1">
    <cfRule type="top10" dxfId="182" priority="32" rank="1"/>
  </conditionalFormatting>
  <conditionalFormatting sqref="F1 F6 F53:F1048576">
    <cfRule type="cellIs" dxfId="181" priority="31" operator="lessThan">
      <formula>0</formula>
    </cfRule>
  </conditionalFormatting>
  <conditionalFormatting sqref="F7:F16">
    <cfRule type="cellIs" dxfId="180" priority="30" operator="lessThan">
      <formula>0</formula>
    </cfRule>
  </conditionalFormatting>
  <conditionalFormatting sqref="F18">
    <cfRule type="cellIs" dxfId="179" priority="29" operator="lessThan">
      <formula>0</formula>
    </cfRule>
  </conditionalFormatting>
  <conditionalFormatting sqref="F24">
    <cfRule type="cellIs" dxfId="178" priority="28" operator="lessThan">
      <formula>0</formula>
    </cfRule>
  </conditionalFormatting>
  <conditionalFormatting sqref="G41:G44 F53:G53">
    <cfRule type="top10" dxfId="177" priority="33" rank="1"/>
  </conditionalFormatting>
  <conditionalFormatting sqref="F25">
    <cfRule type="cellIs" dxfId="176" priority="27" operator="lessThan">
      <formula>0</formula>
    </cfRule>
  </conditionalFormatting>
  <conditionalFormatting sqref="F26">
    <cfRule type="cellIs" dxfId="175" priority="26" operator="lessThan">
      <formula>0</formula>
    </cfRule>
  </conditionalFormatting>
  <conditionalFormatting sqref="F27">
    <cfRule type="cellIs" dxfId="174" priority="25" operator="lessThan">
      <formula>0</formula>
    </cfRule>
  </conditionalFormatting>
  <conditionalFormatting sqref="F28">
    <cfRule type="cellIs" dxfId="173" priority="24" operator="lessThan">
      <formula>0</formula>
    </cfRule>
  </conditionalFormatting>
  <conditionalFormatting sqref="F19:F23">
    <cfRule type="cellIs" dxfId="172" priority="23" operator="lessThan">
      <formula>0</formula>
    </cfRule>
  </conditionalFormatting>
  <conditionalFormatting sqref="F29">
    <cfRule type="cellIs" dxfId="171" priority="22" operator="lessThan">
      <formula>0</formula>
    </cfRule>
  </conditionalFormatting>
  <conditionalFormatting sqref="F30">
    <cfRule type="cellIs" dxfId="170" priority="21" operator="lessThan">
      <formula>0</formula>
    </cfRule>
  </conditionalFormatting>
  <conditionalFormatting sqref="F31">
    <cfRule type="cellIs" dxfId="169" priority="20" operator="lessThan">
      <formula>0</formula>
    </cfRule>
  </conditionalFormatting>
  <conditionalFormatting sqref="F32">
    <cfRule type="cellIs" dxfId="168" priority="19" operator="lessThan">
      <formula>0</formula>
    </cfRule>
  </conditionalFormatting>
  <conditionalFormatting sqref="F33">
    <cfRule type="cellIs" dxfId="167" priority="18" operator="lessThan">
      <formula>0</formula>
    </cfRule>
  </conditionalFormatting>
  <conditionalFormatting sqref="F34">
    <cfRule type="cellIs" dxfId="166" priority="17" operator="lessThan">
      <formula>0</formula>
    </cfRule>
  </conditionalFormatting>
  <conditionalFormatting sqref="F40:F44">
    <cfRule type="cellIs" dxfId="165" priority="11" operator="lessThan">
      <formula>0</formula>
    </cfRule>
  </conditionalFormatting>
  <conditionalFormatting sqref="F45">
    <cfRule type="cellIs" dxfId="164" priority="9" operator="lessThan">
      <formula>0</formula>
    </cfRule>
  </conditionalFormatting>
  <conditionalFormatting sqref="F51">
    <cfRule type="cellIs" dxfId="163" priority="1" operator="lessThan">
      <formula>0</formula>
    </cfRule>
  </conditionalFormatting>
  <conditionalFormatting sqref="F52">
    <cfRule type="cellIs" dxfId="162" priority="7" operator="lessThan">
      <formula>0</formula>
    </cfRule>
  </conditionalFormatting>
  <conditionalFormatting sqref="F46">
    <cfRule type="cellIs" dxfId="161" priority="6" operator="lessThan">
      <formula>0</formula>
    </cfRule>
  </conditionalFormatting>
  <conditionalFormatting sqref="F47">
    <cfRule type="cellIs" dxfId="160" priority="5" operator="lessThan">
      <formula>0</formula>
    </cfRule>
  </conditionalFormatting>
  <conditionalFormatting sqref="F48">
    <cfRule type="cellIs" dxfId="159" priority="4" operator="lessThan">
      <formula>0</formula>
    </cfRule>
  </conditionalFormatting>
  <conditionalFormatting sqref="F49">
    <cfRule type="cellIs" dxfId="158" priority="3" operator="lessThan">
      <formula>0</formula>
    </cfRule>
  </conditionalFormatting>
  <conditionalFormatting sqref="F50">
    <cfRule type="cellIs" dxfId="157" priority="2" operator="lessThan">
      <formula>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7579-AC8E-4ACE-BEFB-4C491BCFA8CE}">
  <dimension ref="A1:S71"/>
  <sheetViews>
    <sheetView topLeftCell="D46" workbookViewId="0">
      <selection activeCell="N59" sqref="N59"/>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3.5703125" style="1" customWidth="1"/>
    <col min="12" max="12" width="15.42578125" style="1" customWidth="1"/>
    <col min="13" max="13" width="12.42578125" style="1" customWidth="1"/>
    <col min="14" max="14" width="12.5703125" style="1" customWidth="1"/>
    <col min="15" max="16" width="15.7109375" style="1" customWidth="1"/>
    <col min="17" max="17" width="18" style="1" customWidth="1"/>
    <col min="18" max="18" width="20.28515625" style="1" customWidth="1"/>
    <col min="19" max="19" width="16.28515625" style="1" customWidth="1"/>
    <col min="20" max="16384" width="9.140625" style="1"/>
  </cols>
  <sheetData>
    <row r="1" spans="1:19" x14ac:dyDescent="0.25">
      <c r="A1" s="3"/>
      <c r="B1" s="3"/>
      <c r="C1" s="5"/>
      <c r="D1" s="5"/>
      <c r="E1" s="1"/>
      <c r="F1" s="1"/>
      <c r="G1" s="1"/>
    </row>
    <row r="2" spans="1:19" x14ac:dyDescent="0.25">
      <c r="A2" s="3"/>
      <c r="B2" s="7" t="s">
        <v>65</v>
      </c>
      <c r="C2" s="5"/>
      <c r="D2" s="2" t="s">
        <v>30</v>
      </c>
      <c r="E2" s="25"/>
      <c r="F2" s="25"/>
      <c r="G2" s="25"/>
      <c r="H2" s="25"/>
      <c r="J2" s="4"/>
      <c r="K2" s="14"/>
      <c r="L2" s="14"/>
      <c r="M2" s="14"/>
      <c r="R2" s="14"/>
      <c r="S2" s="14"/>
    </row>
    <row r="3" spans="1:19" x14ac:dyDescent="0.25">
      <c r="C3" s="3"/>
      <c r="D3" s="8">
        <f>WORKDAY(E42,-4)</f>
        <v>44489</v>
      </c>
      <c r="E3" s="26"/>
      <c r="F3" s="26"/>
      <c r="G3" s="26"/>
      <c r="H3" s="26"/>
      <c r="J3" s="4"/>
      <c r="K3" s="4"/>
      <c r="L3" s="4"/>
      <c r="M3" s="4"/>
      <c r="N3" s="4"/>
    </row>
    <row r="4" spans="1:19" x14ac:dyDescent="0.25">
      <c r="E4" s="1"/>
      <c r="F4" s="1"/>
      <c r="G4" s="1"/>
    </row>
    <row r="5" spans="1:19" ht="30" x14ac:dyDescent="0.25">
      <c r="B5" s="2" t="s">
        <v>2</v>
      </c>
      <c r="C5" s="2" t="s">
        <v>32</v>
      </c>
      <c r="D5" s="2" t="s">
        <v>33</v>
      </c>
      <c r="E5" s="13" t="s">
        <v>35</v>
      </c>
      <c r="F5" s="12" t="s">
        <v>36</v>
      </c>
      <c r="G5" s="12" t="s">
        <v>37</v>
      </c>
      <c r="H5" s="2" t="s">
        <v>38</v>
      </c>
      <c r="I5" s="11" t="s">
        <v>39</v>
      </c>
      <c r="J5" s="9" t="s">
        <v>40</v>
      </c>
      <c r="K5" s="2" t="s">
        <v>41</v>
      </c>
      <c r="L5" s="11" t="s">
        <v>42</v>
      </c>
      <c r="M5" s="2" t="s">
        <v>43</v>
      </c>
      <c r="N5" s="2" t="s">
        <v>44</v>
      </c>
      <c r="O5" s="11" t="s">
        <v>45</v>
      </c>
      <c r="Q5" s="16" t="s">
        <v>46</v>
      </c>
      <c r="R5" s="16" t="s">
        <v>36</v>
      </c>
      <c r="S5" s="9" t="s">
        <v>47</v>
      </c>
    </row>
    <row r="6" spans="1:19" x14ac:dyDescent="0.25">
      <c r="C6" s="3"/>
      <c r="F6" s="15"/>
      <c r="G6" s="24"/>
      <c r="H6" s="14"/>
      <c r="I6" s="14"/>
      <c r="J6" s="14"/>
      <c r="K6" s="14"/>
      <c r="L6" s="14"/>
      <c r="M6" s="14"/>
      <c r="N6" s="17"/>
      <c r="O6" s="14"/>
      <c r="Q6" s="8"/>
    </row>
    <row r="7" spans="1:19" x14ac:dyDescent="0.25">
      <c r="B7" s="1" t="s">
        <v>3</v>
      </c>
      <c r="C7" s="28">
        <v>44286.375</v>
      </c>
      <c r="D7" s="1">
        <v>6.69</v>
      </c>
      <c r="E7" s="28">
        <v>44294.646527777775</v>
      </c>
      <c r="F7" s="15">
        <f t="shared" ref="F7:F56" si="0">NETWORKDAYS(C7,$D$3)</f>
        <v>146</v>
      </c>
      <c r="G7" s="15" t="str">
        <f t="shared" ref="G7:G62" si="1">IF(F7&gt;D7,"Complete","Busy")</f>
        <v>Complete</v>
      </c>
      <c r="H7" s="1">
        <v>7728</v>
      </c>
      <c r="I7" s="1">
        <f t="shared" ref="I7:I12" si="2">J7*H7</f>
        <v>7728</v>
      </c>
      <c r="J7" s="1">
        <v>1</v>
      </c>
      <c r="K7" s="1">
        <f>I7*J7</f>
        <v>7728</v>
      </c>
      <c r="L7" s="1">
        <v>1</v>
      </c>
      <c r="M7" s="1">
        <f>I7*L7</f>
        <v>7728</v>
      </c>
      <c r="N7" s="17">
        <v>8563.2000000000007</v>
      </c>
      <c r="O7" s="1">
        <f>N7*L7</f>
        <v>8563.2000000000007</v>
      </c>
      <c r="Q7" s="8"/>
    </row>
    <row r="8" spans="1:19" x14ac:dyDescent="0.25">
      <c r="B8" s="1" t="s">
        <v>4</v>
      </c>
      <c r="C8" s="28">
        <v>44294.646527777775</v>
      </c>
      <c r="D8" s="1">
        <v>8.06</v>
      </c>
      <c r="E8" s="28">
        <v>44306.666666666664</v>
      </c>
      <c r="F8" s="15">
        <f t="shared" si="0"/>
        <v>140</v>
      </c>
      <c r="G8" s="15" t="str">
        <f t="shared" si="1"/>
        <v>Complete</v>
      </c>
      <c r="H8" s="1">
        <v>9016</v>
      </c>
      <c r="I8" s="1">
        <f t="shared" si="2"/>
        <v>9016</v>
      </c>
      <c r="J8" s="1">
        <v>1</v>
      </c>
      <c r="K8" s="1">
        <f t="shared" ref="K8:K62" si="3">I8*J8</f>
        <v>9016</v>
      </c>
      <c r="L8" s="1">
        <v>1</v>
      </c>
      <c r="M8" s="1">
        <f t="shared" ref="M8:M56" si="4">I8*L8</f>
        <v>9016</v>
      </c>
      <c r="N8" s="17">
        <v>10316.799999999999</v>
      </c>
      <c r="O8" s="1">
        <f t="shared" ref="O8:O56" si="5">N8*L8</f>
        <v>10316.799999999999</v>
      </c>
    </row>
    <row r="9" spans="1:19" x14ac:dyDescent="0.25">
      <c r="B9" s="1" t="s">
        <v>5</v>
      </c>
      <c r="C9" s="28">
        <v>44306.666666666664</v>
      </c>
      <c r="D9" s="1">
        <v>12.13</v>
      </c>
      <c r="E9" s="28">
        <v>44323.334722222222</v>
      </c>
      <c r="F9" s="15">
        <f t="shared" si="0"/>
        <v>132</v>
      </c>
      <c r="G9" s="15" t="str">
        <f t="shared" si="1"/>
        <v>Complete</v>
      </c>
      <c r="H9" s="1">
        <v>13524</v>
      </c>
      <c r="I9" s="1">
        <f t="shared" si="2"/>
        <v>13524</v>
      </c>
      <c r="J9" s="1">
        <v>1</v>
      </c>
      <c r="K9" s="1">
        <f t="shared" si="3"/>
        <v>13524</v>
      </c>
      <c r="L9" s="1">
        <v>1</v>
      </c>
      <c r="M9" s="1">
        <f t="shared" si="4"/>
        <v>13524</v>
      </c>
      <c r="N9" s="17">
        <v>14240</v>
      </c>
      <c r="O9" s="1">
        <f t="shared" si="5"/>
        <v>14240</v>
      </c>
    </row>
    <row r="10" spans="1:19" x14ac:dyDescent="0.25">
      <c r="B10" s="1" t="s">
        <v>6</v>
      </c>
      <c r="C10" s="28">
        <v>44323.334722222222</v>
      </c>
      <c r="D10" s="1">
        <v>2.38</v>
      </c>
      <c r="E10" s="28">
        <v>44327.461805555555</v>
      </c>
      <c r="F10" s="15">
        <f t="shared" si="0"/>
        <v>119</v>
      </c>
      <c r="G10" s="15" t="str">
        <f t="shared" si="1"/>
        <v>Complete</v>
      </c>
      <c r="H10" s="1">
        <v>2576</v>
      </c>
      <c r="I10" s="1">
        <f t="shared" si="2"/>
        <v>2576</v>
      </c>
      <c r="J10" s="1">
        <v>1</v>
      </c>
      <c r="K10" s="1">
        <f t="shared" si="3"/>
        <v>2576</v>
      </c>
      <c r="L10" s="1">
        <v>1</v>
      </c>
      <c r="M10" s="1">
        <f t="shared" si="4"/>
        <v>2576</v>
      </c>
      <c r="N10" s="17">
        <v>4973</v>
      </c>
      <c r="O10" s="1">
        <f t="shared" si="5"/>
        <v>4973</v>
      </c>
    </row>
    <row r="11" spans="1:19" x14ac:dyDescent="0.25">
      <c r="B11" s="1" t="s">
        <v>7</v>
      </c>
      <c r="C11" s="28">
        <v>44286.375</v>
      </c>
      <c r="D11" s="1">
        <v>18.059999999999999</v>
      </c>
      <c r="E11" s="28">
        <v>44312.395138888889</v>
      </c>
      <c r="F11" s="15">
        <f t="shared" si="0"/>
        <v>146</v>
      </c>
      <c r="G11" s="15" t="str">
        <f t="shared" si="1"/>
        <v>Complete</v>
      </c>
      <c r="H11" s="1">
        <v>12300</v>
      </c>
      <c r="I11" s="1">
        <f t="shared" si="2"/>
        <v>12300</v>
      </c>
      <c r="J11" s="1">
        <v>1</v>
      </c>
      <c r="K11" s="1">
        <f t="shared" si="3"/>
        <v>12300</v>
      </c>
      <c r="L11" s="1">
        <v>1</v>
      </c>
      <c r="M11" s="1">
        <f t="shared" si="4"/>
        <v>12300</v>
      </c>
      <c r="N11" s="17">
        <v>17734.919999999998</v>
      </c>
      <c r="O11" s="1">
        <f t="shared" si="5"/>
        <v>17734.919999999998</v>
      </c>
    </row>
    <row r="12" spans="1:19" x14ac:dyDescent="0.25">
      <c r="B12" s="18" t="s">
        <v>8</v>
      </c>
      <c r="C12" s="28">
        <v>44327.461805555555</v>
      </c>
      <c r="D12" s="18">
        <v>0</v>
      </c>
      <c r="E12" s="28">
        <v>44327.461805555555</v>
      </c>
      <c r="F12" s="20">
        <f t="shared" si="0"/>
        <v>117</v>
      </c>
      <c r="G12" s="20" t="str">
        <f t="shared" si="1"/>
        <v>Complete</v>
      </c>
      <c r="H12" s="18">
        <v>0</v>
      </c>
      <c r="I12" s="18">
        <f t="shared" si="2"/>
        <v>0</v>
      </c>
      <c r="J12" s="18">
        <v>1</v>
      </c>
      <c r="K12" s="18">
        <f t="shared" si="3"/>
        <v>0</v>
      </c>
      <c r="L12" s="18">
        <v>1</v>
      </c>
      <c r="M12" s="18">
        <f t="shared" si="4"/>
        <v>0</v>
      </c>
      <c r="N12" s="21">
        <v>0</v>
      </c>
      <c r="O12" s="18">
        <f t="shared" si="5"/>
        <v>0</v>
      </c>
    </row>
    <row r="13" spans="1:19" x14ac:dyDescent="0.25">
      <c r="B13" s="1" t="s">
        <v>9</v>
      </c>
      <c r="C13" s="28">
        <v>44327.461805555555</v>
      </c>
      <c r="D13" s="1">
        <v>3.88</v>
      </c>
      <c r="E13" s="28">
        <v>44333.421527777777</v>
      </c>
      <c r="F13" s="15">
        <f t="shared" si="0"/>
        <v>117</v>
      </c>
      <c r="G13" s="15" t="str">
        <f t="shared" si="1"/>
        <v>Complete</v>
      </c>
      <c r="H13" s="1">
        <v>2352</v>
      </c>
      <c r="I13" s="1">
        <f>J13*H13</f>
        <v>2352</v>
      </c>
      <c r="J13" s="1">
        <v>1</v>
      </c>
      <c r="K13" s="1">
        <f t="shared" si="3"/>
        <v>2352</v>
      </c>
      <c r="L13" s="1">
        <v>1</v>
      </c>
      <c r="M13" s="1">
        <f t="shared" si="4"/>
        <v>2352</v>
      </c>
      <c r="N13" s="17">
        <v>3585.12</v>
      </c>
      <c r="O13" s="1">
        <f t="shared" si="5"/>
        <v>3585.12</v>
      </c>
    </row>
    <row r="14" spans="1:19" x14ac:dyDescent="0.25">
      <c r="B14" s="1" t="s">
        <v>10</v>
      </c>
      <c r="C14" s="28">
        <v>44333.421527777777</v>
      </c>
      <c r="D14" s="1">
        <v>13.75</v>
      </c>
      <c r="E14" s="30">
        <v>44351.338194444441</v>
      </c>
      <c r="F14" s="15">
        <f t="shared" si="0"/>
        <v>113</v>
      </c>
      <c r="G14" s="15" t="str">
        <f t="shared" si="1"/>
        <v>Complete</v>
      </c>
      <c r="H14" s="1">
        <v>8624</v>
      </c>
      <c r="I14" s="1">
        <f>J14*H14</f>
        <v>8624</v>
      </c>
      <c r="J14" s="1">
        <v>1</v>
      </c>
      <c r="K14" s="1">
        <f t="shared" si="3"/>
        <v>8624</v>
      </c>
      <c r="L14" s="1">
        <v>1</v>
      </c>
      <c r="M14" s="1">
        <f t="shared" si="4"/>
        <v>8624</v>
      </c>
      <c r="N14" s="17">
        <v>12705</v>
      </c>
      <c r="O14" s="1">
        <f t="shared" si="5"/>
        <v>12705</v>
      </c>
    </row>
    <row r="15" spans="1:19" x14ac:dyDescent="0.25">
      <c r="B15" s="1" t="s">
        <v>11</v>
      </c>
      <c r="C15" s="28">
        <v>44327.461805555555</v>
      </c>
      <c r="D15" s="1">
        <v>2.81</v>
      </c>
      <c r="E15" s="28">
        <v>44330.398611111108</v>
      </c>
      <c r="F15" s="15">
        <f t="shared" si="0"/>
        <v>117</v>
      </c>
      <c r="G15" s="15" t="str">
        <f t="shared" si="1"/>
        <v>Complete</v>
      </c>
      <c r="H15" s="1">
        <v>3220</v>
      </c>
      <c r="I15" s="1">
        <f t="shared" ref="I15:I62" si="6">J15*H15</f>
        <v>3220</v>
      </c>
      <c r="J15" s="1">
        <v>1</v>
      </c>
      <c r="K15" s="1">
        <f t="shared" si="3"/>
        <v>3220</v>
      </c>
      <c r="L15" s="1">
        <v>1</v>
      </c>
      <c r="M15" s="1">
        <f t="shared" si="4"/>
        <v>3220</v>
      </c>
      <c r="N15" s="17">
        <v>3596.8</v>
      </c>
      <c r="O15" s="1">
        <f t="shared" si="5"/>
        <v>3596.8</v>
      </c>
    </row>
    <row r="16" spans="1:19" x14ac:dyDescent="0.25">
      <c r="B16" s="1" t="s">
        <v>12</v>
      </c>
      <c r="C16" s="28">
        <v>44330.398611111108</v>
      </c>
      <c r="D16" s="1">
        <v>8.44</v>
      </c>
      <c r="E16" s="28">
        <v>44342.586805555555</v>
      </c>
      <c r="F16" s="15">
        <f t="shared" si="0"/>
        <v>114</v>
      </c>
      <c r="G16" s="15" t="str">
        <f t="shared" si="1"/>
        <v>Complete</v>
      </c>
      <c r="H16" s="1">
        <v>9660</v>
      </c>
      <c r="I16" s="1">
        <f t="shared" si="6"/>
        <v>9660</v>
      </c>
      <c r="J16" s="1">
        <v>1</v>
      </c>
      <c r="K16" s="1">
        <f t="shared" si="3"/>
        <v>9660</v>
      </c>
      <c r="L16" s="1">
        <v>1</v>
      </c>
      <c r="M16" s="1">
        <f t="shared" si="4"/>
        <v>9660</v>
      </c>
      <c r="N16" s="17">
        <v>10803.2</v>
      </c>
      <c r="O16" s="1">
        <f t="shared" si="5"/>
        <v>10803.2</v>
      </c>
    </row>
    <row r="17" spans="1:19" x14ac:dyDescent="0.25">
      <c r="B17" s="1" t="s">
        <v>13</v>
      </c>
      <c r="C17" s="28">
        <v>44327.461805555555</v>
      </c>
      <c r="D17" s="1">
        <v>10.06</v>
      </c>
      <c r="E17" s="28">
        <v>44341.481944444444</v>
      </c>
      <c r="F17" s="1">
        <f t="shared" si="0"/>
        <v>117</v>
      </c>
      <c r="G17" s="15" t="str">
        <f t="shared" si="1"/>
        <v>Complete</v>
      </c>
      <c r="H17" s="1">
        <v>6888</v>
      </c>
      <c r="I17" s="1">
        <f t="shared" si="6"/>
        <v>6888</v>
      </c>
      <c r="J17" s="1">
        <v>1</v>
      </c>
      <c r="K17" s="1">
        <f t="shared" si="3"/>
        <v>6888</v>
      </c>
      <c r="L17" s="1">
        <v>1</v>
      </c>
      <c r="M17" s="1">
        <f t="shared" si="4"/>
        <v>6888</v>
      </c>
      <c r="N17" s="17">
        <v>9878.92</v>
      </c>
      <c r="O17" s="1">
        <f t="shared" si="5"/>
        <v>9878.92</v>
      </c>
    </row>
    <row r="18" spans="1:19" x14ac:dyDescent="0.25">
      <c r="B18" s="18" t="s">
        <v>14</v>
      </c>
      <c r="C18" s="28">
        <v>44351.338194444441</v>
      </c>
      <c r="D18" s="18">
        <v>0</v>
      </c>
      <c r="E18" s="28">
        <v>44351.338194444441</v>
      </c>
      <c r="F18" s="20">
        <f t="shared" si="0"/>
        <v>99</v>
      </c>
      <c r="G18" s="20" t="str">
        <f t="shared" si="1"/>
        <v>Complete</v>
      </c>
      <c r="H18" s="18">
        <v>0</v>
      </c>
      <c r="I18" s="18">
        <f t="shared" si="6"/>
        <v>0</v>
      </c>
      <c r="J18" s="18">
        <v>1</v>
      </c>
      <c r="K18" s="18">
        <f t="shared" si="3"/>
        <v>0</v>
      </c>
      <c r="L18" s="18">
        <v>1</v>
      </c>
      <c r="M18" s="18">
        <f t="shared" si="4"/>
        <v>0</v>
      </c>
      <c r="N18" s="21">
        <v>5000</v>
      </c>
      <c r="O18" s="18">
        <f t="shared" si="5"/>
        <v>5000</v>
      </c>
    </row>
    <row r="19" spans="1:19" customFormat="1" x14ac:dyDescent="0.25">
      <c r="A19" s="1"/>
      <c r="B19" s="27" t="s">
        <v>15</v>
      </c>
      <c r="C19" s="28">
        <v>44351.338194444441</v>
      </c>
      <c r="D19" s="1">
        <v>6.25</v>
      </c>
      <c r="E19" s="28">
        <v>44361.421527777777</v>
      </c>
      <c r="F19" s="15">
        <f t="shared" si="0"/>
        <v>99</v>
      </c>
      <c r="G19" s="15" t="str">
        <f t="shared" si="1"/>
        <v>Complete</v>
      </c>
      <c r="H19" s="1">
        <v>3920</v>
      </c>
      <c r="I19" s="1">
        <f t="shared" si="6"/>
        <v>3920</v>
      </c>
      <c r="J19" s="1">
        <v>1</v>
      </c>
      <c r="K19" s="1">
        <f t="shared" si="3"/>
        <v>3920</v>
      </c>
      <c r="L19" s="1">
        <v>1</v>
      </c>
      <c r="M19" s="1">
        <f t="shared" si="4"/>
        <v>3920</v>
      </c>
      <c r="N19" s="1">
        <v>5775</v>
      </c>
      <c r="O19" s="1">
        <f t="shared" si="5"/>
        <v>5775</v>
      </c>
      <c r="P19" s="1"/>
      <c r="Q19" s="8"/>
      <c r="R19" s="1"/>
      <c r="S19" s="27"/>
    </row>
    <row r="20" spans="1:19" customFormat="1" x14ac:dyDescent="0.25">
      <c r="B20" s="1" t="s">
        <v>16</v>
      </c>
      <c r="C20" s="28">
        <v>44361.421527777777</v>
      </c>
      <c r="D20" s="1">
        <v>7.06</v>
      </c>
      <c r="E20" s="28">
        <v>44370.441666666666</v>
      </c>
      <c r="F20" s="15">
        <f t="shared" si="0"/>
        <v>93</v>
      </c>
      <c r="G20" s="15" t="str">
        <f t="shared" si="1"/>
        <v>Complete</v>
      </c>
      <c r="H20" s="1">
        <v>3920</v>
      </c>
      <c r="I20" s="1">
        <f t="shared" si="6"/>
        <v>3920</v>
      </c>
      <c r="J20" s="1">
        <v>1</v>
      </c>
      <c r="K20" s="1">
        <f t="shared" si="3"/>
        <v>3920</v>
      </c>
      <c r="L20" s="1">
        <v>1</v>
      </c>
      <c r="M20" s="1">
        <f t="shared" si="4"/>
        <v>3920</v>
      </c>
      <c r="N20" s="1">
        <v>6523.44</v>
      </c>
      <c r="O20" s="1">
        <f t="shared" si="5"/>
        <v>6523.44</v>
      </c>
    </row>
    <row r="21" spans="1:19" x14ac:dyDescent="0.25">
      <c r="B21" s="1" t="s">
        <v>17</v>
      </c>
      <c r="C21" s="28">
        <v>44351.338194444441</v>
      </c>
      <c r="D21" s="1">
        <v>24.88</v>
      </c>
      <c r="E21" s="28">
        <v>44385.673611111109</v>
      </c>
      <c r="F21" s="15">
        <f t="shared" si="0"/>
        <v>99</v>
      </c>
      <c r="G21" s="15" t="str">
        <f t="shared" si="1"/>
        <v>Complete</v>
      </c>
      <c r="H21" s="1">
        <v>11088</v>
      </c>
      <c r="I21" s="1">
        <f t="shared" si="6"/>
        <v>11088</v>
      </c>
      <c r="J21" s="1">
        <v>1</v>
      </c>
      <c r="K21" s="1">
        <f t="shared" si="3"/>
        <v>11088</v>
      </c>
      <c r="L21" s="1">
        <v>1</v>
      </c>
      <c r="M21" s="1">
        <f t="shared" si="4"/>
        <v>11088</v>
      </c>
      <c r="N21" s="1">
        <v>12440</v>
      </c>
      <c r="O21" s="1">
        <f t="shared" si="5"/>
        <v>12440</v>
      </c>
      <c r="Q21" s="8"/>
    </row>
    <row r="22" spans="1:19" x14ac:dyDescent="0.25">
      <c r="B22" s="1" t="s">
        <v>18</v>
      </c>
      <c r="C22" s="28">
        <v>44351.338194444441</v>
      </c>
      <c r="D22" s="1">
        <v>31.38</v>
      </c>
      <c r="E22" s="30">
        <v>44396.465277777781</v>
      </c>
      <c r="F22" s="15">
        <f t="shared" si="0"/>
        <v>99</v>
      </c>
      <c r="G22" s="15" t="str">
        <f t="shared" si="1"/>
        <v>Complete</v>
      </c>
      <c r="H22" s="1">
        <v>21952</v>
      </c>
      <c r="I22" s="1">
        <f t="shared" si="6"/>
        <v>21952</v>
      </c>
      <c r="J22" s="1">
        <v>1</v>
      </c>
      <c r="K22" s="1">
        <f t="shared" si="3"/>
        <v>21952</v>
      </c>
      <c r="L22" s="1">
        <v>1</v>
      </c>
      <c r="M22" s="1">
        <f t="shared" si="4"/>
        <v>21952</v>
      </c>
      <c r="N22" s="1">
        <v>24476.400000000001</v>
      </c>
      <c r="O22" s="1">
        <f t="shared" si="5"/>
        <v>24476.400000000001</v>
      </c>
      <c r="Q22" s="8"/>
    </row>
    <row r="23" spans="1:19" x14ac:dyDescent="0.25">
      <c r="B23" s="1" t="s">
        <v>19</v>
      </c>
      <c r="C23" s="28">
        <v>44351.338194444441</v>
      </c>
      <c r="D23" s="1">
        <v>10.130000000000001</v>
      </c>
      <c r="E23" s="28">
        <v>44365.381944444445</v>
      </c>
      <c r="F23" s="15">
        <f t="shared" si="0"/>
        <v>99</v>
      </c>
      <c r="G23" s="15" t="str">
        <f t="shared" si="1"/>
        <v>Complete</v>
      </c>
      <c r="H23" s="1">
        <v>6888</v>
      </c>
      <c r="I23" s="1">
        <f t="shared" si="6"/>
        <v>6888</v>
      </c>
      <c r="J23" s="1">
        <v>1</v>
      </c>
      <c r="K23" s="1">
        <f t="shared" si="3"/>
        <v>6888</v>
      </c>
      <c r="L23" s="1">
        <v>1</v>
      </c>
      <c r="M23" s="1">
        <f t="shared" si="4"/>
        <v>6888</v>
      </c>
      <c r="N23" s="1">
        <v>9947.66</v>
      </c>
      <c r="O23" s="1">
        <f t="shared" si="5"/>
        <v>9947.66</v>
      </c>
      <c r="Q23" s="8"/>
    </row>
    <row r="24" spans="1:19" x14ac:dyDescent="0.25">
      <c r="B24" s="18" t="s">
        <v>20</v>
      </c>
      <c r="C24" s="28">
        <v>44396.465277777781</v>
      </c>
      <c r="D24" s="18">
        <v>0</v>
      </c>
      <c r="E24" s="28">
        <v>44396.465277777781</v>
      </c>
      <c r="F24" s="20">
        <f t="shared" si="0"/>
        <v>68</v>
      </c>
      <c r="G24" s="20" t="str">
        <f t="shared" si="1"/>
        <v>Complete</v>
      </c>
      <c r="H24" s="18">
        <v>0</v>
      </c>
      <c r="I24" s="18">
        <f t="shared" si="6"/>
        <v>0</v>
      </c>
      <c r="J24" s="18">
        <v>1</v>
      </c>
      <c r="K24" s="18">
        <f t="shared" si="3"/>
        <v>0</v>
      </c>
      <c r="L24" s="18">
        <v>1</v>
      </c>
      <c r="M24" s="18">
        <f t="shared" si="4"/>
        <v>0</v>
      </c>
      <c r="N24" s="21">
        <v>0</v>
      </c>
      <c r="O24" s="18">
        <f t="shared" si="5"/>
        <v>0</v>
      </c>
    </row>
    <row r="25" spans="1:19" x14ac:dyDescent="0.25">
      <c r="B25" s="1" t="s">
        <v>55</v>
      </c>
      <c r="C25" s="28">
        <v>44391.338194444441</v>
      </c>
      <c r="D25" s="1">
        <v>3.25</v>
      </c>
      <c r="E25" s="28">
        <v>44396.421527777777</v>
      </c>
      <c r="F25" s="15">
        <f t="shared" si="0"/>
        <v>71</v>
      </c>
      <c r="G25" s="15" t="str">
        <f t="shared" si="1"/>
        <v>Complete</v>
      </c>
      <c r="H25" s="1">
        <v>1960</v>
      </c>
      <c r="I25" s="1">
        <f t="shared" si="6"/>
        <v>1960</v>
      </c>
      <c r="J25" s="1">
        <v>1</v>
      </c>
      <c r="K25" s="1">
        <f t="shared" si="3"/>
        <v>1960</v>
      </c>
      <c r="L25" s="1">
        <v>1</v>
      </c>
      <c r="M25" s="1">
        <f t="shared" si="4"/>
        <v>1960</v>
      </c>
      <c r="N25" s="1">
        <v>3003</v>
      </c>
      <c r="O25" s="1">
        <f t="shared" si="5"/>
        <v>3003</v>
      </c>
    </row>
    <row r="26" spans="1:19" x14ac:dyDescent="0.25">
      <c r="B26" s="1" t="s">
        <v>21</v>
      </c>
      <c r="C26" s="28">
        <v>44396.421527777777</v>
      </c>
      <c r="D26" s="1">
        <v>2.63</v>
      </c>
      <c r="E26" s="28">
        <v>44398.673611111109</v>
      </c>
      <c r="F26" s="15">
        <f t="shared" si="0"/>
        <v>68</v>
      </c>
      <c r="G26" s="15" t="str">
        <f t="shared" si="1"/>
        <v>Complete</v>
      </c>
      <c r="H26" s="1">
        <v>1568</v>
      </c>
      <c r="I26" s="1">
        <f t="shared" si="6"/>
        <v>1568</v>
      </c>
      <c r="J26" s="1">
        <v>1</v>
      </c>
      <c r="K26" s="1">
        <f t="shared" si="3"/>
        <v>1568</v>
      </c>
      <c r="L26" s="1">
        <v>1</v>
      </c>
      <c r="M26" s="1">
        <f t="shared" si="4"/>
        <v>1568</v>
      </c>
      <c r="N26" s="1">
        <v>2430.12</v>
      </c>
      <c r="O26" s="1">
        <f t="shared" si="5"/>
        <v>2430.12</v>
      </c>
    </row>
    <row r="27" spans="1:19" x14ac:dyDescent="0.25">
      <c r="B27" s="1" t="s">
        <v>22</v>
      </c>
      <c r="C27" s="28">
        <v>44398.673611111109</v>
      </c>
      <c r="D27" s="1">
        <v>2.88</v>
      </c>
      <c r="E27" s="28">
        <v>44403.633333333331</v>
      </c>
      <c r="F27" s="15">
        <f t="shared" si="0"/>
        <v>66</v>
      </c>
      <c r="G27" s="15" t="str">
        <f t="shared" si="1"/>
        <v>Complete</v>
      </c>
      <c r="H27" s="1">
        <v>2460</v>
      </c>
      <c r="I27" s="1">
        <f t="shared" si="6"/>
        <v>2460</v>
      </c>
      <c r="J27" s="1">
        <v>1</v>
      </c>
      <c r="K27" s="1">
        <f t="shared" si="3"/>
        <v>2460</v>
      </c>
      <c r="L27" s="1">
        <v>1</v>
      </c>
      <c r="M27" s="1">
        <f t="shared" si="4"/>
        <v>2460</v>
      </c>
      <c r="N27" s="1">
        <v>2828.16</v>
      </c>
      <c r="O27" s="1">
        <f t="shared" si="5"/>
        <v>2828.16</v>
      </c>
    </row>
    <row r="28" spans="1:19" x14ac:dyDescent="0.25">
      <c r="B28" s="1" t="s">
        <v>23</v>
      </c>
      <c r="C28" s="28">
        <v>44396.465277777781</v>
      </c>
      <c r="D28" s="1">
        <v>14.63</v>
      </c>
      <c r="E28" s="30">
        <v>44417.341666666667</v>
      </c>
      <c r="F28" s="15">
        <f t="shared" si="0"/>
        <v>68</v>
      </c>
      <c r="G28" s="15" t="str">
        <f t="shared" si="1"/>
        <v>Complete</v>
      </c>
      <c r="H28" s="1">
        <v>10192</v>
      </c>
      <c r="I28" s="1">
        <f t="shared" si="6"/>
        <v>10192</v>
      </c>
      <c r="J28" s="1">
        <v>1</v>
      </c>
      <c r="K28" s="1">
        <f t="shared" si="3"/>
        <v>10192</v>
      </c>
      <c r="L28" s="1">
        <v>1</v>
      </c>
      <c r="M28" s="1">
        <f t="shared" si="4"/>
        <v>10192</v>
      </c>
      <c r="N28" s="1">
        <v>11411.4</v>
      </c>
      <c r="O28" s="1">
        <f t="shared" si="5"/>
        <v>11411.4</v>
      </c>
      <c r="Q28" s="8"/>
    </row>
    <row r="29" spans="1:19" x14ac:dyDescent="0.25">
      <c r="B29" s="18" t="s">
        <v>24</v>
      </c>
      <c r="C29" s="28">
        <v>44417.341666666667</v>
      </c>
      <c r="D29" s="18">
        <v>0</v>
      </c>
      <c r="E29" s="28">
        <v>44417.341666666667</v>
      </c>
      <c r="F29" s="20">
        <f t="shared" si="0"/>
        <v>53</v>
      </c>
      <c r="G29" s="20" t="str">
        <f t="shared" si="1"/>
        <v>Complete</v>
      </c>
      <c r="H29" s="18">
        <v>0</v>
      </c>
      <c r="I29" s="18">
        <f t="shared" si="6"/>
        <v>0</v>
      </c>
      <c r="J29" s="18">
        <v>1</v>
      </c>
      <c r="K29" s="18">
        <f t="shared" si="3"/>
        <v>0</v>
      </c>
      <c r="L29" s="18">
        <v>1</v>
      </c>
      <c r="M29" s="18">
        <f t="shared" si="4"/>
        <v>0</v>
      </c>
      <c r="N29" s="21">
        <v>-50000</v>
      </c>
      <c r="O29" s="18">
        <f t="shared" si="5"/>
        <v>-50000</v>
      </c>
    </row>
    <row r="30" spans="1:19" x14ac:dyDescent="0.25">
      <c r="B30" s="1" t="s">
        <v>25</v>
      </c>
      <c r="C30" s="28">
        <v>44417.341666666667</v>
      </c>
      <c r="D30" s="1">
        <v>4.1900000000000004</v>
      </c>
      <c r="E30" s="28">
        <v>44421.404861111114</v>
      </c>
      <c r="F30" s="15">
        <f t="shared" si="0"/>
        <v>53</v>
      </c>
      <c r="G30" s="15" t="str">
        <f t="shared" si="1"/>
        <v>Complete</v>
      </c>
      <c r="H30" s="15">
        <v>3444</v>
      </c>
      <c r="I30" s="1">
        <f t="shared" si="6"/>
        <v>3444</v>
      </c>
      <c r="J30" s="1">
        <v>1</v>
      </c>
      <c r="K30" s="1">
        <f t="shared" si="3"/>
        <v>3444</v>
      </c>
      <c r="L30" s="1">
        <v>1</v>
      </c>
      <c r="M30" s="1">
        <f t="shared" si="4"/>
        <v>3444</v>
      </c>
      <c r="N30" s="1">
        <v>4114.58</v>
      </c>
      <c r="O30" s="1">
        <f t="shared" si="5"/>
        <v>4114.58</v>
      </c>
    </row>
    <row r="31" spans="1:19" x14ac:dyDescent="0.25">
      <c r="B31" s="1" t="s">
        <v>26</v>
      </c>
      <c r="C31" s="28">
        <v>44421.404861111114</v>
      </c>
      <c r="D31" s="1">
        <v>2.31</v>
      </c>
      <c r="E31" s="28">
        <v>44425.55</v>
      </c>
      <c r="F31" s="15">
        <f t="shared" si="0"/>
        <v>49</v>
      </c>
      <c r="G31" s="15" t="str">
        <f t="shared" si="1"/>
        <v>Complete</v>
      </c>
      <c r="H31" s="1">
        <v>1968</v>
      </c>
      <c r="I31" s="1">
        <f t="shared" si="6"/>
        <v>1968</v>
      </c>
      <c r="J31" s="1">
        <v>1</v>
      </c>
      <c r="K31" s="1">
        <f t="shared" si="3"/>
        <v>1968</v>
      </c>
      <c r="L31" s="1">
        <v>1</v>
      </c>
      <c r="M31" s="1">
        <f t="shared" si="4"/>
        <v>1968</v>
      </c>
      <c r="N31" s="1">
        <v>2268.42</v>
      </c>
      <c r="O31" s="1">
        <f t="shared" si="5"/>
        <v>2268.42</v>
      </c>
    </row>
    <row r="32" spans="1:19" x14ac:dyDescent="0.25">
      <c r="B32" s="1" t="s">
        <v>27</v>
      </c>
      <c r="C32" s="28">
        <v>44425.55</v>
      </c>
      <c r="D32" s="1">
        <v>6</v>
      </c>
      <c r="E32" s="28">
        <v>44433.55</v>
      </c>
      <c r="F32" s="15">
        <f t="shared" si="0"/>
        <v>47</v>
      </c>
      <c r="G32" s="15" t="str">
        <f t="shared" si="1"/>
        <v>Complete</v>
      </c>
      <c r="H32" s="1">
        <v>4920</v>
      </c>
      <c r="I32" s="1">
        <f t="shared" si="6"/>
        <v>4920</v>
      </c>
      <c r="J32" s="1">
        <v>1</v>
      </c>
      <c r="K32" s="1">
        <f t="shared" si="3"/>
        <v>4920</v>
      </c>
      <c r="L32" s="1">
        <v>1</v>
      </c>
      <c r="M32" s="1">
        <f t="shared" si="4"/>
        <v>4920</v>
      </c>
      <c r="N32" s="1">
        <v>5892</v>
      </c>
      <c r="O32" s="1">
        <f t="shared" si="5"/>
        <v>5892</v>
      </c>
      <c r="Q32" s="8"/>
    </row>
    <row r="33" spans="2:17" x14ac:dyDescent="0.25">
      <c r="B33" s="1" t="s">
        <v>28</v>
      </c>
      <c r="C33" s="28">
        <v>44417.341666666667</v>
      </c>
      <c r="D33" s="1">
        <v>17</v>
      </c>
      <c r="E33" s="30">
        <v>44440.341666666667</v>
      </c>
      <c r="F33" s="15">
        <f t="shared" si="0"/>
        <v>53</v>
      </c>
      <c r="G33" s="15" t="str">
        <f t="shared" si="1"/>
        <v>Complete</v>
      </c>
      <c r="H33" s="1">
        <v>11760</v>
      </c>
      <c r="I33" s="1">
        <f t="shared" si="6"/>
        <v>11760</v>
      </c>
      <c r="J33" s="1">
        <v>1</v>
      </c>
      <c r="K33" s="1">
        <f t="shared" si="3"/>
        <v>11760</v>
      </c>
      <c r="L33" s="1">
        <v>1</v>
      </c>
      <c r="M33" s="1">
        <f t="shared" si="4"/>
        <v>11760</v>
      </c>
      <c r="N33" s="1">
        <v>13260</v>
      </c>
      <c r="O33" s="1">
        <f t="shared" si="5"/>
        <v>13260</v>
      </c>
      <c r="Q33" s="8"/>
    </row>
    <row r="34" spans="2:17" x14ac:dyDescent="0.25">
      <c r="B34" s="18" t="s">
        <v>29</v>
      </c>
      <c r="C34" s="28">
        <v>44440.341666666667</v>
      </c>
      <c r="D34" s="18">
        <v>0</v>
      </c>
      <c r="E34" s="28">
        <v>44440.341666666667</v>
      </c>
      <c r="F34" s="20">
        <f t="shared" si="0"/>
        <v>36</v>
      </c>
      <c r="G34" s="20" t="str">
        <f t="shared" si="1"/>
        <v>Complete</v>
      </c>
      <c r="H34" s="18">
        <v>0</v>
      </c>
      <c r="I34" s="18">
        <f t="shared" si="6"/>
        <v>0</v>
      </c>
      <c r="J34" s="18">
        <v>1</v>
      </c>
      <c r="K34" s="18">
        <f t="shared" si="3"/>
        <v>0</v>
      </c>
      <c r="L34" s="18">
        <v>1</v>
      </c>
      <c r="M34" s="18">
        <f t="shared" si="4"/>
        <v>0</v>
      </c>
      <c r="N34" s="21">
        <v>15000</v>
      </c>
      <c r="O34" s="18">
        <f t="shared" si="5"/>
        <v>15000</v>
      </c>
    </row>
    <row r="35" spans="2:17" x14ac:dyDescent="0.25">
      <c r="B35" s="1" t="s">
        <v>57</v>
      </c>
      <c r="C35" s="28">
        <v>44440.341666666667</v>
      </c>
      <c r="D35" s="1">
        <v>4.5</v>
      </c>
      <c r="E35" s="28">
        <v>44446.55</v>
      </c>
      <c r="F35" s="1">
        <f t="shared" si="0"/>
        <v>36</v>
      </c>
      <c r="G35" s="15" t="str">
        <f t="shared" si="1"/>
        <v>Complete</v>
      </c>
      <c r="H35" s="1">
        <v>2800</v>
      </c>
      <c r="I35" s="1">
        <f t="shared" si="6"/>
        <v>2800</v>
      </c>
      <c r="J35" s="1">
        <v>1</v>
      </c>
      <c r="K35" s="1">
        <f t="shared" si="3"/>
        <v>2800</v>
      </c>
      <c r="L35" s="1">
        <v>1</v>
      </c>
      <c r="M35" s="1">
        <f t="shared" si="4"/>
        <v>2800</v>
      </c>
      <c r="N35" s="1">
        <v>3528</v>
      </c>
      <c r="O35" s="1">
        <f t="shared" si="5"/>
        <v>3528</v>
      </c>
    </row>
    <row r="36" spans="2:17" x14ac:dyDescent="0.25">
      <c r="B36" s="1" t="s">
        <v>58</v>
      </c>
      <c r="C36" s="28">
        <v>44446.55</v>
      </c>
      <c r="D36" s="1">
        <v>3.88</v>
      </c>
      <c r="E36" s="28">
        <v>44452.376388888886</v>
      </c>
      <c r="F36" s="1">
        <f t="shared" si="0"/>
        <v>32</v>
      </c>
      <c r="G36" s="15" t="str">
        <f t="shared" si="1"/>
        <v>Complete</v>
      </c>
      <c r="H36" s="1">
        <v>2400</v>
      </c>
      <c r="I36" s="1">
        <f t="shared" si="6"/>
        <v>2400</v>
      </c>
      <c r="J36" s="1">
        <v>1</v>
      </c>
      <c r="K36" s="1">
        <f t="shared" si="3"/>
        <v>2400</v>
      </c>
      <c r="L36" s="1">
        <v>1</v>
      </c>
      <c r="M36" s="1">
        <f t="shared" si="4"/>
        <v>2400</v>
      </c>
      <c r="N36" s="1">
        <v>3041.92</v>
      </c>
      <c r="O36" s="1">
        <f t="shared" si="5"/>
        <v>3041.92</v>
      </c>
      <c r="Q36" s="8"/>
    </row>
    <row r="37" spans="2:17" x14ac:dyDescent="0.25">
      <c r="B37" s="1" t="s">
        <v>59</v>
      </c>
      <c r="C37" s="28">
        <v>44440.341666666667</v>
      </c>
      <c r="D37" s="1">
        <v>11.25</v>
      </c>
      <c r="E37" s="28">
        <v>44455.425000000003</v>
      </c>
      <c r="F37" s="1">
        <f t="shared" si="0"/>
        <v>36</v>
      </c>
      <c r="G37" s="15" t="str">
        <f t="shared" si="1"/>
        <v>Complete</v>
      </c>
      <c r="H37" s="1">
        <v>8856</v>
      </c>
      <c r="I37" s="1">
        <f t="shared" si="6"/>
        <v>8856</v>
      </c>
      <c r="J37" s="1">
        <v>1</v>
      </c>
      <c r="K37" s="1">
        <f t="shared" si="3"/>
        <v>8856</v>
      </c>
      <c r="L37" s="1">
        <v>1</v>
      </c>
      <c r="M37" s="1">
        <f t="shared" si="4"/>
        <v>8856</v>
      </c>
      <c r="N37" s="1">
        <v>11047.5</v>
      </c>
      <c r="O37" s="1">
        <f t="shared" si="5"/>
        <v>11047.5</v>
      </c>
    </row>
    <row r="38" spans="2:17" x14ac:dyDescent="0.25">
      <c r="B38" s="1" t="s">
        <v>60</v>
      </c>
      <c r="C38" s="28">
        <v>44440.341666666667</v>
      </c>
      <c r="D38" s="1">
        <v>14.88</v>
      </c>
      <c r="E38" s="30">
        <v>44460.676388888889</v>
      </c>
      <c r="F38" s="1">
        <f t="shared" si="0"/>
        <v>36</v>
      </c>
      <c r="G38" s="15" t="str">
        <f t="shared" si="1"/>
        <v>Complete</v>
      </c>
      <c r="H38" s="1">
        <v>6000</v>
      </c>
      <c r="I38" s="1">
        <f t="shared" si="6"/>
        <v>6000</v>
      </c>
      <c r="J38" s="1">
        <v>1</v>
      </c>
      <c r="K38" s="1">
        <f t="shared" si="3"/>
        <v>6000</v>
      </c>
      <c r="L38" s="1">
        <v>1</v>
      </c>
      <c r="M38" s="1">
        <f t="shared" si="4"/>
        <v>6000</v>
      </c>
      <c r="N38" s="1">
        <v>8928</v>
      </c>
      <c r="O38" s="1">
        <f t="shared" si="5"/>
        <v>8928</v>
      </c>
    </row>
    <row r="39" spans="2:17" x14ac:dyDescent="0.25">
      <c r="B39" s="1" t="s">
        <v>61</v>
      </c>
      <c r="C39" s="28">
        <v>44440.341666666667</v>
      </c>
      <c r="D39" s="1">
        <v>10.25</v>
      </c>
      <c r="E39" s="28">
        <v>44454.425000000003</v>
      </c>
      <c r="F39" s="1">
        <f t="shared" si="0"/>
        <v>36</v>
      </c>
      <c r="G39" s="15" t="str">
        <f t="shared" si="1"/>
        <v>Complete</v>
      </c>
      <c r="H39" s="1">
        <v>7056</v>
      </c>
      <c r="I39" s="1">
        <f t="shared" si="6"/>
        <v>7056</v>
      </c>
      <c r="J39" s="1">
        <v>1</v>
      </c>
      <c r="K39" s="1">
        <f t="shared" si="3"/>
        <v>7056</v>
      </c>
      <c r="L39" s="1">
        <v>1</v>
      </c>
      <c r="M39" s="1">
        <f t="shared" si="4"/>
        <v>7056</v>
      </c>
      <c r="N39" s="1">
        <v>7995</v>
      </c>
      <c r="O39" s="1">
        <f t="shared" si="5"/>
        <v>7995</v>
      </c>
    </row>
    <row r="40" spans="2:17" x14ac:dyDescent="0.25">
      <c r="B40" s="18" t="s">
        <v>62</v>
      </c>
      <c r="C40" s="30">
        <v>44460.676388888889</v>
      </c>
      <c r="D40" s="18">
        <v>0</v>
      </c>
      <c r="E40" s="30">
        <v>44460.676388888889</v>
      </c>
      <c r="F40" s="20">
        <f t="shared" si="0"/>
        <v>22</v>
      </c>
      <c r="G40" s="20" t="str">
        <f t="shared" si="1"/>
        <v>Complete</v>
      </c>
      <c r="H40" s="18">
        <v>0</v>
      </c>
      <c r="I40" s="18">
        <f t="shared" si="6"/>
        <v>0</v>
      </c>
      <c r="J40" s="18">
        <v>1</v>
      </c>
      <c r="K40" s="18">
        <f t="shared" si="3"/>
        <v>0</v>
      </c>
      <c r="L40" s="18">
        <v>1</v>
      </c>
      <c r="M40" s="18">
        <f t="shared" si="4"/>
        <v>0</v>
      </c>
      <c r="N40" s="21">
        <v>0</v>
      </c>
      <c r="O40" s="18">
        <f t="shared" si="5"/>
        <v>0</v>
      </c>
    </row>
    <row r="41" spans="2:17" x14ac:dyDescent="0.25">
      <c r="B41" s="1" t="s">
        <v>66</v>
      </c>
      <c r="C41" s="28">
        <v>44460.676388888889</v>
      </c>
      <c r="D41" s="1">
        <v>7.5</v>
      </c>
      <c r="E41" s="28">
        <v>44470.468055555553</v>
      </c>
      <c r="F41" s="1">
        <f t="shared" si="0"/>
        <v>22</v>
      </c>
      <c r="G41" s="3" t="str">
        <f t="shared" si="1"/>
        <v>Complete</v>
      </c>
      <c r="H41" s="1">
        <v>3000</v>
      </c>
      <c r="I41" s="1">
        <f t="shared" si="6"/>
        <v>3000</v>
      </c>
      <c r="J41" s="1">
        <v>1</v>
      </c>
      <c r="K41" s="1">
        <f t="shared" si="3"/>
        <v>3000</v>
      </c>
      <c r="L41" s="1">
        <v>1</v>
      </c>
      <c r="M41" s="1">
        <f t="shared" si="4"/>
        <v>3000</v>
      </c>
      <c r="N41" s="1">
        <v>4500</v>
      </c>
      <c r="O41" s="1">
        <f t="shared" si="5"/>
        <v>4500</v>
      </c>
    </row>
    <row r="42" spans="2:17" x14ac:dyDescent="0.25">
      <c r="B42" s="1" t="s">
        <v>67</v>
      </c>
      <c r="C42" s="28">
        <v>44470.468055555553</v>
      </c>
      <c r="D42" s="1">
        <v>17.13</v>
      </c>
      <c r="E42" s="29">
        <v>44495.553472222222</v>
      </c>
      <c r="F42" s="1">
        <f t="shared" si="0"/>
        <v>14</v>
      </c>
      <c r="G42" s="3" t="str">
        <f t="shared" si="1"/>
        <v>Busy</v>
      </c>
      <c r="H42" s="1">
        <v>6608</v>
      </c>
      <c r="I42" s="1">
        <f t="shared" si="6"/>
        <v>6608</v>
      </c>
      <c r="J42" s="1">
        <v>1</v>
      </c>
      <c r="K42" s="1">
        <f t="shared" si="3"/>
        <v>6608</v>
      </c>
      <c r="L42" s="1">
        <v>0.79</v>
      </c>
      <c r="M42" s="1">
        <f t="shared" si="4"/>
        <v>5220.3200000000006</v>
      </c>
      <c r="N42" s="1">
        <v>9250</v>
      </c>
      <c r="O42" s="1">
        <f t="shared" si="5"/>
        <v>7307.5</v>
      </c>
    </row>
    <row r="43" spans="2:17" x14ac:dyDescent="0.25">
      <c r="B43" s="1" t="s">
        <v>69</v>
      </c>
      <c r="C43" s="28">
        <v>44460.676388888889</v>
      </c>
      <c r="D43" s="1">
        <v>10.25</v>
      </c>
      <c r="E43" s="28">
        <v>44475.384722222225</v>
      </c>
      <c r="F43" s="1">
        <f t="shared" si="0"/>
        <v>22</v>
      </c>
      <c r="G43" s="3" t="str">
        <f t="shared" si="1"/>
        <v>Complete</v>
      </c>
      <c r="H43" s="1">
        <v>3520</v>
      </c>
      <c r="I43" s="1">
        <f t="shared" si="6"/>
        <v>3520</v>
      </c>
      <c r="J43" s="1">
        <v>1</v>
      </c>
      <c r="K43" s="1">
        <f t="shared" si="3"/>
        <v>3520</v>
      </c>
      <c r="L43" s="1">
        <v>1</v>
      </c>
      <c r="M43" s="1">
        <f t="shared" si="4"/>
        <v>3520</v>
      </c>
      <c r="N43" s="1">
        <v>4530.5</v>
      </c>
      <c r="O43" s="1">
        <f t="shared" si="5"/>
        <v>4530.5</v>
      </c>
    </row>
    <row r="44" spans="2:17" x14ac:dyDescent="0.25">
      <c r="B44" s="1" t="s">
        <v>70</v>
      </c>
      <c r="C44" s="28">
        <v>44460.676388888889</v>
      </c>
      <c r="D44" s="1">
        <v>12.5</v>
      </c>
      <c r="E44" s="28">
        <v>44477.468055555553</v>
      </c>
      <c r="F44" s="1">
        <f t="shared" si="0"/>
        <v>22</v>
      </c>
      <c r="G44" s="3" t="str">
        <f t="shared" si="1"/>
        <v>Complete</v>
      </c>
      <c r="H44" s="1">
        <v>8624</v>
      </c>
      <c r="I44" s="1">
        <f t="shared" si="6"/>
        <v>8624</v>
      </c>
      <c r="J44" s="1">
        <v>1</v>
      </c>
      <c r="K44" s="1">
        <f t="shared" si="3"/>
        <v>8624</v>
      </c>
      <c r="L44" s="1">
        <v>1</v>
      </c>
      <c r="M44" s="1">
        <f t="shared" si="4"/>
        <v>8624</v>
      </c>
      <c r="N44" s="1">
        <v>9750</v>
      </c>
      <c r="O44" s="1">
        <f t="shared" si="5"/>
        <v>9750</v>
      </c>
    </row>
    <row r="45" spans="2:17" x14ac:dyDescent="0.25">
      <c r="B45" s="18" t="s">
        <v>71</v>
      </c>
      <c r="C45" s="30">
        <v>44460.676388888889</v>
      </c>
      <c r="D45" s="18">
        <v>0</v>
      </c>
      <c r="E45" s="30">
        <v>44460.676388888889</v>
      </c>
      <c r="F45" s="20">
        <f t="shared" si="0"/>
        <v>22</v>
      </c>
      <c r="G45" s="20" t="str">
        <f t="shared" si="1"/>
        <v>Complete</v>
      </c>
      <c r="H45" s="18">
        <v>0</v>
      </c>
      <c r="I45" s="18">
        <f t="shared" si="6"/>
        <v>0</v>
      </c>
      <c r="J45" s="18">
        <v>1</v>
      </c>
      <c r="K45" s="18">
        <f t="shared" si="3"/>
        <v>0</v>
      </c>
      <c r="L45" s="18">
        <v>0</v>
      </c>
      <c r="M45" s="18">
        <f t="shared" si="4"/>
        <v>0</v>
      </c>
      <c r="N45" s="21">
        <v>35000</v>
      </c>
      <c r="O45" s="18">
        <f t="shared" si="5"/>
        <v>0</v>
      </c>
    </row>
    <row r="46" spans="2:17" x14ac:dyDescent="0.25">
      <c r="B46" s="1" t="s">
        <v>72</v>
      </c>
      <c r="C46" s="28">
        <v>44495.553472222222</v>
      </c>
      <c r="D46" s="1">
        <v>10.130000000000001</v>
      </c>
      <c r="E46" s="28">
        <v>44509.59652777778</v>
      </c>
      <c r="F46" s="20">
        <f t="shared" si="0"/>
        <v>-5</v>
      </c>
      <c r="G46" s="1" t="str">
        <f t="shared" si="1"/>
        <v>Busy</v>
      </c>
      <c r="H46" s="1">
        <v>4352</v>
      </c>
      <c r="I46" s="1">
        <f t="shared" si="6"/>
        <v>4352</v>
      </c>
      <c r="J46" s="1">
        <v>1</v>
      </c>
      <c r="K46" s="1">
        <f t="shared" si="3"/>
        <v>4352</v>
      </c>
      <c r="L46" s="1">
        <v>0</v>
      </c>
      <c r="M46" s="1">
        <f t="shared" si="4"/>
        <v>0</v>
      </c>
      <c r="N46" s="1">
        <v>6078</v>
      </c>
      <c r="O46" s="1">
        <f t="shared" si="5"/>
        <v>0</v>
      </c>
    </row>
    <row r="47" spans="2:17" x14ac:dyDescent="0.25">
      <c r="B47" s="1" t="s">
        <v>73</v>
      </c>
      <c r="C47" s="28">
        <v>44512.428472222222</v>
      </c>
      <c r="D47" s="1">
        <v>3.06</v>
      </c>
      <c r="E47" s="28">
        <v>44516.668055555558</v>
      </c>
      <c r="F47" s="20">
        <f t="shared" si="0"/>
        <v>-18</v>
      </c>
      <c r="G47" s="1" t="str">
        <f t="shared" si="1"/>
        <v>Busy</v>
      </c>
      <c r="H47" s="1">
        <v>2200</v>
      </c>
      <c r="I47" s="1">
        <f t="shared" si="6"/>
        <v>2200</v>
      </c>
      <c r="J47" s="1">
        <v>1</v>
      </c>
      <c r="K47" s="1">
        <f t="shared" si="3"/>
        <v>2200</v>
      </c>
      <c r="L47" s="1">
        <v>0</v>
      </c>
      <c r="M47" s="1">
        <f t="shared" si="4"/>
        <v>0</v>
      </c>
      <c r="N47" s="1">
        <v>3188.5</v>
      </c>
      <c r="O47" s="1">
        <f t="shared" si="5"/>
        <v>0</v>
      </c>
    </row>
    <row r="48" spans="2:17" x14ac:dyDescent="0.25">
      <c r="B48" s="1" t="s">
        <v>68</v>
      </c>
      <c r="C48" s="28">
        <v>44495.553472222222</v>
      </c>
      <c r="D48" s="1">
        <v>12.75</v>
      </c>
      <c r="E48" s="28">
        <v>44512.428472222222</v>
      </c>
      <c r="F48" s="20">
        <f t="shared" si="0"/>
        <v>-5</v>
      </c>
      <c r="G48" s="1" t="str">
        <f t="shared" si="1"/>
        <v>Busy</v>
      </c>
      <c r="H48" s="1">
        <v>6000</v>
      </c>
      <c r="I48" s="1">
        <f t="shared" si="6"/>
        <v>6000</v>
      </c>
      <c r="J48" s="1">
        <v>1</v>
      </c>
      <c r="K48" s="1">
        <f t="shared" si="3"/>
        <v>6000</v>
      </c>
      <c r="L48" s="1">
        <v>0</v>
      </c>
      <c r="M48" s="1">
        <f t="shared" si="4"/>
        <v>0</v>
      </c>
      <c r="N48" s="1">
        <v>5635.52</v>
      </c>
      <c r="O48" s="1">
        <f t="shared" si="5"/>
        <v>0</v>
      </c>
    </row>
    <row r="49" spans="2:19" x14ac:dyDescent="0.25">
      <c r="B49" s="1" t="s">
        <v>74</v>
      </c>
      <c r="C49" s="28">
        <v>44495.553472222222</v>
      </c>
      <c r="D49" s="1">
        <v>17.63</v>
      </c>
      <c r="E49" s="28">
        <v>44519.388194444444</v>
      </c>
      <c r="F49" s="20">
        <f t="shared" si="0"/>
        <v>-5</v>
      </c>
      <c r="G49" s="1" t="str">
        <f t="shared" si="1"/>
        <v>Busy</v>
      </c>
      <c r="H49" s="1">
        <v>6000</v>
      </c>
      <c r="I49" s="1">
        <f t="shared" si="6"/>
        <v>6000</v>
      </c>
      <c r="J49" s="1">
        <v>1</v>
      </c>
      <c r="K49" s="1">
        <f t="shared" si="3"/>
        <v>6000</v>
      </c>
      <c r="L49" s="1">
        <v>0</v>
      </c>
      <c r="M49" s="1">
        <f t="shared" si="4"/>
        <v>0</v>
      </c>
      <c r="N49" s="1">
        <v>7811.1</v>
      </c>
      <c r="O49" s="1">
        <f t="shared" si="5"/>
        <v>0</v>
      </c>
    </row>
    <row r="50" spans="2:19" x14ac:dyDescent="0.25">
      <c r="B50" s="1" t="s">
        <v>75</v>
      </c>
      <c r="C50" s="28">
        <v>44501.333333333336</v>
      </c>
      <c r="D50" s="1">
        <v>3.25</v>
      </c>
      <c r="E50" s="28">
        <v>44504.416666666664</v>
      </c>
      <c r="F50" s="20">
        <f t="shared" si="0"/>
        <v>-9</v>
      </c>
      <c r="G50" s="1" t="str">
        <f t="shared" si="1"/>
        <v>Busy</v>
      </c>
      <c r="H50" s="1">
        <v>2352</v>
      </c>
      <c r="I50" s="1">
        <f t="shared" si="6"/>
        <v>2352</v>
      </c>
      <c r="J50" s="1">
        <v>1</v>
      </c>
      <c r="K50" s="1">
        <f t="shared" si="3"/>
        <v>2352</v>
      </c>
      <c r="L50" s="1">
        <v>0</v>
      </c>
      <c r="M50" s="1">
        <f t="shared" si="4"/>
        <v>0</v>
      </c>
      <c r="N50" s="1">
        <v>2535</v>
      </c>
      <c r="O50" s="1">
        <f t="shared" si="5"/>
        <v>0</v>
      </c>
    </row>
    <row r="51" spans="2:19" x14ac:dyDescent="0.25">
      <c r="B51" s="1" t="s">
        <v>76</v>
      </c>
      <c r="C51" s="28">
        <v>44495.553472222222</v>
      </c>
      <c r="D51" s="1">
        <v>3.38</v>
      </c>
      <c r="E51" s="28">
        <v>44498.679861111108</v>
      </c>
      <c r="F51" s="20">
        <f t="shared" si="0"/>
        <v>-5</v>
      </c>
      <c r="G51" s="1" t="str">
        <f t="shared" si="1"/>
        <v>Busy</v>
      </c>
      <c r="H51" s="1">
        <v>2352</v>
      </c>
      <c r="I51" s="1">
        <f t="shared" si="6"/>
        <v>2352</v>
      </c>
      <c r="J51" s="1">
        <v>1</v>
      </c>
      <c r="K51" s="1">
        <f t="shared" si="3"/>
        <v>2352</v>
      </c>
      <c r="L51" s="1">
        <v>0</v>
      </c>
      <c r="M51" s="1">
        <f t="shared" si="4"/>
        <v>0</v>
      </c>
      <c r="N51" s="1">
        <v>2636.4</v>
      </c>
      <c r="O51" s="1">
        <f t="shared" si="5"/>
        <v>0</v>
      </c>
    </row>
    <row r="52" spans="2:19" x14ac:dyDescent="0.25">
      <c r="B52" s="18" t="s">
        <v>77</v>
      </c>
      <c r="C52" s="28">
        <v>44519.388194444444</v>
      </c>
      <c r="D52" s="18">
        <v>0</v>
      </c>
      <c r="E52" s="28">
        <v>44519.388194444444</v>
      </c>
      <c r="F52" s="20">
        <f t="shared" si="0"/>
        <v>-23</v>
      </c>
      <c r="G52" s="20" t="str">
        <f t="shared" si="1"/>
        <v>Busy</v>
      </c>
      <c r="H52" s="18">
        <v>0</v>
      </c>
      <c r="I52" s="18">
        <f t="shared" si="6"/>
        <v>0</v>
      </c>
      <c r="J52" s="18">
        <v>1</v>
      </c>
      <c r="K52" s="18">
        <f t="shared" si="3"/>
        <v>0</v>
      </c>
      <c r="L52" s="18">
        <v>0</v>
      </c>
      <c r="M52" s="18">
        <f t="shared" si="4"/>
        <v>0</v>
      </c>
      <c r="N52" s="21">
        <v>0</v>
      </c>
      <c r="O52" s="18">
        <f t="shared" si="5"/>
        <v>0</v>
      </c>
    </row>
    <row r="53" spans="2:19" x14ac:dyDescent="0.25">
      <c r="B53" s="1" t="s">
        <v>78</v>
      </c>
      <c r="C53" s="28">
        <v>44519.388194444444</v>
      </c>
      <c r="D53" s="1">
        <v>4.75</v>
      </c>
      <c r="E53" s="28">
        <v>44525.679861111108</v>
      </c>
      <c r="F53" s="20">
        <f t="shared" si="0"/>
        <v>-23</v>
      </c>
      <c r="G53" s="1" t="str">
        <f t="shared" si="1"/>
        <v>Busy</v>
      </c>
      <c r="H53" s="1">
        <v>1968</v>
      </c>
      <c r="I53" s="1">
        <f t="shared" si="6"/>
        <v>1968</v>
      </c>
      <c r="J53" s="1">
        <v>1</v>
      </c>
      <c r="K53" s="1">
        <f t="shared" si="3"/>
        <v>1968</v>
      </c>
      <c r="L53" s="1">
        <v>0</v>
      </c>
      <c r="M53" s="1">
        <f t="shared" si="4"/>
        <v>0</v>
      </c>
      <c r="N53" s="1">
        <v>2565</v>
      </c>
      <c r="O53" s="1">
        <f t="shared" si="5"/>
        <v>0</v>
      </c>
    </row>
    <row r="54" spans="2:19" x14ac:dyDescent="0.25">
      <c r="B54" s="1" t="s">
        <v>79</v>
      </c>
      <c r="C54" s="28">
        <v>44525.679861111108</v>
      </c>
      <c r="D54" s="1">
        <v>5.13</v>
      </c>
      <c r="E54" s="28">
        <v>44533.348611111112</v>
      </c>
      <c r="F54" s="20">
        <f t="shared" si="0"/>
        <v>-27</v>
      </c>
      <c r="G54" s="1" t="str">
        <f t="shared" si="1"/>
        <v>Busy</v>
      </c>
      <c r="H54" s="1">
        <v>1968</v>
      </c>
      <c r="I54" s="1">
        <f t="shared" si="6"/>
        <v>1968</v>
      </c>
      <c r="J54" s="1">
        <v>1</v>
      </c>
      <c r="K54" s="1">
        <f t="shared" si="3"/>
        <v>1968</v>
      </c>
      <c r="L54" s="1">
        <v>0</v>
      </c>
      <c r="M54" s="1">
        <f t="shared" si="4"/>
        <v>0</v>
      </c>
      <c r="N54" s="1">
        <v>2267.46</v>
      </c>
      <c r="O54" s="1">
        <f t="shared" si="5"/>
        <v>0</v>
      </c>
    </row>
    <row r="55" spans="2:19" x14ac:dyDescent="0.25">
      <c r="B55" s="1" t="s">
        <v>80</v>
      </c>
      <c r="C55" s="28">
        <v>44519.388194444444</v>
      </c>
      <c r="D55" s="1">
        <v>7.38</v>
      </c>
      <c r="E55" s="28">
        <v>44530.556944444441</v>
      </c>
      <c r="F55" s="20">
        <f t="shared" si="0"/>
        <v>-23</v>
      </c>
      <c r="G55" s="1" t="str">
        <f t="shared" si="1"/>
        <v>Busy</v>
      </c>
      <c r="H55" s="1">
        <v>3600</v>
      </c>
      <c r="I55" s="1">
        <f t="shared" si="6"/>
        <v>3600</v>
      </c>
      <c r="J55" s="1">
        <v>1</v>
      </c>
      <c r="K55" s="1">
        <f t="shared" si="3"/>
        <v>3600</v>
      </c>
      <c r="L55" s="1">
        <v>0</v>
      </c>
      <c r="M55" s="1">
        <f t="shared" si="4"/>
        <v>0</v>
      </c>
      <c r="N55" s="1">
        <v>4428</v>
      </c>
      <c r="O55" s="1">
        <f t="shared" si="5"/>
        <v>0</v>
      </c>
    </row>
    <row r="56" spans="2:19" x14ac:dyDescent="0.25">
      <c r="B56" s="1" t="s">
        <v>81</v>
      </c>
      <c r="C56" s="28">
        <v>44519.388194444444</v>
      </c>
      <c r="D56" s="1">
        <v>4.63</v>
      </c>
      <c r="E56" s="28">
        <v>44525.640277777777</v>
      </c>
      <c r="F56" s="20">
        <f t="shared" si="0"/>
        <v>-23</v>
      </c>
      <c r="G56" s="1" t="str">
        <f t="shared" si="1"/>
        <v>Busy</v>
      </c>
      <c r="H56" s="1">
        <v>3136</v>
      </c>
      <c r="I56" s="1">
        <f t="shared" si="6"/>
        <v>3136</v>
      </c>
      <c r="J56" s="1">
        <v>1</v>
      </c>
      <c r="K56" s="1">
        <f t="shared" si="3"/>
        <v>3136</v>
      </c>
      <c r="L56" s="1">
        <v>0</v>
      </c>
      <c r="M56" s="1">
        <f t="shared" si="4"/>
        <v>0</v>
      </c>
      <c r="N56" s="1">
        <v>3611.4</v>
      </c>
      <c r="O56" s="1">
        <f t="shared" si="5"/>
        <v>0</v>
      </c>
    </row>
    <row r="57" spans="2:19" x14ac:dyDescent="0.25">
      <c r="B57" s="18" t="s">
        <v>82</v>
      </c>
      <c r="C57" s="28">
        <v>44533.348611111112</v>
      </c>
      <c r="D57" s="18">
        <v>0</v>
      </c>
      <c r="E57" s="28">
        <v>44533.348611111112</v>
      </c>
      <c r="F57" s="31">
        <f t="shared" ref="F57:F63" si="7">NETWORKDAYS(C57,$D$3)</f>
        <v>-33</v>
      </c>
      <c r="G57" s="20" t="str">
        <f t="shared" ref="G57" si="8">IF(F57&gt;D57,"Complete","Busy")</f>
        <v>Busy</v>
      </c>
      <c r="H57" s="18">
        <v>0</v>
      </c>
      <c r="I57" s="18">
        <f t="shared" ref="I57" si="9">J57*H57</f>
        <v>0</v>
      </c>
      <c r="J57" s="18">
        <v>1</v>
      </c>
      <c r="K57" s="18">
        <f t="shared" ref="K57" si="10">I57*J57</f>
        <v>0</v>
      </c>
      <c r="L57" s="18">
        <v>0</v>
      </c>
      <c r="M57" s="18">
        <f t="shared" ref="M57:M63" si="11">I57*L57</f>
        <v>0</v>
      </c>
      <c r="N57" s="21">
        <v>0</v>
      </c>
      <c r="O57" s="18">
        <f t="shared" ref="O57:O63" si="12">N57*L57</f>
        <v>0</v>
      </c>
    </row>
    <row r="58" spans="2:19" x14ac:dyDescent="0.25">
      <c r="B58" s="1" t="s">
        <v>83</v>
      </c>
      <c r="C58" s="28">
        <v>44533.348611111112</v>
      </c>
      <c r="D58" s="1">
        <v>12.5</v>
      </c>
      <c r="E58" s="28">
        <v>44551.556944444441</v>
      </c>
      <c r="F58" s="31">
        <f t="shared" si="7"/>
        <v>-33</v>
      </c>
      <c r="G58" s="1" t="str">
        <f t="shared" si="1"/>
        <v>Busy</v>
      </c>
      <c r="H58" s="1">
        <v>6000</v>
      </c>
      <c r="I58" s="1">
        <f t="shared" si="6"/>
        <v>3000</v>
      </c>
      <c r="J58" s="1">
        <f>ROUND(R58/S58,4)</f>
        <v>0.5</v>
      </c>
      <c r="K58" s="1">
        <f t="shared" si="3"/>
        <v>1500</v>
      </c>
      <c r="L58" s="1">
        <v>0</v>
      </c>
      <c r="M58" s="1">
        <f t="shared" si="11"/>
        <v>0</v>
      </c>
      <c r="N58" s="1">
        <v>7500</v>
      </c>
      <c r="O58" s="1">
        <f t="shared" si="12"/>
        <v>0</v>
      </c>
      <c r="Q58" s="8">
        <v>44483</v>
      </c>
      <c r="R58" s="1">
        <f>NETWORKDAYS(Q58,$D$3)</f>
        <v>5</v>
      </c>
      <c r="S58" s="1">
        <v>10</v>
      </c>
    </row>
    <row r="59" spans="2:19" x14ac:dyDescent="0.25">
      <c r="B59" s="1" t="s">
        <v>84</v>
      </c>
      <c r="C59" s="28">
        <v>44533.348611111112</v>
      </c>
      <c r="D59" s="1">
        <v>8.25</v>
      </c>
      <c r="E59" s="28">
        <v>44545.431944444441</v>
      </c>
      <c r="F59" s="31">
        <f t="shared" si="7"/>
        <v>-33</v>
      </c>
      <c r="G59" s="1" t="str">
        <f t="shared" si="1"/>
        <v>Busy</v>
      </c>
      <c r="H59" s="1">
        <v>4200</v>
      </c>
      <c r="I59" s="1">
        <f t="shared" si="6"/>
        <v>3000.0600000000004</v>
      </c>
      <c r="J59" s="1">
        <f>ROUND(R59/S59,4)</f>
        <v>0.71430000000000005</v>
      </c>
      <c r="K59" s="1">
        <f t="shared" si="3"/>
        <v>2142.9428580000003</v>
      </c>
      <c r="L59" s="1">
        <v>0</v>
      </c>
      <c r="M59" s="1">
        <f t="shared" si="11"/>
        <v>0</v>
      </c>
      <c r="N59" s="1">
        <v>4455</v>
      </c>
      <c r="O59" s="1">
        <f t="shared" si="12"/>
        <v>0</v>
      </c>
      <c r="Q59" s="8">
        <v>44483</v>
      </c>
      <c r="R59" s="1">
        <f>NETWORKDAYS(Q59,$D$3)</f>
        <v>5</v>
      </c>
      <c r="S59" s="1">
        <v>7</v>
      </c>
    </row>
    <row r="60" spans="2:19" x14ac:dyDescent="0.25">
      <c r="B60" s="1" t="s">
        <v>85</v>
      </c>
      <c r="C60" s="28">
        <v>44545.431944444441</v>
      </c>
      <c r="D60" s="1">
        <v>3.38</v>
      </c>
      <c r="E60" s="28">
        <v>44550.6</v>
      </c>
      <c r="F60" s="31">
        <f t="shared" si="7"/>
        <v>-41</v>
      </c>
      <c r="G60" s="1" t="str">
        <f t="shared" si="1"/>
        <v>Busy</v>
      </c>
      <c r="H60" s="1">
        <v>3000</v>
      </c>
      <c r="I60" s="1">
        <f t="shared" si="6"/>
        <v>0</v>
      </c>
      <c r="J60" s="1">
        <v>0</v>
      </c>
      <c r="K60" s="1">
        <f t="shared" si="3"/>
        <v>0</v>
      </c>
      <c r="L60" s="1">
        <v>0</v>
      </c>
      <c r="M60" s="1">
        <f t="shared" si="11"/>
        <v>0</v>
      </c>
      <c r="N60" s="1">
        <v>2636</v>
      </c>
      <c r="O60" s="1">
        <f t="shared" si="12"/>
        <v>0</v>
      </c>
    </row>
    <row r="61" spans="2:19" x14ac:dyDescent="0.25">
      <c r="B61" s="1" t="s">
        <v>86</v>
      </c>
      <c r="C61" s="28">
        <v>44533.348611111112</v>
      </c>
      <c r="D61" s="1">
        <v>8.25</v>
      </c>
      <c r="E61" s="28">
        <v>44545.431944444441</v>
      </c>
      <c r="F61" s="31">
        <f t="shared" si="7"/>
        <v>-33</v>
      </c>
      <c r="G61" s="1" t="str">
        <f t="shared" si="1"/>
        <v>Busy</v>
      </c>
      <c r="H61" s="1">
        <v>2400</v>
      </c>
      <c r="I61" s="1">
        <f t="shared" si="6"/>
        <v>1999.92</v>
      </c>
      <c r="J61" s="1">
        <f>ROUND(R61/S61,4)</f>
        <v>0.83330000000000004</v>
      </c>
      <c r="K61" s="1">
        <f t="shared" si="3"/>
        <v>1666.5333360000002</v>
      </c>
      <c r="L61" s="1">
        <v>0</v>
      </c>
      <c r="M61" s="1">
        <f t="shared" si="11"/>
        <v>0</v>
      </c>
      <c r="N61" s="1">
        <v>3646.5</v>
      </c>
      <c r="O61" s="1">
        <f t="shared" si="12"/>
        <v>0</v>
      </c>
      <c r="Q61" s="8">
        <v>44483</v>
      </c>
      <c r="R61" s="1">
        <f>NETWORKDAYS(Q61,$D$3)</f>
        <v>5</v>
      </c>
      <c r="S61" s="1">
        <v>6</v>
      </c>
    </row>
    <row r="62" spans="2:19" x14ac:dyDescent="0.25">
      <c r="B62" s="1" t="s">
        <v>87</v>
      </c>
      <c r="C62" s="28">
        <v>44533.348611111112</v>
      </c>
      <c r="D62" s="1">
        <v>5.63</v>
      </c>
      <c r="E62" s="28">
        <v>44540.6</v>
      </c>
      <c r="F62" s="31">
        <f t="shared" si="7"/>
        <v>-33</v>
      </c>
      <c r="G62" s="1" t="str">
        <f t="shared" si="1"/>
        <v>Busy</v>
      </c>
      <c r="H62" s="1">
        <v>3920</v>
      </c>
      <c r="I62" s="1">
        <f t="shared" si="6"/>
        <v>3920</v>
      </c>
      <c r="J62" s="1">
        <f>ROUND(R62/S62,4)</f>
        <v>1</v>
      </c>
      <c r="K62" s="1">
        <f t="shared" si="3"/>
        <v>3920</v>
      </c>
      <c r="L62" s="1">
        <v>0</v>
      </c>
      <c r="M62" s="1">
        <f t="shared" si="11"/>
        <v>0</v>
      </c>
      <c r="N62" s="1">
        <v>4391.3999999999996</v>
      </c>
      <c r="O62" s="1">
        <f t="shared" si="12"/>
        <v>0</v>
      </c>
      <c r="Q62" s="8">
        <v>44483</v>
      </c>
      <c r="R62" s="1">
        <f>NETWORKDAYS(Q62,$D$3)</f>
        <v>5</v>
      </c>
      <c r="S62" s="1">
        <v>5</v>
      </c>
    </row>
    <row r="63" spans="2:19" x14ac:dyDescent="0.25">
      <c r="B63" s="18" t="s">
        <v>88</v>
      </c>
      <c r="C63" s="28">
        <v>44551.556944444441</v>
      </c>
      <c r="D63" s="18">
        <v>0</v>
      </c>
      <c r="E63" s="28">
        <v>44551.556944444441</v>
      </c>
      <c r="F63" s="20">
        <f t="shared" si="7"/>
        <v>-45</v>
      </c>
      <c r="G63" s="20" t="str">
        <f t="shared" ref="G63" si="13">IF(F63&gt;D63,"Complete","Busy")</f>
        <v>Busy</v>
      </c>
      <c r="H63" s="18">
        <v>0</v>
      </c>
      <c r="I63" s="18">
        <f t="shared" ref="I63" si="14">J63*H63</f>
        <v>0</v>
      </c>
      <c r="J63" s="18">
        <v>1</v>
      </c>
      <c r="K63" s="18">
        <f t="shared" ref="K63" si="15">I63*J63</f>
        <v>0</v>
      </c>
      <c r="L63" s="18">
        <v>0</v>
      </c>
      <c r="M63" s="18">
        <f t="shared" si="11"/>
        <v>0</v>
      </c>
      <c r="N63" s="21">
        <v>10000</v>
      </c>
      <c r="O63" s="18">
        <f t="shared" si="12"/>
        <v>0</v>
      </c>
    </row>
    <row r="65" spans="2:15" x14ac:dyDescent="0.25">
      <c r="B65" s="22" t="s">
        <v>48</v>
      </c>
      <c r="C65" s="22"/>
      <c r="D65" s="22"/>
      <c r="E65" s="23"/>
      <c r="F65" s="23"/>
      <c r="G65" s="23"/>
      <c r="H65" s="22"/>
      <c r="I65" s="22">
        <f>SUM(I7:I52)</f>
        <v>234048</v>
      </c>
      <c r="J65" s="22"/>
      <c r="K65" s="22">
        <f>SUM(K7:K56)</f>
        <v>244720</v>
      </c>
      <c r="L65" s="22"/>
      <c r="M65" s="22">
        <f>SUM(M7:M56)</f>
        <v>209404.32</v>
      </c>
      <c r="N65" s="22"/>
      <c r="O65" s="22">
        <f>SUM(O7:O56)</f>
        <v>231395.56000000003</v>
      </c>
    </row>
    <row r="68" spans="2:15" x14ac:dyDescent="0.25">
      <c r="B68" s="10" t="s">
        <v>49</v>
      </c>
      <c r="C68" s="1">
        <f>ROUND(M65/O65,4)</f>
        <v>0.90500000000000003</v>
      </c>
    </row>
    <row r="69" spans="2:15" x14ac:dyDescent="0.25">
      <c r="B69" s="10" t="s">
        <v>50</v>
      </c>
      <c r="C69" s="1">
        <f>ROUND(M65/K65,4)</f>
        <v>0.85570000000000002</v>
      </c>
    </row>
    <row r="70" spans="2:15" x14ac:dyDescent="0.25">
      <c r="B70" s="10" t="s">
        <v>51</v>
      </c>
      <c r="C70" s="1">
        <f>ROUND((I65-M65)/C68,4)</f>
        <v>27230.585599999999</v>
      </c>
    </row>
    <row r="71" spans="2:15" x14ac:dyDescent="0.25">
      <c r="B71" s="10" t="s">
        <v>52</v>
      </c>
      <c r="C71" s="1">
        <f>O65+C70</f>
        <v>258626.14560000002</v>
      </c>
    </row>
  </sheetData>
  <conditionalFormatting sqref="F66:G1048576 F64:G64 F5:G5 F1:G1">
    <cfRule type="top10" dxfId="156" priority="41" rank="1"/>
  </conditionalFormatting>
  <conditionalFormatting sqref="F1 F6 F64 F66:F1048576">
    <cfRule type="cellIs" dxfId="155" priority="40" operator="lessThan">
      <formula>0</formula>
    </cfRule>
  </conditionalFormatting>
  <conditionalFormatting sqref="F7:F16">
    <cfRule type="cellIs" dxfId="154" priority="39" operator="lessThan">
      <formula>0</formula>
    </cfRule>
  </conditionalFormatting>
  <conditionalFormatting sqref="F18">
    <cfRule type="cellIs" dxfId="153" priority="38" operator="lessThan">
      <formula>0</formula>
    </cfRule>
  </conditionalFormatting>
  <conditionalFormatting sqref="F24">
    <cfRule type="cellIs" dxfId="152" priority="37" operator="lessThan">
      <formula>0</formula>
    </cfRule>
  </conditionalFormatting>
  <conditionalFormatting sqref="G41:G44">
    <cfRule type="top10" dxfId="151" priority="42" rank="1"/>
  </conditionalFormatting>
  <conditionalFormatting sqref="F25">
    <cfRule type="cellIs" dxfId="150" priority="36" operator="lessThan">
      <formula>0</formula>
    </cfRule>
  </conditionalFormatting>
  <conditionalFormatting sqref="F26">
    <cfRule type="cellIs" dxfId="149" priority="35" operator="lessThan">
      <formula>0</formula>
    </cfRule>
  </conditionalFormatting>
  <conditionalFormatting sqref="F27">
    <cfRule type="cellIs" dxfId="148" priority="34" operator="lessThan">
      <formula>0</formula>
    </cfRule>
  </conditionalFormatting>
  <conditionalFormatting sqref="F28">
    <cfRule type="cellIs" dxfId="147" priority="33" operator="lessThan">
      <formula>0</formula>
    </cfRule>
  </conditionalFormatting>
  <conditionalFormatting sqref="F19:F23">
    <cfRule type="cellIs" dxfId="146" priority="32" operator="lessThan">
      <formula>0</formula>
    </cfRule>
  </conditionalFormatting>
  <conditionalFormatting sqref="F29">
    <cfRule type="cellIs" dxfId="145" priority="31" operator="lessThan">
      <formula>0</formula>
    </cfRule>
  </conditionalFormatting>
  <conditionalFormatting sqref="F30">
    <cfRule type="cellIs" dxfId="144" priority="30" operator="lessThan">
      <formula>0</formula>
    </cfRule>
  </conditionalFormatting>
  <conditionalFormatting sqref="F31">
    <cfRule type="cellIs" dxfId="143" priority="29" operator="lessThan">
      <formula>0</formula>
    </cfRule>
  </conditionalFormatting>
  <conditionalFormatting sqref="F32">
    <cfRule type="cellIs" dxfId="142" priority="28" operator="lessThan">
      <formula>0</formula>
    </cfRule>
  </conditionalFormatting>
  <conditionalFormatting sqref="F33">
    <cfRule type="cellIs" dxfId="141" priority="27" operator="lessThan">
      <formula>0</formula>
    </cfRule>
  </conditionalFormatting>
  <conditionalFormatting sqref="F34">
    <cfRule type="cellIs" dxfId="140" priority="26" operator="lessThan">
      <formula>0</formula>
    </cfRule>
  </conditionalFormatting>
  <conditionalFormatting sqref="F40">
    <cfRule type="cellIs" dxfId="139" priority="25" operator="lessThan">
      <formula>0</formula>
    </cfRule>
  </conditionalFormatting>
  <conditionalFormatting sqref="F45">
    <cfRule type="cellIs" dxfId="138" priority="24" operator="lessThan">
      <formula>0</formula>
    </cfRule>
  </conditionalFormatting>
  <conditionalFormatting sqref="F52">
    <cfRule type="cellIs" dxfId="137" priority="23" operator="lessThan">
      <formula>0</formula>
    </cfRule>
  </conditionalFormatting>
  <conditionalFormatting sqref="F46">
    <cfRule type="cellIs" dxfId="136" priority="22" operator="lessThan">
      <formula>0</formula>
    </cfRule>
  </conditionalFormatting>
  <conditionalFormatting sqref="F47">
    <cfRule type="cellIs" dxfId="135" priority="21" operator="lessThan">
      <formula>0</formula>
    </cfRule>
  </conditionalFormatting>
  <conditionalFormatting sqref="F48">
    <cfRule type="cellIs" dxfId="134" priority="20" operator="lessThan">
      <formula>0</formula>
    </cfRule>
  </conditionalFormatting>
  <conditionalFormatting sqref="F49">
    <cfRule type="cellIs" dxfId="133" priority="19" operator="lessThan">
      <formula>0</formula>
    </cfRule>
  </conditionalFormatting>
  <conditionalFormatting sqref="F50">
    <cfRule type="cellIs" dxfId="132" priority="18" operator="lessThan">
      <formula>0</formula>
    </cfRule>
  </conditionalFormatting>
  <conditionalFormatting sqref="F51">
    <cfRule type="cellIs" dxfId="131" priority="17" operator="lessThan">
      <formula>0</formula>
    </cfRule>
  </conditionalFormatting>
  <conditionalFormatting sqref="F65">
    <cfRule type="cellIs" dxfId="130" priority="15" operator="lessThan">
      <formula>0</formula>
    </cfRule>
  </conditionalFormatting>
  <conditionalFormatting sqref="F65:G65">
    <cfRule type="top10" dxfId="129" priority="16" rank="1"/>
  </conditionalFormatting>
  <conditionalFormatting sqref="F53">
    <cfRule type="cellIs" dxfId="128" priority="14" operator="lessThan">
      <formula>0</formula>
    </cfRule>
  </conditionalFormatting>
  <conditionalFormatting sqref="F54">
    <cfRule type="cellIs" dxfId="127" priority="13" operator="lessThan">
      <formula>0</formula>
    </cfRule>
  </conditionalFormatting>
  <conditionalFormatting sqref="F55">
    <cfRule type="cellIs" dxfId="126" priority="12" operator="lessThan">
      <formula>0</formula>
    </cfRule>
  </conditionalFormatting>
  <conditionalFormatting sqref="F57">
    <cfRule type="cellIs" dxfId="125" priority="8" operator="lessThan">
      <formula>0</formula>
    </cfRule>
  </conditionalFormatting>
  <conditionalFormatting sqref="F56">
    <cfRule type="cellIs" dxfId="124" priority="10" operator="lessThan">
      <formula>0</formula>
    </cfRule>
  </conditionalFormatting>
  <conditionalFormatting sqref="F58">
    <cfRule type="cellIs" dxfId="123" priority="7" operator="lessThan">
      <formula>0</formula>
    </cfRule>
  </conditionalFormatting>
  <conditionalFormatting sqref="F59">
    <cfRule type="cellIs" dxfId="122" priority="6" operator="lessThan">
      <formula>0</formula>
    </cfRule>
  </conditionalFormatting>
  <conditionalFormatting sqref="F60">
    <cfRule type="cellIs" dxfId="121" priority="5" operator="lessThan">
      <formula>0</formula>
    </cfRule>
  </conditionalFormatting>
  <conditionalFormatting sqref="F61">
    <cfRule type="cellIs" dxfId="120" priority="4" operator="lessThan">
      <formula>0</formula>
    </cfRule>
  </conditionalFormatting>
  <conditionalFormatting sqref="F63">
    <cfRule type="cellIs" dxfId="119" priority="1" operator="lessThan">
      <formula>0</formula>
    </cfRule>
  </conditionalFormatting>
  <conditionalFormatting sqref="F62">
    <cfRule type="cellIs" dxfId="118" priority="2" operator="lessThan">
      <formula>0</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6601A-8407-4587-BCED-074E4BF39E1F}">
  <dimension ref="A1:S77"/>
  <sheetViews>
    <sheetView topLeftCell="H52" workbookViewId="0">
      <selection activeCell="J68" sqref="J68"/>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3.5703125" style="1" customWidth="1"/>
    <col min="12" max="12" width="15.42578125" style="1" customWidth="1"/>
    <col min="13" max="13" width="12.42578125" style="1" customWidth="1"/>
    <col min="14" max="14" width="12.5703125" style="1" customWidth="1"/>
    <col min="15" max="16" width="15.7109375" style="1" customWidth="1"/>
    <col min="17" max="17" width="18" style="1" customWidth="1"/>
    <col min="18" max="18" width="20.28515625" style="1" customWidth="1"/>
    <col min="19" max="19" width="16.28515625" style="1" customWidth="1"/>
    <col min="20" max="16384" width="9.140625" style="1"/>
  </cols>
  <sheetData>
    <row r="1" spans="1:19" x14ac:dyDescent="0.25">
      <c r="A1" s="3"/>
      <c r="B1" s="3"/>
      <c r="C1" s="5"/>
      <c r="D1" s="5"/>
      <c r="E1" s="1"/>
      <c r="F1" s="1"/>
      <c r="G1" s="1"/>
    </row>
    <row r="2" spans="1:19" x14ac:dyDescent="0.25">
      <c r="A2" s="3"/>
      <c r="B2" s="7" t="s">
        <v>65</v>
      </c>
      <c r="C2" s="5"/>
      <c r="D2" s="2" t="s">
        <v>30</v>
      </c>
      <c r="E2" s="25"/>
      <c r="F2" s="25"/>
      <c r="G2" s="25"/>
      <c r="H2" s="25"/>
      <c r="J2" s="4"/>
      <c r="K2" s="14"/>
      <c r="L2" s="14"/>
      <c r="M2" s="14"/>
      <c r="R2" s="14"/>
      <c r="S2" s="14"/>
    </row>
    <row r="3" spans="1:19" x14ac:dyDescent="0.25">
      <c r="C3" s="3"/>
      <c r="D3" s="8">
        <f>WORKDAY(E49,-4)</f>
        <v>44515</v>
      </c>
      <c r="E3" s="26"/>
      <c r="F3" s="26"/>
      <c r="G3" s="26"/>
      <c r="H3" s="26"/>
      <c r="J3" s="4"/>
      <c r="K3" s="4"/>
      <c r="L3" s="4"/>
      <c r="M3" s="4"/>
      <c r="N3" s="4"/>
    </row>
    <row r="4" spans="1:19" x14ac:dyDescent="0.25">
      <c r="E4" s="1"/>
      <c r="F4" s="1"/>
      <c r="G4" s="1"/>
    </row>
    <row r="5" spans="1:19" ht="30" x14ac:dyDescent="0.25">
      <c r="B5" s="2" t="s">
        <v>2</v>
      </c>
      <c r="C5" s="2" t="s">
        <v>32</v>
      </c>
      <c r="D5" s="2" t="s">
        <v>33</v>
      </c>
      <c r="E5" s="13" t="s">
        <v>35</v>
      </c>
      <c r="F5" s="12" t="s">
        <v>36</v>
      </c>
      <c r="G5" s="12" t="s">
        <v>37</v>
      </c>
      <c r="H5" s="2" t="s">
        <v>38</v>
      </c>
      <c r="I5" s="11" t="s">
        <v>39</v>
      </c>
      <c r="J5" s="9" t="s">
        <v>40</v>
      </c>
      <c r="K5" s="2" t="s">
        <v>41</v>
      </c>
      <c r="L5" s="11" t="s">
        <v>42</v>
      </c>
      <c r="M5" s="2" t="s">
        <v>43</v>
      </c>
      <c r="N5" s="2" t="s">
        <v>44</v>
      </c>
      <c r="O5" s="11" t="s">
        <v>45</v>
      </c>
      <c r="Q5" s="16" t="s">
        <v>46</v>
      </c>
      <c r="R5" s="16" t="s">
        <v>36</v>
      </c>
      <c r="S5" s="9" t="s">
        <v>47</v>
      </c>
    </row>
    <row r="6" spans="1:19" x14ac:dyDescent="0.25">
      <c r="C6" s="3"/>
      <c r="F6" s="15"/>
      <c r="G6" s="24"/>
      <c r="H6" s="14"/>
      <c r="I6" s="14"/>
      <c r="J6" s="14"/>
      <c r="K6" s="14"/>
      <c r="L6" s="14"/>
      <c r="M6" s="14"/>
      <c r="N6" s="17"/>
      <c r="O6" s="14"/>
      <c r="Q6" s="8"/>
    </row>
    <row r="7" spans="1:19" x14ac:dyDescent="0.25">
      <c r="B7" s="1" t="s">
        <v>3</v>
      </c>
      <c r="C7" s="28">
        <v>44286.375</v>
      </c>
      <c r="D7" s="1">
        <v>6.69</v>
      </c>
      <c r="E7" s="28">
        <v>44294.646527777775</v>
      </c>
      <c r="F7" s="15">
        <f t="shared" ref="F7:F68" si="0">NETWORKDAYS(C7,$D$3)</f>
        <v>164</v>
      </c>
      <c r="G7" s="15" t="str">
        <f t="shared" ref="G7:G68" si="1">IF(F7&gt;D7,"Complete","Busy")</f>
        <v>Complete</v>
      </c>
      <c r="H7" s="1">
        <v>7728</v>
      </c>
      <c r="I7" s="1">
        <f t="shared" ref="I7:I12" si="2">J7*H7</f>
        <v>7728</v>
      </c>
      <c r="J7" s="1">
        <v>1</v>
      </c>
      <c r="K7" s="1">
        <f>I7*J7</f>
        <v>7728</v>
      </c>
      <c r="L7" s="1">
        <v>1</v>
      </c>
      <c r="M7" s="1">
        <f>I7*L7</f>
        <v>7728</v>
      </c>
      <c r="N7" s="17">
        <v>8563.2000000000007</v>
      </c>
      <c r="O7" s="1">
        <f>N7*L7</f>
        <v>8563.2000000000007</v>
      </c>
      <c r="Q7" s="8"/>
    </row>
    <row r="8" spans="1:19" x14ac:dyDescent="0.25">
      <c r="B8" s="1" t="s">
        <v>4</v>
      </c>
      <c r="C8" s="28">
        <v>44294.646527777775</v>
      </c>
      <c r="D8" s="1">
        <v>8.06</v>
      </c>
      <c r="E8" s="28">
        <v>44306.666666666664</v>
      </c>
      <c r="F8" s="15">
        <f t="shared" si="0"/>
        <v>158</v>
      </c>
      <c r="G8" s="15" t="str">
        <f t="shared" si="1"/>
        <v>Complete</v>
      </c>
      <c r="H8" s="1">
        <v>9016</v>
      </c>
      <c r="I8" s="1">
        <f t="shared" si="2"/>
        <v>9016</v>
      </c>
      <c r="J8" s="1">
        <v>1</v>
      </c>
      <c r="K8" s="1">
        <f t="shared" ref="K8:K68" si="3">I8*J8</f>
        <v>9016</v>
      </c>
      <c r="L8" s="1">
        <v>1</v>
      </c>
      <c r="M8" s="1">
        <f t="shared" ref="M8:M68" si="4">I8*L8</f>
        <v>9016</v>
      </c>
      <c r="N8" s="17">
        <v>10316.799999999999</v>
      </c>
      <c r="O8" s="1">
        <f t="shared" ref="O8:O68" si="5">N8*L8</f>
        <v>10316.799999999999</v>
      </c>
    </row>
    <row r="9" spans="1:19" x14ac:dyDescent="0.25">
      <c r="B9" s="1" t="s">
        <v>5</v>
      </c>
      <c r="C9" s="28">
        <v>44306.666666666664</v>
      </c>
      <c r="D9" s="1">
        <v>12.13</v>
      </c>
      <c r="E9" s="28">
        <v>44323.334722222222</v>
      </c>
      <c r="F9" s="15">
        <f t="shared" si="0"/>
        <v>150</v>
      </c>
      <c r="G9" s="15" t="str">
        <f t="shared" si="1"/>
        <v>Complete</v>
      </c>
      <c r="H9" s="1">
        <v>13524</v>
      </c>
      <c r="I9" s="1">
        <f t="shared" si="2"/>
        <v>13524</v>
      </c>
      <c r="J9" s="1">
        <v>1</v>
      </c>
      <c r="K9" s="1">
        <f t="shared" si="3"/>
        <v>13524</v>
      </c>
      <c r="L9" s="1">
        <v>1</v>
      </c>
      <c r="M9" s="1">
        <f t="shared" si="4"/>
        <v>13524</v>
      </c>
      <c r="N9" s="17">
        <v>14240</v>
      </c>
      <c r="O9" s="1">
        <f t="shared" si="5"/>
        <v>14240</v>
      </c>
    </row>
    <row r="10" spans="1:19" x14ac:dyDescent="0.25">
      <c r="B10" s="1" t="s">
        <v>6</v>
      </c>
      <c r="C10" s="28">
        <v>44323.334722222222</v>
      </c>
      <c r="D10" s="1">
        <v>2.38</v>
      </c>
      <c r="E10" s="28">
        <v>44327.461805555555</v>
      </c>
      <c r="F10" s="15">
        <f t="shared" si="0"/>
        <v>137</v>
      </c>
      <c r="G10" s="15" t="str">
        <f t="shared" si="1"/>
        <v>Complete</v>
      </c>
      <c r="H10" s="1">
        <v>2576</v>
      </c>
      <c r="I10" s="1">
        <f t="shared" si="2"/>
        <v>2576</v>
      </c>
      <c r="J10" s="1">
        <v>1</v>
      </c>
      <c r="K10" s="1">
        <f t="shared" si="3"/>
        <v>2576</v>
      </c>
      <c r="L10" s="1">
        <v>1</v>
      </c>
      <c r="M10" s="1">
        <f t="shared" si="4"/>
        <v>2576</v>
      </c>
      <c r="N10" s="17">
        <v>4973</v>
      </c>
      <c r="O10" s="1">
        <f t="shared" si="5"/>
        <v>4973</v>
      </c>
    </row>
    <row r="11" spans="1:19" x14ac:dyDescent="0.25">
      <c r="B11" s="1" t="s">
        <v>7</v>
      </c>
      <c r="C11" s="28">
        <v>44286.375</v>
      </c>
      <c r="D11" s="1">
        <v>18.059999999999999</v>
      </c>
      <c r="E11" s="28">
        <v>44312.395138888889</v>
      </c>
      <c r="F11" s="15">
        <f t="shared" si="0"/>
        <v>164</v>
      </c>
      <c r="G11" s="15" t="str">
        <f t="shared" si="1"/>
        <v>Complete</v>
      </c>
      <c r="H11" s="1">
        <v>12300</v>
      </c>
      <c r="I11" s="1">
        <f t="shared" si="2"/>
        <v>12300</v>
      </c>
      <c r="J11" s="1">
        <v>1</v>
      </c>
      <c r="K11" s="1">
        <f t="shared" si="3"/>
        <v>12300</v>
      </c>
      <c r="L11" s="1">
        <v>1</v>
      </c>
      <c r="M11" s="1">
        <f t="shared" si="4"/>
        <v>12300</v>
      </c>
      <c r="N11" s="17">
        <v>17734.919999999998</v>
      </c>
      <c r="O11" s="1">
        <f t="shared" si="5"/>
        <v>17734.919999999998</v>
      </c>
    </row>
    <row r="12" spans="1:19" x14ac:dyDescent="0.25">
      <c r="B12" s="18" t="s">
        <v>8</v>
      </c>
      <c r="C12" s="28">
        <v>44327.461805555555</v>
      </c>
      <c r="D12" s="18">
        <v>0</v>
      </c>
      <c r="E12" s="28">
        <v>44327.461805555555</v>
      </c>
      <c r="F12" s="20">
        <f t="shared" si="0"/>
        <v>135</v>
      </c>
      <c r="G12" s="20" t="str">
        <f t="shared" si="1"/>
        <v>Complete</v>
      </c>
      <c r="H12" s="18">
        <v>0</v>
      </c>
      <c r="I12" s="18">
        <f t="shared" si="2"/>
        <v>0</v>
      </c>
      <c r="J12" s="18">
        <v>1</v>
      </c>
      <c r="K12" s="18">
        <f t="shared" si="3"/>
        <v>0</v>
      </c>
      <c r="L12" s="18">
        <v>1</v>
      </c>
      <c r="M12" s="18">
        <f t="shared" si="4"/>
        <v>0</v>
      </c>
      <c r="N12" s="21">
        <v>0</v>
      </c>
      <c r="O12" s="18">
        <f t="shared" si="5"/>
        <v>0</v>
      </c>
    </row>
    <row r="13" spans="1:19" x14ac:dyDescent="0.25">
      <c r="B13" s="1" t="s">
        <v>9</v>
      </c>
      <c r="C13" s="28">
        <v>44327.461805555555</v>
      </c>
      <c r="D13" s="1">
        <v>3.88</v>
      </c>
      <c r="E13" s="28">
        <v>44333.421527777777</v>
      </c>
      <c r="F13" s="15">
        <f t="shared" si="0"/>
        <v>135</v>
      </c>
      <c r="G13" s="15" t="str">
        <f t="shared" si="1"/>
        <v>Complete</v>
      </c>
      <c r="H13" s="1">
        <v>2352</v>
      </c>
      <c r="I13" s="1">
        <f>J13*H13</f>
        <v>2352</v>
      </c>
      <c r="J13" s="1">
        <v>1</v>
      </c>
      <c r="K13" s="1">
        <f t="shared" si="3"/>
        <v>2352</v>
      </c>
      <c r="L13" s="1">
        <v>1</v>
      </c>
      <c r="M13" s="1">
        <f t="shared" si="4"/>
        <v>2352</v>
      </c>
      <c r="N13" s="17">
        <v>3585.12</v>
      </c>
      <c r="O13" s="1">
        <f t="shared" si="5"/>
        <v>3585.12</v>
      </c>
    </row>
    <row r="14" spans="1:19" x14ac:dyDescent="0.25">
      <c r="B14" s="1" t="s">
        <v>10</v>
      </c>
      <c r="C14" s="28">
        <v>44333.421527777777</v>
      </c>
      <c r="D14" s="1">
        <v>13.75</v>
      </c>
      <c r="E14" s="30">
        <v>44351.338194444441</v>
      </c>
      <c r="F14" s="15">
        <f t="shared" si="0"/>
        <v>131</v>
      </c>
      <c r="G14" s="15" t="str">
        <f t="shared" si="1"/>
        <v>Complete</v>
      </c>
      <c r="H14" s="1">
        <v>8624</v>
      </c>
      <c r="I14" s="1">
        <f>J14*H14</f>
        <v>8624</v>
      </c>
      <c r="J14" s="1">
        <v>1</v>
      </c>
      <c r="K14" s="1">
        <f t="shared" si="3"/>
        <v>8624</v>
      </c>
      <c r="L14" s="1">
        <v>1</v>
      </c>
      <c r="M14" s="1">
        <f t="shared" si="4"/>
        <v>8624</v>
      </c>
      <c r="N14" s="17">
        <v>12705</v>
      </c>
      <c r="O14" s="1">
        <f t="shared" si="5"/>
        <v>12705</v>
      </c>
    </row>
    <row r="15" spans="1:19" x14ac:dyDescent="0.25">
      <c r="B15" s="1" t="s">
        <v>11</v>
      </c>
      <c r="C15" s="28">
        <v>44327.461805555555</v>
      </c>
      <c r="D15" s="1">
        <v>2.81</v>
      </c>
      <c r="E15" s="28">
        <v>44330.398611111108</v>
      </c>
      <c r="F15" s="15">
        <f t="shared" si="0"/>
        <v>135</v>
      </c>
      <c r="G15" s="15" t="str">
        <f t="shared" si="1"/>
        <v>Complete</v>
      </c>
      <c r="H15" s="1">
        <v>3220</v>
      </c>
      <c r="I15" s="1">
        <f t="shared" ref="I15:I68" si="6">J15*H15</f>
        <v>3220</v>
      </c>
      <c r="J15" s="1">
        <v>1</v>
      </c>
      <c r="K15" s="1">
        <f t="shared" si="3"/>
        <v>3220</v>
      </c>
      <c r="L15" s="1">
        <v>1</v>
      </c>
      <c r="M15" s="1">
        <f t="shared" si="4"/>
        <v>3220</v>
      </c>
      <c r="N15" s="17">
        <v>3596.8</v>
      </c>
      <c r="O15" s="1">
        <f t="shared" si="5"/>
        <v>3596.8</v>
      </c>
    </row>
    <row r="16" spans="1:19" x14ac:dyDescent="0.25">
      <c r="B16" s="1" t="s">
        <v>12</v>
      </c>
      <c r="C16" s="28">
        <v>44330.398611111108</v>
      </c>
      <c r="D16" s="1">
        <v>8.44</v>
      </c>
      <c r="E16" s="28">
        <v>44342.586805555555</v>
      </c>
      <c r="F16" s="15">
        <f t="shared" si="0"/>
        <v>132</v>
      </c>
      <c r="G16" s="15" t="str">
        <f t="shared" si="1"/>
        <v>Complete</v>
      </c>
      <c r="H16" s="1">
        <v>9660</v>
      </c>
      <c r="I16" s="1">
        <f t="shared" si="6"/>
        <v>9660</v>
      </c>
      <c r="J16" s="1">
        <v>1</v>
      </c>
      <c r="K16" s="1">
        <f t="shared" si="3"/>
        <v>9660</v>
      </c>
      <c r="L16" s="1">
        <v>1</v>
      </c>
      <c r="M16" s="1">
        <f t="shared" si="4"/>
        <v>9660</v>
      </c>
      <c r="N16" s="17">
        <v>10803.2</v>
      </c>
      <c r="O16" s="1">
        <f t="shared" si="5"/>
        <v>10803.2</v>
      </c>
    </row>
    <row r="17" spans="1:19" x14ac:dyDescent="0.25">
      <c r="B17" s="1" t="s">
        <v>13</v>
      </c>
      <c r="C17" s="28">
        <v>44327.461805555555</v>
      </c>
      <c r="D17" s="1">
        <v>10.06</v>
      </c>
      <c r="E17" s="28">
        <v>44341.481944444444</v>
      </c>
      <c r="F17" s="1">
        <f t="shared" si="0"/>
        <v>135</v>
      </c>
      <c r="G17" s="15" t="str">
        <f t="shared" si="1"/>
        <v>Complete</v>
      </c>
      <c r="H17" s="1">
        <v>6888</v>
      </c>
      <c r="I17" s="1">
        <f t="shared" si="6"/>
        <v>6888</v>
      </c>
      <c r="J17" s="1">
        <v>1</v>
      </c>
      <c r="K17" s="1">
        <f t="shared" si="3"/>
        <v>6888</v>
      </c>
      <c r="L17" s="1">
        <v>1</v>
      </c>
      <c r="M17" s="1">
        <f t="shared" si="4"/>
        <v>6888</v>
      </c>
      <c r="N17" s="17">
        <v>9878.92</v>
      </c>
      <c r="O17" s="1">
        <f t="shared" si="5"/>
        <v>9878.92</v>
      </c>
    </row>
    <row r="18" spans="1:19" x14ac:dyDescent="0.25">
      <c r="B18" s="18" t="s">
        <v>14</v>
      </c>
      <c r="C18" s="28">
        <v>44351.338194444441</v>
      </c>
      <c r="D18" s="18">
        <v>0</v>
      </c>
      <c r="E18" s="28">
        <v>44351.338194444441</v>
      </c>
      <c r="F18" s="20">
        <f t="shared" si="0"/>
        <v>117</v>
      </c>
      <c r="G18" s="20" t="str">
        <f t="shared" si="1"/>
        <v>Complete</v>
      </c>
      <c r="H18" s="18">
        <v>0</v>
      </c>
      <c r="I18" s="18">
        <f t="shared" si="6"/>
        <v>0</v>
      </c>
      <c r="J18" s="18">
        <v>1</v>
      </c>
      <c r="K18" s="18">
        <f t="shared" si="3"/>
        <v>0</v>
      </c>
      <c r="L18" s="18">
        <v>1</v>
      </c>
      <c r="M18" s="18">
        <f t="shared" si="4"/>
        <v>0</v>
      </c>
      <c r="N18" s="21">
        <v>5000</v>
      </c>
      <c r="O18" s="18">
        <f t="shared" si="5"/>
        <v>5000</v>
      </c>
    </row>
    <row r="19" spans="1:19" customFormat="1" x14ac:dyDescent="0.25">
      <c r="A19" s="1"/>
      <c r="B19" s="27" t="s">
        <v>15</v>
      </c>
      <c r="C19" s="28">
        <v>44351.338194444441</v>
      </c>
      <c r="D19" s="1">
        <v>6.25</v>
      </c>
      <c r="E19" s="28">
        <v>44361.421527777777</v>
      </c>
      <c r="F19" s="15">
        <f t="shared" si="0"/>
        <v>117</v>
      </c>
      <c r="G19" s="15" t="str">
        <f t="shared" si="1"/>
        <v>Complete</v>
      </c>
      <c r="H19" s="1">
        <v>3920</v>
      </c>
      <c r="I19" s="1">
        <f t="shared" si="6"/>
        <v>3920</v>
      </c>
      <c r="J19" s="1">
        <v>1</v>
      </c>
      <c r="K19" s="1">
        <f t="shared" si="3"/>
        <v>3920</v>
      </c>
      <c r="L19" s="1">
        <v>1</v>
      </c>
      <c r="M19" s="1">
        <f t="shared" si="4"/>
        <v>3920</v>
      </c>
      <c r="N19" s="1">
        <v>5775</v>
      </c>
      <c r="O19" s="1">
        <f t="shared" si="5"/>
        <v>5775</v>
      </c>
      <c r="P19" s="1"/>
      <c r="Q19" s="8"/>
      <c r="R19" s="1"/>
      <c r="S19" s="27"/>
    </row>
    <row r="20" spans="1:19" customFormat="1" x14ac:dyDescent="0.25">
      <c r="B20" s="1" t="s">
        <v>16</v>
      </c>
      <c r="C20" s="28">
        <v>44361.421527777777</v>
      </c>
      <c r="D20" s="1">
        <v>7.06</v>
      </c>
      <c r="E20" s="28">
        <v>44370.441666666666</v>
      </c>
      <c r="F20" s="15">
        <f t="shared" si="0"/>
        <v>111</v>
      </c>
      <c r="G20" s="15" t="str">
        <f t="shared" si="1"/>
        <v>Complete</v>
      </c>
      <c r="H20" s="1">
        <v>3920</v>
      </c>
      <c r="I20" s="1">
        <f t="shared" si="6"/>
        <v>3920</v>
      </c>
      <c r="J20" s="1">
        <v>1</v>
      </c>
      <c r="K20" s="1">
        <f t="shared" si="3"/>
        <v>3920</v>
      </c>
      <c r="L20" s="1">
        <v>1</v>
      </c>
      <c r="M20" s="1">
        <f t="shared" si="4"/>
        <v>3920</v>
      </c>
      <c r="N20" s="1">
        <v>6523.44</v>
      </c>
      <c r="O20" s="1">
        <f t="shared" si="5"/>
        <v>6523.44</v>
      </c>
    </row>
    <row r="21" spans="1:19" x14ac:dyDescent="0.25">
      <c r="B21" s="1" t="s">
        <v>17</v>
      </c>
      <c r="C21" s="28">
        <v>44351.338194444441</v>
      </c>
      <c r="D21" s="1">
        <v>24.88</v>
      </c>
      <c r="E21" s="28">
        <v>44385.673611111109</v>
      </c>
      <c r="F21" s="15">
        <f t="shared" si="0"/>
        <v>117</v>
      </c>
      <c r="G21" s="15" t="str">
        <f t="shared" si="1"/>
        <v>Complete</v>
      </c>
      <c r="H21" s="1">
        <v>11088</v>
      </c>
      <c r="I21" s="1">
        <f t="shared" si="6"/>
        <v>11088</v>
      </c>
      <c r="J21" s="1">
        <v>1</v>
      </c>
      <c r="K21" s="1">
        <f t="shared" si="3"/>
        <v>11088</v>
      </c>
      <c r="L21" s="1">
        <v>1</v>
      </c>
      <c r="M21" s="1">
        <f t="shared" si="4"/>
        <v>11088</v>
      </c>
      <c r="N21" s="1">
        <v>12440</v>
      </c>
      <c r="O21" s="1">
        <f t="shared" si="5"/>
        <v>12440</v>
      </c>
      <c r="Q21" s="8"/>
    </row>
    <row r="22" spans="1:19" x14ac:dyDescent="0.25">
      <c r="B22" s="1" t="s">
        <v>18</v>
      </c>
      <c r="C22" s="28">
        <v>44351.338194444441</v>
      </c>
      <c r="D22" s="1">
        <v>31.38</v>
      </c>
      <c r="E22" s="30">
        <v>44396.465277777781</v>
      </c>
      <c r="F22" s="15">
        <f t="shared" si="0"/>
        <v>117</v>
      </c>
      <c r="G22" s="15" t="str">
        <f t="shared" si="1"/>
        <v>Complete</v>
      </c>
      <c r="H22" s="1">
        <v>21952</v>
      </c>
      <c r="I22" s="1">
        <f t="shared" si="6"/>
        <v>21952</v>
      </c>
      <c r="J22" s="1">
        <v>1</v>
      </c>
      <c r="K22" s="1">
        <f t="shared" si="3"/>
        <v>21952</v>
      </c>
      <c r="L22" s="1">
        <v>1</v>
      </c>
      <c r="M22" s="1">
        <f t="shared" si="4"/>
        <v>21952</v>
      </c>
      <c r="N22" s="1">
        <v>24476.400000000001</v>
      </c>
      <c r="O22" s="1">
        <f t="shared" si="5"/>
        <v>24476.400000000001</v>
      </c>
      <c r="Q22" s="8"/>
    </row>
    <row r="23" spans="1:19" x14ac:dyDescent="0.25">
      <c r="B23" s="1" t="s">
        <v>19</v>
      </c>
      <c r="C23" s="28">
        <v>44351.338194444441</v>
      </c>
      <c r="D23" s="1">
        <v>10.130000000000001</v>
      </c>
      <c r="E23" s="28">
        <v>44365.381944444445</v>
      </c>
      <c r="F23" s="15">
        <f t="shared" si="0"/>
        <v>117</v>
      </c>
      <c r="G23" s="15" t="str">
        <f t="shared" si="1"/>
        <v>Complete</v>
      </c>
      <c r="H23" s="1">
        <v>6888</v>
      </c>
      <c r="I23" s="1">
        <f t="shared" si="6"/>
        <v>6888</v>
      </c>
      <c r="J23" s="1">
        <v>1</v>
      </c>
      <c r="K23" s="1">
        <f t="shared" si="3"/>
        <v>6888</v>
      </c>
      <c r="L23" s="1">
        <v>1</v>
      </c>
      <c r="M23" s="1">
        <f t="shared" si="4"/>
        <v>6888</v>
      </c>
      <c r="N23" s="1">
        <v>9947.66</v>
      </c>
      <c r="O23" s="1">
        <f t="shared" si="5"/>
        <v>9947.66</v>
      </c>
      <c r="Q23" s="8"/>
    </row>
    <row r="24" spans="1:19" x14ac:dyDescent="0.25">
      <c r="B24" s="18" t="s">
        <v>20</v>
      </c>
      <c r="C24" s="28">
        <v>44396.465277777781</v>
      </c>
      <c r="D24" s="18">
        <v>0</v>
      </c>
      <c r="E24" s="28">
        <v>44396.465277777781</v>
      </c>
      <c r="F24" s="20">
        <f t="shared" si="0"/>
        <v>86</v>
      </c>
      <c r="G24" s="20" t="str">
        <f t="shared" si="1"/>
        <v>Complete</v>
      </c>
      <c r="H24" s="18">
        <v>0</v>
      </c>
      <c r="I24" s="18">
        <f t="shared" si="6"/>
        <v>0</v>
      </c>
      <c r="J24" s="18">
        <v>1</v>
      </c>
      <c r="K24" s="18">
        <f t="shared" si="3"/>
        <v>0</v>
      </c>
      <c r="L24" s="18">
        <v>1</v>
      </c>
      <c r="M24" s="18">
        <f t="shared" si="4"/>
        <v>0</v>
      </c>
      <c r="N24" s="21">
        <v>0</v>
      </c>
      <c r="O24" s="18">
        <f t="shared" si="5"/>
        <v>0</v>
      </c>
    </row>
    <row r="25" spans="1:19" x14ac:dyDescent="0.25">
      <c r="B25" s="1" t="s">
        <v>55</v>
      </c>
      <c r="C25" s="28">
        <v>44391.338194444441</v>
      </c>
      <c r="D25" s="1">
        <v>3.25</v>
      </c>
      <c r="E25" s="28">
        <v>44396.421527777777</v>
      </c>
      <c r="F25" s="15">
        <f t="shared" si="0"/>
        <v>89</v>
      </c>
      <c r="G25" s="15" t="str">
        <f t="shared" si="1"/>
        <v>Complete</v>
      </c>
      <c r="H25" s="1">
        <v>1960</v>
      </c>
      <c r="I25" s="1">
        <f t="shared" si="6"/>
        <v>1960</v>
      </c>
      <c r="J25" s="1">
        <v>1</v>
      </c>
      <c r="K25" s="1">
        <f t="shared" si="3"/>
        <v>1960</v>
      </c>
      <c r="L25" s="1">
        <v>1</v>
      </c>
      <c r="M25" s="1">
        <f t="shared" si="4"/>
        <v>1960</v>
      </c>
      <c r="N25" s="1">
        <v>3003</v>
      </c>
      <c r="O25" s="1">
        <f t="shared" si="5"/>
        <v>3003</v>
      </c>
    </row>
    <row r="26" spans="1:19" x14ac:dyDescent="0.25">
      <c r="B26" s="1" t="s">
        <v>21</v>
      </c>
      <c r="C26" s="28">
        <v>44396.421527777777</v>
      </c>
      <c r="D26" s="1">
        <v>2.63</v>
      </c>
      <c r="E26" s="28">
        <v>44398.673611111109</v>
      </c>
      <c r="F26" s="15">
        <f t="shared" si="0"/>
        <v>86</v>
      </c>
      <c r="G26" s="15" t="str">
        <f t="shared" si="1"/>
        <v>Complete</v>
      </c>
      <c r="H26" s="1">
        <v>1568</v>
      </c>
      <c r="I26" s="1">
        <f t="shared" si="6"/>
        <v>1568</v>
      </c>
      <c r="J26" s="1">
        <v>1</v>
      </c>
      <c r="K26" s="1">
        <f t="shared" si="3"/>
        <v>1568</v>
      </c>
      <c r="L26" s="1">
        <v>1</v>
      </c>
      <c r="M26" s="1">
        <f t="shared" si="4"/>
        <v>1568</v>
      </c>
      <c r="N26" s="1">
        <v>2430.12</v>
      </c>
      <c r="O26" s="1">
        <f t="shared" si="5"/>
        <v>2430.12</v>
      </c>
    </row>
    <row r="27" spans="1:19" x14ac:dyDescent="0.25">
      <c r="B27" s="1" t="s">
        <v>22</v>
      </c>
      <c r="C27" s="28">
        <v>44398.673611111109</v>
      </c>
      <c r="D27" s="1">
        <v>2.88</v>
      </c>
      <c r="E27" s="28">
        <v>44403.633333333331</v>
      </c>
      <c r="F27" s="15">
        <f t="shared" si="0"/>
        <v>84</v>
      </c>
      <c r="G27" s="15" t="str">
        <f t="shared" si="1"/>
        <v>Complete</v>
      </c>
      <c r="H27" s="1">
        <v>2460</v>
      </c>
      <c r="I27" s="1">
        <f t="shared" si="6"/>
        <v>2460</v>
      </c>
      <c r="J27" s="1">
        <v>1</v>
      </c>
      <c r="K27" s="1">
        <f t="shared" si="3"/>
        <v>2460</v>
      </c>
      <c r="L27" s="1">
        <v>1</v>
      </c>
      <c r="M27" s="1">
        <f t="shared" si="4"/>
        <v>2460</v>
      </c>
      <c r="N27" s="1">
        <v>2828.16</v>
      </c>
      <c r="O27" s="1">
        <f t="shared" si="5"/>
        <v>2828.16</v>
      </c>
    </row>
    <row r="28" spans="1:19" x14ac:dyDescent="0.25">
      <c r="B28" s="1" t="s">
        <v>23</v>
      </c>
      <c r="C28" s="28">
        <v>44396.465277777781</v>
      </c>
      <c r="D28" s="1">
        <v>14.63</v>
      </c>
      <c r="E28" s="30">
        <v>44417.341666666667</v>
      </c>
      <c r="F28" s="15">
        <f t="shared" si="0"/>
        <v>86</v>
      </c>
      <c r="G28" s="15" t="str">
        <f t="shared" si="1"/>
        <v>Complete</v>
      </c>
      <c r="H28" s="1">
        <v>10192</v>
      </c>
      <c r="I28" s="1">
        <f t="shared" si="6"/>
        <v>10192</v>
      </c>
      <c r="J28" s="1">
        <v>1</v>
      </c>
      <c r="K28" s="1">
        <f t="shared" si="3"/>
        <v>10192</v>
      </c>
      <c r="L28" s="1">
        <v>1</v>
      </c>
      <c r="M28" s="1">
        <f t="shared" si="4"/>
        <v>10192</v>
      </c>
      <c r="N28" s="1">
        <v>11411.4</v>
      </c>
      <c r="O28" s="1">
        <f t="shared" si="5"/>
        <v>11411.4</v>
      </c>
      <c r="Q28" s="8"/>
    </row>
    <row r="29" spans="1:19" x14ac:dyDescent="0.25">
      <c r="B29" s="18" t="s">
        <v>24</v>
      </c>
      <c r="C29" s="28">
        <v>44417.341666666667</v>
      </c>
      <c r="D29" s="18">
        <v>0</v>
      </c>
      <c r="E29" s="28">
        <v>44417.341666666667</v>
      </c>
      <c r="F29" s="20">
        <f t="shared" si="0"/>
        <v>71</v>
      </c>
      <c r="G29" s="20" t="str">
        <f t="shared" si="1"/>
        <v>Complete</v>
      </c>
      <c r="H29" s="18">
        <v>0</v>
      </c>
      <c r="I29" s="18">
        <f t="shared" si="6"/>
        <v>0</v>
      </c>
      <c r="J29" s="18">
        <v>1</v>
      </c>
      <c r="K29" s="18">
        <f t="shared" si="3"/>
        <v>0</v>
      </c>
      <c r="L29" s="18">
        <v>1</v>
      </c>
      <c r="M29" s="18">
        <f t="shared" si="4"/>
        <v>0</v>
      </c>
      <c r="N29" s="21">
        <v>-50000</v>
      </c>
      <c r="O29" s="18">
        <f t="shared" si="5"/>
        <v>-50000</v>
      </c>
    </row>
    <row r="30" spans="1:19" x14ac:dyDescent="0.25">
      <c r="B30" s="1" t="s">
        <v>25</v>
      </c>
      <c r="C30" s="28">
        <v>44417.341666666667</v>
      </c>
      <c r="D30" s="1">
        <v>4.1900000000000004</v>
      </c>
      <c r="E30" s="28">
        <v>44421.404861111114</v>
      </c>
      <c r="F30" s="15">
        <f t="shared" si="0"/>
        <v>71</v>
      </c>
      <c r="G30" s="15" t="str">
        <f t="shared" si="1"/>
        <v>Complete</v>
      </c>
      <c r="H30" s="15">
        <v>3444</v>
      </c>
      <c r="I30" s="1">
        <f t="shared" si="6"/>
        <v>3444</v>
      </c>
      <c r="J30" s="1">
        <v>1</v>
      </c>
      <c r="K30" s="1">
        <f t="shared" si="3"/>
        <v>3444</v>
      </c>
      <c r="L30" s="1">
        <v>1</v>
      </c>
      <c r="M30" s="1">
        <f t="shared" si="4"/>
        <v>3444</v>
      </c>
      <c r="N30" s="1">
        <v>4114.58</v>
      </c>
      <c r="O30" s="1">
        <f t="shared" si="5"/>
        <v>4114.58</v>
      </c>
    </row>
    <row r="31" spans="1:19" x14ac:dyDescent="0.25">
      <c r="B31" s="1" t="s">
        <v>26</v>
      </c>
      <c r="C31" s="28">
        <v>44421.404861111114</v>
      </c>
      <c r="D31" s="1">
        <v>2.31</v>
      </c>
      <c r="E31" s="28">
        <v>44425.55</v>
      </c>
      <c r="F31" s="15">
        <f t="shared" si="0"/>
        <v>67</v>
      </c>
      <c r="G31" s="15" t="str">
        <f t="shared" si="1"/>
        <v>Complete</v>
      </c>
      <c r="H31" s="1">
        <v>1968</v>
      </c>
      <c r="I31" s="1">
        <f t="shared" si="6"/>
        <v>1968</v>
      </c>
      <c r="J31" s="1">
        <v>1</v>
      </c>
      <c r="K31" s="1">
        <f t="shared" si="3"/>
        <v>1968</v>
      </c>
      <c r="L31" s="1">
        <v>1</v>
      </c>
      <c r="M31" s="1">
        <f t="shared" si="4"/>
        <v>1968</v>
      </c>
      <c r="N31" s="1">
        <v>2268.42</v>
      </c>
      <c r="O31" s="1">
        <f t="shared" si="5"/>
        <v>2268.42</v>
      </c>
    </row>
    <row r="32" spans="1:19" x14ac:dyDescent="0.25">
      <c r="B32" s="1" t="s">
        <v>27</v>
      </c>
      <c r="C32" s="28">
        <v>44425.55</v>
      </c>
      <c r="D32" s="1">
        <v>6</v>
      </c>
      <c r="E32" s="28">
        <v>44433.55</v>
      </c>
      <c r="F32" s="15">
        <f t="shared" si="0"/>
        <v>65</v>
      </c>
      <c r="G32" s="15" t="str">
        <f t="shared" si="1"/>
        <v>Complete</v>
      </c>
      <c r="H32" s="1">
        <v>4920</v>
      </c>
      <c r="I32" s="1">
        <f t="shared" si="6"/>
        <v>4920</v>
      </c>
      <c r="J32" s="1">
        <v>1</v>
      </c>
      <c r="K32" s="1">
        <f t="shared" si="3"/>
        <v>4920</v>
      </c>
      <c r="L32" s="1">
        <v>1</v>
      </c>
      <c r="M32" s="1">
        <f t="shared" si="4"/>
        <v>4920</v>
      </c>
      <c r="N32" s="1">
        <v>5892</v>
      </c>
      <c r="O32" s="1">
        <f t="shared" si="5"/>
        <v>5892</v>
      </c>
      <c r="Q32" s="8"/>
    </row>
    <row r="33" spans="2:17" x14ac:dyDescent="0.25">
      <c r="B33" s="1" t="s">
        <v>28</v>
      </c>
      <c r="C33" s="28">
        <v>44417.341666666667</v>
      </c>
      <c r="D33" s="1">
        <v>17</v>
      </c>
      <c r="E33" s="30">
        <v>44440.341666666667</v>
      </c>
      <c r="F33" s="15">
        <f t="shared" si="0"/>
        <v>71</v>
      </c>
      <c r="G33" s="15" t="str">
        <f t="shared" si="1"/>
        <v>Complete</v>
      </c>
      <c r="H33" s="1">
        <v>11760</v>
      </c>
      <c r="I33" s="1">
        <f t="shared" si="6"/>
        <v>11760</v>
      </c>
      <c r="J33" s="1">
        <v>1</v>
      </c>
      <c r="K33" s="1">
        <f t="shared" si="3"/>
        <v>11760</v>
      </c>
      <c r="L33" s="1">
        <v>1</v>
      </c>
      <c r="M33" s="1">
        <f t="shared" si="4"/>
        <v>11760</v>
      </c>
      <c r="N33" s="1">
        <v>13260</v>
      </c>
      <c r="O33" s="1">
        <f t="shared" si="5"/>
        <v>13260</v>
      </c>
      <c r="Q33" s="8"/>
    </row>
    <row r="34" spans="2:17" x14ac:dyDescent="0.25">
      <c r="B34" s="18" t="s">
        <v>29</v>
      </c>
      <c r="C34" s="28">
        <v>44440.341666666667</v>
      </c>
      <c r="D34" s="18">
        <v>0</v>
      </c>
      <c r="E34" s="28">
        <v>44440.341666666667</v>
      </c>
      <c r="F34" s="20">
        <f t="shared" si="0"/>
        <v>54</v>
      </c>
      <c r="G34" s="20" t="str">
        <f t="shared" si="1"/>
        <v>Complete</v>
      </c>
      <c r="H34" s="18">
        <v>0</v>
      </c>
      <c r="I34" s="18">
        <f t="shared" si="6"/>
        <v>0</v>
      </c>
      <c r="J34" s="18">
        <v>1</v>
      </c>
      <c r="K34" s="18">
        <f t="shared" si="3"/>
        <v>0</v>
      </c>
      <c r="L34" s="18">
        <v>1</v>
      </c>
      <c r="M34" s="18">
        <f t="shared" si="4"/>
        <v>0</v>
      </c>
      <c r="N34" s="21">
        <v>15000</v>
      </c>
      <c r="O34" s="18">
        <f t="shared" si="5"/>
        <v>15000</v>
      </c>
    </row>
    <row r="35" spans="2:17" x14ac:dyDescent="0.25">
      <c r="B35" s="1" t="s">
        <v>57</v>
      </c>
      <c r="C35" s="28">
        <v>44440.341666666667</v>
      </c>
      <c r="D35" s="1">
        <v>4.5</v>
      </c>
      <c r="E35" s="28">
        <v>44446.55</v>
      </c>
      <c r="F35" s="1">
        <f t="shared" si="0"/>
        <v>54</v>
      </c>
      <c r="G35" s="15" t="str">
        <f t="shared" si="1"/>
        <v>Complete</v>
      </c>
      <c r="H35" s="1">
        <v>2800</v>
      </c>
      <c r="I35" s="1">
        <f t="shared" si="6"/>
        <v>2800</v>
      </c>
      <c r="J35" s="1">
        <v>1</v>
      </c>
      <c r="K35" s="1">
        <f t="shared" si="3"/>
        <v>2800</v>
      </c>
      <c r="L35" s="1">
        <v>1</v>
      </c>
      <c r="M35" s="1">
        <f t="shared" si="4"/>
        <v>2800</v>
      </c>
      <c r="N35" s="1">
        <v>3528</v>
      </c>
      <c r="O35" s="1">
        <f t="shared" si="5"/>
        <v>3528</v>
      </c>
    </row>
    <row r="36" spans="2:17" x14ac:dyDescent="0.25">
      <c r="B36" s="1" t="s">
        <v>58</v>
      </c>
      <c r="C36" s="28">
        <v>44446.55</v>
      </c>
      <c r="D36" s="1">
        <v>3.88</v>
      </c>
      <c r="E36" s="28">
        <v>44452.376388888886</v>
      </c>
      <c r="F36" s="1">
        <f t="shared" si="0"/>
        <v>50</v>
      </c>
      <c r="G36" s="15" t="str">
        <f t="shared" si="1"/>
        <v>Complete</v>
      </c>
      <c r="H36" s="1">
        <v>2400</v>
      </c>
      <c r="I36" s="1">
        <f t="shared" si="6"/>
        <v>2400</v>
      </c>
      <c r="J36" s="1">
        <v>1</v>
      </c>
      <c r="K36" s="1">
        <f t="shared" si="3"/>
        <v>2400</v>
      </c>
      <c r="L36" s="1">
        <v>1</v>
      </c>
      <c r="M36" s="1">
        <f t="shared" si="4"/>
        <v>2400</v>
      </c>
      <c r="N36" s="1">
        <v>3041.92</v>
      </c>
      <c r="O36" s="1">
        <f t="shared" si="5"/>
        <v>3041.92</v>
      </c>
      <c r="Q36" s="8"/>
    </row>
    <row r="37" spans="2:17" x14ac:dyDescent="0.25">
      <c r="B37" s="1" t="s">
        <v>59</v>
      </c>
      <c r="C37" s="28">
        <v>44440.341666666667</v>
      </c>
      <c r="D37" s="1">
        <v>11.25</v>
      </c>
      <c r="E37" s="28">
        <v>44455.425000000003</v>
      </c>
      <c r="F37" s="1">
        <f t="shared" si="0"/>
        <v>54</v>
      </c>
      <c r="G37" s="15" t="str">
        <f t="shared" si="1"/>
        <v>Complete</v>
      </c>
      <c r="H37" s="1">
        <v>8856</v>
      </c>
      <c r="I37" s="1">
        <f t="shared" si="6"/>
        <v>8856</v>
      </c>
      <c r="J37" s="1">
        <v>1</v>
      </c>
      <c r="K37" s="1">
        <f t="shared" si="3"/>
        <v>8856</v>
      </c>
      <c r="L37" s="1">
        <v>1</v>
      </c>
      <c r="M37" s="1">
        <f t="shared" si="4"/>
        <v>8856</v>
      </c>
      <c r="N37" s="1">
        <v>11047.5</v>
      </c>
      <c r="O37" s="1">
        <f t="shared" si="5"/>
        <v>11047.5</v>
      </c>
    </row>
    <row r="38" spans="2:17" x14ac:dyDescent="0.25">
      <c r="B38" s="1" t="s">
        <v>60</v>
      </c>
      <c r="C38" s="28">
        <v>44440.341666666667</v>
      </c>
      <c r="D38" s="1">
        <v>14.88</v>
      </c>
      <c r="E38" s="30">
        <v>44460.676388888889</v>
      </c>
      <c r="F38" s="1">
        <f t="shared" si="0"/>
        <v>54</v>
      </c>
      <c r="G38" s="15" t="str">
        <f t="shared" si="1"/>
        <v>Complete</v>
      </c>
      <c r="H38" s="1">
        <v>6000</v>
      </c>
      <c r="I38" s="1">
        <f t="shared" si="6"/>
        <v>6000</v>
      </c>
      <c r="J38" s="1">
        <v>1</v>
      </c>
      <c r="K38" s="1">
        <f t="shared" si="3"/>
        <v>6000</v>
      </c>
      <c r="L38" s="1">
        <v>1</v>
      </c>
      <c r="M38" s="1">
        <f t="shared" si="4"/>
        <v>6000</v>
      </c>
      <c r="N38" s="1">
        <v>8928</v>
      </c>
      <c r="O38" s="1">
        <f t="shared" si="5"/>
        <v>8928</v>
      </c>
    </row>
    <row r="39" spans="2:17" x14ac:dyDescent="0.25">
      <c r="B39" s="1" t="s">
        <v>61</v>
      </c>
      <c r="C39" s="28">
        <v>44440.341666666667</v>
      </c>
      <c r="D39" s="1">
        <v>10.25</v>
      </c>
      <c r="E39" s="28">
        <v>44454.425000000003</v>
      </c>
      <c r="F39" s="1">
        <f t="shared" si="0"/>
        <v>54</v>
      </c>
      <c r="G39" s="15" t="str">
        <f t="shared" si="1"/>
        <v>Complete</v>
      </c>
      <c r="H39" s="1">
        <v>7056</v>
      </c>
      <c r="I39" s="1">
        <f t="shared" si="6"/>
        <v>7056</v>
      </c>
      <c r="J39" s="1">
        <v>1</v>
      </c>
      <c r="K39" s="1">
        <f t="shared" si="3"/>
        <v>7056</v>
      </c>
      <c r="L39" s="1">
        <v>1</v>
      </c>
      <c r="M39" s="1">
        <f t="shared" si="4"/>
        <v>7056</v>
      </c>
      <c r="N39" s="1">
        <v>7995</v>
      </c>
      <c r="O39" s="1">
        <f t="shared" si="5"/>
        <v>7995</v>
      </c>
    </row>
    <row r="40" spans="2:17" x14ac:dyDescent="0.25">
      <c r="B40" s="18" t="s">
        <v>62</v>
      </c>
      <c r="C40" s="30">
        <v>44460.676388888889</v>
      </c>
      <c r="D40" s="18">
        <v>0</v>
      </c>
      <c r="E40" s="30">
        <v>44460.676388888889</v>
      </c>
      <c r="F40" s="20">
        <f t="shared" si="0"/>
        <v>40</v>
      </c>
      <c r="G40" s="20" t="str">
        <f t="shared" si="1"/>
        <v>Complete</v>
      </c>
      <c r="H40" s="18">
        <v>0</v>
      </c>
      <c r="I40" s="18">
        <f t="shared" si="6"/>
        <v>0</v>
      </c>
      <c r="J40" s="18">
        <v>1</v>
      </c>
      <c r="K40" s="18">
        <f t="shared" si="3"/>
        <v>0</v>
      </c>
      <c r="L40" s="18">
        <v>1</v>
      </c>
      <c r="M40" s="18">
        <f t="shared" si="4"/>
        <v>0</v>
      </c>
      <c r="N40" s="21">
        <v>0</v>
      </c>
      <c r="O40" s="18">
        <f t="shared" si="5"/>
        <v>0</v>
      </c>
    </row>
    <row r="41" spans="2:17" x14ac:dyDescent="0.25">
      <c r="B41" s="1" t="s">
        <v>66</v>
      </c>
      <c r="C41" s="28">
        <v>44460.676388888889</v>
      </c>
      <c r="D41" s="1">
        <v>7.5</v>
      </c>
      <c r="E41" s="28">
        <v>44470.468055555553</v>
      </c>
      <c r="F41" s="1">
        <f t="shared" si="0"/>
        <v>40</v>
      </c>
      <c r="G41" s="3" t="str">
        <f t="shared" si="1"/>
        <v>Complete</v>
      </c>
      <c r="H41" s="1">
        <v>3000</v>
      </c>
      <c r="I41" s="1">
        <f t="shared" si="6"/>
        <v>3000</v>
      </c>
      <c r="J41" s="1">
        <v>1</v>
      </c>
      <c r="K41" s="1">
        <f t="shared" si="3"/>
        <v>3000</v>
      </c>
      <c r="L41" s="1">
        <v>1</v>
      </c>
      <c r="M41" s="1">
        <f t="shared" si="4"/>
        <v>3000</v>
      </c>
      <c r="N41" s="1">
        <v>4500</v>
      </c>
      <c r="O41" s="1">
        <f t="shared" si="5"/>
        <v>4500</v>
      </c>
    </row>
    <row r="42" spans="2:17" x14ac:dyDescent="0.25">
      <c r="B42" s="1" t="s">
        <v>67</v>
      </c>
      <c r="C42" s="28">
        <v>44470.468055555553</v>
      </c>
      <c r="D42" s="1">
        <v>17.13</v>
      </c>
      <c r="E42" s="30">
        <v>44495.553472222222</v>
      </c>
      <c r="F42" s="1">
        <f t="shared" si="0"/>
        <v>32</v>
      </c>
      <c r="G42" s="3" t="str">
        <f t="shared" si="1"/>
        <v>Complete</v>
      </c>
      <c r="H42" s="1">
        <v>6608</v>
      </c>
      <c r="I42" s="1">
        <f t="shared" si="6"/>
        <v>6608</v>
      </c>
      <c r="J42" s="1">
        <v>1</v>
      </c>
      <c r="K42" s="1">
        <f t="shared" si="3"/>
        <v>6608</v>
      </c>
      <c r="L42" s="1">
        <v>1</v>
      </c>
      <c r="M42" s="1">
        <f t="shared" si="4"/>
        <v>6608</v>
      </c>
      <c r="N42" s="1">
        <v>9250</v>
      </c>
      <c r="O42" s="1">
        <f t="shared" si="5"/>
        <v>9250</v>
      </c>
    </row>
    <row r="43" spans="2:17" x14ac:dyDescent="0.25">
      <c r="B43" s="1" t="s">
        <v>69</v>
      </c>
      <c r="C43" s="28">
        <v>44460.676388888889</v>
      </c>
      <c r="D43" s="1">
        <v>10.25</v>
      </c>
      <c r="E43" s="28">
        <v>44475.384722222225</v>
      </c>
      <c r="F43" s="1">
        <f t="shared" si="0"/>
        <v>40</v>
      </c>
      <c r="G43" s="3" t="str">
        <f t="shared" si="1"/>
        <v>Complete</v>
      </c>
      <c r="H43" s="1">
        <v>3520</v>
      </c>
      <c r="I43" s="1">
        <f t="shared" si="6"/>
        <v>3520</v>
      </c>
      <c r="J43" s="1">
        <v>1</v>
      </c>
      <c r="K43" s="1">
        <f t="shared" si="3"/>
        <v>3520</v>
      </c>
      <c r="L43" s="1">
        <v>1</v>
      </c>
      <c r="M43" s="1">
        <f t="shared" si="4"/>
        <v>3520</v>
      </c>
      <c r="N43" s="1">
        <v>4530.5</v>
      </c>
      <c r="O43" s="1">
        <f t="shared" si="5"/>
        <v>4530.5</v>
      </c>
    </row>
    <row r="44" spans="2:17" x14ac:dyDescent="0.25">
      <c r="B44" s="1" t="s">
        <v>70</v>
      </c>
      <c r="C44" s="28">
        <v>44460.676388888889</v>
      </c>
      <c r="D44" s="1">
        <v>12.5</v>
      </c>
      <c r="E44" s="28">
        <v>44477.468055555553</v>
      </c>
      <c r="F44" s="1">
        <f t="shared" si="0"/>
        <v>40</v>
      </c>
      <c r="G44" s="3" t="str">
        <f t="shared" si="1"/>
        <v>Complete</v>
      </c>
      <c r="H44" s="1">
        <v>8624</v>
      </c>
      <c r="I44" s="1">
        <f t="shared" si="6"/>
        <v>8624</v>
      </c>
      <c r="J44" s="1">
        <v>1</v>
      </c>
      <c r="K44" s="1">
        <f t="shared" si="3"/>
        <v>8624</v>
      </c>
      <c r="L44" s="1">
        <v>1</v>
      </c>
      <c r="M44" s="1">
        <f t="shared" si="4"/>
        <v>8624</v>
      </c>
      <c r="N44" s="1">
        <v>9750</v>
      </c>
      <c r="O44" s="1">
        <f t="shared" si="5"/>
        <v>9750</v>
      </c>
    </row>
    <row r="45" spans="2:17" x14ac:dyDescent="0.25">
      <c r="B45" s="18" t="s">
        <v>71</v>
      </c>
      <c r="C45" s="30">
        <v>44460.676388888889</v>
      </c>
      <c r="D45" s="18">
        <v>0</v>
      </c>
      <c r="E45" s="30">
        <v>44460.676388888889</v>
      </c>
      <c r="F45" s="20">
        <f t="shared" si="0"/>
        <v>40</v>
      </c>
      <c r="G45" s="20" t="str">
        <f t="shared" si="1"/>
        <v>Complete</v>
      </c>
      <c r="H45" s="18">
        <v>0</v>
      </c>
      <c r="I45" s="18">
        <f t="shared" si="6"/>
        <v>0</v>
      </c>
      <c r="J45" s="18">
        <v>1</v>
      </c>
      <c r="K45" s="18">
        <f t="shared" si="3"/>
        <v>0</v>
      </c>
      <c r="L45" s="18">
        <v>1</v>
      </c>
      <c r="M45" s="18">
        <f t="shared" si="4"/>
        <v>0</v>
      </c>
      <c r="N45" s="21">
        <v>35000</v>
      </c>
      <c r="O45" s="18">
        <f t="shared" si="5"/>
        <v>35000</v>
      </c>
    </row>
    <row r="46" spans="2:17" x14ac:dyDescent="0.25">
      <c r="B46" s="1" t="s">
        <v>72</v>
      </c>
      <c r="C46" s="28">
        <v>44495.553472222222</v>
      </c>
      <c r="D46" s="1">
        <v>10.130000000000001</v>
      </c>
      <c r="E46" s="28">
        <v>44509.59652777778</v>
      </c>
      <c r="F46" s="20">
        <f t="shared" si="0"/>
        <v>15</v>
      </c>
      <c r="G46" s="1" t="str">
        <f t="shared" si="1"/>
        <v>Complete</v>
      </c>
      <c r="H46" s="1">
        <v>4352</v>
      </c>
      <c r="I46" s="1">
        <f t="shared" si="6"/>
        <v>4352</v>
      </c>
      <c r="J46" s="1">
        <v>1</v>
      </c>
      <c r="K46" s="1">
        <f t="shared" si="3"/>
        <v>4352</v>
      </c>
      <c r="L46" s="1">
        <v>1</v>
      </c>
      <c r="M46" s="1">
        <f t="shared" si="4"/>
        <v>4352</v>
      </c>
      <c r="N46" s="1">
        <v>6078</v>
      </c>
      <c r="O46" s="1">
        <f t="shared" si="5"/>
        <v>6078</v>
      </c>
    </row>
    <row r="47" spans="2:17" x14ac:dyDescent="0.25">
      <c r="B47" s="1" t="s">
        <v>73</v>
      </c>
      <c r="C47" s="28">
        <v>44512.428472222222</v>
      </c>
      <c r="D47" s="1">
        <v>3.06</v>
      </c>
      <c r="E47" s="28">
        <v>44516.668055555558</v>
      </c>
      <c r="F47" s="20">
        <f t="shared" si="0"/>
        <v>2</v>
      </c>
      <c r="G47" s="1" t="str">
        <f t="shared" si="1"/>
        <v>Busy</v>
      </c>
      <c r="H47" s="1">
        <v>2200</v>
      </c>
      <c r="I47" s="1">
        <f t="shared" si="6"/>
        <v>2200</v>
      </c>
      <c r="J47" s="1">
        <v>1</v>
      </c>
      <c r="K47" s="1">
        <f t="shared" si="3"/>
        <v>2200</v>
      </c>
      <c r="L47" s="1">
        <v>0.71</v>
      </c>
      <c r="M47" s="1">
        <f t="shared" si="4"/>
        <v>1562</v>
      </c>
      <c r="N47" s="1">
        <v>3188.5</v>
      </c>
      <c r="O47" s="1">
        <f t="shared" si="5"/>
        <v>2263.835</v>
      </c>
    </row>
    <row r="48" spans="2:17" x14ac:dyDescent="0.25">
      <c r="B48" s="1" t="s">
        <v>68</v>
      </c>
      <c r="C48" s="28">
        <v>44495.553472222222</v>
      </c>
      <c r="D48" s="1">
        <v>12.75</v>
      </c>
      <c r="E48" s="28">
        <v>44512.428472222222</v>
      </c>
      <c r="F48" s="20">
        <f t="shared" si="0"/>
        <v>15</v>
      </c>
      <c r="G48" s="1" t="str">
        <f t="shared" si="1"/>
        <v>Complete</v>
      </c>
      <c r="H48" s="1">
        <v>6000</v>
      </c>
      <c r="I48" s="1">
        <f t="shared" si="6"/>
        <v>6000</v>
      </c>
      <c r="J48" s="1">
        <v>1</v>
      </c>
      <c r="K48" s="1">
        <f t="shared" si="3"/>
        <v>6000</v>
      </c>
      <c r="L48" s="1">
        <v>1</v>
      </c>
      <c r="M48" s="1">
        <f t="shared" si="4"/>
        <v>6000</v>
      </c>
      <c r="N48" s="1">
        <v>5635.52</v>
      </c>
      <c r="O48" s="1">
        <f t="shared" si="5"/>
        <v>5635.52</v>
      </c>
    </row>
    <row r="49" spans="2:19" x14ac:dyDescent="0.25">
      <c r="B49" s="1" t="s">
        <v>74</v>
      </c>
      <c r="C49" s="28">
        <v>44495.553472222222</v>
      </c>
      <c r="D49" s="1">
        <v>17.63</v>
      </c>
      <c r="E49" s="29">
        <v>44519.388194444444</v>
      </c>
      <c r="F49" s="20">
        <f t="shared" si="0"/>
        <v>15</v>
      </c>
      <c r="G49" s="1" t="str">
        <f t="shared" si="1"/>
        <v>Busy</v>
      </c>
      <c r="H49" s="1">
        <v>6000</v>
      </c>
      <c r="I49" s="1">
        <f t="shared" si="6"/>
        <v>6000</v>
      </c>
      <c r="J49" s="1">
        <v>1</v>
      </c>
      <c r="K49" s="1">
        <f t="shared" si="3"/>
        <v>6000</v>
      </c>
      <c r="L49" s="1">
        <v>0.82</v>
      </c>
      <c r="M49" s="1">
        <f t="shared" si="4"/>
        <v>4920</v>
      </c>
      <c r="N49" s="1">
        <v>7811.1</v>
      </c>
      <c r="O49" s="1">
        <f t="shared" si="5"/>
        <v>6405.1019999999999</v>
      </c>
    </row>
    <row r="50" spans="2:19" x14ac:dyDescent="0.25">
      <c r="B50" s="1" t="s">
        <v>75</v>
      </c>
      <c r="C50" s="28">
        <v>44501.333333333336</v>
      </c>
      <c r="D50" s="1">
        <v>3.25</v>
      </c>
      <c r="E50" s="28">
        <v>44504.416666666664</v>
      </c>
      <c r="F50" s="20">
        <f t="shared" si="0"/>
        <v>11</v>
      </c>
      <c r="G50" s="1" t="str">
        <f t="shared" si="1"/>
        <v>Complete</v>
      </c>
      <c r="H50" s="1">
        <v>2352</v>
      </c>
      <c r="I50" s="1">
        <f t="shared" si="6"/>
        <v>2352</v>
      </c>
      <c r="J50" s="1">
        <v>1</v>
      </c>
      <c r="K50" s="1">
        <f t="shared" si="3"/>
        <v>2352</v>
      </c>
      <c r="L50" s="1">
        <v>1</v>
      </c>
      <c r="M50" s="1">
        <f t="shared" si="4"/>
        <v>2352</v>
      </c>
      <c r="N50" s="1">
        <v>2535</v>
      </c>
      <c r="O50" s="1">
        <f t="shared" si="5"/>
        <v>2535</v>
      </c>
    </row>
    <row r="51" spans="2:19" x14ac:dyDescent="0.25">
      <c r="B51" s="1" t="s">
        <v>76</v>
      </c>
      <c r="C51" s="28">
        <v>44495.553472222222</v>
      </c>
      <c r="D51" s="1">
        <v>3.38</v>
      </c>
      <c r="E51" s="28">
        <v>44498.679861111108</v>
      </c>
      <c r="F51" s="20">
        <f t="shared" si="0"/>
        <v>15</v>
      </c>
      <c r="G51" s="1" t="str">
        <f t="shared" si="1"/>
        <v>Complete</v>
      </c>
      <c r="H51" s="1">
        <v>2352</v>
      </c>
      <c r="I51" s="1">
        <f t="shared" si="6"/>
        <v>2352</v>
      </c>
      <c r="J51" s="1">
        <v>1</v>
      </c>
      <c r="K51" s="1">
        <f t="shared" si="3"/>
        <v>2352</v>
      </c>
      <c r="L51" s="1">
        <v>1</v>
      </c>
      <c r="M51" s="1">
        <f t="shared" si="4"/>
        <v>2352</v>
      </c>
      <c r="N51" s="1">
        <v>2636.4</v>
      </c>
      <c r="O51" s="1">
        <f t="shared" si="5"/>
        <v>2636.4</v>
      </c>
    </row>
    <row r="52" spans="2:19" x14ac:dyDescent="0.25">
      <c r="B52" s="18" t="s">
        <v>77</v>
      </c>
      <c r="C52" s="28">
        <v>44519.388194444444</v>
      </c>
      <c r="D52" s="18">
        <v>0</v>
      </c>
      <c r="E52" s="28">
        <v>44519.388194444444</v>
      </c>
      <c r="F52" s="20">
        <f t="shared" si="0"/>
        <v>-5</v>
      </c>
      <c r="G52" s="20" t="str">
        <f t="shared" si="1"/>
        <v>Busy</v>
      </c>
      <c r="H52" s="18">
        <v>0</v>
      </c>
      <c r="I52" s="18">
        <f t="shared" si="6"/>
        <v>0</v>
      </c>
      <c r="J52" s="18">
        <v>1</v>
      </c>
      <c r="K52" s="18">
        <f t="shared" si="3"/>
        <v>0</v>
      </c>
      <c r="L52" s="18">
        <v>0</v>
      </c>
      <c r="M52" s="18">
        <f t="shared" si="4"/>
        <v>0</v>
      </c>
      <c r="N52" s="21">
        <v>0</v>
      </c>
      <c r="O52" s="18">
        <f t="shared" si="5"/>
        <v>0</v>
      </c>
    </row>
    <row r="53" spans="2:19" x14ac:dyDescent="0.25">
      <c r="B53" s="1" t="s">
        <v>78</v>
      </c>
      <c r="C53" s="28">
        <v>44519.388194444444</v>
      </c>
      <c r="D53" s="1">
        <v>4.75</v>
      </c>
      <c r="E53" s="28">
        <v>44525.679861111108</v>
      </c>
      <c r="F53" s="20">
        <f t="shared" si="0"/>
        <v>-5</v>
      </c>
      <c r="G53" s="1" t="str">
        <f t="shared" si="1"/>
        <v>Busy</v>
      </c>
      <c r="H53" s="1">
        <v>1968</v>
      </c>
      <c r="I53" s="1">
        <f t="shared" si="6"/>
        <v>1968</v>
      </c>
      <c r="J53" s="1">
        <v>1</v>
      </c>
      <c r="K53" s="1">
        <f t="shared" si="3"/>
        <v>1968</v>
      </c>
      <c r="L53" s="1">
        <v>0</v>
      </c>
      <c r="M53" s="1">
        <f t="shared" si="4"/>
        <v>0</v>
      </c>
      <c r="N53" s="1">
        <v>2565</v>
      </c>
      <c r="O53" s="1">
        <f t="shared" si="5"/>
        <v>0</v>
      </c>
    </row>
    <row r="54" spans="2:19" x14ac:dyDescent="0.25">
      <c r="B54" s="1" t="s">
        <v>79</v>
      </c>
      <c r="C54" s="28">
        <v>44525.679861111108</v>
      </c>
      <c r="D54" s="1">
        <v>5.13</v>
      </c>
      <c r="E54" s="28">
        <v>44533.348611111112</v>
      </c>
      <c r="F54" s="20">
        <f t="shared" si="0"/>
        <v>-9</v>
      </c>
      <c r="G54" s="1" t="str">
        <f t="shared" si="1"/>
        <v>Busy</v>
      </c>
      <c r="H54" s="1">
        <v>1968</v>
      </c>
      <c r="I54" s="1">
        <f t="shared" si="6"/>
        <v>1968</v>
      </c>
      <c r="J54" s="1">
        <v>1</v>
      </c>
      <c r="K54" s="1">
        <f t="shared" si="3"/>
        <v>1968</v>
      </c>
      <c r="L54" s="1">
        <v>0</v>
      </c>
      <c r="M54" s="1">
        <f t="shared" si="4"/>
        <v>0</v>
      </c>
      <c r="N54" s="1">
        <v>2267.46</v>
      </c>
      <c r="O54" s="1">
        <f t="shared" si="5"/>
        <v>0</v>
      </c>
    </row>
    <row r="55" spans="2:19" x14ac:dyDescent="0.25">
      <c r="B55" s="1" t="s">
        <v>80</v>
      </c>
      <c r="C55" s="28">
        <v>44519.388194444444</v>
      </c>
      <c r="D55" s="1">
        <v>7.38</v>
      </c>
      <c r="E55" s="28">
        <v>44530.556944444441</v>
      </c>
      <c r="F55" s="20">
        <f t="shared" si="0"/>
        <v>-5</v>
      </c>
      <c r="G55" s="1" t="str">
        <f t="shared" si="1"/>
        <v>Busy</v>
      </c>
      <c r="H55" s="1">
        <v>3600</v>
      </c>
      <c r="I55" s="1">
        <f t="shared" si="6"/>
        <v>3600</v>
      </c>
      <c r="J55" s="1">
        <v>1</v>
      </c>
      <c r="K55" s="1">
        <f t="shared" si="3"/>
        <v>3600</v>
      </c>
      <c r="L55" s="1">
        <v>0</v>
      </c>
      <c r="M55" s="1">
        <f t="shared" si="4"/>
        <v>0</v>
      </c>
      <c r="N55" s="1">
        <v>4428</v>
      </c>
      <c r="O55" s="1">
        <f t="shared" si="5"/>
        <v>0</v>
      </c>
    </row>
    <row r="56" spans="2:19" x14ac:dyDescent="0.25">
      <c r="B56" s="1" t="s">
        <v>81</v>
      </c>
      <c r="C56" s="28">
        <v>44519.388194444444</v>
      </c>
      <c r="D56" s="1">
        <v>4.63</v>
      </c>
      <c r="E56" s="28">
        <v>44525.640277777777</v>
      </c>
      <c r="F56" s="20">
        <f t="shared" si="0"/>
        <v>-5</v>
      </c>
      <c r="G56" s="1" t="str">
        <f t="shared" si="1"/>
        <v>Busy</v>
      </c>
      <c r="H56" s="1">
        <v>3136</v>
      </c>
      <c r="I56" s="1">
        <f t="shared" si="6"/>
        <v>3136</v>
      </c>
      <c r="J56" s="1">
        <v>1</v>
      </c>
      <c r="K56" s="1">
        <f t="shared" si="3"/>
        <v>3136</v>
      </c>
      <c r="L56" s="1">
        <v>0</v>
      </c>
      <c r="M56" s="1">
        <f t="shared" si="4"/>
        <v>0</v>
      </c>
      <c r="N56" s="1">
        <v>3611.4</v>
      </c>
      <c r="O56" s="1">
        <f t="shared" si="5"/>
        <v>0</v>
      </c>
    </row>
    <row r="57" spans="2:19" x14ac:dyDescent="0.25">
      <c r="B57" s="18" t="s">
        <v>82</v>
      </c>
      <c r="C57" s="28">
        <v>44533.348611111112</v>
      </c>
      <c r="D57" s="18">
        <v>0</v>
      </c>
      <c r="E57" s="28">
        <v>44533.348611111112</v>
      </c>
      <c r="F57" s="31">
        <f t="shared" si="0"/>
        <v>-15</v>
      </c>
      <c r="G57" s="20" t="str">
        <f t="shared" si="1"/>
        <v>Busy</v>
      </c>
      <c r="H57" s="18">
        <v>0</v>
      </c>
      <c r="I57" s="18">
        <f t="shared" si="6"/>
        <v>0</v>
      </c>
      <c r="J57" s="18">
        <v>1</v>
      </c>
      <c r="K57" s="18">
        <f t="shared" si="3"/>
        <v>0</v>
      </c>
      <c r="L57" s="18">
        <v>0</v>
      </c>
      <c r="M57" s="18">
        <f t="shared" si="4"/>
        <v>0</v>
      </c>
      <c r="N57" s="21">
        <v>0</v>
      </c>
      <c r="O57" s="18">
        <f t="shared" si="5"/>
        <v>0</v>
      </c>
    </row>
    <row r="58" spans="2:19" x14ac:dyDescent="0.25">
      <c r="B58" s="1" t="s">
        <v>83</v>
      </c>
      <c r="C58" s="28">
        <v>44533.348611111112</v>
      </c>
      <c r="D58" s="1">
        <v>12.5</v>
      </c>
      <c r="E58" s="28">
        <v>44551.556944444441</v>
      </c>
      <c r="F58" s="31">
        <f t="shared" si="0"/>
        <v>-15</v>
      </c>
      <c r="G58" s="1" t="str">
        <f t="shared" si="1"/>
        <v>Busy</v>
      </c>
      <c r="H58" s="1">
        <v>6000</v>
      </c>
      <c r="I58" s="1">
        <f t="shared" si="6"/>
        <v>6000</v>
      </c>
      <c r="J58" s="1">
        <v>1</v>
      </c>
      <c r="K58" s="1">
        <f t="shared" si="3"/>
        <v>6000</v>
      </c>
      <c r="L58" s="1">
        <v>0</v>
      </c>
      <c r="M58" s="1">
        <f t="shared" si="4"/>
        <v>0</v>
      </c>
      <c r="N58" s="1">
        <v>7500</v>
      </c>
      <c r="O58" s="1">
        <f t="shared" si="5"/>
        <v>0</v>
      </c>
      <c r="Q58" s="8"/>
    </row>
    <row r="59" spans="2:19" x14ac:dyDescent="0.25">
      <c r="B59" s="1" t="s">
        <v>84</v>
      </c>
      <c r="C59" s="28">
        <v>44533.348611111112</v>
      </c>
      <c r="D59" s="1">
        <v>8.25</v>
      </c>
      <c r="E59" s="28">
        <v>44545.431944444441</v>
      </c>
      <c r="F59" s="31">
        <f t="shared" si="0"/>
        <v>-15</v>
      </c>
      <c r="G59" s="1" t="str">
        <f t="shared" si="1"/>
        <v>Busy</v>
      </c>
      <c r="H59" s="1">
        <v>4200</v>
      </c>
      <c r="I59" s="1">
        <f t="shared" si="6"/>
        <v>4200</v>
      </c>
      <c r="J59" s="1">
        <v>1</v>
      </c>
      <c r="K59" s="1">
        <f t="shared" si="3"/>
        <v>4200</v>
      </c>
      <c r="L59" s="1">
        <v>0</v>
      </c>
      <c r="M59" s="1">
        <f t="shared" si="4"/>
        <v>0</v>
      </c>
      <c r="N59" s="1">
        <v>4455</v>
      </c>
      <c r="O59" s="1">
        <f t="shared" si="5"/>
        <v>0</v>
      </c>
      <c r="Q59" s="8"/>
    </row>
    <row r="60" spans="2:19" x14ac:dyDescent="0.25">
      <c r="B60" s="1" t="s">
        <v>85</v>
      </c>
      <c r="C60" s="28">
        <v>44545.431944444441</v>
      </c>
      <c r="D60" s="1">
        <v>3.38</v>
      </c>
      <c r="E60" s="28">
        <v>44550.6</v>
      </c>
      <c r="F60" s="31">
        <f t="shared" si="0"/>
        <v>-23</v>
      </c>
      <c r="G60" s="1" t="str">
        <f t="shared" si="1"/>
        <v>Busy</v>
      </c>
      <c r="H60" s="1">
        <v>3000</v>
      </c>
      <c r="I60" s="1">
        <f t="shared" si="6"/>
        <v>3000</v>
      </c>
      <c r="J60" s="1">
        <v>1</v>
      </c>
      <c r="K60" s="1">
        <f t="shared" si="3"/>
        <v>3000</v>
      </c>
      <c r="L60" s="1">
        <v>0</v>
      </c>
      <c r="M60" s="1">
        <f t="shared" si="4"/>
        <v>0</v>
      </c>
      <c r="N60" s="1">
        <v>2636</v>
      </c>
      <c r="O60" s="1">
        <f t="shared" si="5"/>
        <v>0</v>
      </c>
    </row>
    <row r="61" spans="2:19" x14ac:dyDescent="0.25">
      <c r="B61" s="1" t="s">
        <v>86</v>
      </c>
      <c r="C61" s="28">
        <v>44533.348611111112</v>
      </c>
      <c r="D61" s="1">
        <v>8.25</v>
      </c>
      <c r="E61" s="28">
        <v>44545.431944444441</v>
      </c>
      <c r="F61" s="31">
        <f t="shared" si="0"/>
        <v>-15</v>
      </c>
      <c r="G61" s="1" t="str">
        <f t="shared" si="1"/>
        <v>Busy</v>
      </c>
      <c r="H61" s="1">
        <v>2400</v>
      </c>
      <c r="I61" s="1">
        <f t="shared" si="6"/>
        <v>2400</v>
      </c>
      <c r="J61" s="1">
        <v>1</v>
      </c>
      <c r="K61" s="1">
        <f t="shared" si="3"/>
        <v>2400</v>
      </c>
      <c r="L61" s="1">
        <v>0</v>
      </c>
      <c r="M61" s="1">
        <f t="shared" si="4"/>
        <v>0</v>
      </c>
      <c r="N61" s="1">
        <v>3646.5</v>
      </c>
      <c r="O61" s="1">
        <f t="shared" si="5"/>
        <v>0</v>
      </c>
      <c r="Q61" s="8"/>
    </row>
    <row r="62" spans="2:19" x14ac:dyDescent="0.25">
      <c r="B62" s="1" t="s">
        <v>87</v>
      </c>
      <c r="C62" s="28">
        <v>44533.348611111112</v>
      </c>
      <c r="D62" s="1">
        <v>5.63</v>
      </c>
      <c r="E62" s="28">
        <v>44540.6</v>
      </c>
      <c r="F62" s="31">
        <f t="shared" si="0"/>
        <v>-15</v>
      </c>
      <c r="G62" s="1" t="str">
        <f t="shared" si="1"/>
        <v>Busy</v>
      </c>
      <c r="H62" s="1">
        <v>3920</v>
      </c>
      <c r="I62" s="1">
        <f t="shared" si="6"/>
        <v>3920</v>
      </c>
      <c r="J62" s="1">
        <v>1</v>
      </c>
      <c r="K62" s="1">
        <f t="shared" si="3"/>
        <v>3920</v>
      </c>
      <c r="L62" s="1">
        <v>0</v>
      </c>
      <c r="M62" s="1">
        <f t="shared" si="4"/>
        <v>0</v>
      </c>
      <c r="N62" s="1">
        <v>4391.3999999999996</v>
      </c>
      <c r="O62" s="1">
        <f t="shared" si="5"/>
        <v>0</v>
      </c>
      <c r="Q62" s="8"/>
    </row>
    <row r="63" spans="2:19" x14ac:dyDescent="0.25">
      <c r="B63" s="18" t="s">
        <v>88</v>
      </c>
      <c r="C63" s="28">
        <v>44551.556944444441</v>
      </c>
      <c r="D63" s="18">
        <v>0</v>
      </c>
      <c r="E63" s="28">
        <v>44551.556944444441</v>
      </c>
      <c r="F63" s="20">
        <f t="shared" si="0"/>
        <v>-27</v>
      </c>
      <c r="G63" s="20" t="str">
        <f t="shared" si="1"/>
        <v>Busy</v>
      </c>
      <c r="H63" s="18">
        <v>0</v>
      </c>
      <c r="I63" s="18">
        <f t="shared" si="6"/>
        <v>0</v>
      </c>
      <c r="J63" s="18">
        <v>1</v>
      </c>
      <c r="K63" s="18">
        <f t="shared" si="3"/>
        <v>0</v>
      </c>
      <c r="L63" s="18">
        <v>0</v>
      </c>
      <c r="M63" s="18">
        <f t="shared" si="4"/>
        <v>0</v>
      </c>
      <c r="N63" s="21">
        <v>10000</v>
      </c>
      <c r="O63" s="18">
        <f t="shared" si="5"/>
        <v>0</v>
      </c>
    </row>
    <row r="64" spans="2:19" x14ac:dyDescent="0.25">
      <c r="B64" s="1" t="s">
        <v>89</v>
      </c>
      <c r="C64" s="28">
        <v>44551.556944444441</v>
      </c>
      <c r="D64" s="1">
        <v>6.06</v>
      </c>
      <c r="E64" s="28">
        <v>44559.576388888891</v>
      </c>
      <c r="F64" s="20">
        <f t="shared" si="0"/>
        <v>-27</v>
      </c>
      <c r="G64" s="1" t="str">
        <f t="shared" si="1"/>
        <v>Busy</v>
      </c>
      <c r="H64" s="1">
        <v>6000</v>
      </c>
      <c r="I64" s="1">
        <f t="shared" si="6"/>
        <v>1200</v>
      </c>
      <c r="J64" s="1">
        <f>ROUND(R64/S64,4)</f>
        <v>0.2</v>
      </c>
      <c r="K64" s="1">
        <f t="shared" si="3"/>
        <v>240</v>
      </c>
      <c r="L64" s="1">
        <v>0</v>
      </c>
      <c r="M64" s="1">
        <f t="shared" si="4"/>
        <v>0</v>
      </c>
      <c r="N64" s="1">
        <v>6908.4</v>
      </c>
      <c r="O64" s="1">
        <f t="shared" si="5"/>
        <v>0</v>
      </c>
      <c r="Q64" s="8">
        <v>44512</v>
      </c>
      <c r="R64" s="1">
        <f>NETWORKDAYS(Q64,$D$3)</f>
        <v>2</v>
      </c>
      <c r="S64" s="1">
        <v>10</v>
      </c>
    </row>
    <row r="65" spans="2:19" x14ac:dyDescent="0.25">
      <c r="B65" s="1" t="s">
        <v>90</v>
      </c>
      <c r="C65" s="28">
        <v>44551.556944444441</v>
      </c>
      <c r="D65" s="1">
        <v>11.13</v>
      </c>
      <c r="E65" s="28">
        <v>44566.6</v>
      </c>
      <c r="F65" s="20">
        <f t="shared" si="0"/>
        <v>-27</v>
      </c>
      <c r="G65" s="1" t="str">
        <f t="shared" si="1"/>
        <v>Busy</v>
      </c>
      <c r="H65" s="1">
        <v>3400</v>
      </c>
      <c r="I65" s="1">
        <f t="shared" si="6"/>
        <v>800.02</v>
      </c>
      <c r="J65" s="1">
        <f>ROUND(R65/S65,4)</f>
        <v>0.23530000000000001</v>
      </c>
      <c r="K65" s="1">
        <f t="shared" si="3"/>
        <v>188.24470600000001</v>
      </c>
      <c r="L65" s="1">
        <v>0</v>
      </c>
      <c r="M65" s="1">
        <f t="shared" si="4"/>
        <v>0</v>
      </c>
      <c r="N65" s="1">
        <v>4919.46</v>
      </c>
      <c r="O65" s="1">
        <f t="shared" si="5"/>
        <v>0</v>
      </c>
      <c r="Q65" s="8">
        <v>44512</v>
      </c>
      <c r="R65" s="1">
        <f>NETWORKDAYS(Q65,$D$3)</f>
        <v>2</v>
      </c>
      <c r="S65" s="1">
        <v>8.5</v>
      </c>
    </row>
    <row r="66" spans="2:19" x14ac:dyDescent="0.25">
      <c r="B66" s="1" t="s">
        <v>91</v>
      </c>
      <c r="C66" s="28">
        <v>44566.6</v>
      </c>
      <c r="D66" s="1">
        <v>3.31</v>
      </c>
      <c r="E66" s="28">
        <v>44571.703472222223</v>
      </c>
      <c r="F66" s="20">
        <f t="shared" si="0"/>
        <v>-38</v>
      </c>
      <c r="G66" s="1" t="str">
        <f t="shared" si="1"/>
        <v>Busy</v>
      </c>
      <c r="H66" s="1">
        <v>2000</v>
      </c>
      <c r="I66" s="1">
        <f t="shared" si="6"/>
        <v>0</v>
      </c>
      <c r="J66" s="1">
        <v>0</v>
      </c>
      <c r="K66" s="1">
        <f t="shared" si="3"/>
        <v>0</v>
      </c>
      <c r="L66" s="1">
        <v>0</v>
      </c>
      <c r="M66" s="1">
        <f t="shared" si="4"/>
        <v>0</v>
      </c>
      <c r="N66" s="1">
        <v>3250.42</v>
      </c>
      <c r="O66" s="1">
        <f t="shared" si="5"/>
        <v>0</v>
      </c>
      <c r="Q66" s="8"/>
    </row>
    <row r="67" spans="2:19" x14ac:dyDescent="0.25">
      <c r="B67" s="1" t="s">
        <v>92</v>
      </c>
      <c r="C67" s="28">
        <v>44571.703472222223</v>
      </c>
      <c r="D67" s="1">
        <v>5.13</v>
      </c>
      <c r="E67" s="28">
        <v>44579.371527777781</v>
      </c>
      <c r="F67" s="20">
        <f t="shared" si="0"/>
        <v>-41</v>
      </c>
      <c r="G67" s="1" t="str">
        <f t="shared" si="1"/>
        <v>Busy</v>
      </c>
      <c r="H67" s="1">
        <v>3200</v>
      </c>
      <c r="I67" s="1">
        <f t="shared" si="6"/>
        <v>0</v>
      </c>
      <c r="J67" s="1">
        <v>0</v>
      </c>
      <c r="K67" s="1">
        <f t="shared" si="3"/>
        <v>0</v>
      </c>
      <c r="L67" s="1">
        <v>0</v>
      </c>
      <c r="M67" s="1">
        <f t="shared" si="4"/>
        <v>0</v>
      </c>
      <c r="N67" s="1">
        <v>5037.66</v>
      </c>
      <c r="O67" s="1">
        <f t="shared" si="5"/>
        <v>0</v>
      </c>
      <c r="P67" s="32"/>
      <c r="Q67" s="8"/>
    </row>
    <row r="68" spans="2:19" x14ac:dyDescent="0.25">
      <c r="B68" s="1" t="s">
        <v>93</v>
      </c>
      <c r="C68" s="28">
        <v>44551.556944444441</v>
      </c>
      <c r="D68" s="1">
        <v>14.75</v>
      </c>
      <c r="E68" s="28">
        <v>44572.431944444441</v>
      </c>
      <c r="F68" s="20">
        <f t="shared" si="0"/>
        <v>-27</v>
      </c>
      <c r="G68" s="1" t="str">
        <f t="shared" si="1"/>
        <v>Busy</v>
      </c>
      <c r="H68" s="1">
        <v>5720</v>
      </c>
      <c r="I68" s="1">
        <f t="shared" si="6"/>
        <v>879.73599999999999</v>
      </c>
      <c r="J68" s="1">
        <f>ROUND(R68/S68,4)</f>
        <v>0.15379999999999999</v>
      </c>
      <c r="K68" s="1">
        <f t="shared" si="3"/>
        <v>135.3033968</v>
      </c>
      <c r="L68" s="1">
        <v>0</v>
      </c>
      <c r="M68" s="1">
        <f t="shared" si="4"/>
        <v>0</v>
      </c>
      <c r="N68" s="1">
        <v>11505</v>
      </c>
      <c r="O68" s="1">
        <f t="shared" si="5"/>
        <v>0</v>
      </c>
      <c r="Q68" s="8">
        <v>44512</v>
      </c>
      <c r="R68" s="1">
        <f>NETWORKDAYS(Q68,$D$3)</f>
        <v>2</v>
      </c>
      <c r="S68" s="1">
        <v>13</v>
      </c>
    </row>
    <row r="69" spans="2:19" x14ac:dyDescent="0.25">
      <c r="B69" s="18" t="s">
        <v>94</v>
      </c>
      <c r="C69" s="28">
        <v>44579.371527777781</v>
      </c>
      <c r="D69" s="18">
        <v>0</v>
      </c>
      <c r="E69" s="28">
        <v>44579.371527777781</v>
      </c>
      <c r="F69" s="31">
        <f t="shared" ref="F69" si="7">NETWORKDAYS(C69,$D$3)</f>
        <v>-47</v>
      </c>
      <c r="G69" s="20" t="str">
        <f t="shared" ref="G69" si="8">IF(F69&gt;D69,"Complete","Busy")</f>
        <v>Busy</v>
      </c>
      <c r="H69" s="18">
        <v>0</v>
      </c>
      <c r="I69" s="18">
        <f t="shared" ref="I69" si="9">J69*H69</f>
        <v>0</v>
      </c>
      <c r="J69" s="18">
        <v>0</v>
      </c>
      <c r="K69" s="18">
        <f t="shared" ref="K69" si="10">I69*J69</f>
        <v>0</v>
      </c>
      <c r="L69" s="18">
        <v>0</v>
      </c>
      <c r="M69" s="18">
        <f t="shared" ref="M69" si="11">I69*L69</f>
        <v>0</v>
      </c>
      <c r="N69" s="21">
        <v>0</v>
      </c>
      <c r="O69" s="18">
        <f t="shared" ref="O69" si="12">N69*L69</f>
        <v>0</v>
      </c>
    </row>
    <row r="71" spans="2:19" x14ac:dyDescent="0.25">
      <c r="B71" s="22" t="s">
        <v>48</v>
      </c>
      <c r="C71" s="22"/>
      <c r="D71" s="22"/>
      <c r="E71" s="23"/>
      <c r="F71" s="23"/>
      <c r="G71" s="23"/>
      <c r="H71" s="22"/>
      <c r="I71" s="22">
        <f>SUM(I7:I69)</f>
        <v>267119.75599999999</v>
      </c>
      <c r="J71" s="22"/>
      <c r="K71" s="22">
        <f>SUM(K7:K69)</f>
        <v>264803.54810280004</v>
      </c>
      <c r="L71" s="22"/>
      <c r="M71" s="22">
        <f>SUM(M7:M69)</f>
        <v>232330</v>
      </c>
      <c r="N71" s="22"/>
      <c r="O71" s="22">
        <f>SUM(O7:O69)</f>
        <v>293891.91700000013</v>
      </c>
    </row>
    <row r="74" spans="2:19" x14ac:dyDescent="0.25">
      <c r="B74" s="10" t="s">
        <v>49</v>
      </c>
      <c r="C74" s="1">
        <f>ROUND(M71/O71,4)</f>
        <v>0.79049999999999998</v>
      </c>
    </row>
    <row r="75" spans="2:19" x14ac:dyDescent="0.25">
      <c r="B75" s="10" t="s">
        <v>50</v>
      </c>
      <c r="C75" s="1">
        <f>ROUND(M71/K71,4)</f>
        <v>0.87739999999999996</v>
      </c>
    </row>
    <row r="76" spans="2:19" x14ac:dyDescent="0.25">
      <c r="B76" s="10" t="s">
        <v>51</v>
      </c>
      <c r="C76" s="1">
        <f>ROUND((I71-M71)/C74,4)</f>
        <v>44009.811500000003</v>
      </c>
    </row>
    <row r="77" spans="2:19" x14ac:dyDescent="0.25">
      <c r="B77" s="10" t="s">
        <v>52</v>
      </c>
      <c r="C77" s="1">
        <f>O71+C76</f>
        <v>337901.72850000014</v>
      </c>
    </row>
  </sheetData>
  <conditionalFormatting sqref="F72:G1048576 F70:G70 F5:G5 F1:G1">
    <cfRule type="top10" dxfId="117" priority="45" rank="1"/>
  </conditionalFormatting>
  <conditionalFormatting sqref="F1 F6 F70 F72:F1048576">
    <cfRule type="cellIs" dxfId="116" priority="44" operator="lessThan">
      <formula>0</formula>
    </cfRule>
  </conditionalFormatting>
  <conditionalFormatting sqref="F7:F16">
    <cfRule type="cellIs" dxfId="115" priority="43" operator="lessThan">
      <formula>0</formula>
    </cfRule>
  </conditionalFormatting>
  <conditionalFormatting sqref="F18">
    <cfRule type="cellIs" dxfId="114" priority="42" operator="lessThan">
      <formula>0</formula>
    </cfRule>
  </conditionalFormatting>
  <conditionalFormatting sqref="F24">
    <cfRule type="cellIs" dxfId="113" priority="41" operator="lessThan">
      <formula>0</formula>
    </cfRule>
  </conditionalFormatting>
  <conditionalFormatting sqref="G41:G44">
    <cfRule type="top10" dxfId="112" priority="46" rank="1"/>
  </conditionalFormatting>
  <conditionalFormatting sqref="F25">
    <cfRule type="cellIs" dxfId="111" priority="40" operator="lessThan">
      <formula>0</formula>
    </cfRule>
  </conditionalFormatting>
  <conditionalFormatting sqref="F26">
    <cfRule type="cellIs" dxfId="110" priority="39" operator="lessThan">
      <formula>0</formula>
    </cfRule>
  </conditionalFormatting>
  <conditionalFormatting sqref="F27">
    <cfRule type="cellIs" dxfId="109" priority="38" operator="lessThan">
      <formula>0</formula>
    </cfRule>
  </conditionalFormatting>
  <conditionalFormatting sqref="F28">
    <cfRule type="cellIs" dxfId="108" priority="37" operator="lessThan">
      <formula>0</formula>
    </cfRule>
  </conditionalFormatting>
  <conditionalFormatting sqref="F19:F23">
    <cfRule type="cellIs" dxfId="107" priority="36" operator="lessThan">
      <formula>0</formula>
    </cfRule>
  </conditionalFormatting>
  <conditionalFormatting sqref="F29">
    <cfRule type="cellIs" dxfId="106" priority="35" operator="lessThan">
      <formula>0</formula>
    </cfRule>
  </conditionalFormatting>
  <conditionalFormatting sqref="F30">
    <cfRule type="cellIs" dxfId="105" priority="34" operator="lessThan">
      <formula>0</formula>
    </cfRule>
  </conditionalFormatting>
  <conditionalFormatting sqref="F31">
    <cfRule type="cellIs" dxfId="104" priority="33" operator="lessThan">
      <formula>0</formula>
    </cfRule>
  </conditionalFormatting>
  <conditionalFormatting sqref="F32">
    <cfRule type="cellIs" dxfId="103" priority="32" operator="lessThan">
      <formula>0</formula>
    </cfRule>
  </conditionalFormatting>
  <conditionalFormatting sqref="F33">
    <cfRule type="cellIs" dxfId="102" priority="31" operator="lessThan">
      <formula>0</formula>
    </cfRule>
  </conditionalFormatting>
  <conditionalFormatting sqref="F34">
    <cfRule type="cellIs" dxfId="101" priority="30" operator="lessThan">
      <formula>0</formula>
    </cfRule>
  </conditionalFormatting>
  <conditionalFormatting sqref="F40">
    <cfRule type="cellIs" dxfId="100" priority="29" operator="lessThan">
      <formula>0</formula>
    </cfRule>
  </conditionalFormatting>
  <conditionalFormatting sqref="F45">
    <cfRule type="cellIs" dxfId="99" priority="28" operator="lessThan">
      <formula>0</formula>
    </cfRule>
  </conditionalFormatting>
  <conditionalFormatting sqref="F52">
    <cfRule type="cellIs" dxfId="98" priority="27" operator="lessThan">
      <formula>0</formula>
    </cfRule>
  </conditionalFormatting>
  <conditionalFormatting sqref="F46">
    <cfRule type="cellIs" dxfId="97" priority="26" operator="lessThan">
      <formula>0</formula>
    </cfRule>
  </conditionalFormatting>
  <conditionalFormatting sqref="F47">
    <cfRule type="cellIs" dxfId="96" priority="25" operator="lessThan">
      <formula>0</formula>
    </cfRule>
  </conditionalFormatting>
  <conditionalFormatting sqref="F48">
    <cfRule type="cellIs" dxfId="95" priority="24" operator="lessThan">
      <formula>0</formula>
    </cfRule>
  </conditionalFormatting>
  <conditionalFormatting sqref="F49">
    <cfRule type="cellIs" dxfId="94" priority="23" operator="lessThan">
      <formula>0</formula>
    </cfRule>
  </conditionalFormatting>
  <conditionalFormatting sqref="F50">
    <cfRule type="cellIs" dxfId="93" priority="22" operator="lessThan">
      <formula>0</formula>
    </cfRule>
  </conditionalFormatting>
  <conditionalFormatting sqref="F51">
    <cfRule type="cellIs" dxfId="92" priority="21" operator="lessThan">
      <formula>0</formula>
    </cfRule>
  </conditionalFormatting>
  <conditionalFormatting sqref="F71">
    <cfRule type="cellIs" dxfId="91" priority="19" operator="lessThan">
      <formula>0</formula>
    </cfRule>
  </conditionalFormatting>
  <conditionalFormatting sqref="F71:G71">
    <cfRule type="top10" dxfId="90" priority="20" rank="1"/>
  </conditionalFormatting>
  <conditionalFormatting sqref="F53">
    <cfRule type="cellIs" dxfId="89" priority="18" operator="lessThan">
      <formula>0</formula>
    </cfRule>
  </conditionalFormatting>
  <conditionalFormatting sqref="F54">
    <cfRule type="cellIs" dxfId="88" priority="17" operator="lessThan">
      <formula>0</formula>
    </cfRule>
  </conditionalFormatting>
  <conditionalFormatting sqref="F55">
    <cfRule type="cellIs" dxfId="87" priority="16" operator="lessThan">
      <formula>0</formula>
    </cfRule>
  </conditionalFormatting>
  <conditionalFormatting sqref="F57">
    <cfRule type="cellIs" dxfId="86" priority="14" operator="lessThan">
      <formula>0</formula>
    </cfRule>
  </conditionalFormatting>
  <conditionalFormatting sqref="F56">
    <cfRule type="cellIs" dxfId="85" priority="15" operator="lessThan">
      <formula>0</formula>
    </cfRule>
  </conditionalFormatting>
  <conditionalFormatting sqref="F58">
    <cfRule type="cellIs" dxfId="84" priority="13" operator="lessThan">
      <formula>0</formula>
    </cfRule>
  </conditionalFormatting>
  <conditionalFormatting sqref="F59">
    <cfRule type="cellIs" dxfId="83" priority="12" operator="lessThan">
      <formula>0</formula>
    </cfRule>
  </conditionalFormatting>
  <conditionalFormatting sqref="F60">
    <cfRule type="cellIs" dxfId="82" priority="11" operator="lessThan">
      <formula>0</formula>
    </cfRule>
  </conditionalFormatting>
  <conditionalFormatting sqref="F61">
    <cfRule type="cellIs" dxfId="81" priority="10" operator="lessThan">
      <formula>0</formula>
    </cfRule>
  </conditionalFormatting>
  <conditionalFormatting sqref="F62">
    <cfRule type="cellIs" dxfId="80" priority="9" operator="lessThan">
      <formula>0</formula>
    </cfRule>
  </conditionalFormatting>
  <conditionalFormatting sqref="F63">
    <cfRule type="cellIs" dxfId="79" priority="8" operator="lessThan">
      <formula>0</formula>
    </cfRule>
  </conditionalFormatting>
  <conditionalFormatting sqref="F64">
    <cfRule type="cellIs" dxfId="78" priority="7" operator="lessThan">
      <formula>0</formula>
    </cfRule>
  </conditionalFormatting>
  <conditionalFormatting sqref="F65">
    <cfRule type="cellIs" dxfId="77" priority="6" operator="lessThan">
      <formula>0</formula>
    </cfRule>
  </conditionalFormatting>
  <conditionalFormatting sqref="F66">
    <cfRule type="cellIs" dxfId="76" priority="5" operator="lessThan">
      <formula>0</formula>
    </cfRule>
  </conditionalFormatting>
  <conditionalFormatting sqref="F67">
    <cfRule type="cellIs" dxfId="75" priority="4" operator="lessThan">
      <formula>0</formula>
    </cfRule>
  </conditionalFormatting>
  <conditionalFormatting sqref="F68">
    <cfRule type="cellIs" dxfId="74" priority="3" operator="lessThan">
      <formula>0</formula>
    </cfRule>
  </conditionalFormatting>
  <conditionalFormatting sqref="F69">
    <cfRule type="cellIs" dxfId="73" priority="1" operator="lessThan">
      <formula>0</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1653D7A7AD0F042B81CC9D7104BD79A" ma:contentTypeVersion="9" ma:contentTypeDescription="Create a new document." ma:contentTypeScope="" ma:versionID="53cf290c298691ee1eefd73e74fdead6">
  <xsd:schema xmlns:xsd="http://www.w3.org/2001/XMLSchema" xmlns:xs="http://www.w3.org/2001/XMLSchema" xmlns:p="http://schemas.microsoft.com/office/2006/metadata/properties" xmlns:ns2="d6c70525-6c7a-4f52-b73c-2c8400edbf08" targetNamespace="http://schemas.microsoft.com/office/2006/metadata/properties" ma:root="true" ma:fieldsID="65d72cc0c5b6c426c55d70069f464dc3" ns2:_="">
    <xsd:import namespace="d6c70525-6c7a-4f52-b73c-2c8400edbf0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c70525-6c7a-4f52-b73c-2c8400edbf0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LengthInSeconds" ma:index="16"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440079-3730-432A-B1FC-864C0EBAE3CE}">
  <ds:schemaRefs>
    <ds:schemaRef ds:uri="http://schemas.microsoft.com/sharepoint/v3/contenttype/forms"/>
  </ds:schemaRefs>
</ds:datastoreItem>
</file>

<file path=customXml/itemProps2.xml><?xml version="1.0" encoding="utf-8"?>
<ds:datastoreItem xmlns:ds="http://schemas.openxmlformats.org/officeDocument/2006/customXml" ds:itemID="{7CA3C3E4-7362-49E3-85D1-432ABD3BF726}">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F13AC17-8982-4195-84C9-077EA8A26B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c70525-6c7a-4f52-b73c-2c8400edbf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Summary</vt:lpstr>
      <vt:lpstr>Period 1</vt:lpstr>
      <vt:lpstr>Period 2</vt:lpstr>
      <vt:lpstr>Period 3</vt:lpstr>
      <vt:lpstr>Period 4</vt:lpstr>
      <vt:lpstr>Period 5</vt:lpstr>
      <vt:lpstr>Period 6</vt:lpstr>
      <vt:lpstr>Period 7</vt:lpstr>
      <vt:lpstr>Period 8</vt:lpstr>
      <vt:lpstr>Period 9</vt:lpstr>
      <vt:lpstr>Period 10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emile</cp:lastModifiedBy>
  <cp:revision/>
  <dcterms:created xsi:type="dcterms:W3CDTF">2021-05-14T13:36:12Z</dcterms:created>
  <dcterms:modified xsi:type="dcterms:W3CDTF">2021-05-24T20:00:21Z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0x01010071653D7A7AD0F042B81CC9D7104BD79A</vt:lpwstr>
  </property>
</Properties>
</file>