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 activeTab="1"/>
  </bookViews>
  <sheets>
    <sheet name="Sheet1" sheetId="1" r:id="rId1"/>
    <sheet name="Sheet4" sheetId="4" r:id="rId2"/>
    <sheet name="Sheet3" sheetId="3" r:id="rId3"/>
  </sheets>
  <calcPr calcId="171027"/>
</workbook>
</file>

<file path=xl/sharedStrings.xml><?xml version="1.0" encoding="utf-8"?>
<sst xmlns="http://schemas.openxmlformats.org/spreadsheetml/2006/main">
  <si>
    <t>*</t>
  </si>
  <si>
    <t>Year</t>
  </si>
  <si>
    <t>GDP in (Billion) $</t>
  </si>
  <si>
    <t>Per Capita in rupees</t>
  </si>
  <si>
    <t>Growth %</t>
  </si>
  <si>
    <t>India GDP - Historical Data</t>
  </si>
  <si>
    <t>India GDP - Historical Data_1</t>
  </si>
  <si>
    <t>India GDP - Historical Data_2</t>
  </si>
  <si>
    <t>India GDP - Historical Data_3</t>
  </si>
  <si>
    <t>Export</t>
  </si>
  <si>
    <t>Import</t>
  </si>
  <si>
    <t>Trade Deficit</t>
  </si>
  <si>
    <t>2015[15]</t>
  </si>
  <si>
    <t>x</t>
  </si>
  <si>
    <t>Billions of US $</t>
  </si>
  <si>
    <t>% of GDP</t>
  </si>
  <si>
    <t>$679.68B</t>
  </si>
  <si>
    <t>$499.10B</t>
  </si>
  <si>
    <t>$529.24B</t>
  </si>
  <si>
    <t>$538.64B</t>
  </si>
  <si>
    <t>$498.26B</t>
  </si>
  <si>
    <t>$439.64B</t>
  </si>
  <si>
    <t>$416.79B</t>
  </si>
  <si>
    <t>$468.35B</t>
  </si>
  <si>
    <t>$472.18B</t>
  </si>
  <si>
    <t>$448.40B</t>
  </si>
  <si>
    <t>$447.38B</t>
  </si>
  <si>
    <t>$375.35B</t>
  </si>
  <si>
    <t>$273.75B</t>
  </si>
  <si>
    <t>$288.90B</t>
  </si>
  <si>
    <t>$253.08B</t>
  </si>
  <si>
    <t>$199.97B</t>
  </si>
  <si>
    <t>$160.84B</t>
  </si>
  <si>
    <t>$126.65B</t>
  </si>
  <si>
    <t>$90.84B</t>
  </si>
  <si>
    <t>$73.45B</t>
  </si>
  <si>
    <t>$60.96B</t>
  </si>
  <si>
    <t>$60.88B</t>
  </si>
  <si>
    <t>$52.54B</t>
  </si>
  <si>
    <t>$46.43B</t>
  </si>
  <si>
    <t>$44.46B</t>
  </si>
  <si>
    <t>$40.80B</t>
  </si>
  <si>
    <t>$39.07B</t>
  </si>
  <si>
    <t>$32.36B</t>
  </si>
  <si>
    <t>$27.47B</t>
  </si>
  <si>
    <t>$25.49B</t>
  </si>
  <si>
    <t>$22.94B</t>
  </si>
  <si>
    <t>$22.64B</t>
  </si>
  <si>
    <t>$20.77B</t>
  </si>
  <si>
    <t>$17.90B</t>
  </si>
  <si>
    <t>$15.64B</t>
  </si>
  <si>
    <t>$12.94B</t>
  </si>
  <si>
    <t>$12.22B</t>
  </si>
  <si>
    <t>$13.33B</t>
  </si>
  <si>
    <t>$12.74B</t>
  </si>
  <si>
    <t>$12.01B</t>
  </si>
  <si>
    <t>$11.49B</t>
  </si>
  <si>
    <t>$11.44B</t>
  </si>
  <si>
    <t>$10.33B</t>
  </si>
  <si>
    <t>$8.67B</t>
  </si>
  <si>
    <t>$7.75B</t>
  </si>
  <si>
    <t>$6.87B</t>
  </si>
  <si>
    <t>$5.56B</t>
  </si>
  <si>
    <t>$4.81B</t>
  </si>
  <si>
    <t>$3.60B</t>
  </si>
  <si>
    <t>$2.88B</t>
  </si>
  <si>
    <t>$2.47B</t>
  </si>
  <si>
    <t>$2.36B</t>
  </si>
  <si>
    <t>$2.17B</t>
  </si>
  <si>
    <t>$2.14B</t>
  </si>
  <si>
    <t>$2.02B</t>
  </si>
  <si>
    <t>$1.90B</t>
  </si>
  <si>
    <t>$1.97B</t>
  </si>
  <si>
    <t>$2.10B</t>
  </si>
  <si>
    <t>$2.07B</t>
  </si>
  <si>
    <t>$1.76B</t>
  </si>
  <si>
    <t>$1.69B</t>
  </si>
  <si>
    <t>$1.65B</t>
  </si>
  <si>
    <t>$758.87B</t>
  </si>
  <si>
    <t>$509.43B</t>
  </si>
  <si>
    <t>$602.31B</t>
  </si>
  <si>
    <t>$640.30B</t>
  </si>
  <si>
    <t>$582.02B</t>
  </si>
  <si>
    <t>$480.17B</t>
  </si>
  <si>
    <t>$465.10B</t>
  </si>
  <si>
    <t>$527.56B</t>
  </si>
  <si>
    <t>$571.31B</t>
  </si>
  <si>
    <t>$566.67B</t>
  </si>
  <si>
    <t>$449.97B</t>
  </si>
  <si>
    <t>$347.18B</t>
  </si>
  <si>
    <t>$350.93B</t>
  </si>
  <si>
    <t>$302.80B</t>
  </si>
  <si>
    <t>$229.96B</t>
  </si>
  <si>
    <t>$183.74B</t>
  </si>
  <si>
    <t>$139.31B</t>
  </si>
  <si>
    <t>$95.07B</t>
  </si>
  <si>
    <t>$78.50B</t>
  </si>
  <si>
    <t>$65.22B</t>
  </si>
  <si>
    <t>$65.12B</t>
  </si>
  <si>
    <t>$61.31B</t>
  </si>
  <si>
    <t>$53.43B</t>
  </si>
  <si>
    <t>$49.61B</t>
  </si>
  <si>
    <t>$45.36B</t>
  </si>
  <si>
    <t>$43.32B</t>
  </si>
  <si>
    <t>$33.35B</t>
  </si>
  <si>
    <t>$27.42B</t>
  </si>
  <si>
    <t>$27.64B</t>
  </si>
  <si>
    <t>$27.13B</t>
  </si>
  <si>
    <t>$24.13B</t>
  </si>
  <si>
    <t>$22.11B</t>
  </si>
  <si>
    <t>$19.48B</t>
  </si>
  <si>
    <t>$17.49B</t>
  </si>
  <si>
    <t>$17.78B</t>
  </si>
  <si>
    <t>$16.39B</t>
  </si>
  <si>
    <t>$17.14B</t>
  </si>
  <si>
    <t>$16.34B</t>
  </si>
  <si>
    <t>$16.58B</t>
  </si>
  <si>
    <t>$17.23B</t>
  </si>
  <si>
    <t>$12.50B</t>
  </si>
  <si>
    <t>$9.05B</t>
  </si>
  <si>
    <t>$7.61B</t>
  </si>
  <si>
    <t>$6.28B</t>
  </si>
  <si>
    <t>$6.55B</t>
  </si>
  <si>
    <t>$5.99B</t>
  </si>
  <si>
    <t>$4.04B</t>
  </si>
  <si>
    <t>$2.65B</t>
  </si>
  <si>
    <t>$2.70B</t>
  </si>
  <si>
    <t>$2.42B</t>
  </si>
  <si>
    <t>$2.62B</t>
  </si>
  <si>
    <t>$2.98B</t>
  </si>
  <si>
    <t>$3.06B</t>
  </si>
  <si>
    <t>$3.10B</t>
  </si>
  <si>
    <t>$3.21B</t>
  </si>
  <si>
    <t>$2.86B</t>
  </si>
  <si>
    <t>$2.54B</t>
  </si>
  <si>
    <t>$2.34B</t>
  </si>
  <si>
    <t>$2.53B</t>
  </si>
  <si>
    <t>export</t>
  </si>
  <si>
    <t>import</t>
  </si>
  <si>
    <t>India Inflation Rate - Historical Data</t>
  </si>
  <si>
    <t>Inflation Rate (%)</t>
  </si>
  <si>
    <t>Annual Change</t>
  </si>
  <si>
    <t xml:space="preserve">Inflation Rate </t>
  </si>
  <si>
    <t>India Manufacturing Output - Historical Data</t>
  </si>
  <si>
    <t>$443.91B</t>
  </si>
  <si>
    <t>$365.03B</t>
  </si>
  <si>
    <t>$381.51B</t>
  </si>
  <si>
    <t>$402.24B</t>
  </si>
  <si>
    <t>$398.20B</t>
  </si>
  <si>
    <t>$347.94B</t>
  </si>
  <si>
    <t>$327.82B</t>
  </si>
  <si>
    <t>$307.21B</t>
  </si>
  <si>
    <t>$283.21B</t>
  </si>
  <si>
    <t>$289.08B</t>
  </si>
  <si>
    <t>$294.23B</t>
  </si>
  <si>
    <t>$285.36B</t>
  </si>
  <si>
    <t>$230.05B</t>
  </si>
  <si>
    <t>$205.00B</t>
  </si>
  <si>
    <t>$205.20B</t>
  </si>
  <si>
    <t>$162.70B</t>
  </si>
  <si>
    <t>$131.04B</t>
  </si>
  <si>
    <t>$112.24B</t>
  </si>
  <si>
    <t>$94.72B</t>
  </si>
  <si>
    <t>$80.12B</t>
  </si>
  <si>
    <t>$74.31B</t>
  </si>
  <si>
    <t>$74.60B</t>
  </si>
  <si>
    <t>$69.65B</t>
  </si>
  <si>
    <t>$66.23B</t>
  </si>
  <si>
    <t>$68.70B</t>
  </si>
  <si>
    <t>$69.14B</t>
  </si>
  <si>
    <t>$64.37B</t>
  </si>
  <si>
    <t>$54.86B</t>
  </si>
  <si>
    <t>$44.45B</t>
  </si>
  <si>
    <t>$45.54B</t>
  </si>
  <si>
    <t>$42.34B</t>
  </si>
  <si>
    <t>$53.27B</t>
  </si>
  <si>
    <t>$50.04B</t>
  </si>
  <si>
    <t>$47.76B</t>
  </si>
  <si>
    <t>$45.23B</t>
  </si>
  <si>
    <t>$40.39B</t>
  </si>
  <si>
    <t>$38.17B</t>
  </si>
  <si>
    <t>$35.45B</t>
  </si>
  <si>
    <t>$36.37B</t>
  </si>
  <si>
    <t>$32.86B</t>
  </si>
  <si>
    <t>$32.45B</t>
  </si>
  <si>
    <t>$31.21B</t>
  </si>
  <si>
    <t>$27.31B</t>
  </si>
  <si>
    <t>$23.47B</t>
  </si>
  <si>
    <t>$19.54B</t>
  </si>
  <si>
    <t>$16.71B</t>
  </si>
  <si>
    <t>$15.60B</t>
  </si>
  <si>
    <t>$16.27B</t>
  </si>
  <si>
    <t>$12.84B</t>
  </si>
  <si>
    <t>$10.79B</t>
  </si>
  <si>
    <t>$10.09B</t>
  </si>
  <si>
    <t>$9.02B</t>
  </si>
  <si>
    <t>$8.27B</t>
  </si>
  <si>
    <t>$7.18B</t>
  </si>
  <si>
    <t>$6.63B</t>
  </si>
  <si>
    <t>$6.65B</t>
  </si>
  <si>
    <t>$8.94B</t>
  </si>
  <si>
    <t>$8.39B</t>
  </si>
  <si>
    <t>$7.63B</t>
  </si>
  <si>
    <t>$6.69B</t>
  </si>
  <si>
    <t>$6.02B</t>
  </si>
  <si>
    <t>$5.46B</t>
  </si>
  <si>
    <t>Manufacturing Output</t>
  </si>
  <si>
    <t>India - Historical Population Data</t>
  </si>
  <si>
    <t>Population</t>
  </si>
  <si>
    <t>Growth Rate</t>
  </si>
  <si>
    <t>India - Historical Life Expectancy Data</t>
  </si>
  <si>
    <t>Life Expectancy</t>
  </si>
  <si>
    <t xml:space="preserve">Life Expectancy </t>
  </si>
  <si>
    <t>India - Historical Fertility Rate Data</t>
  </si>
  <si>
    <t>Fertility Rate</t>
  </si>
  <si>
    <t>India Military Spending/Defense Budget - Historical Data</t>
  </si>
  <si>
    <t>$76.60B</t>
  </si>
  <si>
    <t>$72.94B</t>
  </si>
  <si>
    <t>$71.47B</t>
  </si>
  <si>
    <t>$66.26B</t>
  </si>
  <si>
    <t>$64.56B</t>
  </si>
  <si>
    <t>$56.64B</t>
  </si>
  <si>
    <t>$51.30B</t>
  </si>
  <si>
    <t>$50.91B</t>
  </si>
  <si>
    <t>$47.40B</t>
  </si>
  <si>
    <t>$47.22B</t>
  </si>
  <si>
    <t>$49.63B</t>
  </si>
  <si>
    <t>$46.09B</t>
  </si>
  <si>
    <t>$38.72B</t>
  </si>
  <si>
    <t>$33.00B</t>
  </si>
  <si>
    <t>$28.25B</t>
  </si>
  <si>
    <t>$23.95B</t>
  </si>
  <si>
    <t>$23.07B</t>
  </si>
  <si>
    <t>$20.24B</t>
  </si>
  <si>
    <t>$16.33B</t>
  </si>
  <si>
    <t>$14.75B</t>
  </si>
  <si>
    <t>$14.60B</t>
  </si>
  <si>
    <t>$14.29B</t>
  </si>
  <si>
    <t>$13.90B</t>
  </si>
  <si>
    <t>$11.92B</t>
  </si>
  <si>
    <t>$11.46B</t>
  </si>
  <si>
    <t>$9.90B</t>
  </si>
  <si>
    <t>$9.75B</t>
  </si>
  <si>
    <t>$8.88B</t>
  </si>
  <si>
    <t>$8.25B</t>
  </si>
  <si>
    <t>$8.08B</t>
  </si>
  <si>
    <t>$8.62B</t>
  </si>
  <si>
    <t>$10.54B</t>
  </si>
  <si>
    <t>$10.59B</t>
  </si>
  <si>
    <t>$11.35B</t>
  </si>
  <si>
    <t>$10.88B</t>
  </si>
  <si>
    <t>$9.54B</t>
  </si>
  <si>
    <t>$7.57B</t>
  </si>
  <si>
    <t>$6.96B</t>
  </si>
  <si>
    <t>$6.83B</t>
  </si>
  <si>
    <t>$6.30B</t>
  </si>
  <si>
    <t>$5.88B</t>
  </si>
  <si>
    <t>$5.42B</t>
  </si>
  <si>
    <t>$4.59B</t>
  </si>
  <si>
    <t>$3.98B</t>
  </si>
  <si>
    <t>$3.48B</t>
  </si>
  <si>
    <t>$3.29B</t>
  </si>
  <si>
    <t>$3.32B</t>
  </si>
  <si>
    <t>$2.90B</t>
  </si>
  <si>
    <t>$2.50B</t>
  </si>
  <si>
    <t>$2.26B</t>
  </si>
  <si>
    <t>$1.83B</t>
  </si>
  <si>
    <t>$1.59B</t>
  </si>
  <si>
    <t>$1.49B</t>
  </si>
  <si>
    <t>$1.66B</t>
  </si>
  <si>
    <t>$2.13B</t>
  </si>
  <si>
    <t>$1.99B</t>
  </si>
  <si>
    <t>$1.80B</t>
  </si>
  <si>
    <t>$1.07B</t>
  </si>
  <si>
    <t>$0.75B</t>
  </si>
  <si>
    <t>$0.68B</t>
  </si>
  <si>
    <t>Military Spending/Defense Budget</t>
  </si>
  <si>
    <t>Defense Budget</t>
  </si>
  <si>
    <t>Unemployement</t>
  </si>
  <si>
    <t>India</t>
  </si>
  <si>
    <t>IND</t>
  </si>
  <si>
    <t>Inflation, consumer prices (annual %)</t>
  </si>
  <si>
    <t>FP.CPI.TOTL.ZG</t>
  </si>
  <si>
    <t>Country Name</t>
  </si>
  <si>
    <t>Country Code</t>
  </si>
  <si>
    <t>Indicator Name</t>
  </si>
  <si>
    <t>Indicator Code</t>
  </si>
  <si>
    <t>Crop production index (2014-2016 = 100)</t>
  </si>
  <si>
    <t>AG.PRD.CROP.XD</t>
  </si>
  <si>
    <t>Net migration</t>
  </si>
  <si>
    <t>SM.POP.NETM</t>
  </si>
  <si>
    <t>Age dependency ratio (% of working-age population)</t>
  </si>
  <si>
    <t>SP.POP.DPND</t>
  </si>
  <si>
    <t>Foreign direct investment, net inflows (% of GDP)</t>
  </si>
  <si>
    <t>BX.KLT.DINV.WD.GD.ZS</t>
  </si>
  <si>
    <t>Foreign investment(% of GDP)</t>
  </si>
  <si>
    <t>Foreign investment</t>
  </si>
  <si>
    <t>% of GDP)</t>
  </si>
  <si>
    <t>% of (GDP)</t>
  </si>
  <si>
    <t xml:space="preserve"/>
  </si>
  <si>
    <t xml:space="preserve">Crop production </t>
  </si>
  <si>
    <t>index (2014-2016 = 100)</t>
  </si>
  <si>
    <t>India Consumer Spending - Historical Data</t>
  </si>
  <si>
    <t>Spending</t>
  </si>
  <si>
    <t>Per Capita</t>
  </si>
  <si>
    <t>$1,891.90B</t>
  </si>
  <si>
    <t>$1,621.12B</t>
  </si>
  <si>
    <t>$1,726.04B</t>
  </si>
  <si>
    <t>$1,602.52B</t>
  </si>
  <si>
    <t>$1,557.08B</t>
  </si>
  <si>
    <t>$1,360.71B</t>
  </si>
  <si>
    <t>$1,241.27B</t>
  </si>
  <si>
    <t>$1,185.30B</t>
  </si>
  <si>
    <t>$1,070.32B</t>
  </si>
  <si>
    <t>$1,031.90B</t>
  </si>
  <si>
    <t>$1,024.69B</t>
  </si>
  <si>
    <t>$916.98B</t>
  </si>
  <si>
    <t>$750.92B</t>
  </si>
  <si>
    <t>$679.50B</t>
  </si>
  <si>
    <t>$678.46B</t>
  </si>
  <si>
    <t>$527.58B</t>
  </si>
  <si>
    <t>$470.72B</t>
  </si>
  <si>
    <t>$413.80B</t>
  </si>
  <si>
    <t>$373.76B</t>
  </si>
  <si>
    <t>$324.56B</t>
  </si>
  <si>
    <t>$311.40B</t>
  </si>
  <si>
    <t>$298.55B</t>
  </si>
  <si>
    <t>$293.69B</t>
  </si>
  <si>
    <t>$268.86B</t>
  </si>
  <si>
    <t>$265.79B</t>
  </si>
  <si>
    <t>$253.64B</t>
  </si>
  <si>
    <t>$229.50B</t>
  </si>
  <si>
    <t>$212.21B</t>
  </si>
  <si>
    <t>$182.80B</t>
  </si>
  <si>
    <t>$189.48B</t>
  </si>
  <si>
    <t>$181.02B</t>
  </si>
  <si>
    <t>$215.30B</t>
  </si>
  <si>
    <t>$201.82B</t>
  </si>
  <si>
    <t>$207.97B</t>
  </si>
  <si>
    <t>$199.37B</t>
  </si>
  <si>
    <t>$182.16B</t>
  </si>
  <si>
    <t>$169.68B</t>
  </si>
  <si>
    <t>$158.28B</t>
  </si>
  <si>
    <t>$164.89B</t>
  </si>
  <si>
    <t>$150.83B</t>
  </si>
  <si>
    <t>$147.33B</t>
  </si>
  <si>
    <t>$145.05B</t>
  </si>
  <si>
    <t>$115.96B</t>
  </si>
  <si>
    <t>$105.10B</t>
  </si>
  <si>
    <t>$92.62B</t>
  </si>
  <si>
    <t>$77.05B</t>
  </si>
  <si>
    <t>$76.55B</t>
  </si>
  <si>
    <t>$81.21B</t>
  </si>
  <si>
    <t>$67.99B</t>
  </si>
  <si>
    <t>$57.37B</t>
  </si>
  <si>
    <t>$54.07B</t>
  </si>
  <si>
    <t>$49.74B</t>
  </si>
  <si>
    <t>$46.88B</t>
  </si>
  <si>
    <t>$43.34B</t>
  </si>
  <si>
    <t>$38.95B</t>
  </si>
  <si>
    <t>$49.16B</t>
  </si>
  <si>
    <t>$46.58B</t>
  </si>
  <si>
    <t>$39.56B</t>
  </si>
  <si>
    <t>$35.64B</t>
  </si>
  <si>
    <t>$33.84B</t>
  </si>
  <si>
    <t>%</t>
  </si>
  <si>
    <t xml:space="preserve">India Consumer Spending </t>
  </si>
  <si>
    <t>679.68B</t>
  </si>
  <si>
    <t>499.10B</t>
  </si>
  <si>
    <t>529.24B</t>
  </si>
  <si>
    <t>538.64B</t>
  </si>
  <si>
    <t>498.26B</t>
  </si>
  <si>
    <t>439.64B</t>
  </si>
  <si>
    <t>416.79B</t>
  </si>
  <si>
    <t>468.35B</t>
  </si>
  <si>
    <t>472.18B</t>
  </si>
  <si>
    <t>448.40B</t>
  </si>
  <si>
    <t>447.38B</t>
  </si>
  <si>
    <t>375.35B</t>
  </si>
  <si>
    <t>273.75B</t>
  </si>
  <si>
    <t>288.90B</t>
  </si>
  <si>
    <t>253.08B</t>
  </si>
  <si>
    <t>199.97B</t>
  </si>
  <si>
    <t>160.84B</t>
  </si>
  <si>
    <t>126.65B</t>
  </si>
  <si>
    <t>90.84B</t>
  </si>
  <si>
    <t>73.45B</t>
  </si>
  <si>
    <t>60.96B</t>
  </si>
  <si>
    <t>60.88B</t>
  </si>
  <si>
    <t>52.54B</t>
  </si>
  <si>
    <t>46.43B</t>
  </si>
  <si>
    <t>44.46B</t>
  </si>
  <si>
    <t>40.80B</t>
  </si>
  <si>
    <t>39.07B</t>
  </si>
  <si>
    <t>32.36B</t>
  </si>
  <si>
    <t>27.47B</t>
  </si>
  <si>
    <t>25.49B</t>
  </si>
  <si>
    <t>22.94B</t>
  </si>
  <si>
    <t>22.64B</t>
  </si>
  <si>
    <t>20.77B</t>
  </si>
  <si>
    <t>17.90B</t>
  </si>
  <si>
    <t>15.64B</t>
  </si>
  <si>
    <t>12.94B</t>
  </si>
  <si>
    <t>12.22B</t>
  </si>
  <si>
    <t>13.33B</t>
  </si>
  <si>
    <t>12.74B</t>
  </si>
  <si>
    <t>12.01B</t>
  </si>
  <si>
    <t>11.49B</t>
  </si>
  <si>
    <t>11.44B</t>
  </si>
  <si>
    <t>10.33B</t>
  </si>
  <si>
    <t>8.67B</t>
  </si>
  <si>
    <t>7.75B</t>
  </si>
  <si>
    <t>6.87B</t>
  </si>
  <si>
    <t>5.56B</t>
  </si>
  <si>
    <t>4.81B</t>
  </si>
  <si>
    <t>3.60B</t>
  </si>
  <si>
    <t>2.88B</t>
  </si>
  <si>
    <t>2.47B</t>
  </si>
  <si>
    <t>2.36B</t>
  </si>
  <si>
    <t>2.17B</t>
  </si>
  <si>
    <t>2.14B</t>
  </si>
  <si>
    <t>2.02B</t>
  </si>
  <si>
    <t>1.90B</t>
  </si>
  <si>
    <t>1.97B</t>
  </si>
  <si>
    <t>2.10B</t>
  </si>
  <si>
    <t>2.07B</t>
  </si>
  <si>
    <t>1.76B</t>
  </si>
  <si>
    <t>1.69B</t>
  </si>
  <si>
    <t>1.65B</t>
  </si>
  <si>
    <t>758.87B</t>
  </si>
  <si>
    <t>509.43B</t>
  </si>
  <si>
    <t>602.31B</t>
  </si>
  <si>
    <t>640.30B</t>
  </si>
  <si>
    <t>582.02B</t>
  </si>
  <si>
    <t>480.17B</t>
  </si>
  <si>
    <t>465.10B</t>
  </si>
  <si>
    <t>527.56B</t>
  </si>
  <si>
    <t>571.31B</t>
  </si>
  <si>
    <t>566.67B</t>
  </si>
  <si>
    <t>449.97B</t>
  </si>
  <si>
    <t>347.18B</t>
  </si>
  <si>
    <t>350.93B</t>
  </si>
  <si>
    <t>302.80B</t>
  </si>
  <si>
    <t>229.96B</t>
  </si>
  <si>
    <t>183.74B</t>
  </si>
  <si>
    <t>139.31B</t>
  </si>
  <si>
    <t>95.07B</t>
  </si>
  <si>
    <t>78.50B</t>
  </si>
  <si>
    <t>65.22B</t>
  </si>
  <si>
    <t>65.12B</t>
  </si>
  <si>
    <t>61.31B</t>
  </si>
  <si>
    <t>443.91B</t>
  </si>
  <si>
    <t>365.03B</t>
  </si>
  <si>
    <t>381.51B</t>
  </si>
  <si>
    <t>402.24B</t>
  </si>
  <si>
    <t>398.20B</t>
  </si>
  <si>
    <t>347.94B</t>
  </si>
  <si>
    <t>327.82B</t>
  </si>
  <si>
    <t>307.21B</t>
  </si>
  <si>
    <t>283.21B</t>
  </si>
  <si>
    <t>289.08B</t>
  </si>
  <si>
    <t>294.23B</t>
  </si>
  <si>
    <t>285.36B</t>
  </si>
  <si>
    <t>230.05B</t>
  </si>
  <si>
    <t>205.00B</t>
  </si>
  <si>
    <t>205.20B</t>
  </si>
  <si>
    <t>162.70B</t>
  </si>
  <si>
    <t>131.04B</t>
  </si>
  <si>
    <t>112.24B</t>
  </si>
  <si>
    <t>94.72B</t>
  </si>
  <si>
    <t>80.12B</t>
  </si>
  <si>
    <t>74.31B</t>
  </si>
  <si>
    <t>74.60B</t>
  </si>
  <si>
    <t>69.65B</t>
  </si>
  <si>
    <t>66.23B</t>
  </si>
  <si>
    <t>68.70B</t>
  </si>
  <si>
    <t>69.14B</t>
  </si>
  <si>
    <t>64.37B</t>
  </si>
  <si>
    <t>54.86B</t>
  </si>
  <si>
    <t>44.45B</t>
  </si>
  <si>
    <t>45.54B</t>
  </si>
  <si>
    <t>42.34B</t>
  </si>
  <si>
    <t>53.27B</t>
  </si>
  <si>
    <t>50.04B</t>
  </si>
  <si>
    <t>47.76B</t>
  </si>
  <si>
    <t>45.23B</t>
  </si>
  <si>
    <t>40.39B</t>
  </si>
  <si>
    <t>38.17B</t>
  </si>
  <si>
    <t>35.45B</t>
  </si>
  <si>
    <t>36.37B</t>
  </si>
  <si>
    <t>32.86B</t>
  </si>
  <si>
    <t>32.45B</t>
  </si>
  <si>
    <t>31.21B</t>
  </si>
  <si>
    <t>27.31B</t>
  </si>
  <si>
    <t>23.47B</t>
  </si>
  <si>
    <t>19.54B</t>
  </si>
  <si>
    <t>16.71B</t>
  </si>
  <si>
    <t>15.60B</t>
  </si>
  <si>
    <t>16.27B</t>
  </si>
  <si>
    <t>12.84B</t>
  </si>
  <si>
    <t>10.79B</t>
  </si>
  <si>
    <t>10.09B</t>
  </si>
  <si>
    <t>9.02B</t>
  </si>
  <si>
    <t>8.27B</t>
  </si>
  <si>
    <t>7.18B</t>
  </si>
  <si>
    <t>6.63B</t>
  </si>
  <si>
    <t>6.65B</t>
  </si>
  <si>
    <t>8.94B</t>
  </si>
  <si>
    <t>8.39B</t>
  </si>
  <si>
    <t>7.63B</t>
  </si>
  <si>
    <t>6.69B</t>
  </si>
  <si>
    <t>6.02B</t>
  </si>
  <si>
    <t>5.46B</t>
  </si>
  <si>
    <t>Life Expectancy(yrs)</t>
  </si>
  <si>
    <t>Rate</t>
  </si>
  <si>
    <t>1,891.90B</t>
  </si>
  <si>
    <t>1,621.12B</t>
  </si>
  <si>
    <t>1,726.04B</t>
  </si>
  <si>
    <t>1,602.52B</t>
  </si>
  <si>
    <t>1,557.08B</t>
  </si>
  <si>
    <t>1,360.71B</t>
  </si>
  <si>
    <t>1,241.27B</t>
  </si>
  <si>
    <t>1,185.30B</t>
  </si>
  <si>
    <t>1,070.32B</t>
  </si>
  <si>
    <t>1,031.90B</t>
  </si>
  <si>
    <t>1,024.69B</t>
  </si>
  <si>
    <t>916.98B</t>
  </si>
  <si>
    <t>750.92B</t>
  </si>
  <si>
    <t>679.50B</t>
  </si>
  <si>
    <t>678.46B</t>
  </si>
  <si>
    <t>527.58B</t>
  </si>
  <si>
    <t>470.72B</t>
  </si>
  <si>
    <t>413.80B</t>
  </si>
  <si>
    <t>373.76B</t>
  </si>
  <si>
    <t>324.56B</t>
  </si>
  <si>
    <t>311.40B</t>
  </si>
  <si>
    <t>298.55B</t>
  </si>
  <si>
    <t>293.69B</t>
  </si>
  <si>
    <t>268.86B</t>
  </si>
  <si>
    <t>265.79B</t>
  </si>
  <si>
    <t>253.64B</t>
  </si>
  <si>
    <t>229.50B</t>
  </si>
  <si>
    <t>212.21B</t>
  </si>
  <si>
    <t>182.80B</t>
  </si>
  <si>
    <t>189.48B</t>
  </si>
  <si>
    <t>181.02B</t>
  </si>
  <si>
    <t>215.30B</t>
  </si>
  <si>
    <t>201.82B</t>
  </si>
  <si>
    <t>207.97B</t>
  </si>
  <si>
    <t>199.37B</t>
  </si>
  <si>
    <t>182.16B</t>
  </si>
  <si>
    <t>169.68B</t>
  </si>
  <si>
    <t>158.28B</t>
  </si>
  <si>
    <t>164.89B</t>
  </si>
  <si>
    <t>150.83B</t>
  </si>
  <si>
    <t>147.33B</t>
  </si>
  <si>
    <t>145.05B</t>
  </si>
  <si>
    <t>115.96B</t>
  </si>
  <si>
    <t>105.10B</t>
  </si>
  <si>
    <t>92.62B</t>
  </si>
  <si>
    <t>77.05B</t>
  </si>
  <si>
    <t>76.55B</t>
  </si>
  <si>
    <t>81.21B</t>
  </si>
  <si>
    <t>67.99B</t>
  </si>
  <si>
    <t>57.37B</t>
  </si>
  <si>
    <t>54.07B</t>
  </si>
  <si>
    <t>49.74B</t>
  </si>
  <si>
    <t>46.88B</t>
  </si>
  <si>
    <t>43.34B</t>
  </si>
  <si>
    <t>43.32B</t>
  </si>
  <si>
    <t>38.95B</t>
  </si>
  <si>
    <t>49.16B</t>
  </si>
  <si>
    <t>46.58B</t>
  </si>
  <si>
    <t>39.56B</t>
  </si>
  <si>
    <t>35.64B</t>
  </si>
  <si>
    <t>33.84B</t>
  </si>
  <si>
    <t>Per Capita($)</t>
  </si>
  <si>
    <t>Spending( billion US $)</t>
  </si>
  <si>
    <t>Spending( Billion US $)</t>
  </si>
  <si>
    <t>Final consumption expenditure (current US$)</t>
  </si>
  <si>
    <t>NE.CON.TOTL.CD</t>
  </si>
  <si>
    <t xml:space="preserve">Final consumption expenditure </t>
  </si>
  <si>
    <t>(current US$)</t>
  </si>
  <si>
    <t>(BillionUS$)</t>
  </si>
  <si>
    <t>(Billion US $)</t>
  </si>
  <si>
    <t xml:space="preserve">GDP  </t>
  </si>
  <si>
    <t>Billion US $</t>
  </si>
  <si>
    <t>GDP per capita (current US$)</t>
  </si>
  <si>
    <t>NY.GDP.PCAP.CD</t>
  </si>
  <si>
    <t>Per Capita (US $)</t>
  </si>
  <si>
    <t xml:space="preserve">Growth </t>
  </si>
  <si>
    <t xml:space="preserve">GDP </t>
  </si>
  <si>
    <t xml:space="preserve">Per Capita </t>
  </si>
  <si>
    <t>Gdp</t>
  </si>
  <si>
    <t xml:space="preserve">Consumption expenditure </t>
  </si>
  <si>
    <t xml:space="preserve">Crop_production </t>
  </si>
  <si>
    <t>1.6107*Xt-1 -0.2476*Xt-2 -0.3650*Xt-3 -0.7872*Zt-1 +Zt</t>
  </si>
  <si>
    <t>1.61*B3-0.2476*B4-0.365*B5-0.782*</t>
  </si>
  <si>
    <t>1.6107Xt-1 -0.2476Xt-2 -0.3650Xt-3 -0.7872Zt-1 +Zt</t>
  </si>
  <si>
    <t>Xt</t>
  </si>
  <si>
    <t>x(t-1)</t>
  </si>
  <si>
    <t>x(t-2)</t>
  </si>
  <si>
    <t>x(t-3)</t>
  </si>
  <si>
    <t>1.6017x(t-1)</t>
  </si>
  <si>
    <t>Zt</t>
  </si>
  <si>
    <t>Z(t-1)</t>
  </si>
  <si>
    <t>=</t>
  </si>
  <si>
    <t>Xt=C1*Z(t-1)+Zt</t>
  </si>
  <si>
    <t>c1=</t>
  </si>
  <si>
    <t>c1= -0.7872</t>
  </si>
  <si>
    <t>Actual</t>
  </si>
  <si>
    <t>prediction</t>
  </si>
  <si>
    <t>error</t>
  </si>
  <si>
    <t>predicted</t>
  </si>
  <si>
    <t>predicted(.)</t>
  </si>
  <si>
    <t>zt</t>
  </si>
  <si>
    <t>-0.7872Zt-1</t>
  </si>
  <si>
    <t>x(t-4)</t>
  </si>
  <si>
    <t>x(t-5)</t>
  </si>
  <si>
    <t>AR3</t>
  </si>
  <si>
    <t>0.9226 X(t-1)</t>
  </si>
  <si>
    <t>0.3199 X(t-2)</t>
  </si>
  <si>
    <t>AR(5)</t>
  </si>
  <si>
    <t>1658 X(t-3)</t>
  </si>
  <si>
    <t>X(t-3)</t>
  </si>
  <si>
    <t>0.4794X(t-4)</t>
  </si>
  <si>
    <t>X(t-5)</t>
  </si>
  <si>
    <t>(t-4)</t>
  </si>
  <si>
    <t>0.4794X</t>
  </si>
  <si>
    <t>X(t-4)</t>
  </si>
  <si>
    <t>X(t-2)</t>
  </si>
  <si>
    <t>X(t-1)</t>
  </si>
  <si>
    <t>Predicted_Gdp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</si>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</sst>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$-409]#,##0.00"/>
    <numFmt numFmtId="165" formatCode="0.000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color rgb="FF4BACC6"/>
      <family val="2"/>
    </font>
    <font>
      <sz val="11"/>
      <name val="Calibri"/>
      <color rgb="FF4BACC6"/>
      <family val="2"/>
    </font>
    <font>
      <sz val="10"/>
      <name val="Segoe U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name val="Segoe UI"/>
      <family val="2"/>
    </font>
    <font>
      <sz val="10"/>
      <name val="Segoe UI"/>
      <family val="2"/>
    </font>
    <font>
      <sz val="11"/>
      <name val="Calibri"/>
      <family val="2"/>
    </font>
    <font>
      <sz val="1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FDEADA"/>
      </patternFill>
    </fill>
    <fill>
      <patternFill patternType="solid">
        <fgColor rgb="FFB7DEE8"/>
      </patternFill>
    </fill>
    <fill>
      <patternFill patternType="solid">
        <fgColor rgb="FFD7E4BC"/>
      </patternFill>
    </fill>
    <fill>
      <patternFill patternType="solid">
        <fgColor rgb="FFDDD9C2"/>
      </patternFill>
    </fill>
    <fill>
      <patternFill patternType="solid">
        <fgColor rgb="FFCCC1DA"/>
      </patternFill>
    </fill>
    <fill>
      <patternFill patternType="solid">
        <fgColor rgb="FFFAC090"/>
      </patternFill>
    </fill>
    <fill>
      <patternFill patternType="solid">
        <fgColor rgb="FF95B3D7"/>
      </patternFill>
    </fill>
    <fill>
      <patternFill patternType="solid">
        <fgColor rgb="FF8064A2"/>
      </patternFill>
    </fill>
    <fill>
      <patternFill patternType="solid">
        <fgColor rgb="FFEBF1DE"/>
      </patternFill>
    </fill>
    <fill>
      <patternFill patternType="solid">
        <fgColor rgb="FFD9D9D9"/>
      </patternFill>
    </fill>
    <fill>
      <patternFill patternType="solid">
        <fgColor rgb="FFF2DCDB"/>
      </patternFill>
    </fill>
    <fill>
      <patternFill patternType="solid">
        <fgColor rgb="FFDCE6F2"/>
      </patternFill>
    </fill>
    <fill>
      <patternFill patternType="solid">
        <fgColor rgb="FF76923C"/>
      </patternFill>
    </fill>
    <fill>
      <patternFill patternType="solid">
        <fgColor rgb="FFC3D69B"/>
      </patternFill>
    </fill>
    <fill>
      <patternFill patternType="solid">
        <fgColor rgb="FFFCD5B5"/>
      </patternFill>
    </fill>
    <fill>
      <patternFill patternType="solid">
        <fgColor rgb="FFC4BD96"/>
      </patternFill>
    </fill>
    <fill>
      <patternFill patternType="solid">
        <fgColor rgb="FFE6E0EC"/>
      </patternFill>
    </fill>
  </fills>
  <borders count="6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88">
    <xf numFmtId="0" fontId="0" fillId="0" borderId="0" xfId="0"/>
    <xf numFmtId="10" applyNumberFormat="1" fontId="0" applyFont="1" fillId="0" applyFill="1" borderId="0" applyBorder="1" xfId="0"/>
    <xf numFmtId="10" applyNumberFormat="1" fontId="1" applyFont="1" fillId="0" applyFill="1" borderId="1" applyBorder="1" applyAlignment="1" xfId="0">
      <alignment vertical="bottom"/>
    </xf>
    <xf numFmtId="0" applyNumberFormat="1" fontId="1" applyFont="1" fillId="2" applyFill="1" borderId="1" applyBorder="1" applyAlignment="1" xfId="0">
      <alignment vertical="bottom"/>
    </xf>
    <xf numFmtId="0" applyNumberFormat="1" fontId="1" applyFont="1" fillId="3" applyFill="1" borderId="1" applyBorder="1" applyAlignment="1" xfId="0">
      <alignment vertical="bottom"/>
    </xf>
    <xf numFmtId="0" applyNumberFormat="1" fontId="0" applyFont="1" fillId="4" applyFill="1" borderId="0" applyBorder="1" xfId="0"/>
    <xf numFmtId="0" applyNumberFormat="1" fontId="1" applyFont="1" fillId="4" applyFill="1" borderId="1" applyBorder="1" applyAlignment="1" xfId="0">
      <alignment vertical="bottom"/>
    </xf>
    <xf numFmtId="0" applyNumberFormat="1" fontId="0" applyFont="1" fillId="5" applyFill="1" borderId="0" applyBorder="1" xfId="0"/>
    <xf numFmtId="0" applyNumberFormat="1" fontId="1" applyFont="1" fillId="5" applyFill="1" borderId="1" applyBorder="1" applyAlignment="1" xfId="0">
      <alignment vertical="bottom"/>
    </xf>
    <xf numFmtId="4" applyNumberFormat="1" fontId="1" applyFont="1" fillId="0" applyFill="1" borderId="1" applyBorder="1" applyAlignment="1" xfId="0">
      <alignment vertical="bottom"/>
    </xf>
    <xf numFmtId="0" applyNumberFormat="1" fontId="0" applyFont="1" fillId="6" applyFill="1" borderId="0" applyBorder="1" xfId="0"/>
    <xf numFmtId="0" applyNumberFormat="1" fontId="1" applyFont="1" fillId="6" applyFill="1" borderId="1" applyBorder="1" applyAlignment="1" xfId="0">
      <alignment vertical="bottom"/>
    </xf>
    <xf numFmtId="0" applyNumberFormat="1" fontId="0" applyFont="1" fillId="7" applyFill="1" borderId="0" applyBorder="1" xfId="0"/>
    <xf numFmtId="0" applyNumberFormat="1" fontId="1" applyFont="1" fillId="7" applyFill="1" borderId="1" applyBorder="1" applyAlignment="1" xfId="0">
      <alignment vertical="bottom"/>
    </xf>
    <xf numFmtId="0" applyNumberFormat="1" fontId="0" applyFont="1" fillId="8" applyFill="1" borderId="0" applyBorder="1" xfId="0"/>
    <xf numFmtId="0" applyNumberFormat="1" fontId="1" applyFont="1" fillId="8" applyFill="1" borderId="1" applyBorder="1" applyAlignment="1" xfId="0">
      <alignment vertical="bottom"/>
    </xf>
    <xf numFmtId="0" applyNumberFormat="1" fontId="0" applyFont="1" fillId="9" applyFill="1" borderId="0" applyBorder="1" xfId="0"/>
    <xf numFmtId="0" applyNumberFormat="1" fontId="1" applyFont="1" fillId="9" applyFill="1" borderId="1" applyBorder="1" applyAlignment="1" xfId="0">
      <alignment vertical="bottom"/>
    </xf>
    <xf numFmtId="0" applyNumberFormat="1" fontId="2" applyFont="1" fillId="0" applyFill="1" borderId="1" applyBorder="1" applyAlignment="1" xfId="0">
      <alignment vertical="bottom"/>
    </xf>
    <xf numFmtId="0" applyNumberFormat="1" fontId="3" applyFont="1" fillId="0" applyFill="1" borderId="0" applyBorder="1" xfId="0"/>
    <xf numFmtId="0" applyNumberFormat="1" fontId="2" applyFont="1" fillId="10" applyFill="1" borderId="1" applyBorder="1" applyAlignment="1" xfId="0">
      <alignment vertical="bottom"/>
    </xf>
    <xf numFmtId="0" applyNumberFormat="1" fontId="3" applyFont="1" fillId="10" applyFill="1" borderId="0" applyBorder="1" xfId="0"/>
    <xf numFmtId="0" applyNumberFormat="1" fontId="2" applyFont="1" fillId="11" applyFill="1" borderId="1" applyBorder="1" applyAlignment="1" xfId="0">
      <alignment vertical="bottom"/>
    </xf>
    <xf numFmtId="0" applyNumberFormat="1" fontId="0" applyFont="1" fillId="11" applyFill="1" borderId="0" applyBorder="1" xfId="0"/>
    <xf numFmtId="0" applyNumberFormat="1" fontId="1" applyFont="1" fillId="11" applyFill="1" borderId="1" applyBorder="1" applyAlignment="1" xfId="0">
      <alignment vertical="bottom"/>
    </xf>
    <xf numFmtId="0" applyNumberFormat="1" fontId="0" applyFont="1" fillId="12" applyFill="1" borderId="0" applyBorder="1" xfId="0"/>
    <xf numFmtId="0" applyNumberFormat="1" fontId="1" applyFont="1" fillId="12" applyFill="1" borderId="1" applyBorder="1" applyAlignment="1" xfId="0">
      <alignment vertical="bottom"/>
    </xf>
    <xf numFmtId="0" applyNumberFormat="1" fontId="0" applyFont="1" fillId="0" applyFill="1" borderId="0" applyBorder="1" applyAlignment="1" applyProtection="1" xfId="0">
      <alignment/>
      <protection/>
    </xf>
    <xf numFmtId="0" applyNumberFormat="1" fontId="1" applyFont="1" fillId="13" applyFill="1" borderId="1" applyBorder="1" applyAlignment="1" xfId="0">
      <alignment vertical="bottom"/>
    </xf>
    <xf numFmtId="0" applyNumberFormat="1" fontId="0" applyFont="1" fillId="14" applyFill="1" borderId="0" applyBorder="1" xfId="0"/>
    <xf numFmtId="0" applyNumberFormat="1" fontId="4" applyFont="1" fillId="0" applyFill="1" borderId="0" applyBorder="1" applyAlignment="1" xfId="0">
      <alignment/>
    </xf>
    <xf numFmtId="0" applyNumberFormat="1" fontId="0" applyFont="1" fillId="15" applyFill="1" borderId="0" applyBorder="1" xfId="0"/>
    <xf numFmtId="0" applyNumberFormat="1" fontId="0" applyFont="1" fillId="16" applyFill="1" borderId="0" applyBorder="1" xfId="0"/>
    <xf numFmtId="0" applyNumberFormat="1" fontId="0" applyFont="1" fillId="17" applyFill="1" borderId="0" applyBorder="1" xfId="0"/>
    <xf numFmtId="164" applyNumberFormat="1" fontId="1" applyFont="1" fillId="0" applyFill="1" borderId="1" applyBorder="1" applyAlignment="1" xfId="0">
      <alignment vertical="bottom"/>
    </xf>
    <xf numFmtId="164" applyNumberFormat="1" fontId="0" applyFont="1" fillId="0" applyFill="1" borderId="0" applyBorder="1" applyAlignment="1" applyProtection="1" xfId="0">
      <alignment/>
      <protection/>
    </xf>
    <xf numFmtId="0" applyNumberFormat="1" fontId="0" applyFont="1" fillId="18" applyFill="1" borderId="0" applyBorder="1" xfId="0"/>
    <xf numFmtId="0" applyNumberFormat="1" fontId="1" applyFont="1" fillId="18" applyFill="1" borderId="1" applyBorder="1" applyAlignment="1" xfId="0">
      <alignment vertical="bottom"/>
    </xf>
    <xf numFmtId="2" applyNumberFormat="1" fontId="0" applyFont="1" fillId="0" applyFill="1" borderId="0" applyBorder="1" applyAlignment="1" applyProtection="1" xfId="0">
      <alignment/>
      <protection/>
    </xf>
    <xf numFmtId="2" applyNumberFormat="1" fontId="1" applyFont="1" fillId="0" applyFill="1" borderId="1" applyBorder="1" applyAlignment="1" applyProtection="1" xfId="0">
      <alignment vertical="bottom"/>
      <protection/>
    </xf>
    <xf numFmtId="164" applyNumberFormat="1" fontId="1" applyFont="1" fillId="0" applyFill="1" borderId="1" applyBorder="1" applyAlignment="1" applyProtection="1" xfId="0">
      <alignment vertical="bottom"/>
      <protection/>
    </xf>
    <xf numFmtId="164" applyNumberFormat="1" fontId="1" applyFont="1" fillId="3" applyFill="1" borderId="1" applyBorder="1" applyAlignment="1" applyProtection="1" xfId="0">
      <alignment vertical="bottom"/>
      <protection/>
    </xf>
    <xf numFmtId="164" applyNumberFormat="1" fontId="5" applyFont="1" fillId="0" applyFill="1" borderId="1" applyBorder="1" applyAlignment="1" applyProtection="1" xfId="0">
      <alignment/>
      <protection/>
    </xf>
    <xf numFmtId="0" applyNumberFormat="1" fontId="5" applyFont="1" fillId="4" applyFill="1" borderId="2" applyBorder="1" applyAlignment="1" xfId="0">
      <alignment vertical="bottom"/>
    </xf>
    <xf numFmtId="10" applyNumberFormat="1" fontId="5" applyFont="1" fillId="0" applyFill="1" borderId="1" applyBorder="1" applyAlignment="1" xfId="0">
      <alignment/>
    </xf>
    <xf numFmtId="10" applyNumberFormat="1" fontId="0" applyFont="1" fillId="0" applyFill="1" borderId="1" applyBorder="1" applyAlignment="1" xfId="0">
      <alignment/>
    </xf>
    <xf numFmtId="2" applyNumberFormat="1" fontId="0" applyFont="1" fillId="0" applyFill="1" borderId="1" applyBorder="1" applyAlignment="1" xfId="0">
      <alignment/>
    </xf>
    <xf numFmtId="0" applyNumberFormat="1" fontId="0" applyFont="1" fillId="0" applyFill="1" borderId="1" applyBorder="1" applyAlignment="1" xfId="0">
      <alignment/>
    </xf>
    <xf numFmtId="2" applyNumberFormat="1" fontId="5" applyFont="1" fillId="0" applyFill="1" borderId="2" applyBorder="1" applyAlignment="1" xfId="0">
      <alignment vertical="bottom"/>
    </xf>
    <xf numFmtId="2" applyNumberFormat="1" fontId="5" applyFont="1" fillId="4" applyFill="1" borderId="2" applyBorder="1" applyAlignment="1" xfId="0">
      <alignment vertical="bottom"/>
    </xf>
    <xf numFmtId="2" applyNumberFormat="1" fontId="5" applyFont="1" fillId="0" applyFill="1" borderId="1" applyBorder="1" applyAlignment="1" xfId="0">
      <alignment/>
    </xf>
    <xf numFmtId="2" applyNumberFormat="1" fontId="0" applyFont="1" fillId="4" applyFill="1" borderId="0" applyBorder="1" xfId="0"/>
    <xf numFmtId="165" applyNumberFormat="1" fontId="5" applyFont="1" fillId="0" applyFill="1" borderId="2" applyBorder="1" applyAlignment="1" applyProtection="1" xfId="0">
      <alignment vertical="bottom"/>
      <protection/>
    </xf>
    <xf numFmtId="165" applyNumberFormat="1" fontId="0" applyFont="1" fillId="4" applyFill="1" borderId="0" applyBorder="1" applyAlignment="1" applyProtection="1" xfId="0">
      <alignment/>
      <protection/>
    </xf>
    <xf numFmtId="165" applyNumberFormat="1" fontId="0" applyFont="1" fillId="0" applyFill="1" borderId="1" applyBorder="1" applyAlignment="1" applyProtection="1" xfId="0">
      <alignment/>
      <protection/>
    </xf>
    <xf numFmtId="165" applyNumberFormat="1" fontId="5" applyFont="1" fillId="4" applyFill="1" borderId="2" applyBorder="1" applyAlignment="1" applyProtection="1" xfId="0">
      <alignment vertical="bottom"/>
      <protection/>
    </xf>
    <xf numFmtId="165" applyNumberFormat="1" fontId="5" applyFont="1" fillId="0" applyFill="1" borderId="1" applyBorder="1" applyAlignment="1" applyProtection="1" xfId="0">
      <alignment/>
      <protection/>
    </xf>
    <xf numFmtId="165" applyNumberFormat="1" fontId="0" applyFont="1" fillId="0" applyFill="1" borderId="1" applyBorder="1" applyAlignment="1" applyProtection="1" xfId="0">
      <alignment/>
      <protection/>
    </xf>
    <xf numFmtId="165" applyNumberFormat="1" fontId="0" applyFont="1" fillId="6" applyFill="1" borderId="1" applyBorder="1" applyAlignment="1" applyProtection="1" xfId="0">
      <alignment/>
      <protection/>
    </xf>
    <xf numFmtId="4" applyNumberFormat="1" fontId="5" applyFont="1" fillId="0" applyFill="1" borderId="2" applyBorder="1" applyAlignment="1" xfId="0">
      <alignment vertical="bottom"/>
    </xf>
    <xf numFmtId="4" applyNumberFormat="1" fontId="0" applyFont="1" fillId="0" applyFill="1" borderId="0" applyBorder="1" xfId="0"/>
    <xf numFmtId="0" applyNumberFormat="1" fontId="6" applyFont="1" fillId="3" applyFill="1" borderId="1" applyBorder="1" applyAlignment="1" xfId="0">
      <alignment/>
    </xf>
    <xf numFmtId="0" applyNumberFormat="1" fontId="6" applyFont="1" fillId="0" applyFill="1" borderId="3" applyBorder="1" applyAlignment="1" xfId="0">
      <alignment vertical="bottom"/>
    </xf>
    <xf numFmtId="0" applyNumberFormat="1" fontId="0" applyFont="1" fillId="19" applyFill="1" borderId="0" applyBorder="1" applyAlignment="1" applyProtection="1" xfId="0">
      <alignment/>
      <protection/>
    </xf>
    <xf numFmtId="0" applyNumberFormat="1" fontId="0" applyFont="1" fillId="0" applyFill="1" borderId="1" applyBorder="1" applyAlignment="1" applyProtection="1" xfId="0">
      <alignment/>
      <protection/>
    </xf>
    <xf numFmtId="0" applyNumberFormat="1" fontId="0" applyFont="1" fillId="0" applyFill="1" borderId="1" applyBorder="1" applyAlignment="1" applyProtection="1" xfId="0">
      <alignment/>
      <protection/>
    </xf>
    <xf numFmtId="2" applyNumberFormat="1" fontId="6" applyFont="1" fillId="0" applyFill="1" borderId="3" applyBorder="1" applyAlignment="1" xfId="0">
      <alignment vertical="bottom"/>
    </xf>
    <xf numFmtId="0" applyNumberFormat="1" fontId="7" applyFont="1" fillId="19" applyFill="1" borderId="4" applyBorder="1" applyAlignment="1" applyProtection="1" xfId="0">
      <alignment vertical="bottom"/>
      <protection/>
    </xf>
    <xf numFmtId="0" applyNumberFormat="1" fontId="8" applyFont="1" fillId="0" applyFill="1" borderId="4" applyBorder="1" applyAlignment="1" xfId="0">
      <alignment vertical="bottom"/>
    </xf>
    <xf numFmtId="0" applyNumberFormat="1" fontId="7" applyFont="1" fillId="0" applyFill="1" borderId="1" applyBorder="1" applyAlignment="1" xfId="0">
      <alignment/>
    </xf>
    <xf numFmtId="0" applyNumberFormat="1" fontId="7" applyFont="1" fillId="0" applyFill="1" borderId="1" applyBorder="1" applyAlignment="1" xfId="0">
      <alignment vertical="bottom"/>
    </xf>
    <xf numFmtId="0" applyNumberFormat="1" fontId="7" applyFont="1" fillId="0" applyFill="1" borderId="4" applyBorder="1" applyAlignment="1" xfId="0">
      <alignment vertical="bottom"/>
    </xf>
    <xf numFmtId="2" applyNumberFormat="1" fontId="7" applyFont="1" fillId="0" applyFill="1" borderId="4" applyBorder="1" applyAlignment="1" applyProtection="1" xfId="0">
      <alignment vertical="bottom"/>
      <protection/>
    </xf>
    <xf numFmtId="2" applyNumberFormat="1" fontId="0" applyFont="1" fillId="19" applyFill="1" borderId="0" applyBorder="1" applyAlignment="1" applyProtection="1" xfId="0">
      <alignment/>
      <protection/>
    </xf>
    <xf numFmtId="2" applyNumberFormat="1" fontId="9" applyFont="1" fillId="0" applyFill="1" borderId="0" applyBorder="1" applyAlignment="1" applyProtection="1" xfId="0">
      <alignment/>
      <protection/>
    </xf>
    <xf numFmtId="2" applyNumberFormat="1" fontId="0" applyFont="1" fillId="0" applyFill="1" borderId="1" applyBorder="1" applyAlignment="1" applyProtection="1" xfId="0">
      <alignment/>
      <protection/>
    </xf>
    <xf numFmtId="0" applyNumberFormat="1" fontId="7" applyFont="1" fillId="0" applyFill="1" borderId="4" applyBorder="1" applyAlignment="1" applyProtection="1" xfId="0">
      <alignment vertical="bottom"/>
      <protection/>
    </xf>
    <xf numFmtId="164" applyNumberFormat="1" fontId="7" applyFont="1" fillId="0" applyFill="1" borderId="1" applyBorder="1" applyAlignment="1" applyProtection="1" xfId="0">
      <alignment vertical="bottom"/>
      <protection/>
    </xf>
    <xf numFmtId="2" applyNumberFormat="1" fontId="7" applyFont="1" fillId="0" applyFill="1" borderId="1" applyBorder="1" applyAlignment="1" xfId="0">
      <alignment/>
    </xf>
    <xf numFmtId="165" applyNumberFormat="1" fontId="10" applyFont="1" fillId="0" applyFill="1" borderId="5" applyBorder="1" applyAlignment="1" applyProtection="1" xfId="0">
      <alignment vertical="bottom"/>
      <protection/>
    </xf>
    <xf numFmtId="165" applyNumberFormat="1" fontId="0" applyFont="1" fillId="14" applyFill="1" borderId="0" applyBorder="1" applyAlignment="1" applyProtection="1" xfId="0">
      <alignment/>
      <protection/>
    </xf>
    <xf numFmtId="165" applyNumberFormat="1" fontId="0" applyFont="1" fillId="0" applyFill="1" borderId="0" applyBorder="1" applyAlignment="1" applyProtection="1" xfId="0">
      <alignment/>
      <protection/>
    </xf>
    <xf numFmtId="1" applyNumberFormat="1" fontId="10" applyFont="1" fillId="0" applyFill="1" borderId="5" applyBorder="1" applyAlignment="1" applyProtection="1" xfId="0">
      <alignment vertical="bottom"/>
      <protection/>
    </xf>
    <xf numFmtId="1" applyNumberFormat="1" fontId="0" applyFont="1" fillId="6" applyFill="1" borderId="0" applyBorder="1" applyAlignment="1" applyProtection="1" xfId="0">
      <alignment/>
      <protection/>
    </xf>
    <xf numFmtId="1" applyNumberFormat="1" fontId="0" applyFont="1" fillId="0" applyFill="1" borderId="1" applyBorder="1" applyAlignment="1" applyProtection="1" xfId="0">
      <alignment/>
      <protection/>
    </xf>
    <xf numFmtId="0" applyNumberFormat="1" fontId="11" applyFont="1" fillId="0" applyFill="1" borderId="1" applyBorder="1" applyAlignment="1" xfId="0">
      <alignment/>
    </xf>
    <xf numFmtId="0" applyNumberFormat="1" fontId="11" applyFont="1" fillId="0" applyFill="1" borderId="1" applyBorder="1" applyAlignment="1" xfId="0">
      <alignment vertical="bottom"/>
    </xf>
    <xf numFmtId="0" applyNumberFormat="1" fontId="0" applyFont="1" fillId="2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 zoomScale="90" zoomScaleNormal="90">
      <pane activePane="bottomRight" xSplit="1" ySplit="1" topLeftCell="I2" state="frozen"/>
      <selection activeCell="A1" activeCellId="0" sqref="A1:B64" pane="bottomRight"/>
    </sheetView>
  </sheetViews>
  <sheetFormatPr defaultRowHeight="15" x14ac:dyDescent="0.25" outlineLevelRow="0" outlineLevelCol="0"/>
  <cols>
    <col min="1" max="1" width="7.5703125" customWidth="1"/>
    <col min="2" max="2" width="16.28515625" customWidth="1"/>
    <col min="3" max="3" width="18.28515625" customWidth="1" style="79"/>
    <col min="5" max="5" width="14.5703125" customWidth="1"/>
    <col min="6" max="6" width="14" customWidth="1"/>
    <col min="7" max="7" width="27.7109375" customWidth="1" style="72"/>
    <col min="8" max="8" width="17.28515625" customWidth="1" style="52"/>
    <col min="9" max="9" width="21.28515625" customWidth="1"/>
    <col min="10" max="10" width="17" customWidth="1" style="82"/>
    <col min="11" max="11" width="17.42578125" customWidth="1"/>
    <col min="12" max="12" width="11.42578125" customWidth="1"/>
    <col min="13" max="13" width="16" customWidth="1"/>
    <col min="14" max="14" width="17.5703125" customWidth="1" style="79"/>
    <col min="15" max="15" width="21" customWidth="1"/>
    <col min="16" max="16" width="14.140625" customWidth="1"/>
    <col min="17" max="17" width="23.42578125" customWidth="1"/>
  </cols>
  <sheetData>
    <row r="1">
      <c r="A1" s="0" t="s">
        <v>1</v>
      </c>
      <c r="B1" s="0" t="s">
        <v>593</v>
      </c>
      <c r="C1" s="81" t="s">
        <v>592</v>
      </c>
      <c r="D1" s="0" t="s">
        <v>590</v>
      </c>
      <c r="E1" s="3" t="s">
        <v>137</v>
      </c>
      <c r="F1" s="4" t="s">
        <v>138</v>
      </c>
      <c r="G1" s="73" t="s">
        <v>594</v>
      </c>
      <c r="H1" s="53" t="s">
        <v>142</v>
      </c>
      <c r="I1" s="7" t="s">
        <v>206</v>
      </c>
      <c r="J1" s="83" t="s">
        <v>208</v>
      </c>
      <c r="K1" s="12" t="s">
        <v>212</v>
      </c>
      <c r="L1" s="14" t="s">
        <v>214</v>
      </c>
      <c r="M1" s="28" t="s">
        <v>278</v>
      </c>
      <c r="N1" s="80" t="s">
        <v>296</v>
      </c>
      <c r="O1" s="32" t="s">
        <v>595</v>
      </c>
      <c r="P1" s="33" t="s">
        <v>289</v>
      </c>
      <c r="Q1" s="36" t="s">
        <v>366</v>
      </c>
    </row>
    <row r="2">
      <c r="A2">
        <v>2021</v>
      </c>
      <c r="B2">
        <v>3173.4</v>
      </c>
      <c r="C2" s="81">
        <v>2256.5904087050585</v>
      </c>
      <c r="D2">
        <v>8.95</v>
      </c>
      <c r="E2" s="38">
        <v>679.68</v>
      </c>
      <c r="F2">
        <v>758.87</v>
      </c>
      <c r="G2" s="75">
        <v>2245.422293928237</v>
      </c>
      <c r="H2" s="57">
        <v>5.130000000000001</v>
      </c>
      <c r="I2">
        <v>443.91</v>
      </c>
      <c r="J2" s="84">
        <v>1407563842</v>
      </c>
      <c r="K2">
        <v>69.96</v>
      </c>
      <c r="L2">
        <v>2.179</v>
      </c>
      <c r="M2">
        <v>5.98</v>
      </c>
      <c r="N2" s="81">
        <v>1.4081587711650156</v>
      </c>
      <c r="O2">
        <v>117.13</v>
      </c>
      <c r="P2" s="0">
        <v>-301970</v>
      </c>
      <c r="Q2" s="59">
        <v>1891.9</v>
      </c>
    </row>
    <row r="3">
      <c r="A3">
        <v>2020</v>
      </c>
      <c r="B3">
        <v>2667.69</v>
      </c>
      <c r="C3" s="81">
        <v>1910.4214728244895</v>
      </c>
      <c r="D3">
        <v>-6.6</v>
      </c>
      <c r="E3" s="38">
        <v>499.1</v>
      </c>
      <c r="F3">
        <v>509.43</v>
      </c>
      <c r="G3" s="75">
        <v>1943.5570706217584</v>
      </c>
      <c r="H3" s="57">
        <v>6.620000000000001</v>
      </c>
      <c r="I3">
        <v>365.03</v>
      </c>
      <c r="J3" s="84">
        <v>1396387127</v>
      </c>
      <c r="K3">
        <v>69.73</v>
      </c>
      <c r="L3">
        <v>2.2</v>
      </c>
      <c r="M3">
        <v>8</v>
      </c>
      <c r="N3" s="81">
        <v>2.4126646803285943</v>
      </c>
      <c r="O3" s="0">
        <v>115.29</v>
      </c>
      <c r="P3" s="0">
        <v>-34772</v>
      </c>
      <c r="Q3" s="60">
        <v>1621.12</v>
      </c>
    </row>
    <row r="4">
      <c r="A4">
        <v>2019</v>
      </c>
      <c r="B4">
        <v>2831.55</v>
      </c>
      <c r="C4" s="81">
        <v>2047.2327043351213</v>
      </c>
      <c r="D4">
        <v>3.74</v>
      </c>
      <c r="E4" s="38">
        <v>529.24</v>
      </c>
      <c r="F4">
        <v>602.31</v>
      </c>
      <c r="G4" s="75">
        <v>2036.4729546750918</v>
      </c>
      <c r="H4" s="57">
        <v>3.73</v>
      </c>
      <c r="I4">
        <v>381.51</v>
      </c>
      <c r="J4" s="84">
        <v>1383112050</v>
      </c>
      <c r="K4">
        <v>69.5</v>
      </c>
      <c r="L4">
        <v>2.22</v>
      </c>
      <c r="M4">
        <v>5.27</v>
      </c>
      <c r="N4" s="81">
        <v>1.7873817389300803</v>
      </c>
      <c r="O4" s="0">
        <v>112.91</v>
      </c>
      <c r="P4" s="0">
        <v>-593495</v>
      </c>
      <c r="Q4" s="60">
        <v>1726.04</v>
      </c>
    </row>
    <row r="5">
      <c r="A5">
        <v>2018</v>
      </c>
      <c r="B5">
        <v>2702.93</v>
      </c>
      <c r="C5" s="81">
        <v>1974.3777879236584</v>
      </c>
      <c r="D5">
        <v>6.45</v>
      </c>
      <c r="E5" s="38">
        <v>538.64</v>
      </c>
      <c r="F5">
        <v>640.3</v>
      </c>
      <c r="G5" s="75">
        <v>1895.065687252674</v>
      </c>
      <c r="H5" s="57">
        <v>3.94</v>
      </c>
      <c r="I5">
        <v>402.24</v>
      </c>
      <c r="J5" s="84">
        <v>1369003306</v>
      </c>
      <c r="K5">
        <v>69.27</v>
      </c>
      <c r="L5">
        <v>2.24</v>
      </c>
      <c r="M5">
        <v>5.33</v>
      </c>
      <c r="N5" s="81">
        <v>1.5582147934450452</v>
      </c>
      <c r="O5" s="0">
        <v>111.82</v>
      </c>
      <c r="P5" s="0">
        <v>-561563</v>
      </c>
      <c r="Q5" s="60">
        <v>1602.52</v>
      </c>
    </row>
    <row r="6">
      <c r="A6">
        <v>2017</v>
      </c>
      <c r="B6">
        <v>2651.47</v>
      </c>
      <c r="C6" s="81">
        <v>1957.9688412350029</v>
      </c>
      <c r="D6">
        <v>6.8</v>
      </c>
      <c r="E6" s="38">
        <v>498.26</v>
      </c>
      <c r="F6">
        <v>582.02</v>
      </c>
      <c r="G6" s="75">
        <v>1842.5708237527326</v>
      </c>
      <c r="H6" s="57">
        <v>3.3300000000000005</v>
      </c>
      <c r="I6">
        <v>398.2</v>
      </c>
      <c r="J6" s="84">
        <v>1354195680</v>
      </c>
      <c r="K6">
        <v>68.97</v>
      </c>
      <c r="L6">
        <v>2.271</v>
      </c>
      <c r="M6">
        <v>5.36</v>
      </c>
      <c r="N6" s="81">
        <v>1.5073165808980975</v>
      </c>
      <c r="O6" s="0">
        <v>107.48</v>
      </c>
      <c r="P6" s="0">
        <v>-219656</v>
      </c>
      <c r="Q6" s="60">
        <v>1557.08</v>
      </c>
    </row>
    <row r="7">
      <c r="A7">
        <v>2016</v>
      </c>
      <c r="B7">
        <v>2294.8</v>
      </c>
      <c r="C7" s="81">
        <v>1714.2803552673652</v>
      </c>
      <c r="D7">
        <v>8.26</v>
      </c>
      <c r="E7" s="38">
        <v>439.64</v>
      </c>
      <c r="F7">
        <v>480.17</v>
      </c>
      <c r="G7" s="75">
        <v>1597.2672693061186</v>
      </c>
      <c r="H7" s="57">
        <v>4.95</v>
      </c>
      <c r="I7">
        <v>347.94</v>
      </c>
      <c r="J7" s="84">
        <v>1338636340</v>
      </c>
      <c r="K7">
        <v>68.67</v>
      </c>
      <c r="L7">
        <v>2.302</v>
      </c>
      <c r="M7">
        <v>5.42</v>
      </c>
      <c r="N7" s="81">
        <v>1.9373631981293933</v>
      </c>
      <c r="O7" s="0">
        <v>101.19</v>
      </c>
      <c r="P7" s="0">
        <v>68119</v>
      </c>
      <c r="Q7" s="60">
        <v>1360.71</v>
      </c>
    </row>
    <row r="8">
      <c r="A8">
        <v>2015</v>
      </c>
      <c r="B8">
        <v>2103.59</v>
      </c>
      <c r="C8" s="81">
        <v>1590.173918427808</v>
      </c>
      <c r="D8">
        <v>8</v>
      </c>
      <c r="E8" s="38">
        <v>416.79</v>
      </c>
      <c r="F8">
        <v>465.1</v>
      </c>
      <c r="G8" s="75">
        <v>1460.6382265623927</v>
      </c>
      <c r="H8" s="57">
        <v>4.91</v>
      </c>
      <c r="I8">
        <v>327.82</v>
      </c>
      <c r="J8" s="84">
        <v>1322866505</v>
      </c>
      <c r="K8">
        <v>68.37</v>
      </c>
      <c r="L8">
        <v>2.334</v>
      </c>
      <c r="M8">
        <v>5.44</v>
      </c>
      <c r="N8" s="81">
        <v>2.0921157576856637</v>
      </c>
      <c r="O8" s="0">
        <v>97.48</v>
      </c>
      <c r="P8" s="0">
        <v>-475094</v>
      </c>
      <c r="Q8" s="60">
        <v>1241.27</v>
      </c>
    </row>
    <row r="9">
      <c r="A9">
        <v>2014</v>
      </c>
      <c r="B9">
        <v>2039.13</v>
      </c>
      <c r="C9" s="81">
        <v>1559.8645184825673</v>
      </c>
      <c r="D9">
        <v>7.41</v>
      </c>
      <c r="E9" s="38">
        <v>468.35</v>
      </c>
      <c r="F9">
        <v>529.24</v>
      </c>
      <c r="G9" s="75">
        <v>1398.2006101227275</v>
      </c>
      <c r="H9" s="57">
        <v>6.670000000000001</v>
      </c>
      <c r="I9">
        <v>307.21</v>
      </c>
      <c r="J9" s="84">
        <v>1307246509</v>
      </c>
      <c r="K9">
        <v>68.07</v>
      </c>
      <c r="L9">
        <v>2.365</v>
      </c>
      <c r="M9">
        <v>5.44</v>
      </c>
      <c r="N9" s="81">
        <v>1.6956587856678358</v>
      </c>
      <c r="O9" s="0">
        <v>101.33</v>
      </c>
      <c r="P9" s="0">
        <v>-310694</v>
      </c>
      <c r="Q9" s="60">
        <v>1185.3</v>
      </c>
    </row>
    <row r="10">
      <c r="A10">
        <v>2013</v>
      </c>
      <c r="B10">
        <v>1856.72</v>
      </c>
      <c r="C10" s="81">
        <v>1438.057480410057</v>
      </c>
      <c r="D10">
        <v>6.39</v>
      </c>
      <c r="E10" s="38">
        <v>472.18</v>
      </c>
      <c r="F10">
        <v>527.56</v>
      </c>
      <c r="G10" s="75">
        <v>1261.4742068447435</v>
      </c>
      <c r="H10" s="57">
        <v>10.020000000000001</v>
      </c>
      <c r="I10">
        <v>283.21</v>
      </c>
      <c r="J10" s="84">
        <v>1291132063</v>
      </c>
      <c r="K10">
        <v>67.77</v>
      </c>
      <c r="L10">
        <v>2.396</v>
      </c>
      <c r="M10">
        <v>5.42</v>
      </c>
      <c r="N10" s="81">
        <v>1.5162759653650846</v>
      </c>
      <c r="O10" s="0">
        <v>100.01</v>
      </c>
      <c r="P10" s="0">
        <v>-236387</v>
      </c>
      <c r="Q10" s="60">
        <v>1070.32</v>
      </c>
    </row>
    <row r="11">
      <c r="A11">
        <v>2012</v>
      </c>
      <c r="B11">
        <v>1827.64</v>
      </c>
      <c r="C11" s="81">
        <v>1434.0181980611328</v>
      </c>
      <c r="D11">
        <v>5.46</v>
      </c>
      <c r="E11" s="38">
        <v>448.4</v>
      </c>
      <c r="F11">
        <v>571.31</v>
      </c>
      <c r="G11" s="75">
        <v>1227.163968391317</v>
      </c>
      <c r="H11" s="57">
        <v>9.48</v>
      </c>
      <c r="I11">
        <v>289.08</v>
      </c>
      <c r="J11" s="84">
        <v>1274487215</v>
      </c>
      <c r="K11">
        <v>67.32</v>
      </c>
      <c r="L11">
        <v>2.476</v>
      </c>
      <c r="M11">
        <v>5.41</v>
      </c>
      <c r="N11" s="81">
        <v>1.3129343370407525</v>
      </c>
      <c r="O11" s="0">
        <v>95.78</v>
      </c>
      <c r="P11" s="0">
        <v>-180991</v>
      </c>
      <c r="Q11" s="60">
        <v>1031.9</v>
      </c>
    </row>
    <row r="12">
      <c r="A12">
        <v>2011</v>
      </c>
      <c r="B12">
        <v>1823.05</v>
      </c>
      <c r="C12" s="81">
        <v>1449.6017885341487</v>
      </c>
      <c r="D12">
        <v>5.24</v>
      </c>
      <c r="E12" s="38">
        <v>447.38</v>
      </c>
      <c r="F12">
        <v>566.67</v>
      </c>
      <c r="G12" s="75">
        <v>1226.7609267343466</v>
      </c>
      <c r="H12" s="57">
        <v>8.91</v>
      </c>
      <c r="I12">
        <v>294.23</v>
      </c>
      <c r="J12" s="84">
        <v>1257621191</v>
      </c>
      <c r="K12">
        <v>66.87</v>
      </c>
      <c r="L12">
        <v>2.556</v>
      </c>
      <c r="M12">
        <v>5.43</v>
      </c>
      <c r="N12" s="81">
        <v>2.002065551899832</v>
      </c>
      <c r="O12" s="0">
        <v>94.41</v>
      </c>
      <c r="P12" s="0">
        <v>-244114</v>
      </c>
      <c r="Q12" s="60">
        <v>1024.69</v>
      </c>
    </row>
    <row r="13">
      <c r="A13">
        <v>2010</v>
      </c>
      <c r="B13">
        <v>1675.62</v>
      </c>
      <c r="C13" s="81">
        <v>1350.6343220708504</v>
      </c>
      <c r="D13">
        <v>8.5</v>
      </c>
      <c r="E13" s="38">
        <v>375.35</v>
      </c>
      <c r="F13">
        <v>449.97</v>
      </c>
      <c r="G13" s="75">
        <v>1101.4232745565403</v>
      </c>
      <c r="H13" s="57">
        <v>11.989999999999998</v>
      </c>
      <c r="I13">
        <v>285.36</v>
      </c>
      <c r="J13" s="84">
        <v>1240613620</v>
      </c>
      <c r="K13">
        <v>66.43</v>
      </c>
      <c r="L13">
        <v>2.636</v>
      </c>
      <c r="M13">
        <v>5.55</v>
      </c>
      <c r="N13" s="81">
        <v>1.6350342737800547</v>
      </c>
      <c r="O13" s="0">
        <v>88.14</v>
      </c>
      <c r="P13" s="0">
        <v>-380087</v>
      </c>
      <c r="Q13">
        <v>916.98</v>
      </c>
    </row>
    <row r="14">
      <c r="A14">
        <v>2009</v>
      </c>
      <c r="B14">
        <v>1341.89</v>
      </c>
      <c r="C14" s="81">
        <v>1096.634980334975</v>
      </c>
      <c r="D14">
        <v>7.86</v>
      </c>
      <c r="E14" s="38">
        <v>273.75</v>
      </c>
      <c r="F14">
        <v>347.18</v>
      </c>
      <c r="G14" s="75">
        <v>904.6939880890403</v>
      </c>
      <c r="H14" s="57">
        <v>10.88</v>
      </c>
      <c r="I14">
        <v>230.05</v>
      </c>
      <c r="J14" s="84">
        <v>1223640160</v>
      </c>
      <c r="K14">
        <v>65.98</v>
      </c>
      <c r="L14">
        <v>2.716</v>
      </c>
      <c r="M14">
        <v>5.54</v>
      </c>
      <c r="N14" s="81">
        <v>2.6515931268301247</v>
      </c>
      <c r="O14" s="0">
        <v>79.83</v>
      </c>
      <c r="P14" s="0">
        <v>-803437</v>
      </c>
      <c r="Q14" s="27">
        <v>750.92</v>
      </c>
    </row>
    <row r="15">
      <c r="A15">
        <v>2008</v>
      </c>
      <c r="B15">
        <v>1198.9</v>
      </c>
      <c r="C15" s="81">
        <v>993.5037724746912</v>
      </c>
      <c r="D15">
        <v>3.09</v>
      </c>
      <c r="E15" s="38">
        <v>288.9</v>
      </c>
      <c r="F15">
        <v>350.93</v>
      </c>
      <c r="G15" s="75">
        <v>805.8412279077959</v>
      </c>
      <c r="H15" s="57">
        <v>8.35</v>
      </c>
      <c r="I15">
        <v>205</v>
      </c>
      <c r="J15" s="84">
        <v>1206734806</v>
      </c>
      <c r="K15">
        <v>65.53</v>
      </c>
      <c r="L15">
        <v>2.7960000000000003</v>
      </c>
      <c r="M15">
        <v>5.41</v>
      </c>
      <c r="N15" s="81">
        <v>3.620521897196561</v>
      </c>
      <c r="O15" s="0">
        <v>82.83</v>
      </c>
      <c r="P15" s="0">
        <v>-846785</v>
      </c>
      <c r="Q15" s="27">
        <v>679.5</v>
      </c>
    </row>
    <row r="16">
      <c r="A16">
        <v>2007</v>
      </c>
      <c r="B16">
        <v>1216.74</v>
      </c>
      <c r="C16" s="81">
        <v>1022.7316287464342</v>
      </c>
      <c r="D16">
        <v>7.66</v>
      </c>
      <c r="E16" s="38">
        <v>253.08</v>
      </c>
      <c r="F16">
        <v>302.8</v>
      </c>
      <c r="G16" s="75">
        <v>798.4537579848338</v>
      </c>
      <c r="H16" s="57">
        <v>6.370000000000001</v>
      </c>
      <c r="I16">
        <v>205.2</v>
      </c>
      <c r="J16" s="84">
        <v>1189691809</v>
      </c>
      <c r="K16">
        <v>65.12</v>
      </c>
      <c r="L16">
        <v>2.865</v>
      </c>
      <c r="M16">
        <v>5.57</v>
      </c>
      <c r="N16" s="81">
        <v>2.07339574616693</v>
      </c>
      <c r="O16" s="0">
        <v>82.35</v>
      </c>
      <c r="P16" s="0">
        <v>-769184</v>
      </c>
      <c r="Q16" s="27">
        <v>678.46</v>
      </c>
    </row>
    <row r="17">
      <c r="A17">
        <v>2006</v>
      </c>
      <c r="B17">
        <v>940.26</v>
      </c>
      <c r="C17" s="81">
        <v>802.0137420473797</v>
      </c>
      <c r="D17">
        <v>8.06</v>
      </c>
      <c r="E17" s="38">
        <v>199.97</v>
      </c>
      <c r="F17">
        <v>229.96</v>
      </c>
      <c r="G17" s="75">
        <v>619.7480081879357</v>
      </c>
      <c r="H17" s="57">
        <v>5.800000000000001</v>
      </c>
      <c r="I17">
        <v>162.7</v>
      </c>
      <c r="J17" s="84">
        <v>1172373788</v>
      </c>
      <c r="K17">
        <v>64.72</v>
      </c>
      <c r="L17">
        <v>2.934</v>
      </c>
      <c r="M17">
        <v>5.6</v>
      </c>
      <c r="N17" s="81">
        <v>2.130168425334938</v>
      </c>
      <c r="O17" s="0">
        <v>75.26</v>
      </c>
      <c r="P17" s="0">
        <v>-678231</v>
      </c>
      <c r="Q17" s="27">
        <v>527.58</v>
      </c>
    </row>
    <row r="18">
      <c r="A18">
        <v>2005</v>
      </c>
      <c r="B18">
        <v>820.38</v>
      </c>
      <c r="C18" s="81">
        <v>710.509344850714</v>
      </c>
      <c r="D18">
        <v>7.92</v>
      </c>
      <c r="E18" s="38">
        <v>160.84</v>
      </c>
      <c r="F18">
        <v>183.74</v>
      </c>
      <c r="G18" s="75">
        <v>555.7664464760038</v>
      </c>
      <c r="H18" s="57">
        <v>4.25</v>
      </c>
      <c r="I18">
        <v>131.04</v>
      </c>
      <c r="J18" s="84">
        <v>1154638713</v>
      </c>
      <c r="K18">
        <v>64.31</v>
      </c>
      <c r="L18">
        <v>3.002</v>
      </c>
      <c r="M18">
        <v>5.6</v>
      </c>
      <c r="N18" s="81">
        <v>0.8861007201251943</v>
      </c>
      <c r="O18" s="0">
        <v>71.08</v>
      </c>
      <c r="P18" s="0">
        <v>-550186</v>
      </c>
      <c r="Q18" s="27">
        <v>470.72</v>
      </c>
    </row>
    <row r="19">
      <c r="A19">
        <v>2004</v>
      </c>
      <c r="B19">
        <v>709.15</v>
      </c>
      <c r="C19" s="81">
        <v>624.1050943718972</v>
      </c>
      <c r="D19">
        <v>7.92</v>
      </c>
      <c r="E19" s="38">
        <v>126.65</v>
      </c>
      <c r="F19">
        <v>139.31</v>
      </c>
      <c r="G19" s="75">
        <v>487.58392775050186</v>
      </c>
      <c r="H19" s="57">
        <v>3.7699999999999996</v>
      </c>
      <c r="I19">
        <v>112.24</v>
      </c>
      <c r="J19" s="84">
        <v>1136264583</v>
      </c>
      <c r="K19">
        <v>63.91</v>
      </c>
      <c r="L19">
        <v>3.071</v>
      </c>
      <c r="M19">
        <v>5.63</v>
      </c>
      <c r="N19" s="81">
        <v>0.7656014045735823</v>
      </c>
      <c r="O19" s="0">
        <v>67.09</v>
      </c>
      <c r="P19" s="0">
        <v>-214351</v>
      </c>
      <c r="Q19" s="27">
        <v>413.8</v>
      </c>
    </row>
    <row r="20">
      <c r="A20">
        <v>2003</v>
      </c>
      <c r="B20">
        <v>607.7</v>
      </c>
      <c r="C20" s="81">
        <v>543.8437988939514</v>
      </c>
      <c r="D20">
        <v>7.86</v>
      </c>
      <c r="E20" s="38">
        <v>90.84</v>
      </c>
      <c r="F20">
        <v>95.07</v>
      </c>
      <c r="G20" s="75">
        <v>439.8525454414885</v>
      </c>
      <c r="H20" s="57">
        <v>3.81</v>
      </c>
      <c r="I20">
        <v>94.72</v>
      </c>
      <c r="J20" s="84">
        <v>1117415123</v>
      </c>
      <c r="K20">
        <v>63.5</v>
      </c>
      <c r="L20">
        <v>3.14</v>
      </c>
      <c r="M20">
        <v>5.640000000000001</v>
      </c>
      <c r="N20" s="81">
        <v>0.605889254716748</v>
      </c>
      <c r="O20" s="0">
        <v>68.96</v>
      </c>
      <c r="P20" s="0">
        <v>-255516</v>
      </c>
      <c r="Q20" s="27">
        <v>373.76</v>
      </c>
    </row>
    <row r="21">
      <c r="A21">
        <v>2002</v>
      </c>
      <c r="B21">
        <v>514.94</v>
      </c>
      <c r="C21" s="81">
        <v>468.8444283051805</v>
      </c>
      <c r="D21">
        <v>3.8</v>
      </c>
      <c r="E21" s="38">
        <v>73.45</v>
      </c>
      <c r="F21">
        <v>78.5</v>
      </c>
      <c r="G21" s="75">
        <v>382.8241392634399</v>
      </c>
      <c r="H21" s="57">
        <v>4.300000000000001</v>
      </c>
      <c r="I21">
        <v>80.12</v>
      </c>
      <c r="J21" s="84">
        <v>1098313039</v>
      </c>
      <c r="K21">
        <v>63.09</v>
      </c>
      <c r="L21">
        <v>3.209</v>
      </c>
      <c r="M21">
        <v>5.53</v>
      </c>
      <c r="N21" s="81">
        <v>1.0115718054396434</v>
      </c>
      <c r="O21" s="0">
        <v>60.63</v>
      </c>
      <c r="P21" s="0">
        <v>-208070</v>
      </c>
      <c r="Q21" s="27">
        <v>324.56</v>
      </c>
    </row>
    <row r="22">
      <c r="A22">
        <v>2001</v>
      </c>
      <c r="B22">
        <v>485.44</v>
      </c>
      <c r="C22" s="81">
        <v>449.9111249332678</v>
      </c>
      <c r="D22">
        <v>4.82</v>
      </c>
      <c r="E22" s="38">
        <v>60.96</v>
      </c>
      <c r="F22">
        <v>65.22</v>
      </c>
      <c r="G22" s="75">
        <v>368.49005715441893</v>
      </c>
      <c r="H22" s="57">
        <v>3.7800000000000002</v>
      </c>
      <c r="I22">
        <v>74.31</v>
      </c>
      <c r="J22" s="84">
        <v>1078970907</v>
      </c>
      <c r="K22">
        <v>62.69</v>
      </c>
      <c r="L22">
        <v>3.277</v>
      </c>
      <c r="M22">
        <v>5.58</v>
      </c>
      <c r="N22" s="81">
        <v>1.0563783050965738</v>
      </c>
      <c r="O22" s="0">
        <v>67.6</v>
      </c>
      <c r="P22" s="0">
        <v>-177306</v>
      </c>
      <c r="Q22" s="27">
        <v>311.4</v>
      </c>
    </row>
    <row r="23">
      <c r="A23">
        <v>2000</v>
      </c>
      <c r="B23">
        <v>468.39</v>
      </c>
      <c r="C23" s="81">
        <v>442.03477891769523</v>
      </c>
      <c r="D23">
        <v>3.84</v>
      </c>
      <c r="E23" s="38">
        <v>60.88</v>
      </c>
      <c r="F23">
        <v>65.12</v>
      </c>
      <c r="G23" s="75">
        <v>354.513217160806</v>
      </c>
      <c r="H23" s="57">
        <v>4.010000000000001</v>
      </c>
      <c r="I23">
        <v>74.6</v>
      </c>
      <c r="J23" s="84">
        <v>1059633675</v>
      </c>
      <c r="K23">
        <v>62.28</v>
      </c>
      <c r="L23">
        <v>3.346</v>
      </c>
      <c r="M23">
        <v>5.5600000000000005</v>
      </c>
      <c r="N23" s="81">
        <v>0.7652126489957922</v>
      </c>
      <c r="O23" s="0">
        <v>65.87</v>
      </c>
      <c r="P23" s="0">
        <v>-149966</v>
      </c>
      <c r="Q23" s="27">
        <v>298.55</v>
      </c>
    </row>
    <row r="24">
      <c r="A24">
        <v>1999</v>
      </c>
      <c r="B24">
        <v>458.82</v>
      </c>
      <c r="C24" s="81">
        <v>440.9614546140207</v>
      </c>
      <c r="D24">
        <v>8.85</v>
      </c>
      <c r="E24" s="38">
        <v>52.54</v>
      </c>
      <c r="F24">
        <v>61.31</v>
      </c>
      <c r="G24" s="75">
        <v>349.5522255101052</v>
      </c>
      <c r="H24" s="57">
        <v>4.67</v>
      </c>
      <c r="I24">
        <v>69.65</v>
      </c>
      <c r="J24" s="84">
        <v>1040500054</v>
      </c>
      <c r="K24">
        <v>61.88</v>
      </c>
      <c r="L24">
        <v>3.414</v>
      </c>
      <c r="M24">
        <v>5.74</v>
      </c>
      <c r="N24" s="81">
        <v>0.47264484587716427</v>
      </c>
      <c r="O24" s="0">
        <v>67.31</v>
      </c>
      <c r="P24" s="0">
        <v>-106592</v>
      </c>
      <c r="Q24" s="27">
        <v>293.69</v>
      </c>
    </row>
    <row r="25">
      <c r="A25">
        <v>1998</v>
      </c>
      <c r="B25">
        <v>421.35</v>
      </c>
      <c r="C25" s="81">
        <v>412.509511039641</v>
      </c>
      <c r="D25">
        <v>6.18</v>
      </c>
      <c r="E25" s="39">
        <v>46.43</v>
      </c>
      <c r="F25" s="0">
        <v>53.43</v>
      </c>
      <c r="G25" s="75">
        <v>319.0415399479818</v>
      </c>
      <c r="H25" s="57">
        <v>13.23</v>
      </c>
      <c r="I25">
        <v>66.23</v>
      </c>
      <c r="J25" s="84">
        <v>1021434576</v>
      </c>
      <c r="K25">
        <v>61.47</v>
      </c>
      <c r="L25">
        <v>3.483</v>
      </c>
      <c r="M25">
        <v>5.67</v>
      </c>
      <c r="N25" s="81">
        <v>0.6252859663324078</v>
      </c>
      <c r="O25" s="0">
        <v>64.46</v>
      </c>
      <c r="P25" s="0">
        <v>-28485</v>
      </c>
      <c r="Q25" s="27">
        <v>268.86</v>
      </c>
    </row>
    <row r="26">
      <c r="A26">
        <v>1997</v>
      </c>
      <c r="B26">
        <v>415.87</v>
      </c>
      <c r="C26" s="81">
        <v>414.8988695766728</v>
      </c>
      <c r="D26">
        <v>4.05</v>
      </c>
      <c r="E26" s="39">
        <v>44.46</v>
      </c>
      <c r="F26" s="0">
        <v>49.61</v>
      </c>
      <c r="G26" s="75">
        <v>311.65361746635347</v>
      </c>
      <c r="H26" s="57">
        <v>7.160000000000001</v>
      </c>
      <c r="I26">
        <v>68.7</v>
      </c>
      <c r="J26" s="84">
        <v>1002335230</v>
      </c>
      <c r="K26">
        <v>61</v>
      </c>
      <c r="L26">
        <v>3.553</v>
      </c>
      <c r="M26">
        <v>5.61</v>
      </c>
      <c r="N26" s="81">
        <v>0.8602085660906579</v>
      </c>
      <c r="O26" s="0">
        <v>63.57</v>
      </c>
      <c r="P26" s="0">
        <v>1240</v>
      </c>
      <c r="Q26" s="27">
        <v>265.79</v>
      </c>
    </row>
    <row r="27">
      <c r="A27">
        <v>1996</v>
      </c>
      <c r="B27">
        <v>392.9</v>
      </c>
      <c r="C27" s="81">
        <v>399.5775035215521</v>
      </c>
      <c r="D27">
        <v>7.55</v>
      </c>
      <c r="E27" s="39">
        <v>40.8</v>
      </c>
      <c r="F27" s="0">
        <v>45.36</v>
      </c>
      <c r="G27" s="75">
        <v>294.2253118464936</v>
      </c>
      <c r="H27" s="57">
        <v>8.979999999999999</v>
      </c>
      <c r="I27">
        <v>69.14</v>
      </c>
      <c r="J27" s="84">
        <v>983281218</v>
      </c>
      <c r="K27">
        <v>60.53</v>
      </c>
      <c r="L27">
        <v>3.623</v>
      </c>
      <c r="M27">
        <v>5.74</v>
      </c>
      <c r="N27" s="81">
        <v>0.6174790559161725</v>
      </c>
      <c r="O27" s="0">
        <v>62.35</v>
      </c>
      <c r="P27" s="0">
        <v>-26079</v>
      </c>
      <c r="Q27" s="27">
        <v>253.64</v>
      </c>
    </row>
    <row r="28">
      <c r="A28">
        <v>1995</v>
      </c>
      <c r="B28">
        <v>360.28</v>
      </c>
      <c r="C28" s="81">
        <v>373.62828032006155</v>
      </c>
      <c r="D28">
        <v>7.57</v>
      </c>
      <c r="E28" s="39">
        <v>39.07</v>
      </c>
      <c r="F28" s="0">
        <v>43.32</v>
      </c>
      <c r="G28" s="75">
        <v>267.4759459778496</v>
      </c>
      <c r="H28" s="57">
        <v>10.22</v>
      </c>
      <c r="I28">
        <v>64.37</v>
      </c>
      <c r="J28" s="84">
        <v>964279129</v>
      </c>
      <c r="K28">
        <v>60.06</v>
      </c>
      <c r="L28">
        <v>3.693</v>
      </c>
      <c r="M28">
        <v>5.76</v>
      </c>
      <c r="N28" s="81">
        <v>0.5949862584343601</v>
      </c>
      <c r="O28" s="0">
        <v>59.97</v>
      </c>
      <c r="P28" s="0">
        <v>-57139</v>
      </c>
      <c r="Q28" s="27">
        <v>229.5</v>
      </c>
    </row>
    <row r="29">
      <c r="A29">
        <v>1994</v>
      </c>
      <c r="B29">
        <v>327.28</v>
      </c>
      <c r="C29" s="81">
        <v>346.2273931260425</v>
      </c>
      <c r="D29">
        <v>6.66</v>
      </c>
      <c r="E29" s="39">
        <v>32.36</v>
      </c>
      <c r="F29" s="0">
        <v>33.35</v>
      </c>
      <c r="G29" s="75">
        <v>246.36210661608973</v>
      </c>
      <c r="H29" s="57">
        <v>10.25</v>
      </c>
      <c r="I29">
        <v>54.86</v>
      </c>
      <c r="J29" s="84">
        <v>945261958</v>
      </c>
      <c r="K29">
        <v>59.59</v>
      </c>
      <c r="L29">
        <v>3.763</v>
      </c>
      <c r="M29">
        <v>5.74</v>
      </c>
      <c r="N29" s="81">
        <v>0.2973859089018268</v>
      </c>
      <c r="O29" s="0">
        <v>58.83</v>
      </c>
      <c r="P29" s="0">
        <v>110095</v>
      </c>
      <c r="Q29" s="27">
        <v>212.21</v>
      </c>
    </row>
    <row r="30">
      <c r="A30">
        <v>1993</v>
      </c>
      <c r="B30">
        <v>279.3</v>
      </c>
      <c r="C30" s="81">
        <v>301.5011949488525</v>
      </c>
      <c r="D30">
        <v>4.75</v>
      </c>
      <c r="E30" s="39">
        <v>27.47</v>
      </c>
      <c r="F30" s="0">
        <v>27.42</v>
      </c>
      <c r="G30" s="75">
        <v>213.53360150872172</v>
      </c>
      <c r="H30" s="57">
        <v>6.329999999999999</v>
      </c>
      <c r="I30">
        <v>44.45</v>
      </c>
      <c r="J30" s="84">
        <v>926351297</v>
      </c>
      <c r="K30">
        <v>59.12</v>
      </c>
      <c r="L30">
        <v>3.833</v>
      </c>
      <c r="M30">
        <v>5.69</v>
      </c>
      <c r="N30" s="81">
        <v>0.19705616250510974</v>
      </c>
      <c r="O30" s="0">
        <v>56.99</v>
      </c>
      <c r="P30" s="0">
        <v>2440</v>
      </c>
      <c r="Q30" s="27">
        <v>182.8</v>
      </c>
    </row>
    <row r="31">
      <c r="A31">
        <v>1992</v>
      </c>
      <c r="B31">
        <v>288.21</v>
      </c>
      <c r="C31" s="81">
        <v>317.55913547938434</v>
      </c>
      <c r="D31">
        <v>5.48</v>
      </c>
      <c r="E31" s="39">
        <v>25.49</v>
      </c>
      <c r="F31" s="0">
        <v>27.64</v>
      </c>
      <c r="G31" s="75">
        <v>220.93881064922968</v>
      </c>
      <c r="H31" s="57">
        <v>11.790000000000001</v>
      </c>
      <c r="I31">
        <v>45.54</v>
      </c>
      <c r="J31" s="84">
        <v>907574049</v>
      </c>
      <c r="K31">
        <v>58.63</v>
      </c>
      <c r="L31">
        <v>3.92</v>
      </c>
      <c r="M31">
        <v>5.73</v>
      </c>
      <c r="N31" s="81">
        <v>9.59418288373836E-2</v>
      </c>
      <c r="O31" s="0">
        <v>55.49</v>
      </c>
      <c r="P31" s="0">
        <v>8198</v>
      </c>
      <c r="Q31" s="27">
        <v>189.48</v>
      </c>
    </row>
    <row r="32">
      <c r="A32">
        <v>1991</v>
      </c>
      <c r="B32">
        <v>270.11</v>
      </c>
      <c r="C32" s="81">
        <v>303.85043795740694</v>
      </c>
      <c r="D32">
        <v>1.06</v>
      </c>
      <c r="E32" s="39">
        <v>22.94</v>
      </c>
      <c r="F32" s="0">
        <v>22.94</v>
      </c>
      <c r="G32" s="75">
        <v>210.9436290367313</v>
      </c>
      <c r="H32" s="57">
        <v>13.870000000000001</v>
      </c>
      <c r="I32">
        <v>42.34</v>
      </c>
      <c r="J32" s="84">
        <v>888941756</v>
      </c>
      <c r="K32">
        <v>58.15</v>
      </c>
      <c r="L32">
        <v>4.006</v>
      </c>
      <c r="M32">
        <v>5.6</v>
      </c>
      <c r="N32" s="81">
        <v>2.7225540182546325E-2</v>
      </c>
      <c r="O32" s="0">
        <v>53.19</v>
      </c>
      <c r="P32" s="0">
        <v>-158007</v>
      </c>
      <c r="Q32" s="27">
        <v>181.02</v>
      </c>
    </row>
    <row r="33">
      <c r="A33">
        <v>1990</v>
      </c>
      <c r="B33">
        <v>320.98</v>
      </c>
      <c r="C33" s="81">
        <v>368.7497594081291</v>
      </c>
      <c r="D33">
        <v>5.53</v>
      </c>
      <c r="E33" s="39">
        <v>22.64</v>
      </c>
      <c r="F33" s="0">
        <v>27.13</v>
      </c>
      <c r="G33" s="75">
        <v>251.52117278324093</v>
      </c>
      <c r="H33" s="57">
        <v>8.97</v>
      </c>
      <c r="I33">
        <v>53.27</v>
      </c>
      <c r="J33" s="84">
        <v>870452165</v>
      </c>
      <c r="K33">
        <v>57.66</v>
      </c>
      <c r="L33">
        <v>4.093</v>
      </c>
      <c r="N33" s="81">
        <v>7.37400205365026E-2</v>
      </c>
      <c r="O33" s="0">
        <v>52.34</v>
      </c>
      <c r="P33" s="0">
        <v>108465</v>
      </c>
      <c r="Q33">
        <v>215.3</v>
      </c>
    </row>
    <row r="34">
      <c r="A34">
        <v>1989</v>
      </c>
      <c r="B34">
        <v>296.04</v>
      </c>
      <c r="C34" s="81">
        <v>347.46238450009076</v>
      </c>
      <c r="D34">
        <v>5.95</v>
      </c>
      <c r="E34" s="39">
        <v>20.77</v>
      </c>
      <c r="F34" s="0">
        <v>24.13</v>
      </c>
      <c r="G34" s="75">
        <v>236.04982418499134</v>
      </c>
      <c r="H34" s="57">
        <v>7.070000000000001</v>
      </c>
      <c r="I34">
        <v>50.04</v>
      </c>
      <c r="J34" s="84">
        <v>852012673</v>
      </c>
      <c r="K34">
        <v>57.18</v>
      </c>
      <c r="L34">
        <v>4.179</v>
      </c>
      <c r="N34" s="81">
        <v>8.515673370889075E-2</v>
      </c>
      <c r="O34" s="27">
        <v>52.4</v>
      </c>
      <c r="P34" s="0">
        <v>-13987</v>
      </c>
      <c r="Q34">
        <v>201.82</v>
      </c>
    </row>
    <row r="35">
      <c r="A35">
        <v>1988</v>
      </c>
      <c r="B35">
        <v>296.59</v>
      </c>
      <c r="C35" s="81">
        <v>355.73759885412267</v>
      </c>
      <c r="D35">
        <v>9.63</v>
      </c>
      <c r="E35" s="39">
        <v>17.9</v>
      </c>
      <c r="F35" s="0">
        <v>22.11</v>
      </c>
      <c r="G35" s="75">
        <v>242.38405472932368</v>
      </c>
      <c r="H35" s="57">
        <v>9.379999999999999</v>
      </c>
      <c r="I35">
        <v>47.76</v>
      </c>
      <c r="J35" s="84">
        <v>833729681</v>
      </c>
      <c r="K35">
        <v>56.69</v>
      </c>
      <c r="L35">
        <v>4.266</v>
      </c>
      <c r="N35" s="81">
        <v>3.0766482100164298E-2</v>
      </c>
      <c r="O35" s="27">
        <v>49.03</v>
      </c>
      <c r="P35" s="0">
        <v>-103742</v>
      </c>
      <c r="Q35">
        <v>207.97</v>
      </c>
    </row>
    <row r="36">
      <c r="A36">
        <v>1987</v>
      </c>
      <c r="B36">
        <v>279.03</v>
      </c>
      <c r="C36" s="81">
        <v>342.0719237249643</v>
      </c>
      <c r="D36">
        <v>3.9699999999999998</v>
      </c>
      <c r="E36" s="39">
        <v>15.64</v>
      </c>
      <c r="F36" s="0">
        <v>19.48</v>
      </c>
      <c r="G36" s="75">
        <v>232.6543411419979</v>
      </c>
      <c r="H36" s="57">
        <v>8.799999999999999</v>
      </c>
      <c r="I36">
        <v>45.23</v>
      </c>
      <c r="J36" s="84">
        <v>815716125</v>
      </c>
      <c r="K36">
        <v>56.33</v>
      </c>
      <c r="L36">
        <v>4.349</v>
      </c>
      <c r="N36" s="81">
        <v>7.609119905431386E-2</v>
      </c>
      <c r="O36" s="27">
        <v>43.59</v>
      </c>
      <c r="P36" s="0">
        <v>-232178</v>
      </c>
      <c r="Q36">
        <v>199.37</v>
      </c>
      <c r="S36" s="27"/>
      <c r="T36" s="27"/>
    </row>
    <row r="37">
      <c r="A37">
        <v>1986</v>
      </c>
      <c r="B37">
        <v>248.99</v>
      </c>
      <c r="C37" s="81">
        <v>312.05984394251334</v>
      </c>
      <c r="D37">
        <v>4.78</v>
      </c>
      <c r="E37" s="39">
        <v>12.94</v>
      </c>
      <c r="F37" s="0">
        <v>17.49</v>
      </c>
      <c r="G37" s="75">
        <v>210.91448258710358</v>
      </c>
      <c r="H37" s="57">
        <v>8.73</v>
      </c>
      <c r="I37">
        <v>40.39</v>
      </c>
      <c r="J37" s="84">
        <v>797878993</v>
      </c>
      <c r="K37">
        <v>55.98</v>
      </c>
      <c r="L37">
        <v>4.432</v>
      </c>
      <c r="N37" s="81">
        <v>4.728378415566928E-2</v>
      </c>
      <c r="O37" s="27">
        <v>44.4</v>
      </c>
      <c r="P37" s="0">
        <v>-258917</v>
      </c>
      <c r="Q37">
        <v>182.16</v>
      </c>
      <c r="S37" s="27"/>
      <c r="T37" s="27"/>
    </row>
    <row r="38">
      <c r="A38">
        <v>1985</v>
      </c>
      <c r="B38">
        <v>232.51</v>
      </c>
      <c r="C38" s="81">
        <v>297.9996626812281</v>
      </c>
      <c r="D38">
        <v>5.25</v>
      </c>
      <c r="E38" s="39">
        <v>12.22</v>
      </c>
      <c r="F38" s="0">
        <v>17.78</v>
      </c>
      <c r="G38" s="75">
        <v>195.09864341281647</v>
      </c>
      <c r="H38" s="57">
        <v>5.5600000000000005</v>
      </c>
      <c r="I38">
        <v>38.17</v>
      </c>
      <c r="J38" s="84">
        <v>780242084</v>
      </c>
      <c r="K38">
        <v>55.62</v>
      </c>
      <c r="L38">
        <v>4.516</v>
      </c>
      <c r="N38" s="81">
        <v>4.5627776518251464E-2</v>
      </c>
      <c r="O38" s="27">
        <v>44.62</v>
      </c>
      <c r="P38" s="0">
        <v>-112781</v>
      </c>
      <c r="Q38">
        <v>169.68</v>
      </c>
      <c r="S38" s="27"/>
      <c r="T38" s="27"/>
    </row>
    <row r="39">
      <c r="A39">
        <v>1984</v>
      </c>
      <c r="B39">
        <v>212.16</v>
      </c>
      <c r="C39" s="81">
        <v>278.0961872660149</v>
      </c>
      <c r="D39">
        <v>3.8200000000000003</v>
      </c>
      <c r="E39" s="39">
        <v>13.33</v>
      </c>
      <c r="F39" s="0">
        <v>16.39</v>
      </c>
      <c r="G39" s="75">
        <v>180.25075126190399</v>
      </c>
      <c r="H39" s="57">
        <v>8.32</v>
      </c>
      <c r="I39">
        <v>35.45</v>
      </c>
      <c r="J39" s="84">
        <v>762895156</v>
      </c>
      <c r="K39">
        <v>55.27</v>
      </c>
      <c r="L39">
        <v>4.599</v>
      </c>
      <c r="N39" s="81">
        <v>9.068702883729228E-3</v>
      </c>
      <c r="O39" s="27">
        <v>43.97</v>
      </c>
      <c r="P39" s="0">
        <v>-57788</v>
      </c>
      <c r="Q39">
        <v>158.28</v>
      </c>
      <c r="S39" s="27"/>
      <c r="T39" s="27"/>
    </row>
    <row r="40">
      <c r="A40">
        <v>1983</v>
      </c>
      <c r="B40">
        <v>218.26</v>
      </c>
      <c r="C40" s="81">
        <v>292.64481745460495</v>
      </c>
      <c r="D40">
        <v>7.29</v>
      </c>
      <c r="E40" s="39">
        <v>12.74</v>
      </c>
      <c r="F40" s="0">
        <v>17.14</v>
      </c>
      <c r="G40" s="75">
        <v>186.91075448259812</v>
      </c>
      <c r="H40" s="57">
        <v>11.87</v>
      </c>
      <c r="I40">
        <v>36.37</v>
      </c>
      <c r="J40" s="84">
        <v>745826546</v>
      </c>
      <c r="K40">
        <v>54.91</v>
      </c>
      <c r="L40">
        <v>4.682</v>
      </c>
      <c r="N40" s="81">
        <v>2.5840470787563646E-3</v>
      </c>
      <c r="O40" s="27">
        <v>43.37</v>
      </c>
      <c r="P40" s="0">
        <v>46174</v>
      </c>
      <c r="Q40">
        <v>164.89</v>
      </c>
      <c r="S40" s="27"/>
      <c r="T40" s="27"/>
    </row>
    <row r="41">
      <c r="A41">
        <v>1982</v>
      </c>
      <c r="B41">
        <v>200.72</v>
      </c>
      <c r="C41" s="81">
        <v>275.26542830188697</v>
      </c>
      <c r="D41">
        <v>3.48</v>
      </c>
      <c r="E41" s="39">
        <v>12.01</v>
      </c>
      <c r="F41" s="0">
        <v>16.34</v>
      </c>
      <c r="G41" s="38">
        <v>171.24903943582981</v>
      </c>
      <c r="H41" s="57">
        <v>7.8900000000000015</v>
      </c>
      <c r="I41">
        <v>32.86</v>
      </c>
      <c r="J41" s="84">
        <v>729169466</v>
      </c>
      <c r="K41">
        <v>54.43</v>
      </c>
      <c r="L41">
        <v>4.74</v>
      </c>
      <c r="N41" s="81">
        <v>3.591158991494523E-2</v>
      </c>
      <c r="O41" s="27">
        <v>38.43</v>
      </c>
      <c r="P41" s="0">
        <v>-26106</v>
      </c>
      <c r="Q41">
        <v>150.83</v>
      </c>
      <c r="S41" s="27"/>
      <c r="T41" s="27"/>
    </row>
    <row r="42">
      <c r="A42">
        <v>1981</v>
      </c>
      <c r="B42">
        <v>193.49</v>
      </c>
      <c r="C42" s="81">
        <v>271.42508531737786</v>
      </c>
      <c r="D42">
        <v>6.01</v>
      </c>
      <c r="E42" s="39">
        <v>11.49</v>
      </c>
      <c r="F42" s="0">
        <v>16.58</v>
      </c>
      <c r="G42" s="38">
        <v>165.95419899433335</v>
      </c>
      <c r="H42" s="57">
        <v>13.11</v>
      </c>
      <c r="I42">
        <v>32.45</v>
      </c>
      <c r="J42" s="84">
        <v>712869298</v>
      </c>
      <c r="K42">
        <v>53.95</v>
      </c>
      <c r="L42">
        <v>4.799</v>
      </c>
      <c r="N42" s="81">
        <v>4.750618130039916E-2</v>
      </c>
      <c r="O42" s="27">
        <v>39.48</v>
      </c>
      <c r="P42" s="0">
        <v>23662</v>
      </c>
      <c r="Q42">
        <v>147.33</v>
      </c>
      <c r="S42" s="27"/>
      <c r="T42" s="27"/>
    </row>
    <row r="43">
      <c r="A43">
        <v>1980</v>
      </c>
      <c r="B43">
        <v>186.33</v>
      </c>
      <c r="C43" s="81">
        <v>267.3905786525347</v>
      </c>
      <c r="D43">
        <v>6.74</v>
      </c>
      <c r="E43" s="39">
        <v>11.44</v>
      </c>
      <c r="F43" s="0">
        <v>17.23</v>
      </c>
      <c r="G43" s="38">
        <v>163.03098893928643</v>
      </c>
      <c r="H43" s="57">
        <v>11.35</v>
      </c>
      <c r="I43">
        <v>31.21</v>
      </c>
      <c r="J43" s="84">
        <v>696828385</v>
      </c>
      <c r="K43">
        <v>53.47</v>
      </c>
      <c r="L43">
        <v>4.857</v>
      </c>
      <c r="N43" s="81">
        <v>4.248482666874017E-2</v>
      </c>
      <c r="O43" s="27">
        <v>36.67</v>
      </c>
      <c r="P43" s="0">
        <v>202323</v>
      </c>
      <c r="Q43">
        <v>145.05</v>
      </c>
      <c r="S43" s="27"/>
      <c r="T43" s="27"/>
    </row>
    <row r="44">
      <c r="A44">
        <v>1979</v>
      </c>
      <c r="B44">
        <v>152.99</v>
      </c>
      <c r="C44" s="81">
        <v>224.5754376987189</v>
      </c>
      <c r="D44">
        <v>-5.24</v>
      </c>
      <c r="E44" s="39">
        <v>10.33</v>
      </c>
      <c r="F44" s="0">
        <v>12.5</v>
      </c>
      <c r="G44" s="38">
        <v>131.10091681937496</v>
      </c>
      <c r="H44" s="57">
        <v>6.279999999999999</v>
      </c>
      <c r="I44">
        <v>27.31</v>
      </c>
      <c r="J44" s="84">
        <v>681248383</v>
      </c>
      <c r="K44">
        <v>52.99</v>
      </c>
      <c r="L44">
        <v>4.916</v>
      </c>
      <c r="N44" s="81">
        <v>3.174682984045106E-2</v>
      </c>
      <c r="O44" s="27">
        <v>35.58</v>
      </c>
      <c r="P44" s="0">
        <v>68198</v>
      </c>
      <c r="Q44">
        <v>115.96</v>
      </c>
      <c r="S44" s="27"/>
      <c r="T44" s="27"/>
    </row>
    <row r="45">
      <c r="A45">
        <v>1978</v>
      </c>
      <c r="B45">
        <v>137.3</v>
      </c>
      <c r="C45" s="81">
        <v>206.07374925855586</v>
      </c>
      <c r="D45">
        <v>5.71</v>
      </c>
      <c r="E45" s="39">
        <v>8.67</v>
      </c>
      <c r="F45" s="0">
        <v>9.05</v>
      </c>
      <c r="G45" s="38">
        <v>118.06223021374082</v>
      </c>
      <c r="H45" s="57">
        <v>2.52</v>
      </c>
      <c r="I45">
        <v>23.47</v>
      </c>
      <c r="J45" s="84">
        <v>666267760</v>
      </c>
      <c r="K45">
        <v>52.51</v>
      </c>
      <c r="L45">
        <v>4.974</v>
      </c>
      <c r="N45" s="81">
        <v>1.3175499702110037E-2</v>
      </c>
      <c r="O45" s="27">
        <v>38.26</v>
      </c>
      <c r="P45" s="0">
        <v>-13841</v>
      </c>
      <c r="Q45">
        <v>105.1</v>
      </c>
      <c r="S45" s="27"/>
      <c r="T45" s="27"/>
    </row>
    <row r="46">
      <c r="A46">
        <v>1977</v>
      </c>
      <c r="B46">
        <v>121.49</v>
      </c>
      <c r="C46" s="81">
        <v>186.42013458046125</v>
      </c>
      <c r="D46">
        <v>7.25</v>
      </c>
      <c r="E46" s="39">
        <v>7.75</v>
      </c>
      <c r="F46" s="0">
        <v>7.61</v>
      </c>
      <c r="G46" s="38">
        <v>103.80610443094889</v>
      </c>
      <c r="H46" s="57">
        <v>8.31</v>
      </c>
      <c r="I46">
        <v>19.54</v>
      </c>
      <c r="J46" s="84">
        <v>651685628</v>
      </c>
      <c r="K46">
        <v>51.88</v>
      </c>
      <c r="L46">
        <v>5.061</v>
      </c>
      <c r="N46" s="81">
        <v>-2.968210942927786E-2</v>
      </c>
      <c r="O46" s="27">
        <v>36.65</v>
      </c>
      <c r="P46" s="0">
        <v>-31092</v>
      </c>
      <c r="Q46">
        <v>92.62</v>
      </c>
      <c r="S46" s="27"/>
      <c r="T46" s="27"/>
    </row>
    <row r="47">
      <c r="A47">
        <v>1976</v>
      </c>
      <c r="B47">
        <v>102.72</v>
      </c>
      <c r="C47" s="81">
        <v>161.1372360807586</v>
      </c>
      <c r="D47">
        <v>1.6600000000000001</v>
      </c>
      <c r="E47" s="39">
        <v>6.87</v>
      </c>
      <c r="F47" s="0">
        <v>6.28</v>
      </c>
      <c r="G47" s="38">
        <v>87.09312389156774</v>
      </c>
      <c r="H47" s="57">
        <v>-7.630000000000001</v>
      </c>
      <c r="I47">
        <v>16.71</v>
      </c>
      <c r="J47" s="84">
        <v>637451448</v>
      </c>
      <c r="K47">
        <v>51.25</v>
      </c>
      <c r="L47">
        <v>5.148</v>
      </c>
      <c r="N47" s="81">
        <v>-7.502573287150366E-3</v>
      </c>
      <c r="O47" s="27">
        <v>33.66</v>
      </c>
      <c r="P47" s="0">
        <v>-436104</v>
      </c>
      <c r="Q47" s="0">
        <v>77.05</v>
      </c>
      <c r="S47" s="27"/>
      <c r="T47" s="27"/>
    </row>
    <row r="48">
      <c r="A48">
        <v>1975</v>
      </c>
      <c r="B48">
        <v>98.47</v>
      </c>
      <c r="C48" s="81">
        <v>157.92938502824057</v>
      </c>
      <c r="D48">
        <v>9.15</v>
      </c>
      <c r="E48" s="39">
        <v>5.5600000000000005</v>
      </c>
      <c r="F48" s="0">
        <v>6.55</v>
      </c>
      <c r="G48" s="38">
        <v>85.89019737906489</v>
      </c>
      <c r="H48" s="57">
        <v>5.75</v>
      </c>
      <c r="I48">
        <v>15.6</v>
      </c>
      <c r="J48" s="84">
        <v>623524219</v>
      </c>
      <c r="K48">
        <v>50.63</v>
      </c>
      <c r="L48">
        <v>5.236</v>
      </c>
      <c r="N48" s="81">
        <v>-1.0486395305819525E-2</v>
      </c>
      <c r="O48" s="27">
        <v>34.47</v>
      </c>
      <c r="P48" s="0">
        <v>-225989</v>
      </c>
      <c r="Q48" s="0">
        <v>76.55</v>
      </c>
      <c r="S48" s="27"/>
      <c r="T48" s="27"/>
    </row>
    <row r="49">
      <c r="A49">
        <v>1974</v>
      </c>
      <c r="B49">
        <v>99.53</v>
      </c>
      <c r="C49" s="81">
        <v>163.23161557956436</v>
      </c>
      <c r="D49">
        <v>1.19</v>
      </c>
      <c r="E49" s="39">
        <v>4.8100000000000005</v>
      </c>
      <c r="F49" s="0">
        <v>5.99</v>
      </c>
      <c r="G49" s="38">
        <v>89.81071377952756</v>
      </c>
      <c r="H49" s="57">
        <v>28.6</v>
      </c>
      <c r="I49">
        <v>16.27</v>
      </c>
      <c r="J49" s="84">
        <v>609721951</v>
      </c>
      <c r="K49">
        <v>50</v>
      </c>
      <c r="L49">
        <v>5.323</v>
      </c>
      <c r="N49" s="81">
        <v>5.724138179708289E-2</v>
      </c>
      <c r="O49" s="27">
        <v>30.8</v>
      </c>
      <c r="P49" s="0">
        <v>-168162</v>
      </c>
      <c r="Q49" s="0">
        <v>81.21</v>
      </c>
      <c r="S49" s="27"/>
      <c r="T49" s="27"/>
    </row>
    <row r="50">
      <c r="A50">
        <v>1973</v>
      </c>
      <c r="B50">
        <v>85.52</v>
      </c>
      <c r="C50" s="81">
        <v>143.45612498442662</v>
      </c>
      <c r="D50">
        <v>3.3</v>
      </c>
      <c r="E50" s="39">
        <v>3.6</v>
      </c>
      <c r="F50" s="0">
        <v>4.04</v>
      </c>
      <c r="G50" s="38">
        <v>75.17984289711305</v>
      </c>
      <c r="H50" s="57">
        <v>16.94</v>
      </c>
      <c r="I50">
        <v>12.84</v>
      </c>
      <c r="J50" s="84">
        <v>596107483</v>
      </c>
      <c r="K50">
        <v>49.37</v>
      </c>
      <c r="L50">
        <v>5.41</v>
      </c>
      <c r="N50" s="81">
        <v>4.433126397636052E-2</v>
      </c>
      <c r="O50" s="27">
        <v>32.33</v>
      </c>
      <c r="P50" s="0">
        <v>-62763</v>
      </c>
      <c r="Q50" s="0">
        <v>67.99</v>
      </c>
      <c r="S50" s="27"/>
      <c r="T50" s="27"/>
    </row>
    <row r="51">
      <c r="A51">
        <v>1972</v>
      </c>
      <c r="B51">
        <v>71.46</v>
      </c>
      <c r="C51" s="81">
        <v>122.6124534459755</v>
      </c>
      <c r="D51">
        <v>-0.55</v>
      </c>
      <c r="E51" s="39">
        <v>2.88</v>
      </c>
      <c r="F51" s="0">
        <v>2.6500000000000004</v>
      </c>
      <c r="G51" s="38">
        <v>64.03613446174941</v>
      </c>
      <c r="H51" s="57">
        <v>6.4399999999999995</v>
      </c>
      <c r="I51">
        <v>10.79</v>
      </c>
      <c r="J51" s="84">
        <v>582837973</v>
      </c>
      <c r="K51">
        <v>48.72</v>
      </c>
      <c r="L51">
        <v>5.473</v>
      </c>
      <c r="N51" s="81">
        <v>2.489393343105886E-2</v>
      </c>
      <c r="O51" s="27">
        <v>29.73</v>
      </c>
      <c r="P51" s="0">
        <v>-60291</v>
      </c>
      <c r="Q51" s="0">
        <v>57.37</v>
      </c>
      <c r="S51" s="27"/>
      <c r="T51" s="27"/>
    </row>
    <row r="52">
      <c r="A52">
        <v>1971</v>
      </c>
      <c r="B52">
        <v>67.35</v>
      </c>
      <c r="C52" s="81">
        <v>118.15979850657477</v>
      </c>
      <c r="D52">
        <v>1.6400000000000001</v>
      </c>
      <c r="E52" s="39">
        <v>2.47</v>
      </c>
      <c r="F52" s="0">
        <v>2.7</v>
      </c>
      <c r="G52" s="38">
        <v>60.58450835572995</v>
      </c>
      <c r="H52" s="57">
        <v>3.0799999999999996</v>
      </c>
      <c r="I52">
        <v>10.09</v>
      </c>
      <c r="J52" s="84">
        <v>569999178</v>
      </c>
      <c r="K52">
        <v>48.06</v>
      </c>
      <c r="L52">
        <v>5.535</v>
      </c>
      <c r="N52" s="81">
        <v>7.076362396474624E-2</v>
      </c>
      <c r="O52" s="27">
        <v>31.53</v>
      </c>
      <c r="P52" s="0">
        <v>-220417</v>
      </c>
      <c r="Q52" s="0">
        <v>54.07</v>
      </c>
      <c r="S52" s="27"/>
      <c r="T52" s="27"/>
    </row>
    <row r="53">
      <c r="A53">
        <v>1970</v>
      </c>
      <c r="B53">
        <v>62.42</v>
      </c>
      <c r="C53" s="81">
        <v>111.96831817737169</v>
      </c>
      <c r="D53">
        <v>5.16</v>
      </c>
      <c r="E53" s="39">
        <v>2.36</v>
      </c>
      <c r="F53" s="0">
        <v>2.42</v>
      </c>
      <c r="G53" s="38">
        <v>55.326240285333334</v>
      </c>
      <c r="H53" s="57">
        <v>5.09</v>
      </c>
      <c r="I53">
        <v>9.02</v>
      </c>
      <c r="J53" s="84">
        <v>557501301</v>
      </c>
      <c r="K53">
        <v>47.41</v>
      </c>
      <c r="L53">
        <v>5.598</v>
      </c>
      <c r="N53" s="81">
        <v>7.282632438730173E-2</v>
      </c>
      <c r="O53" s="0">
        <v>31.08</v>
      </c>
      <c r="P53" s="0">
        <v>-45792</v>
      </c>
      <c r="Q53" s="0">
        <v>49.74</v>
      </c>
      <c r="S53" s="27"/>
      <c r="T53" s="27"/>
    </row>
    <row r="54">
      <c r="A54">
        <v>1969</v>
      </c>
      <c r="B54">
        <v>58.45</v>
      </c>
      <c r="C54" s="81">
        <v>107.1821431419282</v>
      </c>
      <c r="D54">
        <v>6.54</v>
      </c>
      <c r="E54" s="39">
        <v>2.17</v>
      </c>
      <c r="F54" s="0">
        <v>2.36</v>
      </c>
      <c r="G54" s="38">
        <v>51.881738172</v>
      </c>
      <c r="H54" s="57">
        <v>-0.5800000000000001</v>
      </c>
      <c r="I54">
        <v>8.27</v>
      </c>
      <c r="J54" s="84">
        <v>545314670</v>
      </c>
      <c r="K54">
        <v>46.75</v>
      </c>
      <c r="L54">
        <v>5.66</v>
      </c>
      <c r="N54" s="79">
        <v>0</v>
      </c>
      <c r="O54" s="0">
        <v>29.2</v>
      </c>
      <c r="P54" s="0">
        <v>-171683</v>
      </c>
      <c r="Q54">
        <v>46.88</v>
      </c>
    </row>
    <row r="55">
      <c r="A55">
        <v>1968</v>
      </c>
      <c r="B55">
        <v>53.09</v>
      </c>
      <c r="C55" s="81">
        <v>99.51683612287742</v>
      </c>
      <c r="D55">
        <v>3.39</v>
      </c>
      <c r="E55" s="39">
        <v>2.14</v>
      </c>
      <c r="F55" s="0">
        <v>2.62</v>
      </c>
      <c r="G55" s="38">
        <v>47.79988422266666</v>
      </c>
      <c r="H55" s="57">
        <v>3.2399999999999998</v>
      </c>
      <c r="I55">
        <v>7.18</v>
      </c>
      <c r="J55" s="84">
        <v>533431909</v>
      </c>
      <c r="K55">
        <v>46.1</v>
      </c>
      <c r="L55">
        <v>5.723</v>
      </c>
      <c r="N55" s="79">
        <v>0</v>
      </c>
      <c r="O55" s="0">
        <v>28.18</v>
      </c>
      <c r="P55" s="0">
        <v>-184326</v>
      </c>
      <c r="Q55">
        <v>43.34</v>
      </c>
    </row>
    <row r="56">
      <c r="A56">
        <v>1967</v>
      </c>
      <c r="B56">
        <v>50.13</v>
      </c>
      <c r="C56" s="81">
        <v>96.04632984500235</v>
      </c>
      <c r="D56">
        <v>7.83</v>
      </c>
      <c r="E56" s="39">
        <v>2.02</v>
      </c>
      <c r="F56" s="0">
        <v>2.98</v>
      </c>
      <c r="G56" s="38">
        <v>47.39305842</v>
      </c>
      <c r="H56" s="57">
        <v>13.059999999999999</v>
      </c>
      <c r="I56">
        <v>6.63</v>
      </c>
      <c r="J56" s="84">
        <v>521987069</v>
      </c>
      <c r="K56">
        <v>45.47</v>
      </c>
      <c r="L56">
        <v>5.756</v>
      </c>
      <c r="N56" s="79">
        <v>0</v>
      </c>
      <c r="O56" s="0">
        <v>26.76</v>
      </c>
      <c r="P56" s="0">
        <v>-124336</v>
      </c>
      <c r="Q56">
        <v>43.32</v>
      </c>
    </row>
    <row r="57">
      <c r="A57">
        <v>1966</v>
      </c>
      <c r="B57">
        <v>45.87</v>
      </c>
      <c r="C57" s="81">
        <v>89.75758261158148</v>
      </c>
      <c r="D57">
        <v>-6E-2</v>
      </c>
      <c r="E57" s="39">
        <v>1.9</v>
      </c>
      <c r="F57" s="0">
        <v>3.06</v>
      </c>
      <c r="G57" s="38">
        <v>42.85104299571429</v>
      </c>
      <c r="H57" s="57">
        <v>10.8</v>
      </c>
      <c r="I57">
        <v>6.65</v>
      </c>
      <c r="J57" s="84">
        <v>510992617</v>
      </c>
      <c r="K57">
        <v>44.84</v>
      </c>
      <c r="L57">
        <v>5.79</v>
      </c>
      <c r="N57" s="79">
        <v>0</v>
      </c>
      <c r="O57" s="0">
        <v>24.8</v>
      </c>
      <c r="P57" s="0">
        <v>-144807</v>
      </c>
      <c r="Q57">
        <v>38.95</v>
      </c>
    </row>
    <row r="58">
      <c r="A58">
        <v>1965</v>
      </c>
      <c r="B58">
        <v>59.55</v>
      </c>
      <c r="C58" s="81">
        <v>119.08247594202884</v>
      </c>
      <c r="D58">
        <v>-2.64</v>
      </c>
      <c r="E58" s="39">
        <v>1.97</v>
      </c>
      <c r="F58" s="0">
        <v>0.31000000000000005</v>
      </c>
      <c r="G58" s="38">
        <v>54.39457319403613</v>
      </c>
      <c r="H58" s="57">
        <v>9.47</v>
      </c>
      <c r="I58">
        <v>8.94</v>
      </c>
      <c r="J58" s="84">
        <v>500114346</v>
      </c>
      <c r="K58">
        <v>44.2</v>
      </c>
      <c r="L58">
        <v>5.823</v>
      </c>
      <c r="N58" s="79">
        <v>0</v>
      </c>
      <c r="O58" s="0">
        <v>25.05</v>
      </c>
      <c r="P58" s="0">
        <v>19077</v>
      </c>
      <c r="Q58">
        <v>49.16</v>
      </c>
    </row>
    <row r="59">
      <c r="A59">
        <v>1964</v>
      </c>
      <c r="B59">
        <v>56.48</v>
      </c>
      <c r="C59" s="81">
        <v>115.48760835669921</v>
      </c>
      <c r="D59">
        <v>7.45</v>
      </c>
      <c r="E59" s="39">
        <v>2.1</v>
      </c>
      <c r="F59" s="0">
        <v>3.21</v>
      </c>
      <c r="G59" s="38">
        <v>51.117805615405615</v>
      </c>
      <c r="H59" s="57">
        <v>13.36</v>
      </c>
      <c r="I59">
        <v>8.39</v>
      </c>
      <c r="J59" s="84">
        <v>489059309</v>
      </c>
      <c r="K59">
        <v>43.57</v>
      </c>
      <c r="L59">
        <v>5.857</v>
      </c>
      <c r="N59" s="79">
        <v>0</v>
      </c>
      <c r="O59" s="0">
        <v>26.61</v>
      </c>
      <c r="P59" s="0">
        <v>5837</v>
      </c>
      <c r="Q59">
        <v>46.58</v>
      </c>
    </row>
    <row r="60">
      <c r="A60">
        <v>1963</v>
      </c>
      <c r="B60">
        <v>48.42</v>
      </c>
      <c r="C60" s="81">
        <v>101.31516498136001</v>
      </c>
      <c r="D60">
        <v>5.99</v>
      </c>
      <c r="E60" s="39">
        <v>2.07</v>
      </c>
      <c r="F60" s="0">
        <v>2.8600000000000003</v>
      </c>
      <c r="G60" s="38">
        <v>43.778123129423136</v>
      </c>
      <c r="H60" s="57">
        <v>2.95</v>
      </c>
      <c r="I60">
        <v>7.63</v>
      </c>
      <c r="J60" s="84">
        <v>477933619</v>
      </c>
      <c r="K60">
        <v>42.94</v>
      </c>
      <c r="L60">
        <v>5.89</v>
      </c>
      <c r="N60" s="79">
        <v>0</v>
      </c>
      <c r="O60" s="0">
        <v>25.94</v>
      </c>
      <c r="P60" s="0">
        <v>48986</v>
      </c>
      <c r="Q60">
        <v>39.56</v>
      </c>
    </row>
    <row r="61">
      <c r="A61">
        <v>1962</v>
      </c>
      <c r="B61">
        <v>42.16</v>
      </c>
      <c r="C61" s="81">
        <v>90.27686892889051</v>
      </c>
      <c r="D61">
        <v>2.93</v>
      </c>
      <c r="E61" s="39">
        <v>1.76</v>
      </c>
      <c r="F61" s="0">
        <v>2.54</v>
      </c>
      <c r="G61" s="38">
        <v>38.91522973602974</v>
      </c>
      <c r="H61" s="57">
        <v>3.63</v>
      </c>
      <c r="I61">
        <v>6.69</v>
      </c>
      <c r="J61" s="84">
        <v>467024193</v>
      </c>
      <c r="K61">
        <v>42.34</v>
      </c>
      <c r="L61">
        <v>5.891</v>
      </c>
      <c r="N61" s="79">
        <v>0</v>
      </c>
      <c r="O61" s="0">
        <v>25.2</v>
      </c>
      <c r="P61" s="0">
        <v>110398</v>
      </c>
      <c r="Q61">
        <v>35.64</v>
      </c>
    </row>
    <row r="62">
      <c r="A62">
        <v>1961</v>
      </c>
      <c r="B62">
        <v>39.23</v>
      </c>
      <c r="C62" s="81">
        <v>85.96970418510078</v>
      </c>
      <c r="D62">
        <v>3.72</v>
      </c>
      <c r="E62" s="39">
        <v>1.69</v>
      </c>
      <c r="F62" s="0">
        <v>2.34</v>
      </c>
      <c r="G62" s="38">
        <v>36.54096927066927</v>
      </c>
      <c r="H62" s="57">
        <v>1.7000000000000002</v>
      </c>
      <c r="I62">
        <v>6.02</v>
      </c>
      <c r="J62" s="84">
        <v>456351876</v>
      </c>
      <c r="K62">
        <v>41.74</v>
      </c>
      <c r="L62">
        <v>5.892</v>
      </c>
      <c r="N62" s="79">
        <v>0</v>
      </c>
      <c r="O62" s="0">
        <v>25.46</v>
      </c>
      <c r="P62" s="0">
        <v>114181</v>
      </c>
      <c r="Q62">
        <v>33.84</v>
      </c>
    </row>
    <row r="63">
      <c r="A63">
        <v>1960</v>
      </c>
      <c r="B63">
        <v>37.03</v>
      </c>
      <c r="C63" s="81">
        <v>83.0351018240893</v>
      </c>
      <c r="D63">
        <v>0</v>
      </c>
      <c r="E63" s="39">
        <v>1.6500000000000001</v>
      </c>
      <c r="F63" s="0">
        <v>2.5300000000000002</v>
      </c>
      <c r="G63" s="38">
        <v>34.792321598521596</v>
      </c>
      <c r="H63" s="57">
        <v>1.78</v>
      </c>
      <c r="I63">
        <v>5.46</v>
      </c>
      <c r="J63" s="84">
        <v>445954579</v>
      </c>
      <c r="K63">
        <v>41.13</v>
      </c>
      <c r="L63">
        <v>5.894</v>
      </c>
      <c r="N63" s="79">
        <v>0</v>
      </c>
      <c r="O63">
        <v>25.03</v>
      </c>
      <c r="P63" s="0">
        <v>52264</v>
      </c>
      <c r="Q63">
        <v>32.36</v>
      </c>
    </row>
    <row r="67">
      <c r="S67" s="27"/>
      <c r="T67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1" topLeftCell="A1">
      <selection activeCell="H6" activeCellId="0" sqref="H6"/>
    </sheetView>
  </sheetViews>
  <sheetFormatPr defaultRowHeight="15" outlineLevelRow="0" outlineLevelCol="0"/>
  <cols>
    <col min="1" max="1" width="10.7109375" customWidth="1"/>
    <col min="2" max="2" width="11.140625" customWidth="1"/>
    <col min="3" max="3" width="13.5703125" customWidth="1"/>
  </cols>
  <sheetData>
    <row r="1">
      <c r="A1" t="s">
        <v>1</v>
      </c>
      <c r="B1" t="s">
        <v>593</v>
      </c>
      <c r="C1" t="s">
        <v>632</v>
      </c>
      <c r="D1" t="s">
        <v>633</v>
      </c>
    </row>
    <row r="2">
      <c r="A2">
        <v>2021</v>
      </c>
      <c r="B2">
        <v>3173.4</v>
      </c>
      <c r="C2">
        <f>0.9226*B3+0.3199*B4-0.1658*B5+0.4794*B6-0.5632*B7</f>
        <v>2897.5612029999993</v>
      </c>
      <c r="D2">
        <f>B2-C2</f>
        <v>275.8387970000008</v>
      </c>
    </row>
    <row r="3">
      <c r="A3">
        <v>2020</v>
      </c>
      <c r="B3">
        <v>2667.69</v>
      </c>
      <c r="C3">
        <f>0.9226*B4+0.3199*B5-0.1658*B6+0.4794*B7-0.5632*B8</f>
        <v>2952.8268430000007</v>
      </c>
      <c r="D3">
        <f>B3-C3</f>
        <v>-285.1368430000007</v>
      </c>
    </row>
    <row r="4">
      <c r="A4">
        <v>2019</v>
      </c>
      <c r="B4">
        <v>2831.55</v>
      </c>
      <c r="C4">
        <f>0.9226*B5+0.3199*B6-0.1658*B7+0.4794*B8-0.5632*B9</f>
        <v>2821.473661</v>
      </c>
      <c r="D4">
        <f>B4-C4</f>
        <v>10.07633900000019</v>
      </c>
    </row>
    <row r="5">
      <c r="A5">
        <v>2018</v>
      </c>
      <c r="B5">
        <v>2702.93</v>
      </c>
      <c r="C5">
        <f>0.9226*B6+0.3199*B7-0.1658*B8+0.4794*B9-0.5632*B10</f>
        <v>2763.431738</v>
      </c>
      <c r="D5">
        <f>B5-C5</f>
        <v>-60.50173800000039</v>
      </c>
    </row>
    <row r="6">
      <c r="A6">
        <v>2017</v>
      </c>
      <c r="B6">
        <v>2651.47</v>
      </c>
      <c r="C6">
        <f>0.9226*B7+0.3199*B8-0.1658*B9+0.4794*B10-0.5632*B11</f>
        <v>2312.8178870000006</v>
      </c>
      <c r="D6">
        <f>B6-C6</f>
        <v>338.6521129999992</v>
      </c>
    </row>
    <row r="7">
      <c r="A7">
        <v>2016</v>
      </c>
      <c r="B7">
        <v>2294.8</v>
      </c>
      <c r="C7">
        <f>0.9226*B8+0.3199*B9-0.1658*B10+0.4794*B11-0.5632*B12</f>
        <v>2134.6745010000004</v>
      </c>
      <c r="D7">
        <f>B7-C7</f>
        <v>160.12549899999976</v>
      </c>
    </row>
    <row r="8">
      <c r="A8">
        <v>2015</v>
      </c>
      <c r="B8">
        <v>2103.59</v>
      </c>
      <c r="C8">
        <f>0.9226*B9+0.3199*B10-0.1658*B11+0.4794*B12-0.5632*B13</f>
        <v>2102.5043400000004</v>
      </c>
      <c r="D8">
        <f>B8-C8</f>
        <v>1.0856599999997343</v>
      </c>
    </row>
    <row r="9">
      <c r="A9">
        <v>2014</v>
      </c>
      <c r="B9">
        <v>2039.13</v>
      </c>
      <c r="C9">
        <f>0.9226*B10+0.3199*B11-0.1658*B12+0.4794*B13-0.5632*B14</f>
        <v>2042.949998</v>
      </c>
      <c r="D9">
        <f>B9-C9</f>
        <v>-3.8199979999999414</v>
      </c>
    </row>
    <row r="10">
      <c r="A10">
        <v>2013</v>
      </c>
      <c r="B10">
        <v>1856.72</v>
      </c>
      <c r="C10">
        <f>0.9226*B11+0.3199*B12-0.1658*B13+0.4794*B14-0.5632*B15</f>
        <v>1959.6381490000003</v>
      </c>
      <c r="D10">
        <f>B10-C10</f>
        <v>-102.91814900000031</v>
      </c>
    </row>
    <row r="11">
      <c r="A11">
        <v>2012</v>
      </c>
      <c r="B11">
        <v>1827.64</v>
      </c>
      <c r="C11">
        <f>0.9226*B12+0.3199*B13-0.1658*B14+0.4794*B15-0.5632*B16</f>
        <v>1884.976098</v>
      </c>
      <c r="D11">
        <f>B11-C11</f>
        <v>-57.33609799999999</v>
      </c>
    </row>
    <row r="12">
      <c r="A12">
        <v>2011</v>
      </c>
      <c r="B12">
        <v>1823.05</v>
      </c>
      <c r="C12">
        <f>0.9226*B13+0.3199*B14-0.1658*B15+0.4794*B16-0.5632*B17</f>
        <v>1830.1707270000002</v>
      </c>
      <c r="D12">
        <f>B12-C12</f>
        <v>-7.120727000000215</v>
      </c>
    </row>
    <row r="13">
      <c r="A13">
        <v>2010</v>
      </c>
      <c r="B13">
        <v>1675.62</v>
      </c>
      <c r="C13">
        <f>0.9226*B14+0.3199*B15-0.1658*B16+0.4794*B17-0.5632*B18</f>
        <v>1408.5429600000002</v>
      </c>
      <c r="D13">
        <f>B13-C13</f>
        <v>267.07703999999967</v>
      </c>
    </row>
    <row r="14">
      <c r="A14">
        <v>2009</v>
      </c>
      <c r="B14">
        <v>1341.89</v>
      </c>
      <c r="C14">
        <f>0.9226*B15+0.3199*B16-0.1658*B17+0.4794*B18-0.5632*B19</f>
        <v>1333.3420500000002</v>
      </c>
      <c r="D14">
        <f>B14-C14</f>
        <v>8.5479499999999</v>
      </c>
    </row>
    <row r="15">
      <c r="A15">
        <v>2008</v>
      </c>
      <c r="B15">
        <v>1198.9</v>
      </c>
      <c r="C15">
        <f>0.9226*B16+0.3199*B17-0.1658*B18+0.4794*B19-0.5632*B20</f>
        <v>1285.044364</v>
      </c>
      <c r="D15">
        <f>B15-C15</f>
        <v>-86.144364</v>
      </c>
    </row>
    <row r="16">
      <c r="A16">
        <v>2007</v>
      </c>
      <c r="B16">
        <v>1216.74</v>
      </c>
      <c r="C16">
        <f>0.9226*B17+0.3199*B18-0.1658*B19+0.4794*B20-0.5632*B21</f>
        <v>1013.6635400000002</v>
      </c>
      <c r="D16">
        <f>B16-C16</f>
        <v>203.07645999999977</v>
      </c>
    </row>
    <row r="17">
      <c r="A17">
        <v>2006</v>
      </c>
      <c r="B17">
        <v>940.26</v>
      </c>
      <c r="C17">
        <f>0.9226*B18+0.3199*B19-0.1658*B20+0.4794*B21-0.5632*B22</f>
        <v>856.445441</v>
      </c>
      <c r="D17">
        <f>B17-C17</f>
        <v>83.81455900000003</v>
      </c>
    </row>
    <row r="18">
      <c r="A18">
        <v>2005</v>
      </c>
      <c r="B18">
        <v>820.38</v>
      </c>
      <c r="C18">
        <f>0.9226*B19+0.3199*B20-0.1658*B21+0.4794*B22-0.5632*B23</f>
        <v>732.210656</v>
      </c>
      <c r="D18">
        <f>B18-C18</f>
        <v>88.16934400000002</v>
      </c>
    </row>
    <row r="19">
      <c r="A19">
        <v>2004</v>
      </c>
      <c r="B19">
        <v>709.15</v>
      </c>
      <c r="C19">
        <f>0.9226*B20+0.3199*B21-0.1658*B22+0.4794*B23-0.5632*B24</f>
        <v>611.0461160000002</v>
      </c>
      <c r="D19">
        <f>B19-C19</f>
        <v>98.10388399999977</v>
      </c>
    </row>
    <row r="20">
      <c r="A20">
        <v>2003</v>
      </c>
      <c r="B20">
        <v>607.7</v>
      </c>
      <c r="C20">
        <f>0.9226*B21+0.3199*B22-0.1658*B23+0.4794*B24-0.5632*B25</f>
        <v>535.3708260000001</v>
      </c>
      <c r="D20">
        <f>B20-C20</f>
        <v>72.32917399999997</v>
      </c>
    </row>
    <row r="21">
      <c r="A21">
        <v>2002</v>
      </c>
      <c r="B21">
        <v>514.94</v>
      </c>
      <c r="C21">
        <f>0.9226*B22+0.3199*B23-0.1658*B24+0.4794*B25-0.5632*B26</f>
        <v>489.409755</v>
      </c>
      <c r="D21">
        <f>B21-C21</f>
        <v>25.530245000000036</v>
      </c>
    </row>
    <row r="22">
      <c r="A22">
        <v>2001</v>
      </c>
      <c r="B22">
        <v>485.44</v>
      </c>
      <c r="C22">
        <f>0.9226*B23+0.3199*B24-0.1658*B25+0.4794*B26-0.5632*B27</f>
        <v>487.14009999999996</v>
      </c>
      <c r="D22">
        <f>B22-C22</f>
        <v>-1.7000999999999635</v>
      </c>
    </row>
    <row r="23">
      <c r="A23">
        <v>2000</v>
      </c>
      <c r="B23">
        <v>468.39</v>
      </c>
      <c r="C23">
        <f>0.9226*B24+0.3199*B25-0.1658*B26+0.4794*B27-0.5632*B28</f>
        <v>474.5925150000001</v>
      </c>
      <c r="D23">
        <f>B23-C23</f>
        <v>-6.202515000000119</v>
      </c>
    </row>
    <row r="24">
      <c r="A24">
        <v>1999</v>
      </c>
      <c r="B24">
        <v>458.82</v>
      </c>
      <c r="C24">
        <f>0.9226*B25+0.3199*B26-0.1658*B27+0.4794*B28-0.5632*B29</f>
        <v>445.025639</v>
      </c>
      <c r="D24">
        <f>B24-C24</f>
        <v>13.79436099999998</v>
      </c>
    </row>
    <row r="25">
      <c r="A25">
        <v>1998</v>
      </c>
      <c r="B25">
        <v>421.35</v>
      </c>
      <c r="C25">
        <f>0.9226*B26+0.3199*B27-0.1658*B28+0.4794*B29-0.5632*B30</f>
        <v>449.23222</v>
      </c>
      <c r="D25">
        <f>B25-C25</f>
        <v>-27.88221999999996</v>
      </c>
    </row>
    <row r="26">
      <c r="A26">
        <v>1997</v>
      </c>
      <c r="B26">
        <v>415.87</v>
      </c>
      <c r="C26">
        <f>0.9226*B27+0.3199*B28-0.1658*B29+0.4794*B30-0.5632*B31</f>
        <v>395.056636</v>
      </c>
      <c r="D26">
        <f>B26-C26</f>
        <v>20.81336399999998</v>
      </c>
    </row>
    <row r="27">
      <c r="A27">
        <v>1996</v>
      </c>
      <c r="B27">
        <v>392.9</v>
      </c>
      <c r="C27">
        <f>0.9226*B28+0.3199*B29-0.1658*B30+0.4794*B31-0.5632*B32</f>
        <v>376.82518200000004</v>
      </c>
      <c r="D27">
        <f>B27-C27</f>
        <v>16.074817999999937</v>
      </c>
    </row>
    <row r="28">
      <c r="A28">
        <v>1995</v>
      </c>
      <c r="B28">
        <v>360.28</v>
      </c>
      <c r="C28">
        <f>0.9226*B29+0.3199*B30-0.1658*B31+0.4794*B32-0.5632*B33</f>
        <v>292.226178</v>
      </c>
      <c r="D28">
        <f>B28-C28</f>
        <v>68.05382199999997</v>
      </c>
    </row>
    <row r="29">
      <c r="A29">
        <v>1994</v>
      </c>
      <c r="B29">
        <v>327.28</v>
      </c>
      <c r="C29">
        <f>0.9226*B30+0.3199*B31-0.1658*B32+0.4794*B33-0.5632*B34</f>
        <v>292.24440500000003</v>
      </c>
      <c r="D29">
        <f>B29-C29</f>
        <v>35.035594999999944</v>
      </c>
    </row>
    <row r="30">
      <c r="A30">
        <v>1993</v>
      </c>
      <c r="B30">
        <v>279.3</v>
      </c>
      <c r="C30">
        <f>0.9226*B31+0.3199*B32-0.1658*B33+0.4794*B34-0.5632*B35</f>
        <v>273.97433900000004</v>
      </c>
      <c r="D30">
        <f>B30-C30</f>
        <v>5.325660999999968</v>
      </c>
    </row>
    <row r="31">
      <c r="A31">
        <v>1992</v>
      </c>
      <c r="B31">
        <v>288.21</v>
      </c>
      <c r="C31">
        <f>0.9226*B32+0.3199*B33-0.1658*B34+0.4794*B35-0.5632*B36</f>
        <v>287.837106</v>
      </c>
      <c r="D31">
        <f>B31-C31</f>
        <v>0.37289399999997386</v>
      </c>
    </row>
    <row r="32">
      <c r="A32">
        <v>1991</v>
      </c>
      <c r="B32">
        <v>270.11</v>
      </c>
      <c r="C32">
        <f>0.9226*B33+0.3199*B34-0.1658*B35+0.4794*B36-0.5632*B37</f>
        <v>335.20053600000006</v>
      </c>
      <c r="D32">
        <f>B32-C32</f>
        <v>-65.09053600000004</v>
      </c>
    </row>
    <row r="33">
      <c r="A33">
        <v>1990</v>
      </c>
      <c r="B33">
        <v>320.98</v>
      </c>
      <c r="C33">
        <f>0.9226*B34+0.3199*B35-0.1658*B36+0.4794*B37-0.5632*B38</f>
        <v>310.1586450000001</v>
      </c>
      <c r="D33">
        <f>B33-C33</f>
        <v>10.821354999999926</v>
      </c>
    </row>
    <row r="34">
      <c r="A34">
        <v>1989</v>
      </c>
      <c r="B34">
        <v>296.04</v>
      </c>
      <c r="C34">
        <f>0.9226*B35+0.3199*B36-0.1658*B37+0.4794*B38-0.5632*B39</f>
        <v>313.589871</v>
      </c>
      <c r="D34">
        <f>B34-C34</f>
        <v>-17.549870999999996</v>
      </c>
    </row>
    <row r="35">
      <c r="A35">
        <v>1988</v>
      </c>
      <c r="B35">
        <v>296.59</v>
      </c>
      <c r="C35">
        <f>0.9226*B36+0.3199*B37-0.1658*B38+0.4794*B39-0.5632*B40</f>
        <v>277.320293</v>
      </c>
      <c r="D35">
        <f>B35-C35</f>
        <v>19.269706999999983</v>
      </c>
    </row>
    <row r="36">
      <c r="A36">
        <v>1987</v>
      </c>
      <c r="B36">
        <v>279.03</v>
      </c>
      <c r="C36">
        <f>0.9226*B37+0.3199*B38-0.1658*B39+0.4794*B40-0.5632*B41</f>
        <v>260.51033500000005</v>
      </c>
      <c r="D36">
        <f>B36-C36</f>
        <v>18.519664999999918</v>
      </c>
    </row>
    <row r="37">
      <c r="A37">
        <v>1986</v>
      </c>
      <c r="B37">
        <v>248.99</v>
      </c>
      <c r="C37">
        <f>0.9226*B38+0.3199*B39-0.1658*B40+0.4794*B41-0.5632*B42</f>
        <v>233.44780200000002</v>
      </c>
      <c r="D37">
        <f>B37-C37</f>
        <v>15.542197999999985</v>
      </c>
    </row>
    <row r="38">
      <c r="A38">
        <v>1985</v>
      </c>
      <c r="B38">
        <v>232.51</v>
      </c>
      <c r="C38">
        <f>0.9226*B39+0.3199*B40-0.1658*B41+0.4794*B42-0.5632*B43</f>
        <v>220.09886400000005</v>
      </c>
      <c r="D38">
        <f>B38-C38</f>
        <v>12.411135999999942</v>
      </c>
    </row>
    <row r="39">
      <c r="A39">
        <v>1984</v>
      </c>
      <c r="B39">
        <v>212.16</v>
      </c>
      <c r="C39">
        <f>0.9226*B40+0.3199*B41-0.1658*B42+0.4794*B43-0.5632*B44</f>
        <v>236.65899599999995</v>
      </c>
      <c r="D39">
        <f>B39-C39</f>
        <v>-24.49899599999995</v>
      </c>
    </row>
    <row r="40">
      <c r="A40">
        <v>1983</v>
      </c>
      <c r="B40">
        <v>218.26</v>
      </c>
      <c r="C40">
        <f>0.9226*B41+0.3199*B42-0.1658*B43+0.4794*B44-0.5632*B45</f>
        <v>212.204255</v>
      </c>
      <c r="D40">
        <f>B40-C40</f>
        <v>6.055745000000002</v>
      </c>
    </row>
    <row r="41">
      <c r="A41">
        <v>1982</v>
      </c>
      <c r="B41">
        <v>200.72</v>
      </c>
      <c r="C41">
        <f>0.9226*B42+0.3199*B43-0.1658*B44+0.4794*B45-0.5632*B46</f>
        <v>210.15355100000002</v>
      </c>
      <c r="D41">
        <f>B41-C41</f>
        <v>-9.433551000000023</v>
      </c>
    </row>
    <row r="42">
      <c r="A42">
        <v>1981</v>
      </c>
      <c r="B42">
        <v>193.49</v>
      </c>
      <c r="C42">
        <f>0.9226*B43+0.3199*B44-0.1658*B45+0.4794*B46-0.5632*B47</f>
        <v>198.47562100000005</v>
      </c>
      <c r="D42">
        <f>B42-C42</f>
        <v>-4.985621000000037</v>
      </c>
    </row>
    <row r="43">
      <c r="A43">
        <v>1980</v>
      </c>
      <c r="B43">
        <v>186.33</v>
      </c>
      <c r="C43">
        <f>0.9226*B44+0.3199*B45-0.1658*B46+0.4794*B47-0.5632*B48</f>
        <v>158.713466</v>
      </c>
      <c r="D43">
        <f>B43-C43</f>
        <v>27.616534</v>
      </c>
    </row>
    <row r="44">
      <c r="A44">
        <v>1979</v>
      </c>
      <c r="B44">
        <v>152.99</v>
      </c>
      <c r="C44">
        <f>0.9226*B45+0.3199*B46-0.1658*B47+0.4794*B48-0.5632*B49</f>
        <v>139.65787700000004</v>
      </c>
      <c r="D44">
        <f>B44-C44</f>
        <v>13.332122999999967</v>
      </c>
    </row>
    <row r="45">
      <c r="A45">
        <v>1978</v>
      </c>
      <c r="B45">
        <v>137.3</v>
      </c>
      <c r="C45">
        <f>0.9226*B46+0.3199*B47-0.1658*B48+0.4794*B49-0.5632*B50</f>
        <v>128.170294</v>
      </c>
      <c r="D45">
        <f>B45-C45</f>
        <v>9.129705999999999</v>
      </c>
    </row>
    <row r="46">
      <c r="A46">
        <v>1977</v>
      </c>
      <c r="B46">
        <v>121.49</v>
      </c>
      <c r="C46">
        <f>0.9226*B47+0.3199*B48-0.1658*B49+0.4794*B50-0.5632*B51</f>
        <v>110.51996700000001</v>
      </c>
      <c r="D46">
        <f>B46-C46</f>
        <v>10.970032999999987</v>
      </c>
    </row>
    <row r="47">
      <c r="A47">
        <v>1976</v>
      </c>
      <c r="B47">
        <v>102.72</v>
      </c>
      <c r="C47">
        <f>0.9226*B48+0.3199*B49-0.1658*B50+0.4794*B51-0.5632*B52</f>
        <v>104.83525700000001</v>
      </c>
      <c r="D47">
        <f>B47-C47</f>
        <v>-2.115257000000014</v>
      </c>
    </row>
    <row r="48">
      <c r="A48">
        <v>1975</v>
      </c>
      <c r="B48">
        <v>98.47</v>
      </c>
      <c r="C48">
        <f>0.9226*B49+0.3199*B50-0.1658*B51+0.4794*B52-0.5632*B53</f>
        <v>104.468804</v>
      </c>
      <c r="D48">
        <f>B48-C48</f>
        <v>-5.998804000000007</v>
      </c>
    </row>
    <row r="49">
      <c r="A49">
        <v>1974</v>
      </c>
      <c r="B49">
        <v>99.53</v>
      </c>
      <c r="C49">
        <f>0.9226*B50+0.3199*B51-0.1658*B52+0.4794*B53-0.5632*B54</f>
        <v>87.59928400000001</v>
      </c>
      <c r="D49">
        <f>B49-C49</f>
        <v>11.93071599999999</v>
      </c>
    </row>
    <row r="50">
      <c r="A50">
        <v>1973</v>
      </c>
      <c r="B50">
        <v>85.52</v>
      </c>
      <c r="C50">
        <f>0.9226*B51+0.3199*B52-0.1658*B53+0.4794*B54-0.5632*B55</f>
        <v>75.245667</v>
      </c>
      <c r="D50">
        <f>B50-C50</f>
        <v>10.274332999999999</v>
      </c>
    </row>
    <row r="51">
      <c r="A51">
        <v>1972</v>
      </c>
      <c r="B51">
        <v>71.46</v>
      </c>
      <c r="C51">
        <f>0.9226*B52+0.3199*B53-0.1658*B54+0.4794*B55-0.5632*B56</f>
        <v>69.63238799999999</v>
      </c>
      <c r="D51">
        <f>B51-C51</f>
        <v>1.827612000000002</v>
      </c>
    </row>
    <row r="52">
      <c r="A52">
        <v>1971</v>
      </c>
      <c r="B52">
        <v>67.35</v>
      </c>
      <c r="C52">
        <f>0.9226*B53+0.3199*B54-0.1658*B55+0.4794*B56-0.5632*B57</f>
        <v>65.68286300000001</v>
      </c>
      <c r="D52">
        <f>B52-C52</f>
        <v>1.6671369999999825</v>
      </c>
    </row>
    <row r="53">
      <c r="A53">
        <v>1970</v>
      </c>
      <c r="B53">
        <v>62.42</v>
      </c>
      <c r="C53">
        <f>0.9226*B54+0.3199*B55-0.1658*B56+0.4794*B57-0.5632*B58</f>
        <v>51.049425</v>
      </c>
      <c r="D53">
        <f>B53-C53</f>
        <v>11.370575000000002</v>
      </c>
    </row>
    <row r="54">
      <c r="A54">
        <v>1969</v>
      </c>
      <c r="B54">
        <v>58.45</v>
      </c>
      <c r="C54">
        <f>0.9226*B55+0.3199*B56-0.1658*B57+0.4794*B58-0.5632*B59</f>
        <v>54.15090900000002</v>
      </c>
      <c r="D54">
        <f>B54-C54</f>
        <v>4.299090999999983</v>
      </c>
    </row>
    <row r="55">
      <c r="A55">
        <v>1968</v>
      </c>
      <c r="B55">
        <v>53.09</v>
      </c>
      <c r="C55">
        <f>0.9226*B56+0.3199*B57-0.1658*B58+0.4794*B59-0.5632*B60</f>
        <v>50.856729000000016</v>
      </c>
      <c r="D55">
        <f>B55-C55</f>
        <v>2.233270999999988</v>
      </c>
    </row>
    <row r="56">
      <c r="A56">
        <v>1967</v>
      </c>
      <c r="B56">
        <v>50.13</v>
      </c>
      <c r="C56">
        <f>0.9226*B57+0.3199*B58-0.1658*B59+0.4794*B60-0.5632*B61</f>
        <v>51.473359</v>
      </c>
      <c r="D56">
        <f>B56-C56</f>
        <v>-1.3433589999999995</v>
      </c>
    </row>
    <row r="57">
      <c r="A57">
        <v>1966</v>
      </c>
      <c r="B57">
        <v>45.87</v>
      </c>
      <c r="C57">
        <f>0.9226*B58+0.3199*B59-0.1658*B60+0.4794*B61-0.5632*B62</f>
        <v>63.097914</v>
      </c>
      <c r="D57">
        <f>B57-C57</f>
        <v>-17.227914000000006</v>
      </c>
    </row>
    <row r="58">
      <c r="A58">
        <v>1965</v>
      </c>
      <c r="B58">
        <v>59.55</v>
      </c>
      <c r="C58">
        <f>0.9226*B59+0.3199*B60-0.1658*B61+0.4794*B62-0.5632*B63</f>
        <v>58.55944399999999</v>
      </c>
      <c r="D58">
        <f>B58-C58</f>
        <v>0.9905560000000051</v>
      </c>
    </row>
    <row r="59">
      <c r="A59">
        <v>1964</v>
      </c>
      <c r="B59">
        <v>56.48</v>
      </c>
      <c r="C59">
        <f>0.9226*B60+0.3199*B61-0.1658*B62+0.4794*B63-0.5632*B64</f>
        <v>69.40712400000001</v>
      </c>
      <c r="D59">
        <f>B59-C59</f>
        <v>-12.927124000000013</v>
      </c>
    </row>
    <row r="60">
      <c r="A60">
        <v>1963</v>
      </c>
      <c r="B60">
        <v>48.42</v>
      </c>
      <c r="C60">
        <f>0.9226*B61+0.3199*B62-0.1658*B63+0.4794*B64-0.5632*B65</f>
        <v>45.306919</v>
      </c>
      <c r="D60">
        <f>B60-C60</f>
        <v>3.113081000000001</v>
      </c>
    </row>
    <row r="61">
      <c r="A61">
        <v>1962</v>
      </c>
      <c r="B61">
        <v>42.16</v>
      </c>
      <c r="C61">
        <f>0.9226*B62+0.3199*B63-0.1658*B64+0.4794*B65-0.5632*B66</f>
        <v>48.039495</v>
      </c>
      <c r="D61">
        <f>B61-C61</f>
        <v>-5.879495000000006</v>
      </c>
    </row>
    <row r="62">
      <c r="A62">
        <v>1961</v>
      </c>
      <c r="B62">
        <v>39.23</v>
      </c>
      <c r="C62">
        <f>0.9226*B63+0.3199*B64-0.1658*B65+0.4794*B66-0.5632*B67</f>
        <v>34.163878000000004</v>
      </c>
      <c r="D62">
        <f>B62-C62</f>
        <v>5.066121999999993</v>
      </c>
    </row>
    <row r="63">
      <c r="A63">
        <v>1960</v>
      </c>
      <c r="B63">
        <v>37.03</v>
      </c>
      <c r="C63">
        <f>0.9226*B64+0.3199*B65-0.1658*B66+0.4794*B67-0.5632*B68</f>
        <v>0</v>
      </c>
      <c r="D63">
        <f>B63-C63</f>
        <v>37.03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 topLeftCell="A1">
      <pane activePane="bottomLeft" ySplit="3" topLeftCell="A4" state="frozen"/>
      <selection activeCell="F14" sqref="F14" pane="bottomLeft" activeCellId="0"/>
    </sheetView>
  </sheetViews>
  <sheetFormatPr defaultRowHeight="15" x14ac:dyDescent="0.25" outlineLevelRow="0" outlineLevelCol="0" defaultColWidth="9.140625"/>
  <cols>
    <col min="1" max="1" width="30.42578125" style="71" customWidth="1"/>
    <col min="2" max="2" width="27.7109375" style="71" customWidth="1"/>
    <col min="3" max="3" width="9.140625" style="71"/>
    <col min="4" max="4" width="12.7109375" style="71" customWidth="1"/>
    <col min="5" max="5" width="14" style="71" customWidth="1"/>
    <col min="6" max="6" width="9.140625" style="71"/>
    <col min="7" max="7" width="12.42578125" style="71" customWidth="1"/>
    <col min="8" max="16384" width="9.140625" style="71"/>
  </cols>
  <sheetData>
    <row r="1">
      <c r="C1" s="3"/>
      <c r="D1" s="3"/>
      <c r="E1" s="3" t="s">
        <v>622</v>
      </c>
      <c r="F1" s="3"/>
      <c r="G1" s="3"/>
      <c r="H1" s="3"/>
      <c r="I1" s="3"/>
      <c r="J1" s="3"/>
      <c r="K1" s="3"/>
    </row>
    <row r="2">
      <c r="D2" s="30">
        <v>0.9226000000000001</v>
      </c>
      <c r="E2" s="30">
        <v>0.3199000000000001</v>
      </c>
      <c r="F2" s="71">
        <v>-0.1658</v>
      </c>
      <c r="G2" s="30">
        <v>0.47940000000000005</v>
      </c>
      <c r="H2" s="30">
        <v>-0.5632</v>
      </c>
    </row>
    <row r="3">
      <c r="A3" s="0" t="s">
        <v>1</v>
      </c>
      <c r="B3" s="0" t="s">
        <v>593</v>
      </c>
      <c r="C3" s="71" t="s">
        <v>599</v>
      </c>
      <c r="D3" s="71" t="s">
        <v>631</v>
      </c>
      <c r="E3" s="71" t="s">
        <v>630</v>
      </c>
      <c r="F3" s="76" t="s">
        <v>624</v>
      </c>
      <c r="G3" s="71" t="s">
        <v>629</v>
      </c>
      <c r="H3" s="71" t="s">
        <v>626</v>
      </c>
      <c r="I3" s="71" t="s">
        <v>613</v>
      </c>
      <c r="J3" s="71" t="s">
        <v>612</v>
      </c>
    </row>
    <row r="4">
      <c r="A4" s="0">
        <v>2021</v>
      </c>
      <c r="B4" s="0">
        <v>3173.4</v>
      </c>
      <c r="C4" s="0">
        <v>3173.4</v>
      </c>
    </row>
    <row r="5">
      <c r="A5" s="0">
        <v>2020</v>
      </c>
      <c r="B5" s="0">
        <v>2667.69</v>
      </c>
      <c r="C5" s="0">
        <f>B5</f>
        <v>2667.69</v>
      </c>
      <c r="D5" s="62">
        <f>D$2*C5</f>
        <v>2461.210794</v>
      </c>
    </row>
    <row r="6">
      <c r="A6" s="0">
        <v>2019</v>
      </c>
      <c r="B6" s="0">
        <v>2831.55</v>
      </c>
      <c r="C6" s="0">
        <v>2831.55</v>
      </c>
      <c r="D6" s="62">
        <f>D$2*C6</f>
        <v>2612.3880300000005</v>
      </c>
      <c r="E6" s="62">
        <f>E$2*C6</f>
        <v>905.8128450000003</v>
      </c>
    </row>
    <row r="7">
      <c r="A7" s="0">
        <v>2018</v>
      </c>
      <c r="B7" s="0">
        <v>2702.93</v>
      </c>
      <c r="C7" s="0">
        <v>2702.93</v>
      </c>
      <c r="D7" s="62">
        <f>D$2*C7</f>
        <v>2493.723218</v>
      </c>
      <c r="E7" s="62">
        <f>E$2*C7</f>
        <v>864.6673070000002</v>
      </c>
      <c r="F7" s="62">
        <f>F$2*C7</f>
        <v>-448.14579399999997</v>
      </c>
      <c r="G7" s="62"/>
      <c r="H7" s="62"/>
      <c r="I7" s="62"/>
      <c r="J7" s="62"/>
      <c r="K7" s="62"/>
    </row>
    <row r="8">
      <c r="A8" s="0">
        <v>2017</v>
      </c>
      <c r="B8" s="0">
        <v>2651.47</v>
      </c>
      <c r="C8" s="0">
        <v>2651.47</v>
      </c>
      <c r="D8" s="62">
        <f>D$2*C8</f>
        <v>2446.246222</v>
      </c>
      <c r="E8" s="62">
        <f>E$2*C8</f>
        <v>848.2052530000001</v>
      </c>
      <c r="F8" s="62">
        <f>F$2*C8</f>
        <v>-439.613726</v>
      </c>
      <c r="G8" s="62">
        <f>G$2*C8</f>
        <v>1271.114718</v>
      </c>
      <c r="H8" s="62"/>
      <c r="I8" s="62"/>
      <c r="J8" s="62"/>
      <c r="K8" s="62"/>
    </row>
    <row r="9" customFormat="1" s="3">
      <c r="A9" s="87">
        <v>2016</v>
      </c>
      <c r="B9" s="87">
        <v>2294.8</v>
      </c>
      <c r="C9" s="87">
        <v>2294.8</v>
      </c>
      <c r="D9" s="3">
        <f>D$2*C9</f>
        <v>2117.1824800000004</v>
      </c>
      <c r="E9" s="3">
        <f>E$2*C9</f>
        <v>734.1065200000003</v>
      </c>
      <c r="F9" s="3">
        <f>F$2*C9</f>
        <v>-380.47784</v>
      </c>
      <c r="G9" s="3">
        <f>G$2*C9</f>
        <v>1100.12712</v>
      </c>
      <c r="H9" s="3">
        <f>H$2*C9</f>
        <v>-1292.4313600000003</v>
      </c>
      <c r="I9" s="3">
        <f>SUM(D9:H9)</f>
        <v>2278.5069200000007</v>
      </c>
      <c r="J9" s="3">
        <f>C9-I9</f>
        <v>16.293079999999463</v>
      </c>
      <c r="K9" s="3"/>
      <c r="L9" s="87"/>
      <c r="M9" s="87"/>
      <c r="N9" s="87"/>
      <c r="O9" s="87"/>
    </row>
    <row r="10">
      <c r="A10" s="0">
        <v>2015</v>
      </c>
      <c r="B10" s="0">
        <v>2103.59</v>
      </c>
      <c r="C10" s="0">
        <v>2103.59</v>
      </c>
      <c r="D10" s="62">
        <f>D$2*C10</f>
        <v>1940.7721340000003</v>
      </c>
      <c r="E10" s="62">
        <f>E$2*C10</f>
        <v>672.9384410000002</v>
      </c>
      <c r="F10" s="62">
        <f>F$2*C10</f>
        <v>-348.77522200000004</v>
      </c>
      <c r="G10" s="62">
        <f>G$2*C10</f>
        <v>1008.4610460000001</v>
      </c>
      <c r="H10" s="62">
        <f>H$2*C10</f>
        <v>-1184.7418880000002</v>
      </c>
      <c r="I10" s="62">
        <f>SUM(D10:H10)</f>
        <v>2088.6545109999997</v>
      </c>
      <c r="J10" s="62">
        <f>C10-I10</f>
        <v>14.935489000000416</v>
      </c>
      <c r="K10" s="62"/>
    </row>
    <row r="11">
      <c r="A11" s="0">
        <v>2014</v>
      </c>
      <c r="B11" s="0">
        <v>2039.13</v>
      </c>
      <c r="C11" s="0">
        <v>2039.13</v>
      </c>
      <c r="D11" s="62">
        <f>D$2*C11</f>
        <v>1881.3013380000002</v>
      </c>
      <c r="E11" s="62">
        <f>E$2*C11</f>
        <v>652.3176870000002</v>
      </c>
      <c r="F11" s="62">
        <f>F$2*C11</f>
        <v>-338.087754</v>
      </c>
      <c r="G11" s="62">
        <f>G$2*C11</f>
        <v>977.5589220000002</v>
      </c>
      <c r="H11" s="62">
        <f>H$2*C11</f>
        <v>-1148.438016</v>
      </c>
      <c r="I11" s="62">
        <f>SUM(D11:H11)</f>
        <v>2024.6521770000004</v>
      </c>
      <c r="J11" s="62">
        <f>C11-I11</f>
        <v>14.477822999999717</v>
      </c>
      <c r="K11" s="62"/>
    </row>
    <row r="12">
      <c r="A12" s="0">
        <v>2013</v>
      </c>
      <c r="B12" s="0">
        <v>1856.72</v>
      </c>
      <c r="C12" s="0">
        <v>1856.72</v>
      </c>
      <c r="D12" s="62">
        <f>D$2*C12</f>
        <v>1713.009872</v>
      </c>
      <c r="E12" s="62">
        <f>E$2*C12</f>
        <v>593.9647280000002</v>
      </c>
      <c r="F12" s="62">
        <f>F$2*C12</f>
        <v>-307.844176</v>
      </c>
      <c r="G12" s="62">
        <f>G$2*C12</f>
        <v>890.1115680000001</v>
      </c>
      <c r="H12" s="62">
        <f>H$2*C12</f>
        <v>-1045.704704</v>
      </c>
      <c r="I12" s="62">
        <f>SUM(D12:H12)</f>
        <v>1843.5372880000007</v>
      </c>
      <c r="J12" s="62">
        <f>C12-I12</f>
        <v>13.182711999999356</v>
      </c>
      <c r="K12" s="62"/>
    </row>
    <row r="13" customFormat="1" s="3">
      <c r="A13" s="87">
        <v>2012</v>
      </c>
      <c r="B13" s="87">
        <v>1827.64</v>
      </c>
      <c r="C13" s="87">
        <v>1827.64</v>
      </c>
      <c r="D13" s="3">
        <f>D$2*C13</f>
        <v>1686.1806640000002</v>
      </c>
      <c r="E13" s="3">
        <f>E$2*C13</f>
        <v>584.6620360000002</v>
      </c>
      <c r="F13" s="3">
        <f>F$2*C13</f>
        <v>-303.022712</v>
      </c>
      <c r="G13" s="3">
        <f>G$2*C13</f>
        <v>876.1706160000001</v>
      </c>
      <c r="H13" s="3">
        <f>H$2*C13</f>
        <v>-1029.3268480000002</v>
      </c>
      <c r="I13" s="3">
        <f>SUM(D13:H13)</f>
        <v>1814.6637560000004</v>
      </c>
      <c r="J13" s="3">
        <f>C13-I13</f>
        <v>12.976243999999724</v>
      </c>
      <c r="K13" s="3"/>
    </row>
    <row r="14">
      <c r="A14" s="0">
        <v>2011</v>
      </c>
      <c r="B14" s="0">
        <v>1823.05</v>
      </c>
      <c r="C14" s="0">
        <v>1823.05</v>
      </c>
      <c r="D14" s="62">
        <f>D$2*C14</f>
        <v>1681.94593</v>
      </c>
      <c r="E14" s="62">
        <f>E$2*C14</f>
        <v>583.1936950000002</v>
      </c>
      <c r="F14" s="62">
        <f>F$2*C14</f>
        <v>-302.26169</v>
      </c>
      <c r="G14" s="62">
        <f>G$2*C14</f>
        <v>873.97017</v>
      </c>
      <c r="H14" s="62">
        <f>H$2*C14</f>
        <v>-1026.74176</v>
      </c>
      <c r="I14" s="62">
        <f>SUM(D14:H14)</f>
        <v>1810.106345</v>
      </c>
      <c r="J14" s="62">
        <f>C14-I14</f>
        <v>12.943655000000035</v>
      </c>
      <c r="K14" s="62"/>
    </row>
    <row r="15">
      <c r="A15" s="0">
        <v>2010</v>
      </c>
      <c r="B15" s="0">
        <v>1675.62</v>
      </c>
      <c r="C15" s="0">
        <v>1675.62</v>
      </c>
      <c r="D15" s="62">
        <f>D$2*C15</f>
        <v>1545.927012</v>
      </c>
      <c r="E15" s="62">
        <f>E$2*C15</f>
        <v>536.0308380000001</v>
      </c>
      <c r="F15" s="62">
        <f>F$2*C15</f>
        <v>-277.817796</v>
      </c>
      <c r="G15" s="62">
        <f>G$2*C15</f>
        <v>803.292228</v>
      </c>
      <c r="H15" s="62">
        <f>H$2*C15</f>
        <v>-943.709184</v>
      </c>
      <c r="I15" s="62">
        <f>SUM(D15:H15)</f>
        <v>1663.7230980000002</v>
      </c>
      <c r="J15" s="62">
        <f>C15-I15</f>
        <v>11.896901999999727</v>
      </c>
      <c r="K15" s="62"/>
    </row>
    <row r="16">
      <c r="A16" s="0">
        <v>2009</v>
      </c>
      <c r="B16" s="0">
        <v>1341.89</v>
      </c>
      <c r="C16" s="0">
        <v>1341.89</v>
      </c>
      <c r="D16" s="62">
        <f>D$2*C16</f>
        <v>1238.0277140000003</v>
      </c>
      <c r="E16" s="62">
        <f>E$2*C16</f>
        <v>429.27061100000014</v>
      </c>
      <c r="F16" s="62">
        <f>F$2*C16</f>
        <v>-222.485362</v>
      </c>
      <c r="G16" s="62">
        <f>G$2*C16</f>
        <v>643.3020660000001</v>
      </c>
      <c r="H16" s="62">
        <f>H$2*C16</f>
        <v>-755.7524480000001</v>
      </c>
      <c r="I16" s="62">
        <f>SUM(D16:H16)</f>
        <v>1332.3625810000003</v>
      </c>
      <c r="J16" s="62">
        <f>C16-I16</f>
        <v>9.527418999999782</v>
      </c>
      <c r="K16" s="62"/>
    </row>
    <row r="17">
      <c r="A17" s="0">
        <v>2008</v>
      </c>
      <c r="B17" s="0">
        <v>1198.9</v>
      </c>
      <c r="C17" s="0">
        <v>1198.9</v>
      </c>
      <c r="D17" s="62">
        <f>D$2*C17</f>
        <v>1106.1051400000001</v>
      </c>
      <c r="E17" s="62">
        <f>E$2*C17</f>
        <v>383.52811000000014</v>
      </c>
      <c r="F17" s="62">
        <f>F$2*C17</f>
        <v>-198.77762</v>
      </c>
      <c r="G17" s="62">
        <f>G$2*C17</f>
        <v>574.7526600000001</v>
      </c>
      <c r="H17" s="62">
        <f>H$2*C17</f>
        <v>-675.2204800000001</v>
      </c>
      <c r="I17" s="62">
        <f>SUM(D17:H17)</f>
        <v>1190.3878100000002</v>
      </c>
      <c r="J17" s="62">
        <f>C17-I17</f>
        <v>8.512189999999919</v>
      </c>
      <c r="K17" s="62"/>
    </row>
    <row r="18">
      <c r="A18" s="0">
        <v>2007</v>
      </c>
      <c r="B18" s="0">
        <v>1216.74</v>
      </c>
      <c r="C18" s="0">
        <v>1216.74</v>
      </c>
      <c r="D18" s="62">
        <f>D$2*C18</f>
        <v>1122.5643240000002</v>
      </c>
      <c r="E18" s="62">
        <f>E$2*C18</f>
        <v>389.2351260000001</v>
      </c>
      <c r="F18" s="62">
        <f>F$2*C18</f>
        <v>-201.735492</v>
      </c>
      <c r="G18" s="62">
        <f>G$2*C18</f>
        <v>583.305156</v>
      </c>
      <c r="H18" s="62">
        <f>H$2*C18</f>
        <v>-685.267968</v>
      </c>
      <c r="I18" s="62">
        <f>SUM(D18:H18)</f>
        <v>1208.101146</v>
      </c>
      <c r="J18" s="62">
        <f>C18-I18</f>
        <v>8.638854000000038</v>
      </c>
      <c r="K18" s="62"/>
    </row>
    <row r="19">
      <c r="A19" s="0">
        <v>2006</v>
      </c>
      <c r="B19" s="0">
        <v>940.26</v>
      </c>
      <c r="C19" s="0">
        <v>940.26</v>
      </c>
      <c r="D19" s="62">
        <f>D$2*C19</f>
        <v>867.4838760000001</v>
      </c>
      <c r="E19" s="62">
        <f>E$2*C19</f>
        <v>300.78917400000006</v>
      </c>
      <c r="F19" s="62">
        <f>F$2*C19</f>
        <v>-155.895108</v>
      </c>
      <c r="G19" s="62">
        <f>G$2*C19</f>
        <v>450.760644</v>
      </c>
      <c r="H19" s="62">
        <f>H$2*C19</f>
        <v>-529.554432</v>
      </c>
      <c r="I19" s="62">
        <f>SUM(D19:H19)</f>
        <v>933.5841540000002</v>
      </c>
      <c r="J19" s="62">
        <f>C19-I19</f>
        <v>6.675845999999751</v>
      </c>
      <c r="K19" s="62"/>
    </row>
    <row r="20">
      <c r="A20" s="0">
        <v>2005</v>
      </c>
      <c r="B20" s="0">
        <v>820.38</v>
      </c>
      <c r="C20" s="0">
        <v>820.38</v>
      </c>
      <c r="D20" s="62">
        <f>D$2*C20</f>
        <v>756.882588</v>
      </c>
      <c r="E20" s="62">
        <f>E$2*C20</f>
        <v>262.4395620000001</v>
      </c>
      <c r="F20" s="62">
        <f>F$2*C20</f>
        <v>-136.019004</v>
      </c>
      <c r="G20" s="62">
        <f>G$2*C20</f>
        <v>393.29017200000004</v>
      </c>
      <c r="H20" s="62">
        <f>H$2*C20</f>
        <v>-462.038016</v>
      </c>
      <c r="I20" s="62">
        <f>SUM(D20:H20)</f>
        <v>814.5553020000002</v>
      </c>
      <c r="J20" s="62">
        <f>C20-I20</f>
        <v>5.824697999999785</v>
      </c>
      <c r="K20" s="62"/>
    </row>
    <row r="21">
      <c r="A21" s="0">
        <v>2004</v>
      </c>
      <c r="B21" s="0">
        <v>709.15</v>
      </c>
      <c r="C21" s="0">
        <v>709.15</v>
      </c>
      <c r="D21" s="62">
        <f>D$2*C21</f>
        <v>654.26179</v>
      </c>
      <c r="E21" s="62">
        <f>E$2*C21</f>
        <v>226.85708500000004</v>
      </c>
      <c r="F21" s="62">
        <f>F$2*C21</f>
        <v>-117.57706999999999</v>
      </c>
      <c r="G21" s="62">
        <f>G$2*C21</f>
        <v>339.96651</v>
      </c>
      <c r="H21" s="62">
        <f>H$2*C21</f>
        <v>-399.39328</v>
      </c>
      <c r="I21" s="62">
        <f>SUM(D21:H21)</f>
        <v>704.115035</v>
      </c>
      <c r="J21" s="62">
        <f>C21-I21</f>
        <v>5.034964999999943</v>
      </c>
      <c r="K21" s="62"/>
    </row>
    <row r="22">
      <c r="A22" s="0">
        <v>2003</v>
      </c>
      <c r="B22" s="0">
        <v>607.7</v>
      </c>
      <c r="C22" s="0">
        <v>607.7</v>
      </c>
      <c r="D22" s="62">
        <f>D$2*C22</f>
        <v>560.66402</v>
      </c>
      <c r="E22" s="62">
        <f>E$2*C22</f>
        <v>194.40323000000006</v>
      </c>
      <c r="F22" s="62">
        <f>F$2*C22</f>
        <v>-100.75666000000001</v>
      </c>
      <c r="G22" s="62">
        <f>G$2*C22</f>
        <v>291.33138</v>
      </c>
      <c r="H22" s="62">
        <f>H$2*C22</f>
        <v>-342.25664000000006</v>
      </c>
      <c r="I22" s="62">
        <f>SUM(D22:H22)</f>
        <v>603.3853300000001</v>
      </c>
      <c r="J22" s="62">
        <f>C22-I22</f>
        <v>4.314669999999978</v>
      </c>
      <c r="K22" s="62"/>
    </row>
    <row r="23">
      <c r="A23" s="0">
        <v>2002</v>
      </c>
      <c r="B23" s="0">
        <v>514.94</v>
      </c>
      <c r="C23" s="0">
        <v>514.94</v>
      </c>
      <c r="D23" s="62">
        <f>D$2*C23</f>
        <v>475.0836440000001</v>
      </c>
      <c r="E23" s="62">
        <f>E$2*C23</f>
        <v>164.72930600000007</v>
      </c>
      <c r="F23" s="62">
        <f>F$2*C23</f>
        <v>-85.377052</v>
      </c>
      <c r="G23" s="62">
        <f>G$2*C23</f>
        <v>246.86223600000005</v>
      </c>
      <c r="H23" s="62">
        <f>H$2*C23</f>
        <v>-290.01420800000005</v>
      </c>
      <c r="I23" s="62">
        <f>SUM(D23:H23)</f>
        <v>511.2839260000002</v>
      </c>
      <c r="J23" s="62">
        <f>C23-I23</f>
        <v>3.656073999999876</v>
      </c>
      <c r="K23" s="62"/>
    </row>
    <row r="24">
      <c r="A24" s="0">
        <v>2001</v>
      </c>
      <c r="B24" s="0">
        <v>485.44</v>
      </c>
      <c r="C24" s="0">
        <v>485.44</v>
      </c>
      <c r="D24" s="62">
        <f>D$2*C24</f>
        <v>447.86694400000005</v>
      </c>
      <c r="E24" s="62">
        <f>E$2*C24</f>
        <v>155.29225600000004</v>
      </c>
      <c r="F24" s="62">
        <f>F$2*C24</f>
        <v>-80.485952</v>
      </c>
      <c r="G24" s="62">
        <f>G$2*C24</f>
        <v>232.71993600000002</v>
      </c>
      <c r="H24" s="62">
        <f>H$2*C24</f>
        <v>-273.399808</v>
      </c>
      <c r="I24" s="62">
        <f>SUM(D24:H24)</f>
        <v>481.993376</v>
      </c>
      <c r="J24" s="62">
        <f>C24-I24</f>
        <v>3.4466239999999857</v>
      </c>
      <c r="K24" s="62"/>
    </row>
    <row r="25">
      <c r="A25" s="0">
        <v>2000</v>
      </c>
      <c r="B25" s="0">
        <v>468.39</v>
      </c>
      <c r="C25" s="0">
        <v>468.39</v>
      </c>
      <c r="D25" s="62">
        <f>D$2*C25</f>
        <v>432.136614</v>
      </c>
      <c r="E25" s="62">
        <f>E$2*C25</f>
        <v>149.83796100000004</v>
      </c>
      <c r="F25" s="62">
        <f>F$2*C25</f>
        <v>-77.659062</v>
      </c>
      <c r="G25" s="62">
        <f>G$2*C25</f>
        <v>224.54616600000003</v>
      </c>
      <c r="H25" s="62">
        <f>H$2*C25</f>
        <v>-263.797248</v>
      </c>
      <c r="I25" s="62">
        <f>SUM(D25:H25)</f>
        <v>465.06443100000007</v>
      </c>
      <c r="J25" s="62">
        <f>C25-I25</f>
        <v>3.3255689999999163</v>
      </c>
      <c r="K25" s="62"/>
    </row>
    <row r="26">
      <c r="A26" s="0">
        <v>1999</v>
      </c>
      <c r="B26" s="0">
        <v>458.82</v>
      </c>
      <c r="C26" s="0">
        <v>458.82</v>
      </c>
      <c r="D26" s="62">
        <f>D$2*C26</f>
        <v>423.30733200000003</v>
      </c>
      <c r="E26" s="62">
        <f>E$2*C26</f>
        <v>146.77651800000004</v>
      </c>
      <c r="F26" s="62">
        <f>F$2*C26</f>
        <v>-76.072356</v>
      </c>
      <c r="G26" s="62">
        <f>G$2*C26</f>
        <v>219.95830800000002</v>
      </c>
      <c r="H26" s="62">
        <f>H$2*C26</f>
        <v>-258.407424</v>
      </c>
      <c r="I26" s="62">
        <f>SUM(D26:H26)</f>
        <v>455.5623780000001</v>
      </c>
      <c r="J26" s="62">
        <f>C26-I26</f>
        <v>3.2576219999999125</v>
      </c>
      <c r="K26" s="62"/>
    </row>
    <row r="27">
      <c r="A27" s="0">
        <v>1998</v>
      </c>
      <c r="B27" s="0">
        <v>421.35</v>
      </c>
      <c r="C27" s="0">
        <v>421.35</v>
      </c>
      <c r="D27" s="62">
        <f>D$2*C27</f>
        <v>388.73751000000004</v>
      </c>
      <c r="E27" s="62">
        <f>E$2*C27</f>
        <v>134.78986500000005</v>
      </c>
      <c r="F27" s="62">
        <f>F$2*C27</f>
        <v>-69.85983</v>
      </c>
      <c r="G27" s="62">
        <f>G$2*C27</f>
        <v>201.99519000000004</v>
      </c>
      <c r="H27" s="62">
        <f>H$2*C27</f>
        <v>-237.30432000000002</v>
      </c>
      <c r="I27" s="62">
        <f>SUM(D27:H27)</f>
        <v>418.3584150000001</v>
      </c>
      <c r="J27" s="62">
        <f>C27-I27</f>
        <v>2.9915849999999296</v>
      </c>
      <c r="K27" s="62"/>
    </row>
    <row r="28">
      <c r="A28" s="0">
        <v>1997</v>
      </c>
      <c r="B28" s="0">
        <v>415.87</v>
      </c>
      <c r="C28" s="0">
        <v>415.87</v>
      </c>
      <c r="D28" s="62">
        <f>D$2*C28</f>
        <v>383.681662</v>
      </c>
      <c r="E28" s="62">
        <f>E$2*C28</f>
        <v>133.03681300000002</v>
      </c>
      <c r="F28" s="62">
        <f>F$2*C28</f>
        <v>-68.951246</v>
      </c>
      <c r="G28" s="62">
        <f>G$2*C28</f>
        <v>199.36807800000003</v>
      </c>
      <c r="H28" s="62">
        <f>H$2*C28</f>
        <v>-234.21798400000003</v>
      </c>
      <c r="I28" s="62">
        <f>SUM(D28:H28)</f>
        <v>412.917323</v>
      </c>
      <c r="J28" s="62">
        <f>C28-I28</f>
        <v>2.9526769999999942</v>
      </c>
      <c r="K28" s="62"/>
    </row>
    <row r="29">
      <c r="A29" s="0">
        <v>1996</v>
      </c>
      <c r="B29" s="0">
        <v>392.9</v>
      </c>
      <c r="C29" s="0">
        <v>392.9</v>
      </c>
      <c r="D29" s="62">
        <f>D$2*C29</f>
        <v>362.48954000000003</v>
      </c>
      <c r="E29" s="62">
        <f>E$2*C29</f>
        <v>125.68871000000001</v>
      </c>
      <c r="F29" s="62">
        <f>F$2*C29</f>
        <v>-65.14282</v>
      </c>
      <c r="G29" s="62">
        <f>G$2*C29</f>
        <v>188.35626000000002</v>
      </c>
      <c r="H29" s="62">
        <f>H$2*C29</f>
        <v>-221.28128</v>
      </c>
      <c r="I29" s="62">
        <f>SUM(D29:H29)</f>
        <v>390.11041</v>
      </c>
      <c r="J29" s="62">
        <f>C29-I29</f>
        <v>2.7895899999999756</v>
      </c>
      <c r="K29" s="62"/>
    </row>
    <row r="30">
      <c r="A30" s="0">
        <v>1995</v>
      </c>
      <c r="B30" s="0">
        <v>360.28</v>
      </c>
      <c r="C30" s="0">
        <v>360.28</v>
      </c>
      <c r="D30" s="62">
        <f>D$2*C30</f>
        <v>332.39432800000003</v>
      </c>
      <c r="E30" s="62">
        <f>E$2*C30</f>
        <v>115.25357200000002</v>
      </c>
      <c r="F30" s="62">
        <f>F$2*C30</f>
        <v>-59.734424</v>
      </c>
      <c r="G30" s="62">
        <f>G$2*C30</f>
        <v>172.718232</v>
      </c>
      <c r="H30" s="62">
        <f>H$2*C30</f>
        <v>-202.909696</v>
      </c>
      <c r="I30" s="62">
        <f>SUM(D30:H30)</f>
        <v>357.7220120000001</v>
      </c>
      <c r="J30" s="62">
        <f>C30-I30</f>
        <v>2.5579879999998525</v>
      </c>
      <c r="K30" s="62"/>
    </row>
    <row r="31">
      <c r="A31" s="0">
        <v>1994</v>
      </c>
      <c r="B31" s="0">
        <v>327.28</v>
      </c>
      <c r="C31" s="0">
        <v>327.28</v>
      </c>
      <c r="D31" s="62">
        <f>D$2*C31</f>
        <v>301.948528</v>
      </c>
      <c r="E31" s="62">
        <f>E$2*C31</f>
        <v>104.69687200000001</v>
      </c>
      <c r="F31" s="62">
        <f>F$2*C31</f>
        <v>-54.263023999999994</v>
      </c>
      <c r="G31" s="62">
        <f>G$2*C31</f>
        <v>156.898032</v>
      </c>
      <c r="H31" s="62">
        <f>H$2*C31</f>
        <v>-184.324096</v>
      </c>
      <c r="I31" s="62">
        <f>SUM(D31:H31)</f>
        <v>324.956312</v>
      </c>
      <c r="J31" s="62">
        <f>C31-I31</f>
        <v>2.3236879999999474</v>
      </c>
      <c r="K31" s="62"/>
    </row>
    <row r="32">
      <c r="A32" s="0">
        <v>1993</v>
      </c>
      <c r="B32" s="0">
        <v>279.3</v>
      </c>
      <c r="C32" s="0">
        <v>279.3</v>
      </c>
      <c r="D32" s="62">
        <f>D$2*C32</f>
        <v>257.68218</v>
      </c>
      <c r="E32" s="62">
        <f>E$2*C32</f>
        <v>89.34807000000002</v>
      </c>
      <c r="F32" s="62">
        <f>F$2*C32</f>
        <v>-46.30794</v>
      </c>
      <c r="G32" s="62">
        <f>G$2*C32</f>
        <v>133.89642</v>
      </c>
      <c r="H32" s="62">
        <f>H$2*C32</f>
        <v>-157.30176000000003</v>
      </c>
      <c r="I32" s="62">
        <f>SUM(D32:H32)</f>
        <v>277.31696999999997</v>
      </c>
      <c r="J32" s="62">
        <f>C32-I32</f>
        <v>1.983030000000042</v>
      </c>
      <c r="K32" s="62"/>
    </row>
    <row r="33">
      <c r="A33" s="0">
        <v>1992</v>
      </c>
      <c r="B33" s="0">
        <v>288.21</v>
      </c>
      <c r="C33" s="0">
        <v>288.21</v>
      </c>
      <c r="D33" s="62">
        <f>D$2*C33</f>
        <v>265.90254600000003</v>
      </c>
      <c r="E33" s="62">
        <f>E$2*C33</f>
        <v>92.19837900000002</v>
      </c>
      <c r="F33" s="62">
        <f>F$2*C33</f>
        <v>-47.785218</v>
      </c>
      <c r="G33" s="62">
        <f>G$2*C33</f>
        <v>138.167874</v>
      </c>
      <c r="H33" s="62">
        <f>H$2*C33</f>
        <v>-162.319872</v>
      </c>
      <c r="I33" s="62">
        <f>SUM(D33:H33)</f>
        <v>286.16370900000004</v>
      </c>
      <c r="J33" s="62">
        <f>C33-I33</f>
        <v>2.0462909999999397</v>
      </c>
      <c r="K33" s="62"/>
    </row>
    <row r="34">
      <c r="A34" s="0">
        <v>1991</v>
      </c>
      <c r="B34" s="0">
        <v>270.11</v>
      </c>
      <c r="C34" s="0">
        <v>270.11</v>
      </c>
      <c r="D34" s="62">
        <f>D$2*C34</f>
        <v>249.20348600000003</v>
      </c>
      <c r="E34" s="62">
        <f>E$2*C34</f>
        <v>86.40818900000002</v>
      </c>
      <c r="F34" s="62">
        <f>F$2*C34</f>
        <v>-44.784238</v>
      </c>
      <c r="G34" s="62">
        <f>G$2*C34</f>
        <v>129.49073400000003</v>
      </c>
      <c r="H34" s="62">
        <f>H$2*C34</f>
        <v>-152.125952</v>
      </c>
      <c r="I34" s="62">
        <f>SUM(D34:H34)</f>
        <v>268.192219</v>
      </c>
      <c r="J34" s="62">
        <f>C34-I34</f>
        <v>1.9177809999999909</v>
      </c>
      <c r="K34" s="62"/>
    </row>
    <row r="35">
      <c r="A35" s="0">
        <v>1990</v>
      </c>
      <c r="B35" s="0">
        <v>320.98</v>
      </c>
      <c r="C35" s="0">
        <v>320.98</v>
      </c>
      <c r="D35" s="62">
        <f>D$2*C35</f>
        <v>296.13614800000005</v>
      </c>
      <c r="E35" s="62">
        <f>E$2*C35</f>
        <v>102.68150200000002</v>
      </c>
      <c r="F35" s="62">
        <f>F$2*C35</f>
        <v>-53.218484000000004</v>
      </c>
      <c r="G35" s="62">
        <f>G$2*C35</f>
        <v>153.87781200000003</v>
      </c>
      <c r="H35" s="62">
        <f>H$2*C35</f>
        <v>-180.77593600000003</v>
      </c>
      <c r="I35" s="62">
        <f>SUM(D35:H35)</f>
        <v>318.70104200000014</v>
      </c>
      <c r="J35" s="62">
        <f>C35-I35</f>
        <v>2.278957999999875</v>
      </c>
      <c r="K35" s="62"/>
    </row>
    <row r="36">
      <c r="A36" s="0">
        <v>1989</v>
      </c>
      <c r="B36" s="0">
        <v>296.04</v>
      </c>
      <c r="C36" s="0">
        <v>296.04</v>
      </c>
      <c r="D36" s="62">
        <f>D$2*C36</f>
        <v>273.12650400000007</v>
      </c>
      <c r="E36" s="62">
        <f>E$2*C36</f>
        <v>94.70319600000003</v>
      </c>
      <c r="F36" s="62">
        <f>F$2*C36</f>
        <v>-49.083432</v>
      </c>
      <c r="G36" s="62">
        <f>G$2*C36</f>
        <v>141.92157600000002</v>
      </c>
      <c r="H36" s="62">
        <f>H$2*C36</f>
        <v>-166.72972800000002</v>
      </c>
      <c r="I36" s="62">
        <f>SUM(D36:H36)</f>
        <v>293.9381160000001</v>
      </c>
      <c r="J36" s="62">
        <f>C36-I36</f>
        <v>2.1018839999999273</v>
      </c>
      <c r="K36" s="62"/>
    </row>
    <row r="37">
      <c r="A37" s="0">
        <v>1988</v>
      </c>
      <c r="B37" s="0">
        <v>296.59</v>
      </c>
      <c r="C37" s="0">
        <v>296.59</v>
      </c>
      <c r="D37" s="62">
        <f>D$2*C37</f>
        <v>273.633934</v>
      </c>
      <c r="E37" s="62">
        <f>E$2*C37</f>
        <v>94.87914100000002</v>
      </c>
      <c r="F37" s="62">
        <f>F$2*C37</f>
        <v>-49.174622</v>
      </c>
      <c r="G37" s="62">
        <f>G$2*C37</f>
        <v>142.185246</v>
      </c>
      <c r="H37" s="62">
        <f>H$2*C37</f>
        <v>-167.039488</v>
      </c>
      <c r="I37" s="62">
        <f>SUM(D37:H37)</f>
        <v>294.484211</v>
      </c>
      <c r="J37" s="62">
        <f>C37-I37</f>
        <v>2.105788999999959</v>
      </c>
      <c r="K37" s="62"/>
    </row>
    <row r="38">
      <c r="A38" s="0">
        <v>1987</v>
      </c>
      <c r="B38" s="0">
        <v>279.03</v>
      </c>
      <c r="C38" s="0">
        <v>279.03</v>
      </c>
      <c r="D38" s="62">
        <f>D$2*C38</f>
        <v>257.433078</v>
      </c>
      <c r="E38" s="62">
        <f>E$2*C38</f>
        <v>89.26169700000001</v>
      </c>
      <c r="F38" s="62">
        <f>F$2*C38</f>
        <v>-46.263174</v>
      </c>
      <c r="G38" s="62">
        <f>G$2*C38</f>
        <v>133.766982</v>
      </c>
      <c r="H38" s="62">
        <f>H$2*C38</f>
        <v>-157.149696</v>
      </c>
      <c r="I38" s="62">
        <f>SUM(D38:H38)</f>
        <v>277.0488870000001</v>
      </c>
      <c r="J38" s="62">
        <f>C38-I38</f>
        <v>1.9811129999998798</v>
      </c>
      <c r="K38" s="62"/>
    </row>
    <row r="39">
      <c r="A39" s="0">
        <v>1986</v>
      </c>
      <c r="B39" s="0">
        <v>248.99</v>
      </c>
      <c r="C39" s="0">
        <v>248.99</v>
      </c>
      <c r="D39" s="62">
        <f>D$2*C39</f>
        <v>229.71817400000003</v>
      </c>
      <c r="E39" s="62">
        <f>E$2*C39</f>
        <v>79.65190100000002</v>
      </c>
      <c r="F39" s="62">
        <f>F$2*C39</f>
        <v>-41.282542</v>
      </c>
      <c r="G39" s="62">
        <f>G$2*C39</f>
        <v>119.36580600000002</v>
      </c>
      <c r="H39" s="62">
        <f>H$2*C39</f>
        <v>-140.23116800000003</v>
      </c>
      <c r="I39" s="62">
        <f>SUM(D39:H39)</f>
        <v>247.22217100000006</v>
      </c>
      <c r="J39" s="62">
        <f>C39-I39</f>
        <v>1.7678289999999492</v>
      </c>
      <c r="K39" s="62"/>
    </row>
    <row r="40">
      <c r="A40" s="0">
        <v>1985</v>
      </c>
      <c r="B40" s="0">
        <v>232.51</v>
      </c>
      <c r="C40" s="0">
        <v>232.51</v>
      </c>
      <c r="D40" s="62">
        <f>D$2*C40</f>
        <v>214.51372600000002</v>
      </c>
      <c r="E40" s="62">
        <f>E$2*C40</f>
        <v>74.37994900000001</v>
      </c>
      <c r="F40" s="62">
        <f>F$2*C40</f>
        <v>-38.550157999999996</v>
      </c>
      <c r="G40" s="62">
        <f>G$2*C40</f>
        <v>111.465294</v>
      </c>
      <c r="H40" s="62">
        <f>H$2*C40</f>
        <v>-130.949632</v>
      </c>
      <c r="I40" s="62">
        <f>SUM(D40:H40)</f>
        <v>230.85917899999998</v>
      </c>
      <c r="J40" s="62">
        <f>C40-I40</f>
        <v>1.6508210000000076</v>
      </c>
      <c r="K40" s="62"/>
    </row>
    <row r="41">
      <c r="A41" s="0">
        <v>1984</v>
      </c>
      <c r="B41" s="0">
        <v>212.16</v>
      </c>
      <c r="C41" s="0">
        <v>212.16</v>
      </c>
      <c r="D41" s="62">
        <f>D$2*C41</f>
        <v>195.738816</v>
      </c>
      <c r="E41" s="62">
        <f>E$2*C41</f>
        <v>67.86998400000002</v>
      </c>
      <c r="F41" s="62">
        <f>F$2*C41</f>
        <v>-35.176128</v>
      </c>
      <c r="G41" s="62">
        <f>G$2*C41</f>
        <v>101.70950400000001</v>
      </c>
      <c r="H41" s="62">
        <f>H$2*C41</f>
        <v>-119.488512</v>
      </c>
      <c r="I41" s="62">
        <f>SUM(D41:H41)</f>
        <v>210.65366400000005</v>
      </c>
      <c r="J41" s="62">
        <f>C41-I41</f>
        <v>1.5063359999999477</v>
      </c>
      <c r="K41" s="62"/>
    </row>
    <row r="42">
      <c r="A42" s="0">
        <v>1983</v>
      </c>
      <c r="B42" s="0">
        <v>218.26</v>
      </c>
      <c r="C42" s="0">
        <v>218.26</v>
      </c>
      <c r="D42" s="62">
        <f>D$2*C42</f>
        <v>201.366676</v>
      </c>
      <c r="E42" s="62">
        <f>E$2*C42</f>
        <v>69.82137400000002</v>
      </c>
      <c r="F42" s="62">
        <f>F$2*C42</f>
        <v>-36.187508</v>
      </c>
      <c r="G42" s="62">
        <f>G$2*C42</f>
        <v>104.63384400000001</v>
      </c>
      <c r="H42" s="62">
        <f>H$2*C42</f>
        <v>-122.924032</v>
      </c>
      <c r="I42" s="62">
        <f>SUM(D42:H42)</f>
        <v>216.71035400000005</v>
      </c>
      <c r="J42" s="62">
        <f>C42-I42</f>
        <v>1.5496459999999388</v>
      </c>
      <c r="K42" s="62"/>
    </row>
    <row r="43">
      <c r="A43" s="0">
        <v>1982</v>
      </c>
      <c r="B43" s="0">
        <v>200.72</v>
      </c>
      <c r="C43" s="0">
        <v>200.72</v>
      </c>
      <c r="D43" s="62">
        <f>D$2*C43</f>
        <v>185.18427200000002</v>
      </c>
      <c r="E43" s="62">
        <f>E$2*C43</f>
        <v>64.21032800000002</v>
      </c>
      <c r="F43" s="62">
        <f>F$2*C43</f>
        <v>-33.279376</v>
      </c>
      <c r="G43" s="62">
        <f>G$2*C43</f>
        <v>96.22516800000001</v>
      </c>
      <c r="H43" s="62">
        <f>H$2*C43</f>
        <v>-113.04550400000001</v>
      </c>
      <c r="I43" s="62">
        <f>SUM(D43:H43)</f>
        <v>199.29488800000001</v>
      </c>
      <c r="J43" s="62">
        <f>C43-I43</f>
        <v>1.4251119999999844</v>
      </c>
      <c r="K43" s="62"/>
    </row>
    <row r="44">
      <c r="A44" s="0">
        <v>1981</v>
      </c>
      <c r="B44" s="0">
        <v>193.49</v>
      </c>
      <c r="C44" s="0">
        <v>193.49</v>
      </c>
      <c r="D44" s="62">
        <f>D$2*C44</f>
        <v>178.51387400000002</v>
      </c>
      <c r="E44" s="62">
        <f>E$2*C44</f>
        <v>61.89745100000002</v>
      </c>
      <c r="F44" s="62">
        <f>F$2*C44</f>
        <v>-32.080642000000005</v>
      </c>
      <c r="G44" s="62">
        <f>G$2*C44</f>
        <v>92.75910600000002</v>
      </c>
      <c r="H44" s="62">
        <f>H$2*C44</f>
        <v>-108.97356800000001</v>
      </c>
      <c r="I44" s="62">
        <f>SUM(D44:H44)</f>
        <v>192.11622100000005</v>
      </c>
      <c r="J44" s="62">
        <f>C44-I44</f>
        <v>1.3737789999999563</v>
      </c>
      <c r="K44" s="62"/>
    </row>
    <row r="45">
      <c r="A45" s="0">
        <v>1980</v>
      </c>
      <c r="B45" s="0">
        <v>186.33</v>
      </c>
      <c r="C45" s="0">
        <v>186.33</v>
      </c>
      <c r="D45" s="62">
        <f>D$2*C45</f>
        <v>171.90805800000004</v>
      </c>
      <c r="E45" s="62">
        <f>E$2*C45</f>
        <v>59.60696700000002</v>
      </c>
      <c r="F45" s="62">
        <f>F$2*C45</f>
        <v>-30.893514000000003</v>
      </c>
      <c r="G45" s="62">
        <f>G$2*C45</f>
        <v>89.32660200000001</v>
      </c>
      <c r="H45" s="62">
        <f>H$2*C45</f>
        <v>-104.94105600000002</v>
      </c>
      <c r="I45" s="62">
        <f>SUM(D45:H45)</f>
        <v>185.00705700000003</v>
      </c>
      <c r="J45" s="62">
        <f>C45-I45</f>
        <v>1.3229429999999809</v>
      </c>
      <c r="K45" s="62"/>
    </row>
    <row r="46">
      <c r="A46" s="0">
        <v>1979</v>
      </c>
      <c r="B46" s="0">
        <v>152.99</v>
      </c>
      <c r="C46" s="0">
        <v>152.99</v>
      </c>
      <c r="D46" s="62">
        <f>D$2*C46</f>
        <v>141.14857400000002</v>
      </c>
      <c r="E46" s="62">
        <f>E$2*C46</f>
        <v>48.94150100000002</v>
      </c>
      <c r="F46" s="62">
        <f>F$2*C46</f>
        <v>-25.365742</v>
      </c>
      <c r="G46" s="62">
        <f>G$2*C46</f>
        <v>73.34340600000002</v>
      </c>
      <c r="H46" s="62">
        <f>H$2*C46</f>
        <v>-86.16396800000001</v>
      </c>
      <c r="I46" s="62">
        <f>SUM(D46:H46)</f>
        <v>151.90377100000003</v>
      </c>
      <c r="J46" s="62">
        <f>C46-I46</f>
        <v>1.0862289999999746</v>
      </c>
      <c r="K46" s="62"/>
    </row>
    <row r="47">
      <c r="A47" s="0">
        <v>1978</v>
      </c>
      <c r="B47" s="0">
        <v>137.3</v>
      </c>
      <c r="C47" s="0">
        <v>137.3</v>
      </c>
      <c r="D47" s="62">
        <f>D$2*C47</f>
        <v>126.67298000000002</v>
      </c>
      <c r="E47" s="62">
        <f>E$2*C47</f>
        <v>43.92227000000001</v>
      </c>
      <c r="F47" s="62">
        <f>F$2*C47</f>
        <v>-22.76434</v>
      </c>
      <c r="G47" s="62">
        <f>G$2*C47</f>
        <v>65.82162000000001</v>
      </c>
      <c r="H47" s="62">
        <f>H$2*C47</f>
        <v>-77.32736000000001</v>
      </c>
      <c r="I47" s="62">
        <f>SUM(D47:H47)</f>
        <v>136.32517</v>
      </c>
      <c r="J47" s="62">
        <f>C47-I47</f>
        <v>0.9748299999999972</v>
      </c>
      <c r="K47" s="62"/>
    </row>
    <row r="48">
      <c r="A48" s="0">
        <v>1977</v>
      </c>
      <c r="B48" s="0">
        <v>121.49</v>
      </c>
      <c r="C48" s="0">
        <v>121.49</v>
      </c>
      <c r="D48" s="62">
        <f>D$2*C48</f>
        <v>112.086674</v>
      </c>
      <c r="E48" s="62">
        <f>E$2*C48</f>
        <v>38.86465100000001</v>
      </c>
      <c r="F48" s="62">
        <f>F$2*C48</f>
        <v>-20.143042</v>
      </c>
      <c r="G48" s="62">
        <f>G$2*C48</f>
        <v>58.242306000000006</v>
      </c>
      <c r="H48" s="62">
        <f>H$2*C48</f>
        <v>-68.423168</v>
      </c>
      <c r="I48" s="62">
        <f>SUM(D48:H48)</f>
        <v>120.627421</v>
      </c>
      <c r="J48" s="62">
        <f>C48-I48</f>
        <v>0.8625789999999967</v>
      </c>
      <c r="K48" s="62"/>
    </row>
    <row r="49">
      <c r="A49" s="0">
        <v>1976</v>
      </c>
      <c r="B49" s="0">
        <v>102.72</v>
      </c>
      <c r="C49" s="0">
        <v>102.72</v>
      </c>
      <c r="D49" s="62">
        <f>D$2*C49</f>
        <v>94.76947200000001</v>
      </c>
      <c r="E49" s="62">
        <f>E$2*C49</f>
        <v>32.86012800000001</v>
      </c>
      <c r="F49" s="62">
        <f>F$2*C49</f>
        <v>-17.030976</v>
      </c>
      <c r="G49" s="62">
        <f>G$2*C49</f>
        <v>49.243968</v>
      </c>
      <c r="H49" s="62">
        <f>H$2*C49</f>
        <v>-57.851904000000005</v>
      </c>
      <c r="I49" s="62">
        <f>SUM(D49:H49)</f>
        <v>101.99068800000002</v>
      </c>
      <c r="J49" s="62">
        <f>C49-I49</f>
        <v>0.7293119999999789</v>
      </c>
      <c r="K49" s="62"/>
    </row>
    <row r="50">
      <c r="A50" s="0">
        <v>1975</v>
      </c>
      <c r="B50" s="0">
        <v>98.47</v>
      </c>
      <c r="C50" s="0">
        <v>98.47</v>
      </c>
      <c r="D50" s="62">
        <f>D$2*C50</f>
        <v>90.84842200000001</v>
      </c>
      <c r="E50" s="62">
        <f>E$2*C50</f>
        <v>31.500553000000007</v>
      </c>
      <c r="F50" s="62">
        <f>F$2*C50</f>
        <v>-16.326326</v>
      </c>
      <c r="G50" s="62">
        <f>G$2*C50</f>
        <v>47.206518</v>
      </c>
      <c r="H50" s="62">
        <f>H$2*C50</f>
        <v>-55.458304000000005</v>
      </c>
      <c r="I50" s="62">
        <f>SUM(D50:H50)</f>
        <v>97.77086300000002</v>
      </c>
      <c r="J50" s="62">
        <f>C50-I50</f>
        <v>0.699136999999979</v>
      </c>
      <c r="K50" s="62"/>
    </row>
    <row r="51">
      <c r="A51" s="0">
        <v>1974</v>
      </c>
      <c r="B51" s="0">
        <v>99.53</v>
      </c>
      <c r="C51" s="0">
        <v>99.53</v>
      </c>
      <c r="D51" s="62">
        <f>D$2*C51</f>
        <v>91.826378</v>
      </c>
      <c r="E51" s="62">
        <f>E$2*C51</f>
        <v>31.839647000000006</v>
      </c>
      <c r="F51" s="62">
        <f>F$2*C51</f>
        <v>-16.502074</v>
      </c>
      <c r="G51" s="62">
        <f>G$2*C51</f>
        <v>47.714682</v>
      </c>
      <c r="H51" s="62">
        <f>H$2*C51</f>
        <v>-56.055296000000006</v>
      </c>
      <c r="I51" s="62">
        <f>SUM(D51:H51)</f>
        <v>98.82333700000004</v>
      </c>
      <c r="J51" s="62">
        <f>C51-I51</f>
        <v>0.7066629999999634</v>
      </c>
      <c r="K51" s="62"/>
    </row>
    <row r="52">
      <c r="A52" s="0">
        <v>1973</v>
      </c>
      <c r="B52" s="0">
        <v>85.52</v>
      </c>
      <c r="C52" s="0">
        <v>85.52</v>
      </c>
      <c r="D52" s="62">
        <f>D$2*C52</f>
        <v>78.900752</v>
      </c>
      <c r="E52" s="62">
        <f>E$2*C52</f>
        <v>27.357848000000004</v>
      </c>
      <c r="F52" s="62">
        <f>F$2*C52</f>
        <v>-14.179216</v>
      </c>
      <c r="G52" s="62">
        <f>G$2*C52</f>
        <v>40.998288</v>
      </c>
      <c r="H52" s="62">
        <f>H$2*C52</f>
        <v>-48.164864</v>
      </c>
      <c r="I52" s="62">
        <f>SUM(D52:H52)</f>
        <v>84.91280800000001</v>
      </c>
      <c r="J52" s="62">
        <f>C52-I52</f>
        <v>0.6071919999999835</v>
      </c>
      <c r="K52" s="62"/>
    </row>
    <row r="53">
      <c r="A53" s="0">
        <v>1972</v>
      </c>
      <c r="B53" s="0">
        <v>71.46</v>
      </c>
      <c r="C53" s="0">
        <v>71.46</v>
      </c>
      <c r="D53" s="62">
        <f>D$2*C53</f>
        <v>65.928996</v>
      </c>
      <c r="E53" s="62">
        <f>E$2*C53</f>
        <v>22.860054</v>
      </c>
      <c r="F53" s="62">
        <f>F$2*C53</f>
        <v>-11.848068</v>
      </c>
      <c r="G53" s="62">
        <f>G$2*C53</f>
        <v>34.257924</v>
      </c>
      <c r="H53" s="62">
        <f>H$2*C53</f>
        <v>-40.246272</v>
      </c>
      <c r="I53" s="62">
        <f>SUM(D53:H53)</f>
        <v>70.95263400000002</v>
      </c>
      <c r="J53" s="62">
        <f>C53-I53</f>
        <v>0.5073659999999762</v>
      </c>
      <c r="K53" s="62"/>
    </row>
    <row r="54">
      <c r="A54" s="0">
        <v>1971</v>
      </c>
      <c r="B54" s="0">
        <v>67.35</v>
      </c>
      <c r="C54" s="0">
        <v>67.35</v>
      </c>
      <c r="D54" s="62">
        <f>D$2*C54</f>
        <v>62.13711</v>
      </c>
      <c r="E54" s="62">
        <f>E$2*C54</f>
        <v>21.545265000000004</v>
      </c>
      <c r="F54" s="62">
        <f>F$2*C54</f>
        <v>-11.16663</v>
      </c>
      <c r="G54" s="62">
        <f>G$2*C54</f>
        <v>32.28759</v>
      </c>
      <c r="H54" s="62">
        <f>H$2*C54</f>
        <v>-37.93152</v>
      </c>
      <c r="I54" s="62">
        <f>SUM(D54:H54)</f>
        <v>66.871815</v>
      </c>
      <c r="J54" s="62">
        <f>C54-I54</f>
        <v>0.4781849999999963</v>
      </c>
      <c r="K54" s="62"/>
    </row>
    <row r="55">
      <c r="A55" s="0">
        <v>1970</v>
      </c>
      <c r="B55" s="0">
        <v>62.42</v>
      </c>
      <c r="C55" s="0">
        <v>62.42</v>
      </c>
      <c r="D55" s="62">
        <f>D$2*C55</f>
        <v>57.58869200000001</v>
      </c>
      <c r="E55" s="62">
        <f>E$2*C55</f>
        <v>19.968158000000006</v>
      </c>
      <c r="F55" s="62">
        <f>F$2*C55</f>
        <v>-10.349236000000001</v>
      </c>
      <c r="G55" s="62">
        <f>G$2*C55</f>
        <v>29.924148000000002</v>
      </c>
      <c r="H55" s="62">
        <f>H$2*C55</f>
        <v>-35.154944</v>
      </c>
      <c r="I55" s="62">
        <f>SUM(D55:H55)</f>
        <v>61.97681800000001</v>
      </c>
      <c r="J55" s="62">
        <f>C55-I55</f>
        <v>0.4431819999999931</v>
      </c>
      <c r="K55" s="62"/>
    </row>
    <row r="56">
      <c r="A56" s="0">
        <v>1969</v>
      </c>
      <c r="B56" s="0">
        <v>58.45</v>
      </c>
      <c r="C56" s="0">
        <v>58.45</v>
      </c>
      <c r="D56" s="62">
        <f>D$2*C56</f>
        <v>53.92597000000001</v>
      </c>
      <c r="E56" s="62">
        <f>E$2*C56</f>
        <v>18.698155000000003</v>
      </c>
      <c r="F56" s="62">
        <f>F$2*C56</f>
        <v>-9.69101</v>
      </c>
      <c r="G56" s="62">
        <f>G$2*C56</f>
        <v>28.020930000000003</v>
      </c>
      <c r="H56" s="62">
        <f>H$2*C56</f>
        <v>-32.91904</v>
      </c>
      <c r="I56" s="62">
        <f>SUM(D56:H56)</f>
        <v>58.035005000000005</v>
      </c>
      <c r="J56" s="62">
        <f>C56-I56</f>
        <v>0.41499499999999756</v>
      </c>
      <c r="K56" s="62"/>
    </row>
    <row r="57">
      <c r="A57" s="0">
        <v>1968</v>
      </c>
      <c r="B57" s="0">
        <v>53.09</v>
      </c>
      <c r="C57" s="0">
        <v>53.09</v>
      </c>
      <c r="D57" s="62">
        <f>D$2*C57</f>
        <v>48.98083400000001</v>
      </c>
      <c r="E57" s="62">
        <f>E$2*C57</f>
        <v>16.983491000000004</v>
      </c>
      <c r="F57" s="62">
        <f>F$2*C57</f>
        <v>-8.802322</v>
      </c>
      <c r="G57" s="62">
        <f>G$2*C57</f>
        <v>25.451346000000004</v>
      </c>
      <c r="H57" s="62">
        <f>H$2*C57</f>
        <v>-29.900288000000003</v>
      </c>
      <c r="I57" s="62">
        <f>SUM(D57:H57)</f>
        <v>52.71306100000001</v>
      </c>
      <c r="J57" s="62">
        <f>C57-I57</f>
        <v>0.37693899999999303</v>
      </c>
      <c r="K57" s="62"/>
    </row>
    <row r="58">
      <c r="A58" s="0">
        <v>1967</v>
      </c>
      <c r="B58" s="0">
        <v>50.13</v>
      </c>
      <c r="C58" s="0">
        <v>50.13</v>
      </c>
      <c r="D58" s="62">
        <f>D$2*C58</f>
        <v>46.24993800000001</v>
      </c>
      <c r="E58" s="62">
        <f>E$2*C58</f>
        <v>16.036587000000004</v>
      </c>
      <c r="F58" s="62">
        <f>F$2*C58</f>
        <v>-8.311554000000001</v>
      </c>
      <c r="G58" s="62">
        <f>G$2*C58</f>
        <v>24.032322000000004</v>
      </c>
      <c r="H58" s="62">
        <f>H$2*C58</f>
        <v>-28.233216000000002</v>
      </c>
      <c r="I58" s="62">
        <f>SUM(D58:H58)</f>
        <v>49.77407700000002</v>
      </c>
      <c r="J58" s="62">
        <f>C58-I58</f>
        <v>0.3559229999999829</v>
      </c>
      <c r="K58" s="62"/>
    </row>
    <row r="59">
      <c r="A59" s="0">
        <v>1966</v>
      </c>
      <c r="B59" s="0">
        <v>45.87</v>
      </c>
      <c r="C59" s="0">
        <v>45.87</v>
      </c>
      <c r="D59" s="62">
        <f>D$2*C59</f>
        <v>42.319662</v>
      </c>
      <c r="E59" s="62">
        <f>E$2*C59</f>
        <v>14.673813000000003</v>
      </c>
      <c r="F59" s="62">
        <f>F$2*C59</f>
        <v>-7.605245999999999</v>
      </c>
      <c r="G59" s="62">
        <f>G$2*C59</f>
        <v>21.990078</v>
      </c>
      <c r="H59" s="62">
        <f>H$2*C59</f>
        <v>-25.833984</v>
      </c>
      <c r="I59" s="62">
        <f>SUM(D59:H59)</f>
        <v>45.544323000000006</v>
      </c>
      <c r="J59" s="62">
        <f>C59-I59</f>
        <v>0.3256769999999918</v>
      </c>
      <c r="K59" s="62"/>
    </row>
    <row r="60">
      <c r="A60" s="0">
        <v>1965</v>
      </c>
      <c r="B60" s="0">
        <v>59.55</v>
      </c>
      <c r="C60" s="0">
        <v>59.55</v>
      </c>
      <c r="D60" s="62">
        <f>D$2*C60</f>
        <v>54.940830000000005</v>
      </c>
      <c r="E60" s="62">
        <f>E$2*C60</f>
        <v>19.050045000000004</v>
      </c>
      <c r="F60" s="62">
        <f>F$2*C60</f>
        <v>-9.87339</v>
      </c>
      <c r="G60" s="62">
        <f>G$2*C60</f>
        <v>28.548270000000002</v>
      </c>
      <c r="H60" s="62">
        <f>H$2*C60</f>
        <v>-33.538560000000004</v>
      </c>
      <c r="I60" s="62">
        <f>SUM(D60:H60)</f>
        <v>59.127195000000015</v>
      </c>
      <c r="J60" s="62">
        <f>C60-I60</f>
        <v>0.42280499999998256</v>
      </c>
      <c r="K60" s="62"/>
    </row>
    <row r="61">
      <c r="A61" s="0">
        <v>1964</v>
      </c>
      <c r="B61" s="0">
        <v>56.48</v>
      </c>
      <c r="C61" s="0">
        <v>56.48</v>
      </c>
      <c r="D61" s="62">
        <f>D$2*C61</f>
        <v>52.108448</v>
      </c>
      <c r="E61" s="62">
        <f>E$2*C61</f>
        <v>18.067952000000002</v>
      </c>
      <c r="F61" s="62">
        <f>F$2*C61</f>
        <v>-9.364384</v>
      </c>
      <c r="G61" s="62">
        <f>G$2*C61</f>
        <v>27.076512</v>
      </c>
      <c r="H61" s="62">
        <f>H$2*C61</f>
        <v>-31.809536</v>
      </c>
      <c r="I61" s="62">
        <f>SUM(D61:H61)</f>
        <v>56.07899200000001</v>
      </c>
      <c r="J61" s="62">
        <f>C61-I61</f>
        <v>0.40100799999999026</v>
      </c>
      <c r="K61" s="62"/>
    </row>
    <row r="62">
      <c r="A62" s="0">
        <v>1963</v>
      </c>
      <c r="B62" s="0">
        <v>48.42</v>
      </c>
      <c r="C62" s="0">
        <v>48.42</v>
      </c>
      <c r="D62" s="62">
        <f>D$2*C62</f>
        <v>44.672292000000006</v>
      </c>
      <c r="E62" s="62">
        <f>E$2*C62</f>
        <v>15.489558000000004</v>
      </c>
      <c r="F62" s="62">
        <f>F$2*C62</f>
        <v>-8.028036</v>
      </c>
      <c r="G62" s="62">
        <f>G$2*C62</f>
        <v>23.212548</v>
      </c>
      <c r="H62" s="62">
        <f>H$2*C62</f>
        <v>-27.270144000000002</v>
      </c>
      <c r="I62" s="62">
        <f>SUM(D62:H62)</f>
        <v>48.07621800000001</v>
      </c>
      <c r="J62" s="62">
        <f>C62-I62</f>
        <v>0.34378199999999026</v>
      </c>
      <c r="K62" s="62"/>
    </row>
    <row r="63">
      <c r="A63" s="0">
        <v>1962</v>
      </c>
      <c r="B63" s="0">
        <v>42.16</v>
      </c>
      <c r="C63" s="0">
        <v>42.16</v>
      </c>
      <c r="D63" s="62">
        <f>D$2*C63</f>
        <v>38.896816</v>
      </c>
      <c r="E63" s="62">
        <f>E$2*C63</f>
        <v>13.486984000000001</v>
      </c>
      <c r="F63" s="62">
        <f>F$2*C63</f>
        <v>-6.9901279999999995</v>
      </c>
      <c r="G63" s="62">
        <f>G$2*C63</f>
        <v>20.211504</v>
      </c>
      <c r="H63" s="62">
        <f>H$2*C63</f>
        <v>-23.744512</v>
      </c>
      <c r="I63" s="62">
        <f>SUM(D63:H63)</f>
        <v>41.860664</v>
      </c>
      <c r="J63" s="62">
        <f>C63-I63</f>
        <v>0.2993359999999967</v>
      </c>
      <c r="K63" s="62"/>
    </row>
    <row r="64">
      <c r="A64" s="0">
        <v>1961</v>
      </c>
      <c r="B64" s="0">
        <v>39.23</v>
      </c>
      <c r="C64" s="0">
        <v>39.23</v>
      </c>
      <c r="D64" s="62">
        <f>D$2*C64</f>
        <v>36.193598</v>
      </c>
      <c r="E64" s="62">
        <f>E$2*C64</f>
        <v>12.549677000000003</v>
      </c>
      <c r="F64" s="62">
        <f>F$2*C64</f>
        <v>-6.504333999999999</v>
      </c>
      <c r="G64" s="62">
        <f>G$2*C64</f>
        <v>18.806862</v>
      </c>
      <c r="H64" s="62">
        <f>H$2*C64</f>
        <v>-22.094336</v>
      </c>
      <c r="I64" s="62">
        <f>SUM(D64:H64)</f>
        <v>38.95146700000001</v>
      </c>
      <c r="J64" s="62">
        <f>C64-I64</f>
        <v>0.2785329999999888</v>
      </c>
      <c r="K64" s="62"/>
    </row>
    <row r="65">
      <c r="A65" s="0">
        <v>1960</v>
      </c>
      <c r="B65" s="0">
        <v>37.03</v>
      </c>
      <c r="C65" s="0">
        <v>37.03</v>
      </c>
      <c r="D65" s="62">
        <f>D$2*C65</f>
        <v>34.163878000000004</v>
      </c>
      <c r="E65" s="62">
        <f>E$2*C65</f>
        <v>11.845897000000003</v>
      </c>
      <c r="F65" s="62">
        <f>F$2*C65</f>
        <v>-6.1395740000000005</v>
      </c>
      <c r="G65" s="62">
        <f>G$2*C65</f>
        <v>17.752182</v>
      </c>
      <c r="H65" s="62">
        <f>H$2*C65</f>
        <v>-20.855296000000003</v>
      </c>
      <c r="I65" s="62">
        <f>SUM(D65:H65)</f>
        <v>36.767087</v>
      </c>
      <c r="J65" s="62">
        <f>C65-I65</f>
        <v>0.2629130000000046</v>
      </c>
      <c r="K65" s="62"/>
    </row>
    <row r="66">
      <c r="E66" s="62">
        <f>-0.2476*C66</f>
        <v>0</v>
      </c>
      <c r="F66" s="62">
        <f>-0.365*C66</f>
        <v>0</v>
      </c>
      <c r="G66" s="62"/>
      <c r="H66" s="62"/>
    </row>
    <row r="67">
      <c r="F67" s="62">
        <f>-0.365*C67</f>
        <v>0</v>
      </c>
      <c r="G67" s="62"/>
      <c r="H67" s="6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Ankur singh</cp:lastModifiedBy>
  <dcterms:created xsi:type="dcterms:W3CDTF">2012-10-24T11:40:59Z</dcterms:created>
  <dcterms:modified xsi:type="dcterms:W3CDTF">2023-04-05T17:57:08Z</dcterms:modified>
</cp:coreProperties>
</file>